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E:\INFO\FUNCIONARIO\Desktop\PROCESOS DE CONVOCATORIA\1. ESTADIO DE OCAÑA LP-SPPEE-03079-2026\"/>
    </mc:Choice>
  </mc:AlternateContent>
  <xr:revisionPtr revIDLastSave="0" documentId="8_{604CA61B-4C15-4A5B-BDB4-4E2B128AD9DF}" xr6:coauthVersionLast="47" xr6:coauthVersionMax="47" xr10:uidLastSave="{00000000-0000-0000-0000-000000000000}"/>
  <bookViews>
    <workbookView xWindow="-120" yWindow="-120" windowWidth="29040" windowHeight="15720" firstSheet="2" activeTab="7" xr2:uid="{DFED2292-C901-46AB-934B-9EBD16876AEE}"/>
  </bookViews>
  <sheets>
    <sheet name="APUS CAPITULO 1 y 2" sheetId="1" r:id="rId1"/>
    <sheet name="APUS CAPITULO 3" sheetId="2" r:id="rId2"/>
    <sheet name="APUS CAPITULO 4" sheetId="3" r:id="rId3"/>
    <sheet name="APUS CAPITULO 5" sheetId="4" r:id="rId4"/>
    <sheet name="APUS CAPITULO 6" sheetId="5" r:id="rId5"/>
    <sheet name="APUS CAPITULO 7" sheetId="6" r:id="rId6"/>
    <sheet name="APUS CAPITULO 8" sheetId="7" r:id="rId7"/>
    <sheet name="APUS CAPITULO 9" sheetId="8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</externalReferences>
  <definedNames>
    <definedName name="\0">#REF!</definedName>
    <definedName name="\00">#REF!</definedName>
    <definedName name="\a">#REF!</definedName>
    <definedName name="\AA">[3]LIQUIDACION!#REF!</definedName>
    <definedName name="\b">[4]STRSUMM0!#REF!</definedName>
    <definedName name="\bb">[4]STRSUMM0!#REF!</definedName>
    <definedName name="\E">#REF!</definedName>
    <definedName name="\EE">#REF!</definedName>
    <definedName name="\G">#REF!</definedName>
    <definedName name="\k">'[5]7422CW00'!#REF!</definedName>
    <definedName name="\l">[6]STRSUMM0!#REF!</definedName>
    <definedName name="\M">#REF!</definedName>
    <definedName name="\ñ">'[7]7422CW00'!#REF!</definedName>
    <definedName name="\P">#REF!</definedName>
    <definedName name="\R">#REF!</definedName>
    <definedName name="\s">#REF!</definedName>
    <definedName name="\V">#REF!</definedName>
    <definedName name="\X" localSheetId="1">'APUS CAPITULO 3'!eririutriuthdc</definedName>
    <definedName name="\X" localSheetId="2">'APUS CAPITULO 4'!eririutriuthdc</definedName>
    <definedName name="\X" localSheetId="3">'APUS CAPITULO 5'!eririutriuthdc</definedName>
    <definedName name="\X" localSheetId="4">'APUS CAPITULO 6'!eririutriuthdc</definedName>
    <definedName name="\X" localSheetId="5">'APUS CAPITULO 7'!eririutriuthdc</definedName>
    <definedName name="\X" localSheetId="6">'APUS CAPITULO 8'!eririutriuthdc</definedName>
    <definedName name="\X" localSheetId="7">'APUS CAPITULO 9'!eririutriuthdc</definedName>
    <definedName name="\X">[0]!eririutriuthdc</definedName>
    <definedName name="\Z" localSheetId="1">'APUS CAPITULO 3'!eririutriuthdc</definedName>
    <definedName name="\Z" localSheetId="2">'APUS CAPITULO 4'!eririutriuthdc</definedName>
    <definedName name="\Z" localSheetId="3">'APUS CAPITULO 5'!eririutriuthdc</definedName>
    <definedName name="\Z" localSheetId="4">'APUS CAPITULO 6'!eririutriuthdc</definedName>
    <definedName name="\Z" localSheetId="5">'APUS CAPITULO 7'!eririutriuthdc</definedName>
    <definedName name="\Z" localSheetId="6">'APUS CAPITULO 8'!eririutriuthdc</definedName>
    <definedName name="\Z" localSheetId="7">'APUS CAPITULO 9'!eririutriuthdc</definedName>
    <definedName name="\Z">[0]!eririutriuthdc</definedName>
    <definedName name="_________AFC1">[8]INV!$A$25:$D$28</definedName>
    <definedName name="_________AFC3">[8]INV!$F$25:$I$28</definedName>
    <definedName name="_________AFC5">[8]INV!$K$25:$N$28</definedName>
    <definedName name="_________BGC1">[8]INV!$A$5:$D$8</definedName>
    <definedName name="_________BGC3">[8]INV!$F$5:$I$8</definedName>
    <definedName name="_________BGC5">[8]INV!$K$5:$N$8</definedName>
    <definedName name="_________CAC1">[8]INV!$A$19:$D$22</definedName>
    <definedName name="_________CAC3">[8]INV!$F$19:$I$22</definedName>
    <definedName name="_________CAC5">[8]INV!$K$19:$N$22</definedName>
    <definedName name="_________key2" hidden="1">[9]INST!#REF!</definedName>
    <definedName name="_________PJ50">#REF!</definedName>
    <definedName name="_________SBC1">[8]INV!$A$12:$D$15</definedName>
    <definedName name="_________SBC3">[8]INV!$F$12:$I$15</definedName>
    <definedName name="_________SBC5">[8]INV!$K$12:$N$15</definedName>
    <definedName name="________AFC1">[8]INV!$A$25:$D$28</definedName>
    <definedName name="________AFC3">[8]INV!$F$25:$I$28</definedName>
    <definedName name="________AFC5">[8]INV!$K$25:$N$28</definedName>
    <definedName name="________BGC1">[8]INV!$A$5:$D$8</definedName>
    <definedName name="________BGC3">[8]INV!$F$5:$I$8</definedName>
    <definedName name="________BGC5">[8]INV!$K$5:$N$8</definedName>
    <definedName name="________CAC1">[8]INV!$A$19:$D$22</definedName>
    <definedName name="________CAC3">[8]INV!$F$19:$I$22</definedName>
    <definedName name="________CAC5">[8]INV!$K$19:$N$22</definedName>
    <definedName name="________key2" hidden="1">[10]INST!#REF!</definedName>
    <definedName name="________key3" hidden="1">#REF!</definedName>
    <definedName name="________MA2">#REF!</definedName>
    <definedName name="________PJ50">#REF!</definedName>
    <definedName name="________SBC1">[8]INV!$A$12:$D$15</definedName>
    <definedName name="________SBC3">[8]INV!$F$12:$I$15</definedName>
    <definedName name="________SBC5">[8]INV!$K$12:$N$15</definedName>
    <definedName name="_______AFC1">[8]INV!$A$25:$D$28</definedName>
    <definedName name="_______AFC3">[8]INV!$F$25:$I$28</definedName>
    <definedName name="_______AFC5">[8]INV!$K$25:$N$28</definedName>
    <definedName name="_______BGC1">[8]INV!$A$5:$D$8</definedName>
    <definedName name="_______BGC3">[8]INV!$F$5:$I$8</definedName>
    <definedName name="_______BGC5">[8]INV!$K$5:$N$8</definedName>
    <definedName name="_______CAC1">[8]INV!$A$19:$D$22</definedName>
    <definedName name="_______CAC3">[8]INV!$F$19:$I$22</definedName>
    <definedName name="_______CAC5">[8]INV!$K$19:$N$22</definedName>
    <definedName name="_______MA2">#REF!</definedName>
    <definedName name="_______PJ50">#REF!</definedName>
    <definedName name="_______SBC1">[8]INV!$A$12:$D$15</definedName>
    <definedName name="_______SBC3">[8]INV!$F$12:$I$15</definedName>
    <definedName name="_______SBC5">[8]INV!$K$12:$N$15</definedName>
    <definedName name="______AFC1">[8]INV!$A$25:$D$28</definedName>
    <definedName name="______AFC3">[8]INV!$F$25:$I$28</definedName>
    <definedName name="______AFC5">[8]INV!$K$25:$N$28</definedName>
    <definedName name="______BGC1">[8]INV!$A$5:$D$8</definedName>
    <definedName name="______BGC3">[8]INV!$F$5:$I$8</definedName>
    <definedName name="______BGC5">[8]INV!$K$5:$N$8</definedName>
    <definedName name="______CAC1">[8]INV!$A$19:$D$22</definedName>
    <definedName name="______CAC3">[8]INV!$F$19:$I$22</definedName>
    <definedName name="______CAC5">[8]INV!$K$19:$N$22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[8]INV!$A$12:$D$15</definedName>
    <definedName name="______SBC3">[8]INV!$F$12:$I$15</definedName>
    <definedName name="______SBC5">[8]INV!$K$12:$N$15</definedName>
    <definedName name="_____AFC1">[8]INV!$A$25:$D$28</definedName>
    <definedName name="_____AFC3">[8]INV!$F$25:$I$28</definedName>
    <definedName name="_____AFC5">[8]INV!$K$25:$N$28</definedName>
    <definedName name="_____ane7" localSheetId="0">[11]!_xlbgnm.ane7</definedName>
    <definedName name="_____ane7" localSheetId="1">[11]!_xlbgnm.ane7</definedName>
    <definedName name="_____ane7" localSheetId="2">[11]!_xlbgnm.ane7</definedName>
    <definedName name="_____ane7" localSheetId="3">[11]!_xlbgnm.ane7</definedName>
    <definedName name="_____ane7" localSheetId="4">[11]!_xlbgnm.ane7</definedName>
    <definedName name="_____ane7" localSheetId="5">[11]!_xlbgnm.ane7</definedName>
    <definedName name="_____ane7" localSheetId="6">[11]!_xlbgnm.ane7</definedName>
    <definedName name="_____ane7" localSheetId="7">[11]!_xlbgnm.ane7</definedName>
    <definedName name="_____ane7">[11]!_xlbgnm.ane7</definedName>
    <definedName name="_____ane8" localSheetId="0">[11]!_xlbgnm.ane8</definedName>
    <definedName name="_____ane8" localSheetId="1">[11]!_xlbgnm.ane8</definedName>
    <definedName name="_____ane8" localSheetId="2">[11]!_xlbgnm.ane8</definedName>
    <definedName name="_____ane8" localSheetId="3">[11]!_xlbgnm.ane8</definedName>
    <definedName name="_____ane8" localSheetId="4">[11]!_xlbgnm.ane8</definedName>
    <definedName name="_____ane8" localSheetId="5">[11]!_xlbgnm.ane8</definedName>
    <definedName name="_____ane8" localSheetId="6">[11]!_xlbgnm.ane8</definedName>
    <definedName name="_____ane8" localSheetId="7">[11]!_xlbgnm.ane8</definedName>
    <definedName name="_____ane8">[11]!_xlbgnm.ane8</definedName>
    <definedName name="_____Atp2">[12]EMPRESA!$F$22</definedName>
    <definedName name="_____BGC1">[8]INV!$A$5:$D$8</definedName>
    <definedName name="_____BGC3">[8]INV!$F$5:$I$8</definedName>
    <definedName name="_____BGC5">[8]INV!$K$5:$N$8</definedName>
    <definedName name="_____CAC1">[8]INV!$A$19:$D$22</definedName>
    <definedName name="_____CAC3">[8]INV!$F$19:$I$22</definedName>
    <definedName name="_____CAC5">[8]INV!$K$19:$N$22</definedName>
    <definedName name="_____DCI1">[13]Tablas!#REF!</definedName>
    <definedName name="_____DDS1">[13]Tablas!#REF!</definedName>
    <definedName name="_____DGO1">[13]Tablas!#REF!</definedName>
    <definedName name="_____DGP1">[13]Tablas!#REF!</definedName>
    <definedName name="_____DIJ1">[13]Tablas!#REF!</definedName>
    <definedName name="_____DPI1">[13]Tablas!#REF!</definedName>
    <definedName name="_____DPY1">[13]Tablas!#REF!</definedName>
    <definedName name="_____DRI1">[13]Tablas!#REF!</definedName>
    <definedName name="_____DRL1">[13]Tablas!#REF!</definedName>
    <definedName name="_____DSP1">[13]Tablas!#REF!</definedName>
    <definedName name="_____ECP1">[13]Tablas!#REF!</definedName>
    <definedName name="_____ICP1">[13]Tablas!#REF!</definedName>
    <definedName name="_____MA2">#REF!</definedName>
    <definedName name="_____OCD1">[13]Tablas!#REF!</definedName>
    <definedName name="_____OCI1">[13]Tablas!#REF!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[8]INV!$A$12:$D$15</definedName>
    <definedName name="_____SBC3">[8]INV!$F$12:$I$15</definedName>
    <definedName name="_____SBC5">[8]INV!$K$12:$N$15</definedName>
    <definedName name="_____VEX1">[13]Tablas!#REF!</definedName>
    <definedName name="_____VFA1">[13]Tablas!#REF!</definedName>
    <definedName name="_____VIT1">[13]Tablas!#REF!</definedName>
    <definedName name="_____VPR1">[13]Tablas!#REF!</definedName>
    <definedName name="_____VPR2">[14]Tablas!#REF!</definedName>
    <definedName name="_____VRP1">[13]Tablas!#REF!</definedName>
    <definedName name="_____VSM1">[13]Tablas!#REF!</definedName>
    <definedName name="____AFC1">[8]INV!$A$25:$D$28</definedName>
    <definedName name="____AFC3">[8]INV!$F$25:$I$28</definedName>
    <definedName name="____AFC5">[8]INV!$K$25:$N$28</definedName>
    <definedName name="____ane7" localSheetId="0">[15]!_xlbgnm.ane7</definedName>
    <definedName name="____ane7" localSheetId="1">[15]!_xlbgnm.ane7</definedName>
    <definedName name="____ane7" localSheetId="2">[15]!_xlbgnm.ane7</definedName>
    <definedName name="____ane7" localSheetId="3">[15]!_xlbgnm.ane7</definedName>
    <definedName name="____ane7" localSheetId="4">[15]!_xlbgnm.ane7</definedName>
    <definedName name="____ane7" localSheetId="5">[15]!_xlbgnm.ane7</definedName>
    <definedName name="____ane7" localSheetId="6">[15]!_xlbgnm.ane7</definedName>
    <definedName name="____ane7" localSheetId="7">[15]!_xlbgnm.ane7</definedName>
    <definedName name="____ane7">[15]!_xlbgnm.ane7</definedName>
    <definedName name="____ane8" localSheetId="0">[15]!_xlbgnm.ane8</definedName>
    <definedName name="____ane8" localSheetId="1">[15]!_xlbgnm.ane8</definedName>
    <definedName name="____ane8" localSheetId="2">[15]!_xlbgnm.ane8</definedName>
    <definedName name="____ane8" localSheetId="3">[15]!_xlbgnm.ane8</definedName>
    <definedName name="____ane8" localSheetId="4">[15]!_xlbgnm.ane8</definedName>
    <definedName name="____ane8" localSheetId="5">[15]!_xlbgnm.ane8</definedName>
    <definedName name="____ane8" localSheetId="6">[15]!_xlbgnm.ane8</definedName>
    <definedName name="____ane8" localSheetId="7">[15]!_xlbgnm.ane8</definedName>
    <definedName name="____ane8">[15]!_xlbgnm.ane8</definedName>
    <definedName name="____Atp2">#REF!</definedName>
    <definedName name="____BGC1">[8]INV!$A$5:$D$8</definedName>
    <definedName name="____BGC3">[8]INV!$F$5:$I$8</definedName>
    <definedName name="____BGC5">[8]INV!$K$5:$N$8</definedName>
    <definedName name="____CAC1">[8]INV!$A$19:$D$22</definedName>
    <definedName name="____CAC3">[8]INV!$F$19:$I$22</definedName>
    <definedName name="____CAC5">[8]INV!$K$19:$N$22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[13]Tablas!#REF!</definedName>
    <definedName name="____DDS1">[13]Tablas!#REF!</definedName>
    <definedName name="____DGO1">[13]Tablas!#REF!</definedName>
    <definedName name="____DGP1">[13]Tablas!#REF!</definedName>
    <definedName name="____DIJ1">[13]Tablas!#REF!</definedName>
    <definedName name="____DPI1">[13]Tablas!#REF!</definedName>
    <definedName name="____DPY1">[13]Tablas!#REF!</definedName>
    <definedName name="____DRI1">[13]Tablas!#REF!</definedName>
    <definedName name="____DRL1">[13]Tablas!#REF!</definedName>
    <definedName name="____DSP1">[13]Tablas!#REF!</definedName>
    <definedName name="____ECP1">[13]Tablas!#REF!</definedName>
    <definedName name="____ICP1">[13]Tablas!#REF!</definedName>
    <definedName name="____LEY80">#REF!</definedName>
    <definedName name="____MA2">#REF!</definedName>
    <definedName name="____OCD1">[13]Tablas!#REF!</definedName>
    <definedName name="____OCI1">[13]Tablas!#REF!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[8]INV!$A$12:$D$15</definedName>
    <definedName name="____SBC3">[8]INV!$F$12:$I$15</definedName>
    <definedName name="____SBC5">[8]INV!$K$12:$N$15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[13]Tablas!#REF!</definedName>
    <definedName name="____VFA1">[13]Tablas!#REF!</definedName>
    <definedName name="____VIT1">[13]Tablas!#REF!</definedName>
    <definedName name="____VPR1">[13]Tablas!#REF!</definedName>
    <definedName name="____VPR2">#REF!</definedName>
    <definedName name="____VRP1">[13]Tablas!#REF!</definedName>
    <definedName name="____VSM1">[13]Tablas!#REF!</definedName>
    <definedName name="___AFC1">[8]INV!$A$25:$D$28</definedName>
    <definedName name="___AFC3">[8]INV!$F$25:$I$28</definedName>
    <definedName name="___AFC5">[8]INV!$K$25:$N$28</definedName>
    <definedName name="___ane7" localSheetId="0">[16]!_xlbgnm.ane7</definedName>
    <definedName name="___ane7" localSheetId="1">[16]!_xlbgnm.ane7</definedName>
    <definedName name="___ane7" localSheetId="2">[16]!_xlbgnm.ane7</definedName>
    <definedName name="___ane7" localSheetId="3">[16]!_xlbgnm.ane7</definedName>
    <definedName name="___ane7" localSheetId="4">[16]!_xlbgnm.ane7</definedName>
    <definedName name="___ane7" localSheetId="5">[16]!_xlbgnm.ane7</definedName>
    <definedName name="___ane7" localSheetId="6">[16]!_xlbgnm.ane7</definedName>
    <definedName name="___ane7" localSheetId="7">[16]!_xlbgnm.ane7</definedName>
    <definedName name="___ane7">[16]!_xlbgnm.ane7</definedName>
    <definedName name="___ane8" localSheetId="0">[16]!_xlbgnm.ane8</definedName>
    <definedName name="___ane8" localSheetId="1">[16]!_xlbgnm.ane8</definedName>
    <definedName name="___ane8" localSheetId="2">[16]!_xlbgnm.ane8</definedName>
    <definedName name="___ane8" localSheetId="3">[16]!_xlbgnm.ane8</definedName>
    <definedName name="___ane8" localSheetId="4">[16]!_xlbgnm.ane8</definedName>
    <definedName name="___ane8" localSheetId="5">[16]!_xlbgnm.ane8</definedName>
    <definedName name="___ane8" localSheetId="6">[16]!_xlbgnm.ane8</definedName>
    <definedName name="___ane8" localSheetId="7">[16]!_xlbgnm.ane8</definedName>
    <definedName name="___ane8">[16]!_xlbgnm.ane8</definedName>
    <definedName name="___Atp2">[17]EMPRESA!$F$22</definedName>
    <definedName name="___BGC1">[8]INV!$A$5:$D$8</definedName>
    <definedName name="___BGC3">[8]INV!$F$5:$I$8</definedName>
    <definedName name="___BGC5">[8]INV!$K$5:$N$8</definedName>
    <definedName name="___CAC1">[8]INV!$A$19:$D$22</definedName>
    <definedName name="___CAC3">[8]INV!$F$19:$I$22</definedName>
    <definedName name="___CAC5">[8]INV!$K$19:$N$22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[13]Tablas!#REF!</definedName>
    <definedName name="___DDS1">[13]Tablas!#REF!</definedName>
    <definedName name="___DGO1">[13]Tablas!#REF!</definedName>
    <definedName name="___DGP1">[13]Tablas!#REF!</definedName>
    <definedName name="___DIJ1">[13]Tablas!#REF!</definedName>
    <definedName name="___DPI1">[13]Tablas!#REF!</definedName>
    <definedName name="___DPY1">[13]Tablas!#REF!</definedName>
    <definedName name="___DRI1">[13]Tablas!#REF!</definedName>
    <definedName name="___DRL1">[13]Tablas!#REF!</definedName>
    <definedName name="___DSP1">[13]Tablas!#REF!</definedName>
    <definedName name="___ECP1">[13]Tablas!#REF!</definedName>
    <definedName name="___ICP1">[13]Tablas!#REF!</definedName>
    <definedName name="___key2" hidden="1">[10]INST!#REF!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[13]Tablas!#REF!</definedName>
    <definedName name="___OCI1">[13]Tablas!#REF!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[8]INV!$A$12:$D$15</definedName>
    <definedName name="___SBC3">[8]INV!$F$12:$I$15</definedName>
    <definedName name="___SBC5">[8]INV!$K$12:$N$15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[13]Tablas!#REF!</definedName>
    <definedName name="___VFA1">[13]Tablas!#REF!</definedName>
    <definedName name="___VIT1">[13]Tablas!#REF!</definedName>
    <definedName name="___VPR1">[13]Tablas!#REF!</definedName>
    <definedName name="___VPR2">#REF!</definedName>
    <definedName name="___VRP1">[13]Tablas!#REF!</definedName>
    <definedName name="___VSM1">[13]Tablas!#REF!</definedName>
    <definedName name="__123Graph_A" hidden="1">#REF!</definedName>
    <definedName name="__123Graph_B" hidden="1">#REF!</definedName>
    <definedName name="__AFC1">[8]INV!$A$25:$D$28</definedName>
    <definedName name="__AFC3">[8]INV!$F$25:$I$28</definedName>
    <definedName name="__AFC5">[8]INV!$K$25:$N$28</definedName>
    <definedName name="__ane7" localSheetId="0">[15]!_xlbgnm.ane7</definedName>
    <definedName name="__ane7" localSheetId="1">[15]!_xlbgnm.ane7</definedName>
    <definedName name="__ane7" localSheetId="2">[15]!_xlbgnm.ane7</definedName>
    <definedName name="__ane7" localSheetId="3">[15]!_xlbgnm.ane7</definedName>
    <definedName name="__ane7" localSheetId="4">[15]!_xlbgnm.ane7</definedName>
    <definedName name="__ane7" localSheetId="5">[15]!_xlbgnm.ane7</definedName>
    <definedName name="__ane7" localSheetId="6">[15]!_xlbgnm.ane7</definedName>
    <definedName name="__ane7" localSheetId="7">[15]!_xlbgnm.ane7</definedName>
    <definedName name="__ane7">[15]!_xlbgnm.ane7</definedName>
    <definedName name="__ane8" localSheetId="0">[15]!_xlbgnm.ane8</definedName>
    <definedName name="__ane8" localSheetId="1">[15]!_xlbgnm.ane8</definedName>
    <definedName name="__ane8" localSheetId="2">[15]!_xlbgnm.ane8</definedName>
    <definedName name="__ane8" localSheetId="3">[15]!_xlbgnm.ane8</definedName>
    <definedName name="__ane8" localSheetId="4">[15]!_xlbgnm.ane8</definedName>
    <definedName name="__ane8" localSheetId="5">[15]!_xlbgnm.ane8</definedName>
    <definedName name="__ane8" localSheetId="6">[15]!_xlbgnm.ane8</definedName>
    <definedName name="__ane8" localSheetId="7">[15]!_xlbgnm.ane8</definedName>
    <definedName name="__ane8">[15]!_xlbgnm.ane8</definedName>
    <definedName name="__Atp2">[18]EMPRESA!$F$22</definedName>
    <definedName name="__BGC1">[8]INV!$A$5:$D$8</definedName>
    <definedName name="__BGC3">[8]INV!$F$5:$I$8</definedName>
    <definedName name="__BGC5">[8]INV!$K$5:$N$8</definedName>
    <definedName name="__CAC1">[8]INV!$A$19:$D$22</definedName>
    <definedName name="__CAC3">[8]INV!$F$19:$I$22</definedName>
    <definedName name="__CAC5">[8]INV!$K$19:$N$22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[13]Tablas!#REF!</definedName>
    <definedName name="__DDS1">[13]Tablas!#REF!</definedName>
    <definedName name="__DGO1">[13]Tablas!#REF!</definedName>
    <definedName name="__DGP1">[13]Tablas!#REF!</definedName>
    <definedName name="__DIJ1">[13]Tablas!#REF!</definedName>
    <definedName name="__DPI1">[13]Tablas!#REF!</definedName>
    <definedName name="__DPY1">[13]Tablas!#REF!</definedName>
    <definedName name="__DRI1">[13]Tablas!#REF!</definedName>
    <definedName name="__DRL1">[13]Tablas!#REF!</definedName>
    <definedName name="__DSP1">[13]Tablas!#REF!</definedName>
    <definedName name="__ECP1">[13]Tablas!#REF!</definedName>
    <definedName name="__F" localSheetId="1">'APUS CAPITULO 3'!eririutriuthdc</definedName>
    <definedName name="__F" localSheetId="2">'APUS CAPITULO 4'!eririutriuthdc</definedName>
    <definedName name="__F" localSheetId="3">'APUS CAPITULO 5'!eririutriuthdc</definedName>
    <definedName name="__F" localSheetId="4">'APUS CAPITULO 6'!eririutriuthdc</definedName>
    <definedName name="__F" localSheetId="5">'APUS CAPITULO 7'!eririutriuthdc</definedName>
    <definedName name="__F" localSheetId="6">'APUS CAPITULO 8'!eririutriuthdc</definedName>
    <definedName name="__F" localSheetId="7">'APUS CAPITULO 9'!eririutriuthdc</definedName>
    <definedName name="__F">[0]!eririutriuthdc</definedName>
    <definedName name="__FS01" localSheetId="1">'APUS CAPITULO 3'!eririutriuthdc</definedName>
    <definedName name="__FS01" localSheetId="2">'APUS CAPITULO 4'!eririutriuthdc</definedName>
    <definedName name="__FS01" localSheetId="3">'APUS CAPITULO 5'!eririutriuthdc</definedName>
    <definedName name="__FS01" localSheetId="4">'APUS CAPITULO 6'!eririutriuthdc</definedName>
    <definedName name="__FS01" localSheetId="5">'APUS CAPITULO 7'!eririutriuthdc</definedName>
    <definedName name="__FS01" localSheetId="6">'APUS CAPITULO 8'!eririutriuthdc</definedName>
    <definedName name="__FS01" localSheetId="7">'APUS CAPITULO 9'!eririutriuthdc</definedName>
    <definedName name="__FS01">[0]!eririutriuthdc</definedName>
    <definedName name="__ICP1">[13]Tablas!#REF!</definedName>
    <definedName name="__key2" hidden="1">[19]INST!#REF!</definedName>
    <definedName name="__key21" hidden="1">[10]INST!#REF!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[13]Tablas!#REF!</definedName>
    <definedName name="__OCI1">[13]Tablas!#REF!</definedName>
    <definedName name="__Pa1" localSheetId="1">#REF!</definedName>
    <definedName name="__Pa1" localSheetId="2">#REF!</definedName>
    <definedName name="__Pa1" localSheetId="3">#REF!</definedName>
    <definedName name="__Pa1" localSheetId="4">#REF!</definedName>
    <definedName name="__Pa1" localSheetId="5">#REF!</definedName>
    <definedName name="__Pa1" localSheetId="6">#REF!</definedName>
    <definedName name="__Pa1" localSheetId="7">#REF!</definedName>
    <definedName name="__Pa1">#REF!</definedName>
    <definedName name="__Pa2" localSheetId="1">#REF!</definedName>
    <definedName name="__Pa2" localSheetId="2">#REF!</definedName>
    <definedName name="__Pa2" localSheetId="3">#REF!</definedName>
    <definedName name="__Pa2" localSheetId="4">#REF!</definedName>
    <definedName name="__Pa2" localSheetId="5">#REF!</definedName>
    <definedName name="__Pa2" localSheetId="6">#REF!</definedName>
    <definedName name="__Pa2" localSheetId="7">#REF!</definedName>
    <definedName name="__Pa2">#REF!</definedName>
    <definedName name="__Pa3" localSheetId="1">#REF!</definedName>
    <definedName name="__Pa3" localSheetId="2">#REF!</definedName>
    <definedName name="__Pa3" localSheetId="3">#REF!</definedName>
    <definedName name="__Pa3" localSheetId="4">#REF!</definedName>
    <definedName name="__Pa3" localSheetId="5">#REF!</definedName>
    <definedName name="__Pa3" localSheetId="6">#REF!</definedName>
    <definedName name="__Pa3" localSheetId="7">#REF!</definedName>
    <definedName name="__Pa3">#REF!</definedName>
    <definedName name="__Pa4" localSheetId="1">#REF!</definedName>
    <definedName name="__Pa4" localSheetId="2">#REF!</definedName>
    <definedName name="__Pa4" localSheetId="3">#REF!</definedName>
    <definedName name="__Pa4" localSheetId="4">#REF!</definedName>
    <definedName name="__Pa4" localSheetId="5">#REF!</definedName>
    <definedName name="__Pa4" localSheetId="6">#REF!</definedName>
    <definedName name="__Pa4" localSheetId="7">#REF!</definedName>
    <definedName name="__Pa4">#REF!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[8]INV!$A$12:$D$15</definedName>
    <definedName name="__SBC3">[8]INV!$F$12:$I$15</definedName>
    <definedName name="__SBC5">[8]INV!$K$12:$N$15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[13]Tablas!#REF!</definedName>
    <definedName name="__VFA1">[13]Tablas!#REF!</definedName>
    <definedName name="__VIT1">[13]Tablas!#REF!</definedName>
    <definedName name="__VPR1">[13]Tablas!#REF!</definedName>
    <definedName name="__VPR2">[14]Tablas!#REF!</definedName>
    <definedName name="__VRP1">[13]Tablas!#REF!</definedName>
    <definedName name="__VSM1">[13]Tablas!#REF!</definedName>
    <definedName name="_1">#REF!</definedName>
    <definedName name="_1_25">[14]Tablas!#REF!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1" hidden="1">{"TAB1",#N/A,TRUE,"GENERAL";"TAB2",#N/A,TRUE,"GENERAL";"TAB3",#N/A,TRUE,"GENERAL";"TAB4",#N/A,TRUE,"GENERAL";"TAB5",#N/A,TRUE,"GENERAL"}</definedName>
    <definedName name="_a1" localSheetId="2" hidden="1">{"TAB1",#N/A,TRUE,"GENERAL";"TAB2",#N/A,TRUE,"GENERAL";"TAB3",#N/A,TRUE,"GENERAL";"TAB4",#N/A,TRUE,"GENERAL";"TAB5",#N/A,TRUE,"GENERAL"}</definedName>
    <definedName name="_a1" localSheetId="3" hidden="1">{"TAB1",#N/A,TRUE,"GENERAL";"TAB2",#N/A,TRUE,"GENERAL";"TAB3",#N/A,TRUE,"GENERAL";"TAB4",#N/A,TRUE,"GENERAL";"TAB5",#N/A,TRUE,"GENERAL"}</definedName>
    <definedName name="_a1" localSheetId="4" hidden="1">{"TAB1",#N/A,TRUE,"GENERAL";"TAB2",#N/A,TRUE,"GENERAL";"TAB3",#N/A,TRUE,"GENERAL";"TAB4",#N/A,TRUE,"GENERAL";"TAB5",#N/A,TRUE,"GENERAL"}</definedName>
    <definedName name="_a1" localSheetId="5" hidden="1">{"TAB1",#N/A,TRUE,"GENERAL";"TAB2",#N/A,TRUE,"GENERAL";"TAB3",#N/A,TRUE,"GENERAL";"TAB4",#N/A,TRUE,"GENERAL";"TAB5",#N/A,TRUE,"GENERAL"}</definedName>
    <definedName name="_a1" localSheetId="6" hidden="1">{"TAB1",#N/A,TRUE,"GENERAL";"TAB2",#N/A,TRUE,"GENERAL";"TAB3",#N/A,TRUE,"GENERAL";"TAB4",#N/A,TRUE,"GENERAL";"TAB5",#N/A,TRUE,"GENERAL"}</definedName>
    <definedName name="_a1" localSheetId="7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localSheetId="3" hidden="1">{"TAB1",#N/A,TRUE,"GENERAL";"TAB2",#N/A,TRUE,"GENERAL";"TAB3",#N/A,TRUE,"GENERAL";"TAB4",#N/A,TRUE,"GENERAL";"TAB5",#N/A,TRUE,"GENERAL"}</definedName>
    <definedName name="_a3" localSheetId="4" hidden="1">{"TAB1",#N/A,TRUE,"GENERAL";"TAB2",#N/A,TRUE,"GENERAL";"TAB3",#N/A,TRUE,"GENERAL";"TAB4",#N/A,TRUE,"GENERAL";"TAB5",#N/A,TRUE,"GENERAL"}</definedName>
    <definedName name="_a3" localSheetId="5" hidden="1">{"TAB1",#N/A,TRUE,"GENERAL";"TAB2",#N/A,TRUE,"GENERAL";"TAB3",#N/A,TRUE,"GENERAL";"TAB4",#N/A,TRUE,"GENERAL";"TAB5",#N/A,TRUE,"GENERAL"}</definedName>
    <definedName name="_a3" localSheetId="6" hidden="1">{"TAB1",#N/A,TRUE,"GENERAL";"TAB2",#N/A,TRUE,"GENERAL";"TAB3",#N/A,TRUE,"GENERAL";"TAB4",#N/A,TRUE,"GENERAL";"TAB5",#N/A,TRUE,"GENERAL"}</definedName>
    <definedName name="_a3" localSheetId="7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1" hidden="1">{"via1",#N/A,TRUE,"general";"via2",#N/A,TRUE,"general";"via3",#N/A,TRUE,"general"}</definedName>
    <definedName name="_a4" localSheetId="2" hidden="1">{"via1",#N/A,TRUE,"general";"via2",#N/A,TRUE,"general";"via3",#N/A,TRUE,"general"}</definedName>
    <definedName name="_a4" localSheetId="3" hidden="1">{"via1",#N/A,TRUE,"general";"via2",#N/A,TRUE,"general";"via3",#N/A,TRUE,"general"}</definedName>
    <definedName name="_a4" localSheetId="4" hidden="1">{"via1",#N/A,TRUE,"general";"via2",#N/A,TRUE,"general";"via3",#N/A,TRUE,"general"}</definedName>
    <definedName name="_a4" localSheetId="5" hidden="1">{"via1",#N/A,TRUE,"general";"via2",#N/A,TRUE,"general";"via3",#N/A,TRUE,"general"}</definedName>
    <definedName name="_a4" localSheetId="6" hidden="1">{"via1",#N/A,TRUE,"general";"via2",#N/A,TRUE,"general";"via3",#N/A,TRUE,"general"}</definedName>
    <definedName name="_a4" localSheetId="7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localSheetId="2" hidden="1">{"TAB1",#N/A,TRUE,"GENERAL";"TAB2",#N/A,TRUE,"GENERAL";"TAB3",#N/A,TRUE,"GENERAL";"TAB4",#N/A,TRUE,"GENERAL";"TAB5",#N/A,TRUE,"GENERAL"}</definedName>
    <definedName name="_a5" localSheetId="3" hidden="1">{"TAB1",#N/A,TRUE,"GENERAL";"TAB2",#N/A,TRUE,"GENERAL";"TAB3",#N/A,TRUE,"GENERAL";"TAB4",#N/A,TRUE,"GENERAL";"TAB5",#N/A,TRUE,"GENERAL"}</definedName>
    <definedName name="_a5" localSheetId="4" hidden="1">{"TAB1",#N/A,TRUE,"GENERAL";"TAB2",#N/A,TRUE,"GENERAL";"TAB3",#N/A,TRUE,"GENERAL";"TAB4",#N/A,TRUE,"GENERAL";"TAB5",#N/A,TRUE,"GENERAL"}</definedName>
    <definedName name="_a5" localSheetId="5" hidden="1">{"TAB1",#N/A,TRUE,"GENERAL";"TAB2",#N/A,TRUE,"GENERAL";"TAB3",#N/A,TRUE,"GENERAL";"TAB4",#N/A,TRUE,"GENERAL";"TAB5",#N/A,TRUE,"GENERAL"}</definedName>
    <definedName name="_a5" localSheetId="6" hidden="1">{"TAB1",#N/A,TRUE,"GENERAL";"TAB2",#N/A,TRUE,"GENERAL";"TAB3",#N/A,TRUE,"GENERAL";"TAB4",#N/A,TRUE,"GENERAL";"TAB5",#N/A,TRUE,"GENERAL"}</definedName>
    <definedName name="_a5" localSheetId="7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localSheetId="3" hidden="1">{"TAB1",#N/A,TRUE,"GENERAL";"TAB2",#N/A,TRUE,"GENERAL";"TAB3",#N/A,TRUE,"GENERAL";"TAB4",#N/A,TRUE,"GENERAL";"TAB5",#N/A,TRUE,"GENERAL"}</definedName>
    <definedName name="_a6" localSheetId="4" hidden="1">{"TAB1",#N/A,TRUE,"GENERAL";"TAB2",#N/A,TRUE,"GENERAL";"TAB3",#N/A,TRUE,"GENERAL";"TAB4",#N/A,TRUE,"GENERAL";"TAB5",#N/A,TRUE,"GENERAL"}</definedName>
    <definedName name="_a6" localSheetId="5" hidden="1">{"TAB1",#N/A,TRUE,"GENERAL";"TAB2",#N/A,TRUE,"GENERAL";"TAB3",#N/A,TRUE,"GENERAL";"TAB4",#N/A,TRUE,"GENERAL";"TAB5",#N/A,TRUE,"GENERAL"}</definedName>
    <definedName name="_a6" localSheetId="6" hidden="1">{"TAB1",#N/A,TRUE,"GENERAL";"TAB2",#N/A,TRUE,"GENERAL";"TAB3",#N/A,TRUE,"GENERAL";"TAB4",#N/A,TRUE,"GENERAL";"TAB5",#N/A,TRUE,"GENERAL"}</definedName>
    <definedName name="_a6" localSheetId="7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1" hidden="1">{#N/A,#N/A,TRUE,"INGENIERIA";#N/A,#N/A,TRUE,"COMPRAS";#N/A,#N/A,TRUE,"DIRECCION";#N/A,#N/A,TRUE,"RESUMEN"}</definedName>
    <definedName name="_AAS1" localSheetId="2" hidden="1">{#N/A,#N/A,TRUE,"INGENIERIA";#N/A,#N/A,TRUE,"COMPRAS";#N/A,#N/A,TRUE,"DIRECCION";#N/A,#N/A,TRUE,"RESUMEN"}</definedName>
    <definedName name="_AAS1" localSheetId="3" hidden="1">{#N/A,#N/A,TRUE,"INGENIERIA";#N/A,#N/A,TRUE,"COMPRAS";#N/A,#N/A,TRUE,"DIRECCION";#N/A,#N/A,TRUE,"RESUMEN"}</definedName>
    <definedName name="_AAS1" localSheetId="4" hidden="1">{#N/A,#N/A,TRUE,"INGENIERIA";#N/A,#N/A,TRUE,"COMPRAS";#N/A,#N/A,TRUE,"DIRECCION";#N/A,#N/A,TRUE,"RESUMEN"}</definedName>
    <definedName name="_AAS1" localSheetId="5" hidden="1">{#N/A,#N/A,TRUE,"INGENIERIA";#N/A,#N/A,TRUE,"COMPRAS";#N/A,#N/A,TRUE,"DIRECCION";#N/A,#N/A,TRUE,"RESUMEN"}</definedName>
    <definedName name="_AAS1" localSheetId="6" hidden="1">{#N/A,#N/A,TRUE,"INGENIERIA";#N/A,#N/A,TRUE,"COMPRAS";#N/A,#N/A,TRUE,"DIRECCION";#N/A,#N/A,TRUE,"RESUMEN"}</definedName>
    <definedName name="_AAS1" localSheetId="7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1" hidden="1">{#N/A,#N/A,TRUE,"1842CWN0"}</definedName>
    <definedName name="_ABC1" localSheetId="2" hidden="1">{#N/A,#N/A,TRUE,"1842CWN0"}</definedName>
    <definedName name="_ABC1" localSheetId="3" hidden="1">{#N/A,#N/A,TRUE,"1842CWN0"}</definedName>
    <definedName name="_ABC1" localSheetId="4" hidden="1">{#N/A,#N/A,TRUE,"1842CWN0"}</definedName>
    <definedName name="_ABC1" localSheetId="5" hidden="1">{#N/A,#N/A,TRUE,"1842CWN0"}</definedName>
    <definedName name="_ABC1" localSheetId="6" hidden="1">{#N/A,#N/A,TRUE,"1842CWN0"}</definedName>
    <definedName name="_ABC1" localSheetId="7" hidden="1">{#N/A,#N/A,TRUE,"1842CWN0"}</definedName>
    <definedName name="_ABC1" hidden="1">{#N/A,#N/A,TRUE,"1842CWN0"}</definedName>
    <definedName name="_abc2" localSheetId="1" hidden="1">{#N/A,#N/A,TRUE,"1842CWN0"}</definedName>
    <definedName name="_abc2" localSheetId="2" hidden="1">{#N/A,#N/A,TRUE,"1842CWN0"}</definedName>
    <definedName name="_abc2" localSheetId="3" hidden="1">{#N/A,#N/A,TRUE,"1842CWN0"}</definedName>
    <definedName name="_abc2" localSheetId="4" hidden="1">{#N/A,#N/A,TRUE,"1842CWN0"}</definedName>
    <definedName name="_abc2" localSheetId="5" hidden="1">{#N/A,#N/A,TRUE,"1842CWN0"}</definedName>
    <definedName name="_abc2" localSheetId="6" hidden="1">{#N/A,#N/A,TRUE,"1842CWN0"}</definedName>
    <definedName name="_abc2" localSheetId="7" hidden="1">{#N/A,#N/A,TRUE,"1842CWN0"}</definedName>
    <definedName name="_abc2" hidden="1">{#N/A,#N/A,TRUE,"1842CWN0"}</definedName>
    <definedName name="_AFC1">[8]INV!$A$25:$D$28</definedName>
    <definedName name="_AFC3">[8]INV!$F$25:$I$28</definedName>
    <definedName name="_AFC5">[8]INV!$K$25:$N$28</definedName>
    <definedName name="_ALM1">#REF!</definedName>
    <definedName name="_AND1">#REF!</definedName>
    <definedName name="_ane7" localSheetId="0">[15]!_xlbgnm.ane7</definedName>
    <definedName name="_ane7" localSheetId="1">[15]!_xlbgnm.ane7</definedName>
    <definedName name="_ane7" localSheetId="2">[15]!_xlbgnm.ane7</definedName>
    <definedName name="_ane7" localSheetId="3">[15]!_xlbgnm.ane7</definedName>
    <definedName name="_ane7" localSheetId="4">[15]!_xlbgnm.ane7</definedName>
    <definedName name="_ane7" localSheetId="5">[15]!_xlbgnm.ane7</definedName>
    <definedName name="_ane7" localSheetId="6">[15]!_xlbgnm.ane7</definedName>
    <definedName name="_ane7" localSheetId="7">[15]!_xlbgnm.ane7</definedName>
    <definedName name="_ane7">[15]!_xlbgnm.ane7</definedName>
    <definedName name="_ane8" localSheetId="0">[15]!_xlbgnm.ane8</definedName>
    <definedName name="_ane8" localSheetId="1">[15]!_xlbgnm.ane8</definedName>
    <definedName name="_ane8" localSheetId="2">[15]!_xlbgnm.ane8</definedName>
    <definedName name="_ane8" localSheetId="3">[15]!_xlbgnm.ane8</definedName>
    <definedName name="_ane8" localSheetId="4">[15]!_xlbgnm.ane8</definedName>
    <definedName name="_ane8" localSheetId="5">[15]!_xlbgnm.ane8</definedName>
    <definedName name="_ane8" localSheetId="6">[15]!_xlbgnm.ane8</definedName>
    <definedName name="_ane8" localSheetId="7">[15]!_xlbgnm.ane8</definedName>
    <definedName name="_ane8">[15]!_xlbgnm.ane8</definedName>
    <definedName name="_APU221">#REF!</definedName>
    <definedName name="_APU465" localSheetId="0">[20]!absc</definedName>
    <definedName name="_APU465" localSheetId="1">[20]!absc</definedName>
    <definedName name="_APU465" localSheetId="2">[20]!absc</definedName>
    <definedName name="_APU465" localSheetId="3">[20]!absc</definedName>
    <definedName name="_APU465" localSheetId="4">[20]!absc</definedName>
    <definedName name="_APU465" localSheetId="5">[20]!absc</definedName>
    <definedName name="_APU465" localSheetId="6">[20]!absc</definedName>
    <definedName name="_APU465" localSheetId="7">[20]!absc</definedName>
    <definedName name="_APU465">[20]!absc</definedName>
    <definedName name="_Atp2">[18]EMPRESA!$F$22</definedName>
    <definedName name="_b2" localSheetId="1" hidden="1">{"TAB1",#N/A,TRUE,"GENERAL";"TAB2",#N/A,TRUE,"GENERAL";"TAB3",#N/A,TRUE,"GENERAL";"TAB4",#N/A,TRUE,"GENERAL";"TAB5",#N/A,TRUE,"GENERAL"}</definedName>
    <definedName name="_b2" localSheetId="2" hidden="1">{"TAB1",#N/A,TRUE,"GENERAL";"TAB2",#N/A,TRUE,"GENERAL";"TAB3",#N/A,TRUE,"GENERAL";"TAB4",#N/A,TRUE,"GENERAL";"TAB5",#N/A,TRUE,"GENERAL"}</definedName>
    <definedName name="_b2" localSheetId="3" hidden="1">{"TAB1",#N/A,TRUE,"GENERAL";"TAB2",#N/A,TRUE,"GENERAL";"TAB3",#N/A,TRUE,"GENERAL";"TAB4",#N/A,TRUE,"GENERAL";"TAB5",#N/A,TRUE,"GENERAL"}</definedName>
    <definedName name="_b2" localSheetId="4" hidden="1">{"TAB1",#N/A,TRUE,"GENERAL";"TAB2",#N/A,TRUE,"GENERAL";"TAB3",#N/A,TRUE,"GENERAL";"TAB4",#N/A,TRUE,"GENERAL";"TAB5",#N/A,TRUE,"GENERAL"}</definedName>
    <definedName name="_b2" localSheetId="5" hidden="1">{"TAB1",#N/A,TRUE,"GENERAL";"TAB2",#N/A,TRUE,"GENERAL";"TAB3",#N/A,TRUE,"GENERAL";"TAB4",#N/A,TRUE,"GENERAL";"TAB5",#N/A,TRUE,"GENERAL"}</definedName>
    <definedName name="_b2" localSheetId="6" hidden="1">{"TAB1",#N/A,TRUE,"GENERAL";"TAB2",#N/A,TRUE,"GENERAL";"TAB3",#N/A,TRUE,"GENERAL";"TAB4",#N/A,TRUE,"GENERAL";"TAB5",#N/A,TRUE,"GENERAL"}</definedName>
    <definedName name="_b2" localSheetId="7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localSheetId="3" hidden="1">{"TAB1",#N/A,TRUE,"GENERAL";"TAB2",#N/A,TRUE,"GENERAL";"TAB3",#N/A,TRUE,"GENERAL";"TAB4",#N/A,TRUE,"GENERAL";"TAB5",#N/A,TRUE,"GENERAL"}</definedName>
    <definedName name="_b3" localSheetId="4" hidden="1">{"TAB1",#N/A,TRUE,"GENERAL";"TAB2",#N/A,TRUE,"GENERAL";"TAB3",#N/A,TRUE,"GENERAL";"TAB4",#N/A,TRUE,"GENERAL";"TAB5",#N/A,TRUE,"GENERAL"}</definedName>
    <definedName name="_b3" localSheetId="5" hidden="1">{"TAB1",#N/A,TRUE,"GENERAL";"TAB2",#N/A,TRUE,"GENERAL";"TAB3",#N/A,TRUE,"GENERAL";"TAB4",#N/A,TRUE,"GENERAL";"TAB5",#N/A,TRUE,"GENERAL"}</definedName>
    <definedName name="_b3" localSheetId="6" hidden="1">{"TAB1",#N/A,TRUE,"GENERAL";"TAB2",#N/A,TRUE,"GENERAL";"TAB3",#N/A,TRUE,"GENERAL";"TAB4",#N/A,TRUE,"GENERAL";"TAB5",#N/A,TRUE,"GENERAL"}</definedName>
    <definedName name="_b3" localSheetId="7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localSheetId="3" hidden="1">{"TAB1",#N/A,TRUE,"GENERAL";"TAB2",#N/A,TRUE,"GENERAL";"TAB3",#N/A,TRUE,"GENERAL";"TAB4",#N/A,TRUE,"GENERAL";"TAB5",#N/A,TRUE,"GENERAL"}</definedName>
    <definedName name="_b4" localSheetId="4" hidden="1">{"TAB1",#N/A,TRUE,"GENERAL";"TAB2",#N/A,TRUE,"GENERAL";"TAB3",#N/A,TRUE,"GENERAL";"TAB4",#N/A,TRUE,"GENERAL";"TAB5",#N/A,TRUE,"GENERAL"}</definedName>
    <definedName name="_b4" localSheetId="5" hidden="1">{"TAB1",#N/A,TRUE,"GENERAL";"TAB2",#N/A,TRUE,"GENERAL";"TAB3",#N/A,TRUE,"GENERAL";"TAB4",#N/A,TRUE,"GENERAL";"TAB5",#N/A,TRUE,"GENERAL"}</definedName>
    <definedName name="_b4" localSheetId="6" hidden="1">{"TAB1",#N/A,TRUE,"GENERAL";"TAB2",#N/A,TRUE,"GENERAL";"TAB3",#N/A,TRUE,"GENERAL";"TAB4",#N/A,TRUE,"GENERAL";"TAB5",#N/A,TRUE,"GENERAL"}</definedName>
    <definedName name="_b4" localSheetId="7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localSheetId="3" hidden="1">{"TAB1",#N/A,TRUE,"GENERAL";"TAB2",#N/A,TRUE,"GENERAL";"TAB3",#N/A,TRUE,"GENERAL";"TAB4",#N/A,TRUE,"GENERAL";"TAB5",#N/A,TRUE,"GENERAL"}</definedName>
    <definedName name="_b5" localSheetId="4" hidden="1">{"TAB1",#N/A,TRUE,"GENERAL";"TAB2",#N/A,TRUE,"GENERAL";"TAB3",#N/A,TRUE,"GENERAL";"TAB4",#N/A,TRUE,"GENERAL";"TAB5",#N/A,TRUE,"GENERAL"}</definedName>
    <definedName name="_b5" localSheetId="5" hidden="1">{"TAB1",#N/A,TRUE,"GENERAL";"TAB2",#N/A,TRUE,"GENERAL";"TAB3",#N/A,TRUE,"GENERAL";"TAB4",#N/A,TRUE,"GENERAL";"TAB5",#N/A,TRUE,"GENERAL"}</definedName>
    <definedName name="_b5" localSheetId="6" hidden="1">{"TAB1",#N/A,TRUE,"GENERAL";"TAB2",#N/A,TRUE,"GENERAL";"TAB3",#N/A,TRUE,"GENERAL";"TAB4",#N/A,TRUE,"GENERAL";"TAB5",#N/A,TRUE,"GENERAL"}</definedName>
    <definedName name="_b5" localSheetId="7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localSheetId="3" hidden="1">{"TAB1",#N/A,TRUE,"GENERAL";"TAB2",#N/A,TRUE,"GENERAL";"TAB3",#N/A,TRUE,"GENERAL";"TAB4",#N/A,TRUE,"GENERAL";"TAB5",#N/A,TRUE,"GENERAL"}</definedName>
    <definedName name="_b6" localSheetId="4" hidden="1">{"TAB1",#N/A,TRUE,"GENERAL";"TAB2",#N/A,TRUE,"GENERAL";"TAB3",#N/A,TRUE,"GENERAL";"TAB4",#N/A,TRUE,"GENERAL";"TAB5",#N/A,TRUE,"GENERAL"}</definedName>
    <definedName name="_b6" localSheetId="5" hidden="1">{"TAB1",#N/A,TRUE,"GENERAL";"TAB2",#N/A,TRUE,"GENERAL";"TAB3",#N/A,TRUE,"GENERAL";"TAB4",#N/A,TRUE,"GENERAL";"TAB5",#N/A,TRUE,"GENERAL"}</definedName>
    <definedName name="_b6" localSheetId="6" hidden="1">{"TAB1",#N/A,TRUE,"GENERAL";"TAB2",#N/A,TRUE,"GENERAL";"TAB3",#N/A,TRUE,"GENERAL";"TAB4",#N/A,TRUE,"GENERAL";"TAB5",#N/A,TRUE,"GENERAL"}</definedName>
    <definedName name="_b6" localSheetId="7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localSheetId="2" hidden="1">{"via1",#N/A,TRUE,"general";"via2",#N/A,TRUE,"general";"via3",#N/A,TRUE,"general"}</definedName>
    <definedName name="_b7" localSheetId="3" hidden="1">{"via1",#N/A,TRUE,"general";"via2",#N/A,TRUE,"general";"via3",#N/A,TRUE,"general"}</definedName>
    <definedName name="_b7" localSheetId="4" hidden="1">{"via1",#N/A,TRUE,"general";"via2",#N/A,TRUE,"general";"via3",#N/A,TRUE,"general"}</definedName>
    <definedName name="_b7" localSheetId="5" hidden="1">{"via1",#N/A,TRUE,"general";"via2",#N/A,TRUE,"general";"via3",#N/A,TRUE,"general"}</definedName>
    <definedName name="_b7" localSheetId="6" hidden="1">{"via1",#N/A,TRUE,"general";"via2",#N/A,TRUE,"general";"via3",#N/A,TRUE,"general"}</definedName>
    <definedName name="_b7" localSheetId="7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localSheetId="3" hidden="1">{"via1",#N/A,TRUE,"general";"via2",#N/A,TRUE,"general";"via3",#N/A,TRUE,"general"}</definedName>
    <definedName name="_b8" localSheetId="4" hidden="1">{"via1",#N/A,TRUE,"general";"via2",#N/A,TRUE,"general";"via3",#N/A,TRUE,"general"}</definedName>
    <definedName name="_b8" localSheetId="5" hidden="1">{"via1",#N/A,TRUE,"general";"via2",#N/A,TRUE,"general";"via3",#N/A,TRUE,"general"}</definedName>
    <definedName name="_b8" localSheetId="6" hidden="1">{"via1",#N/A,TRUE,"general";"via2",#N/A,TRUE,"general";"via3",#N/A,TRUE,"general"}</definedName>
    <definedName name="_b8" localSheetId="7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1" hidden="1">{"TAB1",#N/A,TRUE,"GENERAL";"TAB2",#N/A,TRUE,"GENERAL";"TAB3",#N/A,TRUE,"GENERAL";"TAB4",#N/A,TRUE,"GENERAL";"TAB5",#N/A,TRUE,"GENERAL"}</definedName>
    <definedName name="_bb9" localSheetId="2" hidden="1">{"TAB1",#N/A,TRUE,"GENERAL";"TAB2",#N/A,TRUE,"GENERAL";"TAB3",#N/A,TRUE,"GENERAL";"TAB4",#N/A,TRUE,"GENERAL";"TAB5",#N/A,TRUE,"GENERAL"}</definedName>
    <definedName name="_bb9" localSheetId="3" hidden="1">{"TAB1",#N/A,TRUE,"GENERAL";"TAB2",#N/A,TRUE,"GENERAL";"TAB3",#N/A,TRUE,"GENERAL";"TAB4",#N/A,TRUE,"GENERAL";"TAB5",#N/A,TRUE,"GENERAL"}</definedName>
    <definedName name="_bb9" localSheetId="4" hidden="1">{"TAB1",#N/A,TRUE,"GENERAL";"TAB2",#N/A,TRUE,"GENERAL";"TAB3",#N/A,TRUE,"GENERAL";"TAB4",#N/A,TRUE,"GENERAL";"TAB5",#N/A,TRUE,"GENERAL"}</definedName>
    <definedName name="_bb9" localSheetId="5" hidden="1">{"TAB1",#N/A,TRUE,"GENERAL";"TAB2",#N/A,TRUE,"GENERAL";"TAB3",#N/A,TRUE,"GENERAL";"TAB4",#N/A,TRUE,"GENERAL";"TAB5",#N/A,TRUE,"GENERAL"}</definedName>
    <definedName name="_bb9" localSheetId="6" hidden="1">{"TAB1",#N/A,TRUE,"GENERAL";"TAB2",#N/A,TRUE,"GENERAL";"TAB3",#N/A,TRUE,"GENERAL";"TAB4",#N/A,TRUE,"GENERAL";"TAB5",#N/A,TRUE,"GENERAL"}</definedName>
    <definedName name="_bb9" localSheetId="7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localSheetId="3" hidden="1">{"TAB1",#N/A,TRUE,"GENERAL";"TAB2",#N/A,TRUE,"GENERAL";"TAB3",#N/A,TRUE,"GENERAL";"TAB4",#N/A,TRUE,"GENERAL";"TAB5",#N/A,TRUE,"GENERAL"}</definedName>
    <definedName name="_bgb5" localSheetId="4" hidden="1">{"TAB1",#N/A,TRUE,"GENERAL";"TAB2",#N/A,TRUE,"GENERAL";"TAB3",#N/A,TRUE,"GENERAL";"TAB4",#N/A,TRUE,"GENERAL";"TAB5",#N/A,TRUE,"GENERAL"}</definedName>
    <definedName name="_bgb5" localSheetId="5" hidden="1">{"TAB1",#N/A,TRUE,"GENERAL";"TAB2",#N/A,TRUE,"GENERAL";"TAB3",#N/A,TRUE,"GENERAL";"TAB4",#N/A,TRUE,"GENERAL";"TAB5",#N/A,TRUE,"GENERAL"}</definedName>
    <definedName name="_bgb5" localSheetId="6" hidden="1">{"TAB1",#N/A,TRUE,"GENERAL";"TAB2",#N/A,TRUE,"GENERAL";"TAB3",#N/A,TRUE,"GENERAL";"TAB4",#N/A,TRUE,"GENERAL";"TAB5",#N/A,TRUE,"GENERAL"}</definedName>
    <definedName name="_bgb5" localSheetId="7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[8]INV!$A$5:$D$8</definedName>
    <definedName name="_BGC3">[8]INV!$F$5:$I$8</definedName>
    <definedName name="_BGC5">[8]INV!$K$5:$N$8</definedName>
    <definedName name="_CAC1">[8]INV!$A$19:$D$22</definedName>
    <definedName name="_CAC3">[8]INV!$F$19:$I$22</definedName>
    <definedName name="_CAC5">[8]INV!$K$19:$N$22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[13]Tablas!#REF!</definedName>
    <definedName name="_DDS1">[13]Tablas!#REF!</definedName>
    <definedName name="_DGO1">[13]Tablas!#REF!</definedName>
    <definedName name="_DGP1">[13]Tablas!#REF!</definedName>
    <definedName name="_DIJ1">[13]Tablas!#REF!</definedName>
    <definedName name="_DPI1">[13]Tablas!#REF!</definedName>
    <definedName name="_DPY1">[13]Tablas!#REF!</definedName>
    <definedName name="_DRI1">[13]Tablas!#REF!</definedName>
    <definedName name="_DRL1">[13]Tablas!#REF!</definedName>
    <definedName name="_DSP1">[13]Tablas!#REF!</definedName>
    <definedName name="_ECP1">[13]Tablas!#REF!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1">'APUS CAPITULO 3'!eririutriuthdc</definedName>
    <definedName name="_F" localSheetId="2">'APUS CAPITULO 4'!eririutriuthdc</definedName>
    <definedName name="_F" localSheetId="3">'APUS CAPITULO 5'!eririutriuthdc</definedName>
    <definedName name="_F" localSheetId="4">'APUS CAPITULO 6'!eririutriuthdc</definedName>
    <definedName name="_F" localSheetId="5">'APUS CAPITULO 7'!eririutriuthdc</definedName>
    <definedName name="_F" localSheetId="6">'APUS CAPITULO 8'!eririutriuthdc</definedName>
    <definedName name="_F" localSheetId="7">'APUS CAPITULO 9'!eririutriuthdc</definedName>
    <definedName name="_F">[0]!eririutriuthdc</definedName>
    <definedName name="_F10">#REF!</definedName>
    <definedName name="_FC">#REF!</definedName>
    <definedName name="_Fill" hidden="1">#REF!</definedName>
    <definedName name="_FS01" localSheetId="1">'APUS CAPITULO 3'!eririutriuthdc</definedName>
    <definedName name="_FS01" localSheetId="2">'APUS CAPITULO 4'!eririutriuthdc</definedName>
    <definedName name="_FS01" localSheetId="3">'APUS CAPITULO 5'!eririutriuthdc</definedName>
    <definedName name="_FS01" localSheetId="4">'APUS CAPITULO 6'!eririutriuthdc</definedName>
    <definedName name="_FS01" localSheetId="5">'APUS CAPITULO 7'!eririutriuthdc</definedName>
    <definedName name="_FS01" localSheetId="6">'APUS CAPITULO 8'!eririutriuthdc</definedName>
    <definedName name="_FS01" localSheetId="7">'APUS CAPITULO 9'!eririutriuthdc</definedName>
    <definedName name="_FS01">[0]!eririutriuthdc</definedName>
    <definedName name="_g2" localSheetId="1" hidden="1">{"TAB1",#N/A,TRUE,"GENERAL";"TAB2",#N/A,TRUE,"GENERAL";"TAB3",#N/A,TRUE,"GENERAL";"TAB4",#N/A,TRUE,"GENERAL";"TAB5",#N/A,TRUE,"GENERAL"}</definedName>
    <definedName name="_g2" localSheetId="2" hidden="1">{"TAB1",#N/A,TRUE,"GENERAL";"TAB2",#N/A,TRUE,"GENERAL";"TAB3",#N/A,TRUE,"GENERAL";"TAB4",#N/A,TRUE,"GENERAL";"TAB5",#N/A,TRUE,"GENERAL"}</definedName>
    <definedName name="_g2" localSheetId="3" hidden="1">{"TAB1",#N/A,TRUE,"GENERAL";"TAB2",#N/A,TRUE,"GENERAL";"TAB3",#N/A,TRUE,"GENERAL";"TAB4",#N/A,TRUE,"GENERAL";"TAB5",#N/A,TRUE,"GENERAL"}</definedName>
    <definedName name="_g2" localSheetId="4" hidden="1">{"TAB1",#N/A,TRUE,"GENERAL";"TAB2",#N/A,TRUE,"GENERAL";"TAB3",#N/A,TRUE,"GENERAL";"TAB4",#N/A,TRUE,"GENERAL";"TAB5",#N/A,TRUE,"GENERAL"}</definedName>
    <definedName name="_g2" localSheetId="5" hidden="1">{"TAB1",#N/A,TRUE,"GENERAL";"TAB2",#N/A,TRUE,"GENERAL";"TAB3",#N/A,TRUE,"GENERAL";"TAB4",#N/A,TRUE,"GENERAL";"TAB5",#N/A,TRUE,"GENERAL"}</definedName>
    <definedName name="_g2" localSheetId="6" hidden="1">{"TAB1",#N/A,TRUE,"GENERAL";"TAB2",#N/A,TRUE,"GENERAL";"TAB3",#N/A,TRUE,"GENERAL";"TAB4",#N/A,TRUE,"GENERAL";"TAB5",#N/A,TRUE,"GENERAL"}</definedName>
    <definedName name="_g2" localSheetId="7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localSheetId="2" hidden="1">{"via1",#N/A,TRUE,"general";"via2",#N/A,TRUE,"general";"via3",#N/A,TRUE,"general"}</definedName>
    <definedName name="_g3" localSheetId="3" hidden="1">{"via1",#N/A,TRUE,"general";"via2",#N/A,TRUE,"general";"via3",#N/A,TRUE,"general"}</definedName>
    <definedName name="_g3" localSheetId="4" hidden="1">{"via1",#N/A,TRUE,"general";"via2",#N/A,TRUE,"general";"via3",#N/A,TRUE,"general"}</definedName>
    <definedName name="_g3" localSheetId="5" hidden="1">{"via1",#N/A,TRUE,"general";"via2",#N/A,TRUE,"general";"via3",#N/A,TRUE,"general"}</definedName>
    <definedName name="_g3" localSheetId="6" hidden="1">{"via1",#N/A,TRUE,"general";"via2",#N/A,TRUE,"general";"via3",#N/A,TRUE,"general"}</definedName>
    <definedName name="_g3" localSheetId="7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localSheetId="3" hidden="1">{"via1",#N/A,TRUE,"general";"via2",#N/A,TRUE,"general";"via3",#N/A,TRUE,"general"}</definedName>
    <definedName name="_g4" localSheetId="4" hidden="1">{"via1",#N/A,TRUE,"general";"via2",#N/A,TRUE,"general";"via3",#N/A,TRUE,"general"}</definedName>
    <definedName name="_g4" localSheetId="5" hidden="1">{"via1",#N/A,TRUE,"general";"via2",#N/A,TRUE,"general";"via3",#N/A,TRUE,"general"}</definedName>
    <definedName name="_g4" localSheetId="6" hidden="1">{"via1",#N/A,TRUE,"general";"via2",#N/A,TRUE,"general";"via3",#N/A,TRUE,"general"}</definedName>
    <definedName name="_g4" localSheetId="7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localSheetId="3" hidden="1">{"via1",#N/A,TRUE,"general";"via2",#N/A,TRUE,"general";"via3",#N/A,TRUE,"general"}</definedName>
    <definedName name="_g5" localSheetId="4" hidden="1">{"via1",#N/A,TRUE,"general";"via2",#N/A,TRUE,"general";"via3",#N/A,TRUE,"general"}</definedName>
    <definedName name="_g5" localSheetId="5" hidden="1">{"via1",#N/A,TRUE,"general";"via2",#N/A,TRUE,"general";"via3",#N/A,TRUE,"general"}</definedName>
    <definedName name="_g5" localSheetId="6" hidden="1">{"via1",#N/A,TRUE,"general";"via2",#N/A,TRUE,"general";"via3",#N/A,TRUE,"general"}</definedName>
    <definedName name="_g5" localSheetId="7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localSheetId="3" hidden="1">{"via1",#N/A,TRUE,"general";"via2",#N/A,TRUE,"general";"via3",#N/A,TRUE,"general"}</definedName>
    <definedName name="_g6" localSheetId="4" hidden="1">{"via1",#N/A,TRUE,"general";"via2",#N/A,TRUE,"general";"via3",#N/A,TRUE,"general"}</definedName>
    <definedName name="_g6" localSheetId="5" hidden="1">{"via1",#N/A,TRUE,"general";"via2",#N/A,TRUE,"general";"via3",#N/A,TRUE,"general"}</definedName>
    <definedName name="_g6" localSheetId="6" hidden="1">{"via1",#N/A,TRUE,"general";"via2",#N/A,TRUE,"general";"via3",#N/A,TRUE,"general"}</definedName>
    <definedName name="_g6" localSheetId="7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localSheetId="2" hidden="1">{"TAB1",#N/A,TRUE,"GENERAL";"TAB2",#N/A,TRUE,"GENERAL";"TAB3",#N/A,TRUE,"GENERAL";"TAB4",#N/A,TRUE,"GENERAL";"TAB5",#N/A,TRUE,"GENERAL"}</definedName>
    <definedName name="_g7" localSheetId="3" hidden="1">{"TAB1",#N/A,TRUE,"GENERAL";"TAB2",#N/A,TRUE,"GENERAL";"TAB3",#N/A,TRUE,"GENERAL";"TAB4",#N/A,TRUE,"GENERAL";"TAB5",#N/A,TRUE,"GENERAL"}</definedName>
    <definedName name="_g7" localSheetId="4" hidden="1">{"TAB1",#N/A,TRUE,"GENERAL";"TAB2",#N/A,TRUE,"GENERAL";"TAB3",#N/A,TRUE,"GENERAL";"TAB4",#N/A,TRUE,"GENERAL";"TAB5",#N/A,TRUE,"GENERAL"}</definedName>
    <definedName name="_g7" localSheetId="5" hidden="1">{"TAB1",#N/A,TRUE,"GENERAL";"TAB2",#N/A,TRUE,"GENERAL";"TAB3",#N/A,TRUE,"GENERAL";"TAB4",#N/A,TRUE,"GENERAL";"TAB5",#N/A,TRUE,"GENERAL"}</definedName>
    <definedName name="_g7" localSheetId="6" hidden="1">{"TAB1",#N/A,TRUE,"GENERAL";"TAB2",#N/A,TRUE,"GENERAL";"TAB3",#N/A,TRUE,"GENERAL";"TAB4",#N/A,TRUE,"GENERAL";"TAB5",#N/A,TRUE,"GENERAL"}</definedName>
    <definedName name="_g7" localSheetId="7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localSheetId="1" hidden="1">{"TAB1",#N/A,TRUE,"GENERAL";"TAB2",#N/A,TRUE,"GENERAL";"TAB3",#N/A,TRUE,"GENERAL";"TAB4",#N/A,TRUE,"GENERAL";"TAB5",#N/A,TRUE,"GENERAL"}</definedName>
    <definedName name="_GR1" localSheetId="2" hidden="1">{"TAB1",#N/A,TRUE,"GENERAL";"TAB2",#N/A,TRUE,"GENERAL";"TAB3",#N/A,TRUE,"GENERAL";"TAB4",#N/A,TRUE,"GENERAL";"TAB5",#N/A,TRUE,"GENERAL"}</definedName>
    <definedName name="_GR1" localSheetId="3" hidden="1">{"TAB1",#N/A,TRUE,"GENERAL";"TAB2",#N/A,TRUE,"GENERAL";"TAB3",#N/A,TRUE,"GENERAL";"TAB4",#N/A,TRUE,"GENERAL";"TAB5",#N/A,TRUE,"GENERAL"}</definedName>
    <definedName name="_GR1" localSheetId="4" hidden="1">{"TAB1",#N/A,TRUE,"GENERAL";"TAB2",#N/A,TRUE,"GENERAL";"TAB3",#N/A,TRUE,"GENERAL";"TAB4",#N/A,TRUE,"GENERAL";"TAB5",#N/A,TRUE,"GENERAL"}</definedName>
    <definedName name="_GR1" localSheetId="5" hidden="1">{"TAB1",#N/A,TRUE,"GENERAL";"TAB2",#N/A,TRUE,"GENERAL";"TAB3",#N/A,TRUE,"GENERAL";"TAB4",#N/A,TRUE,"GENERAL";"TAB5",#N/A,TRUE,"GENERAL"}</definedName>
    <definedName name="_GR1" localSheetId="6" hidden="1">{"TAB1",#N/A,TRUE,"GENERAL";"TAB2",#N/A,TRUE,"GENERAL";"TAB3",#N/A,TRUE,"GENERAL";"TAB4",#N/A,TRUE,"GENERAL";"TAB5",#N/A,TRUE,"GENERAL"}</definedName>
    <definedName name="_GR1" localSheetId="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1" hidden="1">{"via1",#N/A,TRUE,"general";"via2",#N/A,TRUE,"general";"via3",#N/A,TRUE,"general"}</definedName>
    <definedName name="_gtr4" localSheetId="2" hidden="1">{"via1",#N/A,TRUE,"general";"via2",#N/A,TRUE,"general";"via3",#N/A,TRUE,"general"}</definedName>
    <definedName name="_gtr4" localSheetId="3" hidden="1">{"via1",#N/A,TRUE,"general";"via2",#N/A,TRUE,"general";"via3",#N/A,TRUE,"general"}</definedName>
    <definedName name="_gtr4" localSheetId="4" hidden="1">{"via1",#N/A,TRUE,"general";"via2",#N/A,TRUE,"general";"via3",#N/A,TRUE,"general"}</definedName>
    <definedName name="_gtr4" localSheetId="5" hidden="1">{"via1",#N/A,TRUE,"general";"via2",#N/A,TRUE,"general";"via3",#N/A,TRUE,"general"}</definedName>
    <definedName name="_gtr4" localSheetId="6" hidden="1">{"via1",#N/A,TRUE,"general";"via2",#N/A,TRUE,"general";"via3",#N/A,TRUE,"general"}</definedName>
    <definedName name="_gtr4" localSheetId="7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localSheetId="3" hidden="1">{"via1",#N/A,TRUE,"general";"via2",#N/A,TRUE,"general";"via3",#N/A,TRUE,"general"}</definedName>
    <definedName name="_h2" localSheetId="4" hidden="1">{"via1",#N/A,TRUE,"general";"via2",#N/A,TRUE,"general";"via3",#N/A,TRUE,"general"}</definedName>
    <definedName name="_h2" localSheetId="5" hidden="1">{"via1",#N/A,TRUE,"general";"via2",#N/A,TRUE,"general";"via3",#N/A,TRUE,"general"}</definedName>
    <definedName name="_h2" localSheetId="6" hidden="1">{"via1",#N/A,TRUE,"general";"via2",#N/A,TRUE,"general";"via3",#N/A,TRUE,"general"}</definedName>
    <definedName name="_h2" localSheetId="7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localSheetId="3" hidden="1">{"via1",#N/A,TRUE,"general";"via2",#N/A,TRUE,"general";"via3",#N/A,TRUE,"general"}</definedName>
    <definedName name="_h3" localSheetId="4" hidden="1">{"via1",#N/A,TRUE,"general";"via2",#N/A,TRUE,"general";"via3",#N/A,TRUE,"general"}</definedName>
    <definedName name="_h3" localSheetId="5" hidden="1">{"via1",#N/A,TRUE,"general";"via2",#N/A,TRUE,"general";"via3",#N/A,TRUE,"general"}</definedName>
    <definedName name="_h3" localSheetId="6" hidden="1">{"via1",#N/A,TRUE,"general";"via2",#N/A,TRUE,"general";"via3",#N/A,TRUE,"general"}</definedName>
    <definedName name="_h3" localSheetId="7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localSheetId="2" hidden="1">{"TAB1",#N/A,TRUE,"GENERAL";"TAB2",#N/A,TRUE,"GENERAL";"TAB3",#N/A,TRUE,"GENERAL";"TAB4",#N/A,TRUE,"GENERAL";"TAB5",#N/A,TRUE,"GENERAL"}</definedName>
    <definedName name="_h4" localSheetId="3" hidden="1">{"TAB1",#N/A,TRUE,"GENERAL";"TAB2",#N/A,TRUE,"GENERAL";"TAB3",#N/A,TRUE,"GENERAL";"TAB4",#N/A,TRUE,"GENERAL";"TAB5",#N/A,TRUE,"GENERAL"}</definedName>
    <definedName name="_h4" localSheetId="4" hidden="1">{"TAB1",#N/A,TRUE,"GENERAL";"TAB2",#N/A,TRUE,"GENERAL";"TAB3",#N/A,TRUE,"GENERAL";"TAB4",#N/A,TRUE,"GENERAL";"TAB5",#N/A,TRUE,"GENERAL"}</definedName>
    <definedName name="_h4" localSheetId="5" hidden="1">{"TAB1",#N/A,TRUE,"GENERAL";"TAB2",#N/A,TRUE,"GENERAL";"TAB3",#N/A,TRUE,"GENERAL";"TAB4",#N/A,TRUE,"GENERAL";"TAB5",#N/A,TRUE,"GENERAL"}</definedName>
    <definedName name="_h4" localSheetId="6" hidden="1">{"TAB1",#N/A,TRUE,"GENERAL";"TAB2",#N/A,TRUE,"GENERAL";"TAB3",#N/A,TRUE,"GENERAL";"TAB4",#N/A,TRUE,"GENERAL";"TAB5",#N/A,TRUE,"GENERAL"}</definedName>
    <definedName name="_h4" localSheetId="7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localSheetId="3" hidden="1">{"TAB1",#N/A,TRUE,"GENERAL";"TAB2",#N/A,TRUE,"GENERAL";"TAB3",#N/A,TRUE,"GENERAL";"TAB4",#N/A,TRUE,"GENERAL";"TAB5",#N/A,TRUE,"GENERAL"}</definedName>
    <definedName name="_h5" localSheetId="4" hidden="1">{"TAB1",#N/A,TRUE,"GENERAL";"TAB2",#N/A,TRUE,"GENERAL";"TAB3",#N/A,TRUE,"GENERAL";"TAB4",#N/A,TRUE,"GENERAL";"TAB5",#N/A,TRUE,"GENERAL"}</definedName>
    <definedName name="_h5" localSheetId="5" hidden="1">{"TAB1",#N/A,TRUE,"GENERAL";"TAB2",#N/A,TRUE,"GENERAL";"TAB3",#N/A,TRUE,"GENERAL";"TAB4",#N/A,TRUE,"GENERAL";"TAB5",#N/A,TRUE,"GENERAL"}</definedName>
    <definedName name="_h5" localSheetId="6" hidden="1">{"TAB1",#N/A,TRUE,"GENERAL";"TAB2",#N/A,TRUE,"GENERAL";"TAB3",#N/A,TRUE,"GENERAL";"TAB4",#N/A,TRUE,"GENERAL";"TAB5",#N/A,TRUE,"GENERAL"}</definedName>
    <definedName name="_h5" localSheetId="7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localSheetId="2" hidden="1">{"via1",#N/A,TRUE,"general";"via2",#N/A,TRUE,"general";"via3",#N/A,TRUE,"general"}</definedName>
    <definedName name="_h6" localSheetId="3" hidden="1">{"via1",#N/A,TRUE,"general";"via2",#N/A,TRUE,"general";"via3",#N/A,TRUE,"general"}</definedName>
    <definedName name="_h6" localSheetId="4" hidden="1">{"via1",#N/A,TRUE,"general";"via2",#N/A,TRUE,"general";"via3",#N/A,TRUE,"general"}</definedName>
    <definedName name="_h6" localSheetId="5" hidden="1">{"via1",#N/A,TRUE,"general";"via2",#N/A,TRUE,"general";"via3",#N/A,TRUE,"general"}</definedName>
    <definedName name="_h6" localSheetId="6" hidden="1">{"via1",#N/A,TRUE,"general";"via2",#N/A,TRUE,"general";"via3",#N/A,TRUE,"general"}</definedName>
    <definedName name="_h6" localSheetId="7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localSheetId="2" hidden="1">{"TAB1",#N/A,TRUE,"GENERAL";"TAB2",#N/A,TRUE,"GENERAL";"TAB3",#N/A,TRUE,"GENERAL";"TAB4",#N/A,TRUE,"GENERAL";"TAB5",#N/A,TRUE,"GENERAL"}</definedName>
    <definedName name="_h7" localSheetId="3" hidden="1">{"TAB1",#N/A,TRUE,"GENERAL";"TAB2",#N/A,TRUE,"GENERAL";"TAB3",#N/A,TRUE,"GENERAL";"TAB4",#N/A,TRUE,"GENERAL";"TAB5",#N/A,TRUE,"GENERAL"}</definedName>
    <definedName name="_h7" localSheetId="4" hidden="1">{"TAB1",#N/A,TRUE,"GENERAL";"TAB2",#N/A,TRUE,"GENERAL";"TAB3",#N/A,TRUE,"GENERAL";"TAB4",#N/A,TRUE,"GENERAL";"TAB5",#N/A,TRUE,"GENERAL"}</definedName>
    <definedName name="_h7" localSheetId="5" hidden="1">{"TAB1",#N/A,TRUE,"GENERAL";"TAB2",#N/A,TRUE,"GENERAL";"TAB3",#N/A,TRUE,"GENERAL";"TAB4",#N/A,TRUE,"GENERAL";"TAB5",#N/A,TRUE,"GENERAL"}</definedName>
    <definedName name="_h7" localSheetId="6" hidden="1">{"TAB1",#N/A,TRUE,"GENERAL";"TAB2",#N/A,TRUE,"GENERAL";"TAB3",#N/A,TRUE,"GENERAL";"TAB4",#N/A,TRUE,"GENERAL";"TAB5",#N/A,TRUE,"GENERAL"}</definedName>
    <definedName name="_h7" localSheetId="7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localSheetId="2" hidden="1">{"via1",#N/A,TRUE,"general";"via2",#N/A,TRUE,"general";"via3",#N/A,TRUE,"general"}</definedName>
    <definedName name="_h8" localSheetId="3" hidden="1">{"via1",#N/A,TRUE,"general";"via2",#N/A,TRUE,"general";"via3",#N/A,TRUE,"general"}</definedName>
    <definedName name="_h8" localSheetId="4" hidden="1">{"via1",#N/A,TRUE,"general";"via2",#N/A,TRUE,"general";"via3",#N/A,TRUE,"general"}</definedName>
    <definedName name="_h8" localSheetId="5" hidden="1">{"via1",#N/A,TRUE,"general";"via2",#N/A,TRUE,"general";"via3",#N/A,TRUE,"general"}</definedName>
    <definedName name="_h8" localSheetId="6" hidden="1">{"via1",#N/A,TRUE,"general";"via2",#N/A,TRUE,"general";"via3",#N/A,TRUE,"general"}</definedName>
    <definedName name="_h8" localSheetId="7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localSheetId="3" hidden="1">{"via1",#N/A,TRUE,"general";"via2",#N/A,TRUE,"general";"via3",#N/A,TRUE,"general"}</definedName>
    <definedName name="_hfh7" localSheetId="4" hidden="1">{"via1",#N/A,TRUE,"general";"via2",#N/A,TRUE,"general";"via3",#N/A,TRUE,"general"}</definedName>
    <definedName name="_hfh7" localSheetId="5" hidden="1">{"via1",#N/A,TRUE,"general";"via2",#N/A,TRUE,"general";"via3",#N/A,TRUE,"general"}</definedName>
    <definedName name="_hfh7" localSheetId="6" hidden="1">{"via1",#N/A,TRUE,"general";"via2",#N/A,TRUE,"general";"via3",#N/A,TRUE,"general"}</definedName>
    <definedName name="_hfh7" localSheetId="7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1" hidden="1">{#N/A,#N/A,TRUE,"1842CWN0"}</definedName>
    <definedName name="_hhg1" localSheetId="2" hidden="1">{#N/A,#N/A,TRUE,"1842CWN0"}</definedName>
    <definedName name="_hhg1" localSheetId="3" hidden="1">{#N/A,#N/A,TRUE,"1842CWN0"}</definedName>
    <definedName name="_hhg1" localSheetId="4" hidden="1">{#N/A,#N/A,TRUE,"1842CWN0"}</definedName>
    <definedName name="_hhg1" localSheetId="5" hidden="1">{#N/A,#N/A,TRUE,"1842CWN0"}</definedName>
    <definedName name="_hhg1" localSheetId="6" hidden="1">{#N/A,#N/A,TRUE,"1842CWN0"}</definedName>
    <definedName name="_hhg1" localSheetId="7" hidden="1">{#N/A,#N/A,TRUE,"1842CWN0"}</definedName>
    <definedName name="_hhg1" hidden="1">{#N/A,#N/A,TRUE,"1842CWN0"}</definedName>
    <definedName name="_i4" localSheetId="1" hidden="1">{"via1",#N/A,TRUE,"general";"via2",#N/A,TRUE,"general";"via3",#N/A,TRUE,"general"}</definedName>
    <definedName name="_i4" localSheetId="2" hidden="1">{"via1",#N/A,TRUE,"general";"via2",#N/A,TRUE,"general";"via3",#N/A,TRUE,"general"}</definedName>
    <definedName name="_i4" localSheetId="3" hidden="1">{"via1",#N/A,TRUE,"general";"via2",#N/A,TRUE,"general";"via3",#N/A,TRUE,"general"}</definedName>
    <definedName name="_i4" localSheetId="4" hidden="1">{"via1",#N/A,TRUE,"general";"via2",#N/A,TRUE,"general";"via3",#N/A,TRUE,"general"}</definedName>
    <definedName name="_i4" localSheetId="5" hidden="1">{"via1",#N/A,TRUE,"general";"via2",#N/A,TRUE,"general";"via3",#N/A,TRUE,"general"}</definedName>
    <definedName name="_i4" localSheetId="6" hidden="1">{"via1",#N/A,TRUE,"general";"via2",#N/A,TRUE,"general";"via3",#N/A,TRUE,"general"}</definedName>
    <definedName name="_i4" localSheetId="7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localSheetId="2" hidden="1">{"TAB1",#N/A,TRUE,"GENERAL";"TAB2",#N/A,TRUE,"GENERAL";"TAB3",#N/A,TRUE,"GENERAL";"TAB4",#N/A,TRUE,"GENERAL";"TAB5",#N/A,TRUE,"GENERAL"}</definedName>
    <definedName name="_i5" localSheetId="3" hidden="1">{"TAB1",#N/A,TRUE,"GENERAL";"TAB2",#N/A,TRUE,"GENERAL";"TAB3",#N/A,TRUE,"GENERAL";"TAB4",#N/A,TRUE,"GENERAL";"TAB5",#N/A,TRUE,"GENERAL"}</definedName>
    <definedName name="_i5" localSheetId="4" hidden="1">{"TAB1",#N/A,TRUE,"GENERAL";"TAB2",#N/A,TRUE,"GENERAL";"TAB3",#N/A,TRUE,"GENERAL";"TAB4",#N/A,TRUE,"GENERAL";"TAB5",#N/A,TRUE,"GENERAL"}</definedName>
    <definedName name="_i5" localSheetId="5" hidden="1">{"TAB1",#N/A,TRUE,"GENERAL";"TAB2",#N/A,TRUE,"GENERAL";"TAB3",#N/A,TRUE,"GENERAL";"TAB4",#N/A,TRUE,"GENERAL";"TAB5",#N/A,TRUE,"GENERAL"}</definedName>
    <definedName name="_i5" localSheetId="6" hidden="1">{"TAB1",#N/A,TRUE,"GENERAL";"TAB2",#N/A,TRUE,"GENERAL";"TAB3",#N/A,TRUE,"GENERAL";"TAB4",#N/A,TRUE,"GENERAL";"TAB5",#N/A,TRUE,"GENERAL"}</definedName>
    <definedName name="_i5" localSheetId="7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localSheetId="3" hidden="1">{"TAB1",#N/A,TRUE,"GENERAL";"TAB2",#N/A,TRUE,"GENERAL";"TAB3",#N/A,TRUE,"GENERAL";"TAB4",#N/A,TRUE,"GENERAL";"TAB5",#N/A,TRUE,"GENERAL"}</definedName>
    <definedName name="_i6" localSheetId="4" hidden="1">{"TAB1",#N/A,TRUE,"GENERAL";"TAB2",#N/A,TRUE,"GENERAL";"TAB3",#N/A,TRUE,"GENERAL";"TAB4",#N/A,TRUE,"GENERAL";"TAB5",#N/A,TRUE,"GENERAL"}</definedName>
    <definedName name="_i6" localSheetId="5" hidden="1">{"TAB1",#N/A,TRUE,"GENERAL";"TAB2",#N/A,TRUE,"GENERAL";"TAB3",#N/A,TRUE,"GENERAL";"TAB4",#N/A,TRUE,"GENERAL";"TAB5",#N/A,TRUE,"GENERAL"}</definedName>
    <definedName name="_i6" localSheetId="6" hidden="1">{"TAB1",#N/A,TRUE,"GENERAL";"TAB2",#N/A,TRUE,"GENERAL";"TAB3",#N/A,TRUE,"GENERAL";"TAB4",#N/A,TRUE,"GENERAL";"TAB5",#N/A,TRUE,"GENERAL"}</definedName>
    <definedName name="_i6" localSheetId="7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localSheetId="2" hidden="1">{"via1",#N/A,TRUE,"general";"via2",#N/A,TRUE,"general";"via3",#N/A,TRUE,"general"}</definedName>
    <definedName name="_i7" localSheetId="3" hidden="1">{"via1",#N/A,TRUE,"general";"via2",#N/A,TRUE,"general";"via3",#N/A,TRUE,"general"}</definedName>
    <definedName name="_i7" localSheetId="4" hidden="1">{"via1",#N/A,TRUE,"general";"via2",#N/A,TRUE,"general";"via3",#N/A,TRUE,"general"}</definedName>
    <definedName name="_i7" localSheetId="5" hidden="1">{"via1",#N/A,TRUE,"general";"via2",#N/A,TRUE,"general";"via3",#N/A,TRUE,"general"}</definedName>
    <definedName name="_i7" localSheetId="6" hidden="1">{"via1",#N/A,TRUE,"general";"via2",#N/A,TRUE,"general";"via3",#N/A,TRUE,"general"}</definedName>
    <definedName name="_i7" localSheetId="7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localSheetId="2" hidden="1">{"TAB1",#N/A,TRUE,"GENERAL";"TAB2",#N/A,TRUE,"GENERAL";"TAB3",#N/A,TRUE,"GENERAL";"TAB4",#N/A,TRUE,"GENERAL";"TAB5",#N/A,TRUE,"GENERAL"}</definedName>
    <definedName name="_i77" localSheetId="3" hidden="1">{"TAB1",#N/A,TRUE,"GENERAL";"TAB2",#N/A,TRUE,"GENERAL";"TAB3",#N/A,TRUE,"GENERAL";"TAB4",#N/A,TRUE,"GENERAL";"TAB5",#N/A,TRUE,"GENERAL"}</definedName>
    <definedName name="_i77" localSheetId="4" hidden="1">{"TAB1",#N/A,TRUE,"GENERAL";"TAB2",#N/A,TRUE,"GENERAL";"TAB3",#N/A,TRUE,"GENERAL";"TAB4",#N/A,TRUE,"GENERAL";"TAB5",#N/A,TRUE,"GENERAL"}</definedName>
    <definedName name="_i77" localSheetId="5" hidden="1">{"TAB1",#N/A,TRUE,"GENERAL";"TAB2",#N/A,TRUE,"GENERAL";"TAB3",#N/A,TRUE,"GENERAL";"TAB4",#N/A,TRUE,"GENERAL";"TAB5",#N/A,TRUE,"GENERAL"}</definedName>
    <definedName name="_i77" localSheetId="6" hidden="1">{"TAB1",#N/A,TRUE,"GENERAL";"TAB2",#N/A,TRUE,"GENERAL";"TAB3",#N/A,TRUE,"GENERAL";"TAB4",#N/A,TRUE,"GENERAL";"TAB5",#N/A,TRUE,"GENERAL"}</definedName>
    <definedName name="_i77" localSheetId="7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localSheetId="2" hidden="1">{"via1",#N/A,TRUE,"general";"via2",#N/A,TRUE,"general";"via3",#N/A,TRUE,"general"}</definedName>
    <definedName name="_i8" localSheetId="3" hidden="1">{"via1",#N/A,TRUE,"general";"via2",#N/A,TRUE,"general";"via3",#N/A,TRUE,"general"}</definedName>
    <definedName name="_i8" localSheetId="4" hidden="1">{"via1",#N/A,TRUE,"general";"via2",#N/A,TRUE,"general";"via3",#N/A,TRUE,"general"}</definedName>
    <definedName name="_i8" localSheetId="5" hidden="1">{"via1",#N/A,TRUE,"general";"via2",#N/A,TRUE,"general";"via3",#N/A,TRUE,"general"}</definedName>
    <definedName name="_i8" localSheetId="6" hidden="1">{"via1",#N/A,TRUE,"general";"via2",#N/A,TRUE,"general";"via3",#N/A,TRUE,"general"}</definedName>
    <definedName name="_i8" localSheetId="7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localSheetId="2" hidden="1">{"TAB1",#N/A,TRUE,"GENERAL";"TAB2",#N/A,TRUE,"GENERAL";"TAB3",#N/A,TRUE,"GENERAL";"TAB4",#N/A,TRUE,"GENERAL";"TAB5",#N/A,TRUE,"GENERAL"}</definedName>
    <definedName name="_i9" localSheetId="3" hidden="1">{"TAB1",#N/A,TRUE,"GENERAL";"TAB2",#N/A,TRUE,"GENERAL";"TAB3",#N/A,TRUE,"GENERAL";"TAB4",#N/A,TRUE,"GENERAL";"TAB5",#N/A,TRUE,"GENERAL"}</definedName>
    <definedName name="_i9" localSheetId="4" hidden="1">{"TAB1",#N/A,TRUE,"GENERAL";"TAB2",#N/A,TRUE,"GENERAL";"TAB3",#N/A,TRUE,"GENERAL";"TAB4",#N/A,TRUE,"GENERAL";"TAB5",#N/A,TRUE,"GENERAL"}</definedName>
    <definedName name="_i9" localSheetId="5" hidden="1">{"TAB1",#N/A,TRUE,"GENERAL";"TAB2",#N/A,TRUE,"GENERAL";"TAB3",#N/A,TRUE,"GENERAL";"TAB4",#N/A,TRUE,"GENERAL";"TAB5",#N/A,TRUE,"GENERAL"}</definedName>
    <definedName name="_i9" localSheetId="6" hidden="1">{"TAB1",#N/A,TRUE,"GENERAL";"TAB2",#N/A,TRUE,"GENERAL";"TAB3",#N/A,TRUE,"GENERAL";"TAB4",#N/A,TRUE,"GENERAL";"TAB5",#N/A,TRUE,"GENERAL"}</definedName>
    <definedName name="_i9" localSheetId="7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[13]Tablas!#REF!</definedName>
    <definedName name="_IMP1">#REF!</definedName>
    <definedName name="_IPC2002">#REF!</definedName>
    <definedName name="_IVA1">#REF!</definedName>
    <definedName name="_k3" localSheetId="1" hidden="1">{"TAB1",#N/A,TRUE,"GENERAL";"TAB2",#N/A,TRUE,"GENERAL";"TAB3",#N/A,TRUE,"GENERAL";"TAB4",#N/A,TRUE,"GENERAL";"TAB5",#N/A,TRUE,"GENERAL"}</definedName>
    <definedName name="_k3" localSheetId="2" hidden="1">{"TAB1",#N/A,TRUE,"GENERAL";"TAB2",#N/A,TRUE,"GENERAL";"TAB3",#N/A,TRUE,"GENERAL";"TAB4",#N/A,TRUE,"GENERAL";"TAB5",#N/A,TRUE,"GENERAL"}</definedName>
    <definedName name="_k3" localSheetId="3" hidden="1">{"TAB1",#N/A,TRUE,"GENERAL";"TAB2",#N/A,TRUE,"GENERAL";"TAB3",#N/A,TRUE,"GENERAL";"TAB4",#N/A,TRUE,"GENERAL";"TAB5",#N/A,TRUE,"GENERAL"}</definedName>
    <definedName name="_k3" localSheetId="4" hidden="1">{"TAB1",#N/A,TRUE,"GENERAL";"TAB2",#N/A,TRUE,"GENERAL";"TAB3",#N/A,TRUE,"GENERAL";"TAB4",#N/A,TRUE,"GENERAL";"TAB5",#N/A,TRUE,"GENERAL"}</definedName>
    <definedName name="_k3" localSheetId="5" hidden="1">{"TAB1",#N/A,TRUE,"GENERAL";"TAB2",#N/A,TRUE,"GENERAL";"TAB3",#N/A,TRUE,"GENERAL";"TAB4",#N/A,TRUE,"GENERAL";"TAB5",#N/A,TRUE,"GENERAL"}</definedName>
    <definedName name="_k3" localSheetId="6" hidden="1">{"TAB1",#N/A,TRUE,"GENERAL";"TAB2",#N/A,TRUE,"GENERAL";"TAB3",#N/A,TRUE,"GENERAL";"TAB4",#N/A,TRUE,"GENERAL";"TAB5",#N/A,TRUE,"GENERAL"}</definedName>
    <definedName name="_k3" localSheetId="7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localSheetId="2" hidden="1">{"via1",#N/A,TRUE,"general";"via2",#N/A,TRUE,"general";"via3",#N/A,TRUE,"general"}</definedName>
    <definedName name="_k4" localSheetId="3" hidden="1">{"via1",#N/A,TRUE,"general";"via2",#N/A,TRUE,"general";"via3",#N/A,TRUE,"general"}</definedName>
    <definedName name="_k4" localSheetId="4" hidden="1">{"via1",#N/A,TRUE,"general";"via2",#N/A,TRUE,"general";"via3",#N/A,TRUE,"general"}</definedName>
    <definedName name="_k4" localSheetId="5" hidden="1">{"via1",#N/A,TRUE,"general";"via2",#N/A,TRUE,"general";"via3",#N/A,TRUE,"general"}</definedName>
    <definedName name="_k4" localSheetId="6" hidden="1">{"via1",#N/A,TRUE,"general";"via2",#N/A,TRUE,"general";"via3",#N/A,TRUE,"general"}</definedName>
    <definedName name="_k4" localSheetId="7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localSheetId="3" hidden="1">{"via1",#N/A,TRUE,"general";"via2",#N/A,TRUE,"general";"via3",#N/A,TRUE,"general"}</definedName>
    <definedName name="_k5" localSheetId="4" hidden="1">{"via1",#N/A,TRUE,"general";"via2",#N/A,TRUE,"general";"via3",#N/A,TRUE,"general"}</definedName>
    <definedName name="_k5" localSheetId="5" hidden="1">{"via1",#N/A,TRUE,"general";"via2",#N/A,TRUE,"general";"via3",#N/A,TRUE,"general"}</definedName>
    <definedName name="_k5" localSheetId="6" hidden="1">{"via1",#N/A,TRUE,"general";"via2",#N/A,TRUE,"general";"via3",#N/A,TRUE,"general"}</definedName>
    <definedName name="_k5" localSheetId="7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localSheetId="2" hidden="1">{"TAB1",#N/A,TRUE,"GENERAL";"TAB2",#N/A,TRUE,"GENERAL";"TAB3",#N/A,TRUE,"GENERAL";"TAB4",#N/A,TRUE,"GENERAL";"TAB5",#N/A,TRUE,"GENERAL"}</definedName>
    <definedName name="_k6" localSheetId="3" hidden="1">{"TAB1",#N/A,TRUE,"GENERAL";"TAB2",#N/A,TRUE,"GENERAL";"TAB3",#N/A,TRUE,"GENERAL";"TAB4",#N/A,TRUE,"GENERAL";"TAB5",#N/A,TRUE,"GENERAL"}</definedName>
    <definedName name="_k6" localSheetId="4" hidden="1">{"TAB1",#N/A,TRUE,"GENERAL";"TAB2",#N/A,TRUE,"GENERAL";"TAB3",#N/A,TRUE,"GENERAL";"TAB4",#N/A,TRUE,"GENERAL";"TAB5",#N/A,TRUE,"GENERAL"}</definedName>
    <definedName name="_k6" localSheetId="5" hidden="1">{"TAB1",#N/A,TRUE,"GENERAL";"TAB2",#N/A,TRUE,"GENERAL";"TAB3",#N/A,TRUE,"GENERAL";"TAB4",#N/A,TRUE,"GENERAL";"TAB5",#N/A,TRUE,"GENERAL"}</definedName>
    <definedName name="_k6" localSheetId="6" hidden="1">{"TAB1",#N/A,TRUE,"GENERAL";"TAB2",#N/A,TRUE,"GENERAL";"TAB3",#N/A,TRUE,"GENERAL";"TAB4",#N/A,TRUE,"GENERAL";"TAB5",#N/A,TRUE,"GENERAL"}</definedName>
    <definedName name="_k6" localSheetId="7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localSheetId="2" hidden="1">{"via1",#N/A,TRUE,"general";"via2",#N/A,TRUE,"general";"via3",#N/A,TRUE,"general"}</definedName>
    <definedName name="_k7" localSheetId="3" hidden="1">{"via1",#N/A,TRUE,"general";"via2",#N/A,TRUE,"general";"via3",#N/A,TRUE,"general"}</definedName>
    <definedName name="_k7" localSheetId="4" hidden="1">{"via1",#N/A,TRUE,"general";"via2",#N/A,TRUE,"general";"via3",#N/A,TRUE,"general"}</definedName>
    <definedName name="_k7" localSheetId="5" hidden="1">{"via1",#N/A,TRUE,"general";"via2",#N/A,TRUE,"general";"via3",#N/A,TRUE,"general"}</definedName>
    <definedName name="_k7" localSheetId="6" hidden="1">{"via1",#N/A,TRUE,"general";"via2",#N/A,TRUE,"general";"via3",#N/A,TRUE,"general"}</definedName>
    <definedName name="_k7" localSheetId="7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localSheetId="3" hidden="1">{"via1",#N/A,TRUE,"general";"via2",#N/A,TRUE,"general";"via3",#N/A,TRUE,"general"}</definedName>
    <definedName name="_k8" localSheetId="4" hidden="1">{"via1",#N/A,TRUE,"general";"via2",#N/A,TRUE,"general";"via3",#N/A,TRUE,"general"}</definedName>
    <definedName name="_k8" localSheetId="5" hidden="1">{"via1",#N/A,TRUE,"general";"via2",#N/A,TRUE,"general";"via3",#N/A,TRUE,"general"}</definedName>
    <definedName name="_k8" localSheetId="6" hidden="1">{"via1",#N/A,TRUE,"general";"via2",#N/A,TRUE,"general";"via3",#N/A,TRUE,"general"}</definedName>
    <definedName name="_k8" localSheetId="7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localSheetId="2" hidden="1">{"TAB1",#N/A,TRUE,"GENERAL";"TAB2",#N/A,TRUE,"GENERAL";"TAB3",#N/A,TRUE,"GENERAL";"TAB4",#N/A,TRUE,"GENERAL";"TAB5",#N/A,TRUE,"GENERAL"}</definedName>
    <definedName name="_k9" localSheetId="3" hidden="1">{"TAB1",#N/A,TRUE,"GENERAL";"TAB2",#N/A,TRUE,"GENERAL";"TAB3",#N/A,TRUE,"GENERAL";"TAB4",#N/A,TRUE,"GENERAL";"TAB5",#N/A,TRUE,"GENERAL"}</definedName>
    <definedName name="_k9" localSheetId="4" hidden="1">{"TAB1",#N/A,TRUE,"GENERAL";"TAB2",#N/A,TRUE,"GENERAL";"TAB3",#N/A,TRUE,"GENERAL";"TAB4",#N/A,TRUE,"GENERAL";"TAB5",#N/A,TRUE,"GENERAL"}</definedName>
    <definedName name="_k9" localSheetId="5" hidden="1">{"TAB1",#N/A,TRUE,"GENERAL";"TAB2",#N/A,TRUE,"GENERAL";"TAB3",#N/A,TRUE,"GENERAL";"TAB4",#N/A,TRUE,"GENERAL";"TAB5",#N/A,TRUE,"GENERAL"}</definedName>
    <definedName name="_k9" localSheetId="6" hidden="1">{"TAB1",#N/A,TRUE,"GENERAL";"TAB2",#N/A,TRUE,"GENERAL";"TAB3",#N/A,TRUE,"GENERAL";"TAB4",#N/A,TRUE,"GENERAL";"TAB5",#N/A,TRUE,"GENERAL"}</definedName>
    <definedName name="_k9" localSheetId="7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[21]INST!#REF!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1" hidden="1">{"TAB1",#N/A,TRUE,"GENERAL";"TAB2",#N/A,TRUE,"GENERAL";"TAB3",#N/A,TRUE,"GENERAL";"TAB4",#N/A,TRUE,"GENERAL";"TAB5",#N/A,TRUE,"GENERAL"}</definedName>
    <definedName name="_kjk6" localSheetId="2" hidden="1">{"TAB1",#N/A,TRUE,"GENERAL";"TAB2",#N/A,TRUE,"GENERAL";"TAB3",#N/A,TRUE,"GENERAL";"TAB4",#N/A,TRUE,"GENERAL";"TAB5",#N/A,TRUE,"GENERAL"}</definedName>
    <definedName name="_kjk6" localSheetId="3" hidden="1">{"TAB1",#N/A,TRUE,"GENERAL";"TAB2",#N/A,TRUE,"GENERAL";"TAB3",#N/A,TRUE,"GENERAL";"TAB4",#N/A,TRUE,"GENERAL";"TAB5",#N/A,TRUE,"GENERAL"}</definedName>
    <definedName name="_kjk6" localSheetId="4" hidden="1">{"TAB1",#N/A,TRUE,"GENERAL";"TAB2",#N/A,TRUE,"GENERAL";"TAB3",#N/A,TRUE,"GENERAL";"TAB4",#N/A,TRUE,"GENERAL";"TAB5",#N/A,TRUE,"GENERAL"}</definedName>
    <definedName name="_kjk6" localSheetId="5" hidden="1">{"TAB1",#N/A,TRUE,"GENERAL";"TAB2",#N/A,TRUE,"GENERAL";"TAB3",#N/A,TRUE,"GENERAL";"TAB4",#N/A,TRUE,"GENERAL";"TAB5",#N/A,TRUE,"GENERAL"}</definedName>
    <definedName name="_kjk6" localSheetId="6" hidden="1">{"TAB1",#N/A,TRUE,"GENERAL";"TAB2",#N/A,TRUE,"GENERAL";"TAB3",#N/A,TRUE,"GENERAL";"TAB4",#N/A,TRUE,"GENERAL";"TAB5",#N/A,TRUE,"GENERAL"}</definedName>
    <definedName name="_kjk6" localSheetId="7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localSheetId="1" hidden="1">{"via1",#N/A,TRUE,"general";"via2",#N/A,TRUE,"general";"via3",#N/A,TRUE,"general"}</definedName>
    <definedName name="_m3" localSheetId="2" hidden="1">{"via1",#N/A,TRUE,"general";"via2",#N/A,TRUE,"general";"via3",#N/A,TRUE,"general"}</definedName>
    <definedName name="_m3" localSheetId="3" hidden="1">{"via1",#N/A,TRUE,"general";"via2",#N/A,TRUE,"general";"via3",#N/A,TRUE,"general"}</definedName>
    <definedName name="_m3" localSheetId="4" hidden="1">{"via1",#N/A,TRUE,"general";"via2",#N/A,TRUE,"general";"via3",#N/A,TRUE,"general"}</definedName>
    <definedName name="_m3" localSheetId="5" hidden="1">{"via1",#N/A,TRUE,"general";"via2",#N/A,TRUE,"general";"via3",#N/A,TRUE,"general"}</definedName>
    <definedName name="_m3" localSheetId="6" hidden="1">{"via1",#N/A,TRUE,"general";"via2",#N/A,TRUE,"general";"via3",#N/A,TRUE,"general"}</definedName>
    <definedName name="_m3" localSheetId="7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localSheetId="2" hidden="1">{"TAB1",#N/A,TRUE,"GENERAL";"TAB2",#N/A,TRUE,"GENERAL";"TAB3",#N/A,TRUE,"GENERAL";"TAB4",#N/A,TRUE,"GENERAL";"TAB5",#N/A,TRUE,"GENERAL"}</definedName>
    <definedName name="_m4" localSheetId="3" hidden="1">{"TAB1",#N/A,TRUE,"GENERAL";"TAB2",#N/A,TRUE,"GENERAL";"TAB3",#N/A,TRUE,"GENERAL";"TAB4",#N/A,TRUE,"GENERAL";"TAB5",#N/A,TRUE,"GENERAL"}</definedName>
    <definedName name="_m4" localSheetId="4" hidden="1">{"TAB1",#N/A,TRUE,"GENERAL";"TAB2",#N/A,TRUE,"GENERAL";"TAB3",#N/A,TRUE,"GENERAL";"TAB4",#N/A,TRUE,"GENERAL";"TAB5",#N/A,TRUE,"GENERAL"}</definedName>
    <definedName name="_m4" localSheetId="5" hidden="1">{"TAB1",#N/A,TRUE,"GENERAL";"TAB2",#N/A,TRUE,"GENERAL";"TAB3",#N/A,TRUE,"GENERAL";"TAB4",#N/A,TRUE,"GENERAL";"TAB5",#N/A,TRUE,"GENERAL"}</definedName>
    <definedName name="_m4" localSheetId="6" hidden="1">{"TAB1",#N/A,TRUE,"GENERAL";"TAB2",#N/A,TRUE,"GENERAL";"TAB3",#N/A,TRUE,"GENERAL";"TAB4",#N/A,TRUE,"GENERAL";"TAB5",#N/A,TRUE,"GENERAL"}</definedName>
    <definedName name="_m4" localSheetId="7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localSheetId="2" hidden="1">{"via1",#N/A,TRUE,"general";"via2",#N/A,TRUE,"general";"via3",#N/A,TRUE,"general"}</definedName>
    <definedName name="_m5" localSheetId="3" hidden="1">{"via1",#N/A,TRUE,"general";"via2",#N/A,TRUE,"general";"via3",#N/A,TRUE,"general"}</definedName>
    <definedName name="_m5" localSheetId="4" hidden="1">{"via1",#N/A,TRUE,"general";"via2",#N/A,TRUE,"general";"via3",#N/A,TRUE,"general"}</definedName>
    <definedName name="_m5" localSheetId="5" hidden="1">{"via1",#N/A,TRUE,"general";"via2",#N/A,TRUE,"general";"via3",#N/A,TRUE,"general"}</definedName>
    <definedName name="_m5" localSheetId="6" hidden="1">{"via1",#N/A,TRUE,"general";"via2",#N/A,TRUE,"general";"via3",#N/A,TRUE,"general"}</definedName>
    <definedName name="_m5" localSheetId="7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localSheetId="2" hidden="1">{"TAB1",#N/A,TRUE,"GENERAL";"TAB2",#N/A,TRUE,"GENERAL";"TAB3",#N/A,TRUE,"GENERAL";"TAB4",#N/A,TRUE,"GENERAL";"TAB5",#N/A,TRUE,"GENERAL"}</definedName>
    <definedName name="_m6" localSheetId="3" hidden="1">{"TAB1",#N/A,TRUE,"GENERAL";"TAB2",#N/A,TRUE,"GENERAL";"TAB3",#N/A,TRUE,"GENERAL";"TAB4",#N/A,TRUE,"GENERAL";"TAB5",#N/A,TRUE,"GENERAL"}</definedName>
    <definedName name="_m6" localSheetId="4" hidden="1">{"TAB1",#N/A,TRUE,"GENERAL";"TAB2",#N/A,TRUE,"GENERAL";"TAB3",#N/A,TRUE,"GENERAL";"TAB4",#N/A,TRUE,"GENERAL";"TAB5",#N/A,TRUE,"GENERAL"}</definedName>
    <definedName name="_m6" localSheetId="5" hidden="1">{"TAB1",#N/A,TRUE,"GENERAL";"TAB2",#N/A,TRUE,"GENERAL";"TAB3",#N/A,TRUE,"GENERAL";"TAB4",#N/A,TRUE,"GENERAL";"TAB5",#N/A,TRUE,"GENERAL"}</definedName>
    <definedName name="_m6" localSheetId="6" hidden="1">{"TAB1",#N/A,TRUE,"GENERAL";"TAB2",#N/A,TRUE,"GENERAL";"TAB3",#N/A,TRUE,"GENERAL";"TAB4",#N/A,TRUE,"GENERAL";"TAB5",#N/A,TRUE,"GENERAL"}</definedName>
    <definedName name="_m6" localSheetId="7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localSheetId="3" hidden="1">{"TAB1",#N/A,TRUE,"GENERAL";"TAB2",#N/A,TRUE,"GENERAL";"TAB3",#N/A,TRUE,"GENERAL";"TAB4",#N/A,TRUE,"GENERAL";"TAB5",#N/A,TRUE,"GENERAL"}</definedName>
    <definedName name="_m7" localSheetId="4" hidden="1">{"TAB1",#N/A,TRUE,"GENERAL";"TAB2",#N/A,TRUE,"GENERAL";"TAB3",#N/A,TRUE,"GENERAL";"TAB4",#N/A,TRUE,"GENERAL";"TAB5",#N/A,TRUE,"GENERAL"}</definedName>
    <definedName name="_m7" localSheetId="5" hidden="1">{"TAB1",#N/A,TRUE,"GENERAL";"TAB2",#N/A,TRUE,"GENERAL";"TAB3",#N/A,TRUE,"GENERAL";"TAB4",#N/A,TRUE,"GENERAL";"TAB5",#N/A,TRUE,"GENERAL"}</definedName>
    <definedName name="_m7" localSheetId="6" hidden="1">{"TAB1",#N/A,TRUE,"GENERAL";"TAB2",#N/A,TRUE,"GENERAL";"TAB3",#N/A,TRUE,"GENERAL";"TAB4",#N/A,TRUE,"GENERAL";"TAB5",#N/A,TRUE,"GENERAL"}</definedName>
    <definedName name="_m7" localSheetId="7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localSheetId="2" hidden="1">{"via1",#N/A,TRUE,"general";"via2",#N/A,TRUE,"general";"via3",#N/A,TRUE,"general"}</definedName>
    <definedName name="_m8" localSheetId="3" hidden="1">{"via1",#N/A,TRUE,"general";"via2",#N/A,TRUE,"general";"via3",#N/A,TRUE,"general"}</definedName>
    <definedName name="_m8" localSheetId="4" hidden="1">{"via1",#N/A,TRUE,"general";"via2",#N/A,TRUE,"general";"via3",#N/A,TRUE,"general"}</definedName>
    <definedName name="_m8" localSheetId="5" hidden="1">{"via1",#N/A,TRUE,"general";"via2",#N/A,TRUE,"general";"via3",#N/A,TRUE,"general"}</definedName>
    <definedName name="_m8" localSheetId="6" hidden="1">{"via1",#N/A,TRUE,"general";"via2",#N/A,TRUE,"general";"via3",#N/A,TRUE,"general"}</definedName>
    <definedName name="_m8" localSheetId="7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localSheetId="3" hidden="1">{"via1",#N/A,TRUE,"general";"via2",#N/A,TRUE,"general";"via3",#N/A,TRUE,"general"}</definedName>
    <definedName name="_m9" localSheetId="4" hidden="1">{"via1",#N/A,TRUE,"general";"via2",#N/A,TRUE,"general";"via3",#N/A,TRUE,"general"}</definedName>
    <definedName name="_m9" localSheetId="5" hidden="1">{"via1",#N/A,TRUE,"general";"via2",#N/A,TRUE,"general";"via3",#N/A,TRUE,"general"}</definedName>
    <definedName name="_m9" localSheetId="6" hidden="1">{"via1",#N/A,TRUE,"general";"via2",#N/A,TRUE,"general";"via3",#N/A,TRUE,"general"}</definedName>
    <definedName name="_m9" localSheetId="7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#REF!</definedName>
    <definedName name="_n3" localSheetId="1" hidden="1">{"TAB1",#N/A,TRUE,"GENERAL";"TAB2",#N/A,TRUE,"GENERAL";"TAB3",#N/A,TRUE,"GENERAL";"TAB4",#N/A,TRUE,"GENERAL";"TAB5",#N/A,TRUE,"GENERAL"}</definedName>
    <definedName name="_n3" localSheetId="2" hidden="1">{"TAB1",#N/A,TRUE,"GENERAL";"TAB2",#N/A,TRUE,"GENERAL";"TAB3",#N/A,TRUE,"GENERAL";"TAB4",#N/A,TRUE,"GENERAL";"TAB5",#N/A,TRUE,"GENERAL"}</definedName>
    <definedName name="_n3" localSheetId="3" hidden="1">{"TAB1",#N/A,TRUE,"GENERAL";"TAB2",#N/A,TRUE,"GENERAL";"TAB3",#N/A,TRUE,"GENERAL";"TAB4",#N/A,TRUE,"GENERAL";"TAB5",#N/A,TRUE,"GENERAL"}</definedName>
    <definedName name="_n3" localSheetId="4" hidden="1">{"TAB1",#N/A,TRUE,"GENERAL";"TAB2",#N/A,TRUE,"GENERAL";"TAB3",#N/A,TRUE,"GENERAL";"TAB4",#N/A,TRUE,"GENERAL";"TAB5",#N/A,TRUE,"GENERAL"}</definedName>
    <definedName name="_n3" localSheetId="5" hidden="1">{"TAB1",#N/A,TRUE,"GENERAL";"TAB2",#N/A,TRUE,"GENERAL";"TAB3",#N/A,TRUE,"GENERAL";"TAB4",#N/A,TRUE,"GENERAL";"TAB5",#N/A,TRUE,"GENERAL"}</definedName>
    <definedName name="_n3" localSheetId="6" hidden="1">{"TAB1",#N/A,TRUE,"GENERAL";"TAB2",#N/A,TRUE,"GENERAL";"TAB3",#N/A,TRUE,"GENERAL";"TAB4",#N/A,TRUE,"GENERAL";"TAB5",#N/A,TRUE,"GENERAL"}</definedName>
    <definedName name="_n3" localSheetId="7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localSheetId="2" hidden="1">{"via1",#N/A,TRUE,"general";"via2",#N/A,TRUE,"general";"via3",#N/A,TRUE,"general"}</definedName>
    <definedName name="_n4" localSheetId="3" hidden="1">{"via1",#N/A,TRUE,"general";"via2",#N/A,TRUE,"general";"via3",#N/A,TRUE,"general"}</definedName>
    <definedName name="_n4" localSheetId="4" hidden="1">{"via1",#N/A,TRUE,"general";"via2",#N/A,TRUE,"general";"via3",#N/A,TRUE,"general"}</definedName>
    <definedName name="_n4" localSheetId="5" hidden="1">{"via1",#N/A,TRUE,"general";"via2",#N/A,TRUE,"general";"via3",#N/A,TRUE,"general"}</definedName>
    <definedName name="_n4" localSheetId="6" hidden="1">{"via1",#N/A,TRUE,"general";"via2",#N/A,TRUE,"general";"via3",#N/A,TRUE,"general"}</definedName>
    <definedName name="_n4" localSheetId="7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localSheetId="2" hidden="1">{"TAB1",#N/A,TRUE,"GENERAL";"TAB2",#N/A,TRUE,"GENERAL";"TAB3",#N/A,TRUE,"GENERAL";"TAB4",#N/A,TRUE,"GENERAL";"TAB5",#N/A,TRUE,"GENERAL"}</definedName>
    <definedName name="_n5" localSheetId="3" hidden="1">{"TAB1",#N/A,TRUE,"GENERAL";"TAB2",#N/A,TRUE,"GENERAL";"TAB3",#N/A,TRUE,"GENERAL";"TAB4",#N/A,TRUE,"GENERAL";"TAB5",#N/A,TRUE,"GENERAL"}</definedName>
    <definedName name="_n5" localSheetId="4" hidden="1">{"TAB1",#N/A,TRUE,"GENERAL";"TAB2",#N/A,TRUE,"GENERAL";"TAB3",#N/A,TRUE,"GENERAL";"TAB4",#N/A,TRUE,"GENERAL";"TAB5",#N/A,TRUE,"GENERAL"}</definedName>
    <definedName name="_n5" localSheetId="5" hidden="1">{"TAB1",#N/A,TRUE,"GENERAL";"TAB2",#N/A,TRUE,"GENERAL";"TAB3",#N/A,TRUE,"GENERAL";"TAB4",#N/A,TRUE,"GENERAL";"TAB5",#N/A,TRUE,"GENERAL"}</definedName>
    <definedName name="_n5" localSheetId="6" hidden="1">{"TAB1",#N/A,TRUE,"GENERAL";"TAB2",#N/A,TRUE,"GENERAL";"TAB3",#N/A,TRUE,"GENERAL";"TAB4",#N/A,TRUE,"GENERAL";"TAB5",#N/A,TRUE,"GENERAL"}</definedName>
    <definedName name="_n5" localSheetId="7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1" hidden="1">{"via1",#N/A,TRUE,"general";"via2",#N/A,TRUE,"general";"via3",#N/A,TRUE,"general"}</definedName>
    <definedName name="_nyn7" localSheetId="2" hidden="1">{"via1",#N/A,TRUE,"general";"via2",#N/A,TRUE,"general";"via3",#N/A,TRUE,"general"}</definedName>
    <definedName name="_nyn7" localSheetId="3" hidden="1">{"via1",#N/A,TRUE,"general";"via2",#N/A,TRUE,"general";"via3",#N/A,TRUE,"general"}</definedName>
    <definedName name="_nyn7" localSheetId="4" hidden="1">{"via1",#N/A,TRUE,"general";"via2",#N/A,TRUE,"general";"via3",#N/A,TRUE,"general"}</definedName>
    <definedName name="_nyn7" localSheetId="5" hidden="1">{"via1",#N/A,TRUE,"general";"via2",#N/A,TRUE,"general";"via3",#N/A,TRUE,"general"}</definedName>
    <definedName name="_nyn7" localSheetId="6" hidden="1">{"via1",#N/A,TRUE,"general";"via2",#N/A,TRUE,"general";"via3",#N/A,TRUE,"general"}</definedName>
    <definedName name="_nyn7" localSheetId="7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localSheetId="3" hidden="1">{"via1",#N/A,TRUE,"general";"via2",#N/A,TRUE,"general";"via3",#N/A,TRUE,"general"}</definedName>
    <definedName name="_o4" localSheetId="4" hidden="1">{"via1",#N/A,TRUE,"general";"via2",#N/A,TRUE,"general";"via3",#N/A,TRUE,"general"}</definedName>
    <definedName name="_o4" localSheetId="5" hidden="1">{"via1",#N/A,TRUE,"general";"via2",#N/A,TRUE,"general";"via3",#N/A,TRUE,"general"}</definedName>
    <definedName name="_o4" localSheetId="6" hidden="1">{"via1",#N/A,TRUE,"general";"via2",#N/A,TRUE,"general";"via3",#N/A,TRUE,"general"}</definedName>
    <definedName name="_o4" localSheetId="7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localSheetId="2" hidden="1">{"TAB1",#N/A,TRUE,"GENERAL";"TAB2",#N/A,TRUE,"GENERAL";"TAB3",#N/A,TRUE,"GENERAL";"TAB4",#N/A,TRUE,"GENERAL";"TAB5",#N/A,TRUE,"GENERAL"}</definedName>
    <definedName name="_o5" localSheetId="3" hidden="1">{"TAB1",#N/A,TRUE,"GENERAL";"TAB2",#N/A,TRUE,"GENERAL";"TAB3",#N/A,TRUE,"GENERAL";"TAB4",#N/A,TRUE,"GENERAL";"TAB5",#N/A,TRUE,"GENERAL"}</definedName>
    <definedName name="_o5" localSheetId="4" hidden="1">{"TAB1",#N/A,TRUE,"GENERAL";"TAB2",#N/A,TRUE,"GENERAL";"TAB3",#N/A,TRUE,"GENERAL";"TAB4",#N/A,TRUE,"GENERAL";"TAB5",#N/A,TRUE,"GENERAL"}</definedName>
    <definedName name="_o5" localSheetId="5" hidden="1">{"TAB1",#N/A,TRUE,"GENERAL";"TAB2",#N/A,TRUE,"GENERAL";"TAB3",#N/A,TRUE,"GENERAL";"TAB4",#N/A,TRUE,"GENERAL";"TAB5",#N/A,TRUE,"GENERAL"}</definedName>
    <definedName name="_o5" localSheetId="6" hidden="1">{"TAB1",#N/A,TRUE,"GENERAL";"TAB2",#N/A,TRUE,"GENERAL";"TAB3",#N/A,TRUE,"GENERAL";"TAB4",#N/A,TRUE,"GENERAL";"TAB5",#N/A,TRUE,"GENERAL"}</definedName>
    <definedName name="_o5" localSheetId="7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localSheetId="3" hidden="1">{"TAB1",#N/A,TRUE,"GENERAL";"TAB2",#N/A,TRUE,"GENERAL";"TAB3",#N/A,TRUE,"GENERAL";"TAB4",#N/A,TRUE,"GENERAL";"TAB5",#N/A,TRUE,"GENERAL"}</definedName>
    <definedName name="_o6" localSheetId="4" hidden="1">{"TAB1",#N/A,TRUE,"GENERAL";"TAB2",#N/A,TRUE,"GENERAL";"TAB3",#N/A,TRUE,"GENERAL";"TAB4",#N/A,TRUE,"GENERAL";"TAB5",#N/A,TRUE,"GENERAL"}</definedName>
    <definedName name="_o6" localSheetId="5" hidden="1">{"TAB1",#N/A,TRUE,"GENERAL";"TAB2",#N/A,TRUE,"GENERAL";"TAB3",#N/A,TRUE,"GENERAL";"TAB4",#N/A,TRUE,"GENERAL";"TAB5",#N/A,TRUE,"GENERAL"}</definedName>
    <definedName name="_o6" localSheetId="6" hidden="1">{"TAB1",#N/A,TRUE,"GENERAL";"TAB2",#N/A,TRUE,"GENERAL";"TAB3",#N/A,TRUE,"GENERAL";"TAB4",#N/A,TRUE,"GENERAL";"TAB5",#N/A,TRUE,"GENERAL"}</definedName>
    <definedName name="_o6" localSheetId="7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localSheetId="3" hidden="1">{"TAB1",#N/A,TRUE,"GENERAL";"TAB2",#N/A,TRUE,"GENERAL";"TAB3",#N/A,TRUE,"GENERAL";"TAB4",#N/A,TRUE,"GENERAL";"TAB5",#N/A,TRUE,"GENERAL"}</definedName>
    <definedName name="_o7" localSheetId="4" hidden="1">{"TAB1",#N/A,TRUE,"GENERAL";"TAB2",#N/A,TRUE,"GENERAL";"TAB3",#N/A,TRUE,"GENERAL";"TAB4",#N/A,TRUE,"GENERAL";"TAB5",#N/A,TRUE,"GENERAL"}</definedName>
    <definedName name="_o7" localSheetId="5" hidden="1">{"TAB1",#N/A,TRUE,"GENERAL";"TAB2",#N/A,TRUE,"GENERAL";"TAB3",#N/A,TRUE,"GENERAL";"TAB4",#N/A,TRUE,"GENERAL";"TAB5",#N/A,TRUE,"GENERAL"}</definedName>
    <definedName name="_o7" localSheetId="6" hidden="1">{"TAB1",#N/A,TRUE,"GENERAL";"TAB2",#N/A,TRUE,"GENERAL";"TAB3",#N/A,TRUE,"GENERAL";"TAB4",#N/A,TRUE,"GENERAL";"TAB5",#N/A,TRUE,"GENERAL"}</definedName>
    <definedName name="_o7" localSheetId="7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localSheetId="2" hidden="1">{"via1",#N/A,TRUE,"general";"via2",#N/A,TRUE,"general";"via3",#N/A,TRUE,"general"}</definedName>
    <definedName name="_o8" localSheetId="3" hidden="1">{"via1",#N/A,TRUE,"general";"via2",#N/A,TRUE,"general";"via3",#N/A,TRUE,"general"}</definedName>
    <definedName name="_o8" localSheetId="4" hidden="1">{"via1",#N/A,TRUE,"general";"via2",#N/A,TRUE,"general";"via3",#N/A,TRUE,"general"}</definedName>
    <definedName name="_o8" localSheetId="5" hidden="1">{"via1",#N/A,TRUE,"general";"via2",#N/A,TRUE,"general";"via3",#N/A,TRUE,"general"}</definedName>
    <definedName name="_o8" localSheetId="6" hidden="1">{"via1",#N/A,TRUE,"general";"via2",#N/A,TRUE,"general";"via3",#N/A,TRUE,"general"}</definedName>
    <definedName name="_o8" localSheetId="7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localSheetId="2" hidden="1">{"TAB1",#N/A,TRUE,"GENERAL";"TAB2",#N/A,TRUE,"GENERAL";"TAB3",#N/A,TRUE,"GENERAL";"TAB4",#N/A,TRUE,"GENERAL";"TAB5",#N/A,TRUE,"GENERAL"}</definedName>
    <definedName name="_o9" localSheetId="3" hidden="1">{"TAB1",#N/A,TRUE,"GENERAL";"TAB2",#N/A,TRUE,"GENERAL";"TAB3",#N/A,TRUE,"GENERAL";"TAB4",#N/A,TRUE,"GENERAL";"TAB5",#N/A,TRUE,"GENERAL"}</definedName>
    <definedName name="_o9" localSheetId="4" hidden="1">{"TAB1",#N/A,TRUE,"GENERAL";"TAB2",#N/A,TRUE,"GENERAL";"TAB3",#N/A,TRUE,"GENERAL";"TAB4",#N/A,TRUE,"GENERAL";"TAB5",#N/A,TRUE,"GENERAL"}</definedName>
    <definedName name="_o9" localSheetId="5" hidden="1">{"TAB1",#N/A,TRUE,"GENERAL";"TAB2",#N/A,TRUE,"GENERAL";"TAB3",#N/A,TRUE,"GENERAL";"TAB4",#N/A,TRUE,"GENERAL";"TAB5",#N/A,TRUE,"GENERAL"}</definedName>
    <definedName name="_o9" localSheetId="6" hidden="1">{"TAB1",#N/A,TRUE,"GENERAL";"TAB2",#N/A,TRUE,"GENERAL";"TAB3",#N/A,TRUE,"GENERAL";"TAB4",#N/A,TRUE,"GENERAL";"TAB5",#N/A,TRUE,"GENERAL"}</definedName>
    <definedName name="_o9" localSheetId="7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[13]Tablas!#REF!</definedName>
    <definedName name="_OCI1">[13]Tablas!#REF!</definedName>
    <definedName name="_Order1" hidden="1">0</definedName>
    <definedName name="_Order2" hidden="1">255</definedName>
    <definedName name="_p6" localSheetId="1" hidden="1">{"via1",#N/A,TRUE,"general";"via2",#N/A,TRUE,"general";"via3",#N/A,TRUE,"general"}</definedName>
    <definedName name="_p6" localSheetId="2" hidden="1">{"via1",#N/A,TRUE,"general";"via2",#N/A,TRUE,"general";"via3",#N/A,TRUE,"general"}</definedName>
    <definedName name="_p6" localSheetId="3" hidden="1">{"via1",#N/A,TRUE,"general";"via2",#N/A,TRUE,"general";"via3",#N/A,TRUE,"general"}</definedName>
    <definedName name="_p6" localSheetId="4" hidden="1">{"via1",#N/A,TRUE,"general";"via2",#N/A,TRUE,"general";"via3",#N/A,TRUE,"general"}</definedName>
    <definedName name="_p6" localSheetId="5" hidden="1">{"via1",#N/A,TRUE,"general";"via2",#N/A,TRUE,"general";"via3",#N/A,TRUE,"general"}</definedName>
    <definedName name="_p6" localSheetId="6" hidden="1">{"via1",#N/A,TRUE,"general";"via2",#N/A,TRUE,"general";"via3",#N/A,TRUE,"general"}</definedName>
    <definedName name="_p6" localSheetId="7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localSheetId="3" hidden="1">{"via1",#N/A,TRUE,"general";"via2",#N/A,TRUE,"general";"via3",#N/A,TRUE,"general"}</definedName>
    <definedName name="_p7" localSheetId="4" hidden="1">{"via1",#N/A,TRUE,"general";"via2",#N/A,TRUE,"general";"via3",#N/A,TRUE,"general"}</definedName>
    <definedName name="_p7" localSheetId="5" hidden="1">{"via1",#N/A,TRUE,"general";"via2",#N/A,TRUE,"general";"via3",#N/A,TRUE,"general"}</definedName>
    <definedName name="_p7" localSheetId="6" hidden="1">{"via1",#N/A,TRUE,"general";"via2",#N/A,TRUE,"general";"via3",#N/A,TRUE,"general"}</definedName>
    <definedName name="_p7" localSheetId="7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localSheetId="2" hidden="1">{"TAB1",#N/A,TRUE,"GENERAL";"TAB2",#N/A,TRUE,"GENERAL";"TAB3",#N/A,TRUE,"GENERAL";"TAB4",#N/A,TRUE,"GENERAL";"TAB5",#N/A,TRUE,"GENERAL"}</definedName>
    <definedName name="_p8" localSheetId="3" hidden="1">{"TAB1",#N/A,TRUE,"GENERAL";"TAB2",#N/A,TRUE,"GENERAL";"TAB3",#N/A,TRUE,"GENERAL";"TAB4",#N/A,TRUE,"GENERAL";"TAB5",#N/A,TRUE,"GENERAL"}</definedName>
    <definedName name="_p8" localSheetId="4" hidden="1">{"TAB1",#N/A,TRUE,"GENERAL";"TAB2",#N/A,TRUE,"GENERAL";"TAB3",#N/A,TRUE,"GENERAL";"TAB4",#N/A,TRUE,"GENERAL";"TAB5",#N/A,TRUE,"GENERAL"}</definedName>
    <definedName name="_p8" localSheetId="5" hidden="1">{"TAB1",#N/A,TRUE,"GENERAL";"TAB2",#N/A,TRUE,"GENERAL";"TAB3",#N/A,TRUE,"GENERAL";"TAB4",#N/A,TRUE,"GENERAL";"TAB5",#N/A,TRUE,"GENERAL"}</definedName>
    <definedName name="_p8" localSheetId="6" hidden="1">{"TAB1",#N/A,TRUE,"GENERAL";"TAB2",#N/A,TRUE,"GENERAL";"TAB3",#N/A,TRUE,"GENERAL";"TAB4",#N/A,TRUE,"GENERAL";"TAB5",#N/A,TRUE,"GENERAL"}</definedName>
    <definedName name="_p8" localSheetId="7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 localSheetId="1">#REF!</definedName>
    <definedName name="_Pa1" localSheetId="2">#REF!</definedName>
    <definedName name="_Pa1" localSheetId="3">#REF!</definedName>
    <definedName name="_Pa1" localSheetId="4">#REF!</definedName>
    <definedName name="_Pa1" localSheetId="5">#REF!</definedName>
    <definedName name="_Pa1" localSheetId="6">#REF!</definedName>
    <definedName name="_Pa1" localSheetId="7">#REF!</definedName>
    <definedName name="_Pa1">#REF!</definedName>
    <definedName name="_Pa2" localSheetId="1">#REF!</definedName>
    <definedName name="_Pa2" localSheetId="2">#REF!</definedName>
    <definedName name="_Pa2" localSheetId="3">#REF!</definedName>
    <definedName name="_Pa2" localSheetId="4">#REF!</definedName>
    <definedName name="_Pa2" localSheetId="5">#REF!</definedName>
    <definedName name="_Pa2" localSheetId="6">#REF!</definedName>
    <definedName name="_Pa2" localSheetId="7">#REF!</definedName>
    <definedName name="_Pa2">#REF!</definedName>
    <definedName name="_Pa3" localSheetId="1">#REF!</definedName>
    <definedName name="_Pa3" localSheetId="2">#REF!</definedName>
    <definedName name="_Pa3" localSheetId="3">#REF!</definedName>
    <definedName name="_Pa3" localSheetId="4">#REF!</definedName>
    <definedName name="_Pa3" localSheetId="5">#REF!</definedName>
    <definedName name="_Pa3" localSheetId="6">#REF!</definedName>
    <definedName name="_Pa3" localSheetId="7">#REF!</definedName>
    <definedName name="_Pa3">#REF!</definedName>
    <definedName name="_Pa4" localSheetId="1">#REF!</definedName>
    <definedName name="_Pa4" localSheetId="2">#REF!</definedName>
    <definedName name="_Pa4" localSheetId="3">#REF!</definedName>
    <definedName name="_Pa4" localSheetId="4">#REF!</definedName>
    <definedName name="_Pa4" localSheetId="5">#REF!</definedName>
    <definedName name="_Pa4" localSheetId="6">#REF!</definedName>
    <definedName name="_Pa4" localSheetId="7">#REF!</definedName>
    <definedName name="_Pa4">#REF!</definedName>
    <definedName name="_Parse_Out" hidden="1">'[5]7422CW00'!#REF!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localSheetId="1" hidden="1">{"TAB1",#N/A,TRUE,"GENERAL";"TAB2",#N/A,TRUE,"GENERAL";"TAB3",#N/A,TRUE,"GENERAL";"TAB4",#N/A,TRUE,"GENERAL";"TAB5",#N/A,TRUE,"GENERAL"}</definedName>
    <definedName name="_r" localSheetId="2" hidden="1">{"TAB1",#N/A,TRUE,"GENERAL";"TAB2",#N/A,TRUE,"GENERAL";"TAB3",#N/A,TRUE,"GENERAL";"TAB4",#N/A,TRUE,"GENERAL";"TAB5",#N/A,TRUE,"GENERAL"}</definedName>
    <definedName name="_r" localSheetId="3" hidden="1">{"TAB1",#N/A,TRUE,"GENERAL";"TAB2",#N/A,TRUE,"GENERAL";"TAB3",#N/A,TRUE,"GENERAL";"TAB4",#N/A,TRUE,"GENERAL";"TAB5",#N/A,TRUE,"GENERAL"}</definedName>
    <definedName name="_r" localSheetId="4" hidden="1">{"TAB1",#N/A,TRUE,"GENERAL";"TAB2",#N/A,TRUE,"GENERAL";"TAB3",#N/A,TRUE,"GENERAL";"TAB4",#N/A,TRUE,"GENERAL";"TAB5",#N/A,TRUE,"GENERAL"}</definedName>
    <definedName name="_r" localSheetId="5" hidden="1">{"TAB1",#N/A,TRUE,"GENERAL";"TAB2",#N/A,TRUE,"GENERAL";"TAB3",#N/A,TRUE,"GENERAL";"TAB4",#N/A,TRUE,"GENERAL";"TAB5",#N/A,TRUE,"GENERAL"}</definedName>
    <definedName name="_r" localSheetId="6" hidden="1">{"TAB1",#N/A,TRUE,"GENERAL";"TAB2",#N/A,TRUE,"GENERAL";"TAB3",#N/A,TRUE,"GENERAL";"TAB4",#N/A,TRUE,"GENERAL";"TAB5",#N/A,TRUE,"GENERAL"}</definedName>
    <definedName name="_r" localSheetId="7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1" hidden="1">{"via1",#N/A,TRUE,"general";"via2",#N/A,TRUE,"general";"via3",#N/A,TRUE,"general"}</definedName>
    <definedName name="_r4r" localSheetId="2" hidden="1">{"via1",#N/A,TRUE,"general";"via2",#N/A,TRUE,"general";"via3",#N/A,TRUE,"general"}</definedName>
    <definedName name="_r4r" localSheetId="3" hidden="1">{"via1",#N/A,TRUE,"general";"via2",#N/A,TRUE,"general";"via3",#N/A,TRUE,"general"}</definedName>
    <definedName name="_r4r" localSheetId="4" hidden="1">{"via1",#N/A,TRUE,"general";"via2",#N/A,TRUE,"general";"via3",#N/A,TRUE,"general"}</definedName>
    <definedName name="_r4r" localSheetId="5" hidden="1">{"via1",#N/A,TRUE,"general";"via2",#N/A,TRUE,"general";"via3",#N/A,TRUE,"general"}</definedName>
    <definedName name="_r4r" localSheetId="6" hidden="1">{"via1",#N/A,TRUE,"general";"via2",#N/A,TRUE,"general";"via3",#N/A,TRUE,"general"}</definedName>
    <definedName name="_r4r" localSheetId="7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'[5]7422CW00'!#REF!</definedName>
    <definedName name="_RET2">'[5]7422CW00'!#REF!</definedName>
    <definedName name="_RET3">'[5]7422CW00'!#REF!</definedName>
    <definedName name="_RET4">'[5]7422CW00'!#REF!</definedName>
    <definedName name="_RET5">'[5]7422CW00'!#REF!</definedName>
    <definedName name="_RET6">'[5]7422CW00'!#REF!</definedName>
    <definedName name="_rtu6" localSheetId="1" hidden="1">{"via1",#N/A,TRUE,"general";"via2",#N/A,TRUE,"general";"via3",#N/A,TRUE,"general"}</definedName>
    <definedName name="_rtu6" localSheetId="2" hidden="1">{"via1",#N/A,TRUE,"general";"via2",#N/A,TRUE,"general";"via3",#N/A,TRUE,"general"}</definedName>
    <definedName name="_rtu6" localSheetId="3" hidden="1">{"via1",#N/A,TRUE,"general";"via2",#N/A,TRUE,"general";"via3",#N/A,TRUE,"general"}</definedName>
    <definedName name="_rtu6" localSheetId="4" hidden="1">{"via1",#N/A,TRUE,"general";"via2",#N/A,TRUE,"general";"via3",#N/A,TRUE,"general"}</definedName>
    <definedName name="_rtu6" localSheetId="5" hidden="1">{"via1",#N/A,TRUE,"general";"via2",#N/A,TRUE,"general";"via3",#N/A,TRUE,"general"}</definedName>
    <definedName name="_rtu6" localSheetId="6" hidden="1">{"via1",#N/A,TRUE,"general";"via2",#N/A,TRUE,"general";"via3",#N/A,TRUE,"general"}</definedName>
    <definedName name="_rtu6" localSheetId="7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localSheetId="3" hidden="1">{"via1",#N/A,TRUE,"general";"via2",#N/A,TRUE,"general";"via3",#N/A,TRUE,"general"}</definedName>
    <definedName name="_s1" localSheetId="4" hidden="1">{"via1",#N/A,TRUE,"general";"via2",#N/A,TRUE,"general";"via3",#N/A,TRUE,"general"}</definedName>
    <definedName name="_s1" localSheetId="5" hidden="1">{"via1",#N/A,TRUE,"general";"via2",#N/A,TRUE,"general";"via3",#N/A,TRUE,"general"}</definedName>
    <definedName name="_s1" localSheetId="6" hidden="1">{"via1",#N/A,TRUE,"general";"via2",#N/A,TRUE,"general";"via3",#N/A,TRUE,"general"}</definedName>
    <definedName name="_s1" localSheetId="7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localSheetId="2" hidden="1">{"TAB1",#N/A,TRUE,"GENERAL";"TAB2",#N/A,TRUE,"GENERAL";"TAB3",#N/A,TRUE,"GENERAL";"TAB4",#N/A,TRUE,"GENERAL";"TAB5",#N/A,TRUE,"GENERAL"}</definedName>
    <definedName name="_s2" localSheetId="3" hidden="1">{"TAB1",#N/A,TRUE,"GENERAL";"TAB2",#N/A,TRUE,"GENERAL";"TAB3",#N/A,TRUE,"GENERAL";"TAB4",#N/A,TRUE,"GENERAL";"TAB5",#N/A,TRUE,"GENERAL"}</definedName>
    <definedName name="_s2" localSheetId="4" hidden="1">{"TAB1",#N/A,TRUE,"GENERAL";"TAB2",#N/A,TRUE,"GENERAL";"TAB3",#N/A,TRUE,"GENERAL";"TAB4",#N/A,TRUE,"GENERAL";"TAB5",#N/A,TRUE,"GENERAL"}</definedName>
    <definedName name="_s2" localSheetId="5" hidden="1">{"TAB1",#N/A,TRUE,"GENERAL";"TAB2",#N/A,TRUE,"GENERAL";"TAB3",#N/A,TRUE,"GENERAL";"TAB4",#N/A,TRUE,"GENERAL";"TAB5",#N/A,TRUE,"GENERAL"}</definedName>
    <definedName name="_s2" localSheetId="6" hidden="1">{"TAB1",#N/A,TRUE,"GENERAL";"TAB2",#N/A,TRUE,"GENERAL";"TAB3",#N/A,TRUE,"GENERAL";"TAB4",#N/A,TRUE,"GENERAL";"TAB5",#N/A,TRUE,"GENERAL"}</definedName>
    <definedName name="_s2" localSheetId="7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localSheetId="3" hidden="1">{"TAB1",#N/A,TRUE,"GENERAL";"TAB2",#N/A,TRUE,"GENERAL";"TAB3",#N/A,TRUE,"GENERAL";"TAB4",#N/A,TRUE,"GENERAL";"TAB5",#N/A,TRUE,"GENERAL"}</definedName>
    <definedName name="_s3" localSheetId="4" hidden="1">{"TAB1",#N/A,TRUE,"GENERAL";"TAB2",#N/A,TRUE,"GENERAL";"TAB3",#N/A,TRUE,"GENERAL";"TAB4",#N/A,TRUE,"GENERAL";"TAB5",#N/A,TRUE,"GENERAL"}</definedName>
    <definedName name="_s3" localSheetId="5" hidden="1">{"TAB1",#N/A,TRUE,"GENERAL";"TAB2",#N/A,TRUE,"GENERAL";"TAB3",#N/A,TRUE,"GENERAL";"TAB4",#N/A,TRUE,"GENERAL";"TAB5",#N/A,TRUE,"GENERAL"}</definedName>
    <definedName name="_s3" localSheetId="6" hidden="1">{"TAB1",#N/A,TRUE,"GENERAL";"TAB2",#N/A,TRUE,"GENERAL";"TAB3",#N/A,TRUE,"GENERAL";"TAB4",#N/A,TRUE,"GENERAL";"TAB5",#N/A,TRUE,"GENERAL"}</definedName>
    <definedName name="_s3" localSheetId="7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localSheetId="2" hidden="1">{"via1",#N/A,TRUE,"general";"via2",#N/A,TRUE,"general";"via3",#N/A,TRUE,"general"}</definedName>
    <definedName name="_s4" localSheetId="3" hidden="1">{"via1",#N/A,TRUE,"general";"via2",#N/A,TRUE,"general";"via3",#N/A,TRUE,"general"}</definedName>
    <definedName name="_s4" localSheetId="4" hidden="1">{"via1",#N/A,TRUE,"general";"via2",#N/A,TRUE,"general";"via3",#N/A,TRUE,"general"}</definedName>
    <definedName name="_s4" localSheetId="5" hidden="1">{"via1",#N/A,TRUE,"general";"via2",#N/A,TRUE,"general";"via3",#N/A,TRUE,"general"}</definedName>
    <definedName name="_s4" localSheetId="6" hidden="1">{"via1",#N/A,TRUE,"general";"via2",#N/A,TRUE,"general";"via3",#N/A,TRUE,"general"}</definedName>
    <definedName name="_s4" localSheetId="7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localSheetId="3" hidden="1">{"via1",#N/A,TRUE,"general";"via2",#N/A,TRUE,"general";"via3",#N/A,TRUE,"general"}</definedName>
    <definedName name="_s5" localSheetId="4" hidden="1">{"via1",#N/A,TRUE,"general";"via2",#N/A,TRUE,"general";"via3",#N/A,TRUE,"general"}</definedName>
    <definedName name="_s5" localSheetId="5" hidden="1">{"via1",#N/A,TRUE,"general";"via2",#N/A,TRUE,"general";"via3",#N/A,TRUE,"general"}</definedName>
    <definedName name="_s5" localSheetId="6" hidden="1">{"via1",#N/A,TRUE,"general";"via2",#N/A,TRUE,"general";"via3",#N/A,TRUE,"general"}</definedName>
    <definedName name="_s5" localSheetId="7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localSheetId="2" hidden="1">{"TAB1",#N/A,TRUE,"GENERAL";"TAB2",#N/A,TRUE,"GENERAL";"TAB3",#N/A,TRUE,"GENERAL";"TAB4",#N/A,TRUE,"GENERAL";"TAB5",#N/A,TRUE,"GENERAL"}</definedName>
    <definedName name="_s6" localSheetId="3" hidden="1">{"TAB1",#N/A,TRUE,"GENERAL";"TAB2",#N/A,TRUE,"GENERAL";"TAB3",#N/A,TRUE,"GENERAL";"TAB4",#N/A,TRUE,"GENERAL";"TAB5",#N/A,TRUE,"GENERAL"}</definedName>
    <definedName name="_s6" localSheetId="4" hidden="1">{"TAB1",#N/A,TRUE,"GENERAL";"TAB2",#N/A,TRUE,"GENERAL";"TAB3",#N/A,TRUE,"GENERAL";"TAB4",#N/A,TRUE,"GENERAL";"TAB5",#N/A,TRUE,"GENERAL"}</definedName>
    <definedName name="_s6" localSheetId="5" hidden="1">{"TAB1",#N/A,TRUE,"GENERAL";"TAB2",#N/A,TRUE,"GENERAL";"TAB3",#N/A,TRUE,"GENERAL";"TAB4",#N/A,TRUE,"GENERAL";"TAB5",#N/A,TRUE,"GENERAL"}</definedName>
    <definedName name="_s6" localSheetId="6" hidden="1">{"TAB1",#N/A,TRUE,"GENERAL";"TAB2",#N/A,TRUE,"GENERAL";"TAB3",#N/A,TRUE,"GENERAL";"TAB4",#N/A,TRUE,"GENERAL";"TAB5",#N/A,TRUE,"GENERAL"}</definedName>
    <definedName name="_s6" localSheetId="7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localSheetId="2" hidden="1">{"via1",#N/A,TRUE,"general";"via2",#N/A,TRUE,"general";"via3",#N/A,TRUE,"general"}</definedName>
    <definedName name="_s7" localSheetId="3" hidden="1">{"via1",#N/A,TRUE,"general";"via2",#N/A,TRUE,"general";"via3",#N/A,TRUE,"general"}</definedName>
    <definedName name="_s7" localSheetId="4" hidden="1">{"via1",#N/A,TRUE,"general";"via2",#N/A,TRUE,"general";"via3",#N/A,TRUE,"general"}</definedName>
    <definedName name="_s7" localSheetId="5" hidden="1">{"via1",#N/A,TRUE,"general";"via2",#N/A,TRUE,"general";"via3",#N/A,TRUE,"general"}</definedName>
    <definedName name="_s7" localSheetId="6" hidden="1">{"via1",#N/A,TRUE,"general";"via2",#N/A,TRUE,"general";"via3",#N/A,TRUE,"general"}</definedName>
    <definedName name="_s7" localSheetId="7" hidden="1">{"via1",#N/A,TRUE,"general";"via2",#N/A,TRUE,"general";"via3",#N/A,TRUE,"general"}</definedName>
    <definedName name="_s7" hidden="1">{"via1",#N/A,TRUE,"general";"via2",#N/A,TRUE,"general";"via3",#N/A,TRUE,"general"}</definedName>
    <definedName name="_SBC1">[8]INV!$A$12:$D$15</definedName>
    <definedName name="_SBC3">[8]INV!$F$12:$I$15</definedName>
    <definedName name="_SBC5">[8]INV!$K$12:$N$15</definedName>
    <definedName name="_Sort" hidden="1">#REF!</definedName>
    <definedName name="_srn001">#REF!</definedName>
    <definedName name="_SUM1">#REF!</definedName>
    <definedName name="_SUM2">#REF!</definedName>
    <definedName name="_t3" localSheetId="1" hidden="1">{"TAB1",#N/A,TRUE,"GENERAL";"TAB2",#N/A,TRUE,"GENERAL";"TAB3",#N/A,TRUE,"GENERAL";"TAB4",#N/A,TRUE,"GENERAL";"TAB5",#N/A,TRUE,"GENERAL"}</definedName>
    <definedName name="_t3" localSheetId="2" hidden="1">{"TAB1",#N/A,TRUE,"GENERAL";"TAB2",#N/A,TRUE,"GENERAL";"TAB3",#N/A,TRUE,"GENERAL";"TAB4",#N/A,TRUE,"GENERAL";"TAB5",#N/A,TRUE,"GENERAL"}</definedName>
    <definedName name="_t3" localSheetId="3" hidden="1">{"TAB1",#N/A,TRUE,"GENERAL";"TAB2",#N/A,TRUE,"GENERAL";"TAB3",#N/A,TRUE,"GENERAL";"TAB4",#N/A,TRUE,"GENERAL";"TAB5",#N/A,TRUE,"GENERAL"}</definedName>
    <definedName name="_t3" localSheetId="4" hidden="1">{"TAB1",#N/A,TRUE,"GENERAL";"TAB2",#N/A,TRUE,"GENERAL";"TAB3",#N/A,TRUE,"GENERAL";"TAB4",#N/A,TRUE,"GENERAL";"TAB5",#N/A,TRUE,"GENERAL"}</definedName>
    <definedName name="_t3" localSheetId="5" hidden="1">{"TAB1",#N/A,TRUE,"GENERAL";"TAB2",#N/A,TRUE,"GENERAL";"TAB3",#N/A,TRUE,"GENERAL";"TAB4",#N/A,TRUE,"GENERAL";"TAB5",#N/A,TRUE,"GENERAL"}</definedName>
    <definedName name="_t3" localSheetId="6" hidden="1">{"TAB1",#N/A,TRUE,"GENERAL";"TAB2",#N/A,TRUE,"GENERAL";"TAB3",#N/A,TRUE,"GENERAL";"TAB4",#N/A,TRUE,"GENERAL";"TAB5",#N/A,TRUE,"GENERAL"}</definedName>
    <definedName name="_t3" localSheetId="7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" hidden="1">{"via1",#N/A,TRUE,"general";"via2",#N/A,TRUE,"general";"via3",#N/A,TRUE,"general"}</definedName>
    <definedName name="_t4" localSheetId="2" hidden="1">{"via1",#N/A,TRUE,"general";"via2",#N/A,TRUE,"general";"via3",#N/A,TRUE,"general"}</definedName>
    <definedName name="_t4" localSheetId="3" hidden="1">{"via1",#N/A,TRUE,"general";"via2",#N/A,TRUE,"general";"via3",#N/A,TRUE,"general"}</definedName>
    <definedName name="_t4" localSheetId="4" hidden="1">{"via1",#N/A,TRUE,"general";"via2",#N/A,TRUE,"general";"via3",#N/A,TRUE,"general"}</definedName>
    <definedName name="_t4" localSheetId="5" hidden="1">{"via1",#N/A,TRUE,"general";"via2",#N/A,TRUE,"general";"via3",#N/A,TRUE,"general"}</definedName>
    <definedName name="_t4" localSheetId="6" hidden="1">{"via1",#N/A,TRUE,"general";"via2",#N/A,TRUE,"general";"via3",#N/A,TRUE,"general"}</definedName>
    <definedName name="_t4" localSheetId="7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" hidden="1">{"TAB1",#N/A,TRUE,"GENERAL";"TAB2",#N/A,TRUE,"GENERAL";"TAB3",#N/A,TRUE,"GENERAL";"TAB4",#N/A,TRUE,"GENERAL";"TAB5",#N/A,TRUE,"GENERAL"}</definedName>
    <definedName name="_t5" localSheetId="2" hidden="1">{"TAB1",#N/A,TRUE,"GENERAL";"TAB2",#N/A,TRUE,"GENERAL";"TAB3",#N/A,TRUE,"GENERAL";"TAB4",#N/A,TRUE,"GENERAL";"TAB5",#N/A,TRUE,"GENERAL"}</definedName>
    <definedName name="_t5" localSheetId="3" hidden="1">{"TAB1",#N/A,TRUE,"GENERAL";"TAB2",#N/A,TRUE,"GENERAL";"TAB3",#N/A,TRUE,"GENERAL";"TAB4",#N/A,TRUE,"GENERAL";"TAB5",#N/A,TRUE,"GENERAL"}</definedName>
    <definedName name="_t5" localSheetId="4" hidden="1">{"TAB1",#N/A,TRUE,"GENERAL";"TAB2",#N/A,TRUE,"GENERAL";"TAB3",#N/A,TRUE,"GENERAL";"TAB4",#N/A,TRUE,"GENERAL";"TAB5",#N/A,TRUE,"GENERAL"}</definedName>
    <definedName name="_t5" localSheetId="5" hidden="1">{"TAB1",#N/A,TRUE,"GENERAL";"TAB2",#N/A,TRUE,"GENERAL";"TAB3",#N/A,TRUE,"GENERAL";"TAB4",#N/A,TRUE,"GENERAL";"TAB5",#N/A,TRUE,"GENERAL"}</definedName>
    <definedName name="_t5" localSheetId="6" hidden="1">{"TAB1",#N/A,TRUE,"GENERAL";"TAB2",#N/A,TRUE,"GENERAL";"TAB3",#N/A,TRUE,"GENERAL";"TAB4",#N/A,TRUE,"GENERAL";"TAB5",#N/A,TRUE,"GENERAL"}</definedName>
    <definedName name="_t5" localSheetId="7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localSheetId="2" hidden="1">{"via1",#N/A,TRUE,"general";"via2",#N/A,TRUE,"general";"via3",#N/A,TRUE,"general"}</definedName>
    <definedName name="_t6" localSheetId="3" hidden="1">{"via1",#N/A,TRUE,"general";"via2",#N/A,TRUE,"general";"via3",#N/A,TRUE,"general"}</definedName>
    <definedName name="_t6" localSheetId="4" hidden="1">{"via1",#N/A,TRUE,"general";"via2",#N/A,TRUE,"general";"via3",#N/A,TRUE,"general"}</definedName>
    <definedName name="_t6" localSheetId="5" hidden="1">{"via1",#N/A,TRUE,"general";"via2",#N/A,TRUE,"general";"via3",#N/A,TRUE,"general"}</definedName>
    <definedName name="_t6" localSheetId="6" hidden="1">{"via1",#N/A,TRUE,"general";"via2",#N/A,TRUE,"general";"via3",#N/A,TRUE,"general"}</definedName>
    <definedName name="_t6" localSheetId="7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" hidden="1">{"TAB1",#N/A,TRUE,"GENERAL";"TAB2",#N/A,TRUE,"GENERAL";"TAB3",#N/A,TRUE,"GENERAL";"TAB4",#N/A,TRUE,"GENERAL";"TAB5",#N/A,TRUE,"GENERAL"}</definedName>
    <definedName name="_t66" localSheetId="2" hidden="1">{"TAB1",#N/A,TRUE,"GENERAL";"TAB2",#N/A,TRUE,"GENERAL";"TAB3",#N/A,TRUE,"GENERAL";"TAB4",#N/A,TRUE,"GENERAL";"TAB5",#N/A,TRUE,"GENERAL"}</definedName>
    <definedName name="_t66" localSheetId="3" hidden="1">{"TAB1",#N/A,TRUE,"GENERAL";"TAB2",#N/A,TRUE,"GENERAL";"TAB3",#N/A,TRUE,"GENERAL";"TAB4",#N/A,TRUE,"GENERAL";"TAB5",#N/A,TRUE,"GENERAL"}</definedName>
    <definedName name="_t66" localSheetId="4" hidden="1">{"TAB1",#N/A,TRUE,"GENERAL";"TAB2",#N/A,TRUE,"GENERAL";"TAB3",#N/A,TRUE,"GENERAL";"TAB4",#N/A,TRUE,"GENERAL";"TAB5",#N/A,TRUE,"GENERAL"}</definedName>
    <definedName name="_t66" localSheetId="5" hidden="1">{"TAB1",#N/A,TRUE,"GENERAL";"TAB2",#N/A,TRUE,"GENERAL";"TAB3",#N/A,TRUE,"GENERAL";"TAB4",#N/A,TRUE,"GENERAL";"TAB5",#N/A,TRUE,"GENERAL"}</definedName>
    <definedName name="_t66" localSheetId="6" hidden="1">{"TAB1",#N/A,TRUE,"GENERAL";"TAB2",#N/A,TRUE,"GENERAL";"TAB3",#N/A,TRUE,"GENERAL";"TAB4",#N/A,TRUE,"GENERAL";"TAB5",#N/A,TRUE,"GENERAL"}</definedName>
    <definedName name="_t66" localSheetId="7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" hidden="1">{"via1",#N/A,TRUE,"general";"via2",#N/A,TRUE,"general";"via3",#N/A,TRUE,"general"}</definedName>
    <definedName name="_t7" localSheetId="2" hidden="1">{"via1",#N/A,TRUE,"general";"via2",#N/A,TRUE,"general";"via3",#N/A,TRUE,"general"}</definedName>
    <definedName name="_t7" localSheetId="3" hidden="1">{"via1",#N/A,TRUE,"general";"via2",#N/A,TRUE,"general";"via3",#N/A,TRUE,"general"}</definedName>
    <definedName name="_t7" localSheetId="4" hidden="1">{"via1",#N/A,TRUE,"general";"via2",#N/A,TRUE,"general";"via3",#N/A,TRUE,"general"}</definedName>
    <definedName name="_t7" localSheetId="5" hidden="1">{"via1",#N/A,TRUE,"general";"via2",#N/A,TRUE,"general";"via3",#N/A,TRUE,"general"}</definedName>
    <definedName name="_t7" localSheetId="6" hidden="1">{"via1",#N/A,TRUE,"general";"via2",#N/A,TRUE,"general";"via3",#N/A,TRUE,"general"}</definedName>
    <definedName name="_t7" localSheetId="7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localSheetId="2" hidden="1">{"TAB1",#N/A,TRUE,"GENERAL";"TAB2",#N/A,TRUE,"GENERAL";"TAB3",#N/A,TRUE,"GENERAL";"TAB4",#N/A,TRUE,"GENERAL";"TAB5",#N/A,TRUE,"GENERAL"}</definedName>
    <definedName name="_t77" localSheetId="3" hidden="1">{"TAB1",#N/A,TRUE,"GENERAL";"TAB2",#N/A,TRUE,"GENERAL";"TAB3",#N/A,TRUE,"GENERAL";"TAB4",#N/A,TRUE,"GENERAL";"TAB5",#N/A,TRUE,"GENERAL"}</definedName>
    <definedName name="_t77" localSheetId="4" hidden="1">{"TAB1",#N/A,TRUE,"GENERAL";"TAB2",#N/A,TRUE,"GENERAL";"TAB3",#N/A,TRUE,"GENERAL";"TAB4",#N/A,TRUE,"GENERAL";"TAB5",#N/A,TRUE,"GENERAL"}</definedName>
    <definedName name="_t77" localSheetId="5" hidden="1">{"TAB1",#N/A,TRUE,"GENERAL";"TAB2",#N/A,TRUE,"GENERAL";"TAB3",#N/A,TRUE,"GENERAL";"TAB4",#N/A,TRUE,"GENERAL";"TAB5",#N/A,TRUE,"GENERAL"}</definedName>
    <definedName name="_t77" localSheetId="6" hidden="1">{"TAB1",#N/A,TRUE,"GENERAL";"TAB2",#N/A,TRUE,"GENERAL";"TAB3",#N/A,TRUE,"GENERAL";"TAB4",#N/A,TRUE,"GENERAL";"TAB5",#N/A,TRUE,"GENERAL"}</definedName>
    <definedName name="_t77" localSheetId="7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localSheetId="3" hidden="1">{"TAB1",#N/A,TRUE,"GENERAL";"TAB2",#N/A,TRUE,"GENERAL";"TAB3",#N/A,TRUE,"GENERAL";"TAB4",#N/A,TRUE,"GENERAL";"TAB5",#N/A,TRUE,"GENERAL"}</definedName>
    <definedName name="_t8" localSheetId="4" hidden="1">{"TAB1",#N/A,TRUE,"GENERAL";"TAB2",#N/A,TRUE,"GENERAL";"TAB3",#N/A,TRUE,"GENERAL";"TAB4",#N/A,TRUE,"GENERAL";"TAB5",#N/A,TRUE,"GENERAL"}</definedName>
    <definedName name="_t8" localSheetId="5" hidden="1">{"TAB1",#N/A,TRUE,"GENERAL";"TAB2",#N/A,TRUE,"GENERAL";"TAB3",#N/A,TRUE,"GENERAL";"TAB4",#N/A,TRUE,"GENERAL";"TAB5",#N/A,TRUE,"GENERAL"}</definedName>
    <definedName name="_t8" localSheetId="6" hidden="1">{"TAB1",#N/A,TRUE,"GENERAL";"TAB2",#N/A,TRUE,"GENERAL";"TAB3",#N/A,TRUE,"GENERAL";"TAB4",#N/A,TRUE,"GENERAL";"TAB5",#N/A,TRUE,"GENERAL"}</definedName>
    <definedName name="_t8" localSheetId="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" hidden="1">{"via1",#N/A,TRUE,"general";"via2",#N/A,TRUE,"general";"via3",#N/A,TRUE,"general"}</definedName>
    <definedName name="_t88" localSheetId="2" hidden="1">{"via1",#N/A,TRUE,"general";"via2",#N/A,TRUE,"general";"via3",#N/A,TRUE,"general"}</definedName>
    <definedName name="_t88" localSheetId="3" hidden="1">{"via1",#N/A,TRUE,"general";"via2",#N/A,TRUE,"general";"via3",#N/A,TRUE,"general"}</definedName>
    <definedName name="_t88" localSheetId="4" hidden="1">{"via1",#N/A,TRUE,"general";"via2",#N/A,TRUE,"general";"via3",#N/A,TRUE,"general"}</definedName>
    <definedName name="_t88" localSheetId="5" hidden="1">{"via1",#N/A,TRUE,"general";"via2",#N/A,TRUE,"general";"via3",#N/A,TRUE,"general"}</definedName>
    <definedName name="_t88" localSheetId="6" hidden="1">{"via1",#N/A,TRUE,"general";"via2",#N/A,TRUE,"general";"via3",#N/A,TRUE,"general"}</definedName>
    <definedName name="_t88" localSheetId="7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" hidden="1">{"TAB1",#N/A,TRUE,"GENERAL";"TAB2",#N/A,TRUE,"GENERAL";"TAB3",#N/A,TRUE,"GENERAL";"TAB4",#N/A,TRUE,"GENERAL";"TAB5",#N/A,TRUE,"GENERAL"}</definedName>
    <definedName name="_t9" localSheetId="2" hidden="1">{"TAB1",#N/A,TRUE,"GENERAL";"TAB2",#N/A,TRUE,"GENERAL";"TAB3",#N/A,TRUE,"GENERAL";"TAB4",#N/A,TRUE,"GENERAL";"TAB5",#N/A,TRUE,"GENERAL"}</definedName>
    <definedName name="_t9" localSheetId="3" hidden="1">{"TAB1",#N/A,TRUE,"GENERAL";"TAB2",#N/A,TRUE,"GENERAL";"TAB3",#N/A,TRUE,"GENERAL";"TAB4",#N/A,TRUE,"GENERAL";"TAB5",#N/A,TRUE,"GENERAL"}</definedName>
    <definedName name="_t9" localSheetId="4" hidden="1">{"TAB1",#N/A,TRUE,"GENERAL";"TAB2",#N/A,TRUE,"GENERAL";"TAB3",#N/A,TRUE,"GENERAL";"TAB4",#N/A,TRUE,"GENERAL";"TAB5",#N/A,TRUE,"GENERAL"}</definedName>
    <definedName name="_t9" localSheetId="5" hidden="1">{"TAB1",#N/A,TRUE,"GENERAL";"TAB2",#N/A,TRUE,"GENERAL";"TAB3",#N/A,TRUE,"GENERAL";"TAB4",#N/A,TRUE,"GENERAL";"TAB5",#N/A,TRUE,"GENERAL"}</definedName>
    <definedName name="_t9" localSheetId="6" hidden="1">{"TAB1",#N/A,TRUE,"GENERAL";"TAB2",#N/A,TRUE,"GENERAL";"TAB3",#N/A,TRUE,"GENERAL";"TAB4",#N/A,TRUE,"GENERAL";"TAB5",#N/A,TRUE,"GENERAL"}</definedName>
    <definedName name="_t9" localSheetId="7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localSheetId="2" hidden="1">{"via1",#N/A,TRUE,"general";"via2",#N/A,TRUE,"general";"via3",#N/A,TRUE,"general"}</definedName>
    <definedName name="_t99" localSheetId="3" hidden="1">{"via1",#N/A,TRUE,"general";"via2",#N/A,TRUE,"general";"via3",#N/A,TRUE,"general"}</definedName>
    <definedName name="_t99" localSheetId="4" hidden="1">{"via1",#N/A,TRUE,"general";"via2",#N/A,TRUE,"general";"via3",#N/A,TRUE,"general"}</definedName>
    <definedName name="_t99" localSheetId="5" hidden="1">{"via1",#N/A,TRUE,"general";"via2",#N/A,TRUE,"general";"via3",#N/A,TRUE,"general"}</definedName>
    <definedName name="_t99" localSheetId="6" hidden="1">{"via1",#N/A,TRUE,"general";"via2",#N/A,TRUE,"general";"via3",#N/A,TRUE,"general"}</definedName>
    <definedName name="_t99" localSheetId="7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1" hidden="1">{"TAB1",#N/A,TRUE,"GENERAL";"TAB2",#N/A,TRUE,"GENERAL";"TAB3",#N/A,TRUE,"GENERAL";"TAB4",#N/A,TRUE,"GENERAL";"TAB5",#N/A,TRUE,"GENERAL"}</definedName>
    <definedName name="_u4" localSheetId="2" hidden="1">{"TAB1",#N/A,TRUE,"GENERAL";"TAB2",#N/A,TRUE,"GENERAL";"TAB3",#N/A,TRUE,"GENERAL";"TAB4",#N/A,TRUE,"GENERAL";"TAB5",#N/A,TRUE,"GENERAL"}</definedName>
    <definedName name="_u4" localSheetId="3" hidden="1">{"TAB1",#N/A,TRUE,"GENERAL";"TAB2",#N/A,TRUE,"GENERAL";"TAB3",#N/A,TRUE,"GENERAL";"TAB4",#N/A,TRUE,"GENERAL";"TAB5",#N/A,TRUE,"GENERAL"}</definedName>
    <definedName name="_u4" localSheetId="4" hidden="1">{"TAB1",#N/A,TRUE,"GENERAL";"TAB2",#N/A,TRUE,"GENERAL";"TAB3",#N/A,TRUE,"GENERAL";"TAB4",#N/A,TRUE,"GENERAL";"TAB5",#N/A,TRUE,"GENERAL"}</definedName>
    <definedName name="_u4" localSheetId="5" hidden="1">{"TAB1",#N/A,TRUE,"GENERAL";"TAB2",#N/A,TRUE,"GENERAL";"TAB3",#N/A,TRUE,"GENERAL";"TAB4",#N/A,TRUE,"GENERAL";"TAB5",#N/A,TRUE,"GENERAL"}</definedName>
    <definedName name="_u4" localSheetId="6" hidden="1">{"TAB1",#N/A,TRUE,"GENERAL";"TAB2",#N/A,TRUE,"GENERAL";"TAB3",#N/A,TRUE,"GENERAL";"TAB4",#N/A,TRUE,"GENERAL";"TAB5",#N/A,TRUE,"GENERAL"}</definedName>
    <definedName name="_u4" localSheetId="7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localSheetId="3" hidden="1">{"TAB1",#N/A,TRUE,"GENERAL";"TAB2",#N/A,TRUE,"GENERAL";"TAB3",#N/A,TRUE,"GENERAL";"TAB4",#N/A,TRUE,"GENERAL";"TAB5",#N/A,TRUE,"GENERAL"}</definedName>
    <definedName name="_u5" localSheetId="4" hidden="1">{"TAB1",#N/A,TRUE,"GENERAL";"TAB2",#N/A,TRUE,"GENERAL";"TAB3",#N/A,TRUE,"GENERAL";"TAB4",#N/A,TRUE,"GENERAL";"TAB5",#N/A,TRUE,"GENERAL"}</definedName>
    <definedName name="_u5" localSheetId="5" hidden="1">{"TAB1",#N/A,TRUE,"GENERAL";"TAB2",#N/A,TRUE,"GENERAL";"TAB3",#N/A,TRUE,"GENERAL";"TAB4",#N/A,TRUE,"GENERAL";"TAB5",#N/A,TRUE,"GENERAL"}</definedName>
    <definedName name="_u5" localSheetId="6" hidden="1">{"TAB1",#N/A,TRUE,"GENERAL";"TAB2",#N/A,TRUE,"GENERAL";"TAB3",#N/A,TRUE,"GENERAL";"TAB4",#N/A,TRUE,"GENERAL";"TAB5",#N/A,TRUE,"GENERAL"}</definedName>
    <definedName name="_u5" localSheetId="7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localSheetId="3" hidden="1">{"TAB1",#N/A,TRUE,"GENERAL";"TAB2",#N/A,TRUE,"GENERAL";"TAB3",#N/A,TRUE,"GENERAL";"TAB4",#N/A,TRUE,"GENERAL";"TAB5",#N/A,TRUE,"GENERAL"}</definedName>
    <definedName name="_u6" localSheetId="4" hidden="1">{"TAB1",#N/A,TRUE,"GENERAL";"TAB2",#N/A,TRUE,"GENERAL";"TAB3",#N/A,TRUE,"GENERAL";"TAB4",#N/A,TRUE,"GENERAL";"TAB5",#N/A,TRUE,"GENERAL"}</definedName>
    <definedName name="_u6" localSheetId="5" hidden="1">{"TAB1",#N/A,TRUE,"GENERAL";"TAB2",#N/A,TRUE,"GENERAL";"TAB3",#N/A,TRUE,"GENERAL";"TAB4",#N/A,TRUE,"GENERAL";"TAB5",#N/A,TRUE,"GENERAL"}</definedName>
    <definedName name="_u6" localSheetId="6" hidden="1">{"TAB1",#N/A,TRUE,"GENERAL";"TAB2",#N/A,TRUE,"GENERAL";"TAB3",#N/A,TRUE,"GENERAL";"TAB4",#N/A,TRUE,"GENERAL";"TAB5",#N/A,TRUE,"GENERAL"}</definedName>
    <definedName name="_u6" localSheetId="7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localSheetId="2" hidden="1">{"via1",#N/A,TRUE,"general";"via2",#N/A,TRUE,"general";"via3",#N/A,TRUE,"general"}</definedName>
    <definedName name="_u7" localSheetId="3" hidden="1">{"via1",#N/A,TRUE,"general";"via2",#N/A,TRUE,"general";"via3",#N/A,TRUE,"general"}</definedName>
    <definedName name="_u7" localSheetId="4" hidden="1">{"via1",#N/A,TRUE,"general";"via2",#N/A,TRUE,"general";"via3",#N/A,TRUE,"general"}</definedName>
    <definedName name="_u7" localSheetId="5" hidden="1">{"via1",#N/A,TRUE,"general";"via2",#N/A,TRUE,"general";"via3",#N/A,TRUE,"general"}</definedName>
    <definedName name="_u7" localSheetId="6" hidden="1">{"via1",#N/A,TRUE,"general";"via2",#N/A,TRUE,"general";"via3",#N/A,TRUE,"general"}</definedName>
    <definedName name="_u7" localSheetId="7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localSheetId="2" hidden="1">{"TAB1",#N/A,TRUE,"GENERAL";"TAB2",#N/A,TRUE,"GENERAL";"TAB3",#N/A,TRUE,"GENERAL";"TAB4",#N/A,TRUE,"GENERAL";"TAB5",#N/A,TRUE,"GENERAL"}</definedName>
    <definedName name="_u8" localSheetId="3" hidden="1">{"TAB1",#N/A,TRUE,"GENERAL";"TAB2",#N/A,TRUE,"GENERAL";"TAB3",#N/A,TRUE,"GENERAL";"TAB4",#N/A,TRUE,"GENERAL";"TAB5",#N/A,TRUE,"GENERAL"}</definedName>
    <definedName name="_u8" localSheetId="4" hidden="1">{"TAB1",#N/A,TRUE,"GENERAL";"TAB2",#N/A,TRUE,"GENERAL";"TAB3",#N/A,TRUE,"GENERAL";"TAB4",#N/A,TRUE,"GENERAL";"TAB5",#N/A,TRUE,"GENERAL"}</definedName>
    <definedName name="_u8" localSheetId="5" hidden="1">{"TAB1",#N/A,TRUE,"GENERAL";"TAB2",#N/A,TRUE,"GENERAL";"TAB3",#N/A,TRUE,"GENERAL";"TAB4",#N/A,TRUE,"GENERAL";"TAB5",#N/A,TRUE,"GENERAL"}</definedName>
    <definedName name="_u8" localSheetId="6" hidden="1">{"TAB1",#N/A,TRUE,"GENERAL";"TAB2",#N/A,TRUE,"GENERAL";"TAB3",#N/A,TRUE,"GENERAL";"TAB4",#N/A,TRUE,"GENERAL";"TAB5",#N/A,TRUE,"GENERAL"}</definedName>
    <definedName name="_u8" localSheetId="7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localSheetId="3" hidden="1">{"TAB1",#N/A,TRUE,"GENERAL";"TAB2",#N/A,TRUE,"GENERAL";"TAB3",#N/A,TRUE,"GENERAL";"TAB4",#N/A,TRUE,"GENERAL";"TAB5",#N/A,TRUE,"GENERAL"}</definedName>
    <definedName name="_u9" localSheetId="4" hidden="1">{"TAB1",#N/A,TRUE,"GENERAL";"TAB2",#N/A,TRUE,"GENERAL";"TAB3",#N/A,TRUE,"GENERAL";"TAB4",#N/A,TRUE,"GENERAL";"TAB5",#N/A,TRUE,"GENERAL"}</definedName>
    <definedName name="_u9" localSheetId="5" hidden="1">{"TAB1",#N/A,TRUE,"GENERAL";"TAB2",#N/A,TRUE,"GENERAL";"TAB3",#N/A,TRUE,"GENERAL";"TAB4",#N/A,TRUE,"GENERAL";"TAB5",#N/A,TRUE,"GENERAL"}</definedName>
    <definedName name="_u9" localSheetId="6" hidden="1">{"TAB1",#N/A,TRUE,"GENERAL";"TAB2",#N/A,TRUE,"GENERAL";"TAB3",#N/A,TRUE,"GENERAL";"TAB4",#N/A,TRUE,"GENERAL";"TAB5",#N/A,TRUE,"GENERAL"}</definedName>
    <definedName name="_u9" localSheetId="7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[10]INST!#REF!</definedName>
    <definedName name="_ur7" localSheetId="1" hidden="1">{"TAB1",#N/A,TRUE,"GENERAL";"TAB2",#N/A,TRUE,"GENERAL";"TAB3",#N/A,TRUE,"GENERAL";"TAB4",#N/A,TRUE,"GENERAL";"TAB5",#N/A,TRUE,"GENERAL"}</definedName>
    <definedName name="_ur7" localSheetId="2" hidden="1">{"TAB1",#N/A,TRUE,"GENERAL";"TAB2",#N/A,TRUE,"GENERAL";"TAB3",#N/A,TRUE,"GENERAL";"TAB4",#N/A,TRUE,"GENERAL";"TAB5",#N/A,TRUE,"GENERAL"}</definedName>
    <definedName name="_ur7" localSheetId="3" hidden="1">{"TAB1",#N/A,TRUE,"GENERAL";"TAB2",#N/A,TRUE,"GENERAL";"TAB3",#N/A,TRUE,"GENERAL";"TAB4",#N/A,TRUE,"GENERAL";"TAB5",#N/A,TRUE,"GENERAL"}</definedName>
    <definedName name="_ur7" localSheetId="4" hidden="1">{"TAB1",#N/A,TRUE,"GENERAL";"TAB2",#N/A,TRUE,"GENERAL";"TAB3",#N/A,TRUE,"GENERAL";"TAB4",#N/A,TRUE,"GENERAL";"TAB5",#N/A,TRUE,"GENERAL"}</definedName>
    <definedName name="_ur7" localSheetId="5" hidden="1">{"TAB1",#N/A,TRUE,"GENERAL";"TAB2",#N/A,TRUE,"GENERAL";"TAB3",#N/A,TRUE,"GENERAL";"TAB4",#N/A,TRUE,"GENERAL";"TAB5",#N/A,TRUE,"GENERAL"}</definedName>
    <definedName name="_ur7" localSheetId="6" hidden="1">{"TAB1",#N/A,TRUE,"GENERAL";"TAB2",#N/A,TRUE,"GENERAL";"TAB3",#N/A,TRUE,"GENERAL";"TAB4",#N/A,TRUE,"GENERAL";"TAB5",#N/A,TRUE,"GENERAL"}</definedName>
    <definedName name="_ur7" localSheetId="7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1" hidden="1">{"via1",#N/A,TRUE,"general";"via2",#N/A,TRUE,"general";"via3",#N/A,TRUE,"general"}</definedName>
    <definedName name="_v2" localSheetId="2" hidden="1">{"via1",#N/A,TRUE,"general";"via2",#N/A,TRUE,"general";"via3",#N/A,TRUE,"general"}</definedName>
    <definedName name="_v2" localSheetId="3" hidden="1">{"via1",#N/A,TRUE,"general";"via2",#N/A,TRUE,"general";"via3",#N/A,TRUE,"general"}</definedName>
    <definedName name="_v2" localSheetId="4" hidden="1">{"via1",#N/A,TRUE,"general";"via2",#N/A,TRUE,"general";"via3",#N/A,TRUE,"general"}</definedName>
    <definedName name="_v2" localSheetId="5" hidden="1">{"via1",#N/A,TRUE,"general";"via2",#N/A,TRUE,"general";"via3",#N/A,TRUE,"general"}</definedName>
    <definedName name="_v2" localSheetId="6" hidden="1">{"via1",#N/A,TRUE,"general";"via2",#N/A,TRUE,"general";"via3",#N/A,TRUE,"general"}</definedName>
    <definedName name="_v2" localSheetId="7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localSheetId="2" hidden="1">{"TAB1",#N/A,TRUE,"GENERAL";"TAB2",#N/A,TRUE,"GENERAL";"TAB3",#N/A,TRUE,"GENERAL";"TAB4",#N/A,TRUE,"GENERAL";"TAB5",#N/A,TRUE,"GENERAL"}</definedName>
    <definedName name="_v3" localSheetId="3" hidden="1">{"TAB1",#N/A,TRUE,"GENERAL";"TAB2",#N/A,TRUE,"GENERAL";"TAB3",#N/A,TRUE,"GENERAL";"TAB4",#N/A,TRUE,"GENERAL";"TAB5",#N/A,TRUE,"GENERAL"}</definedName>
    <definedName name="_v3" localSheetId="4" hidden="1">{"TAB1",#N/A,TRUE,"GENERAL";"TAB2",#N/A,TRUE,"GENERAL";"TAB3",#N/A,TRUE,"GENERAL";"TAB4",#N/A,TRUE,"GENERAL";"TAB5",#N/A,TRUE,"GENERAL"}</definedName>
    <definedName name="_v3" localSheetId="5" hidden="1">{"TAB1",#N/A,TRUE,"GENERAL";"TAB2",#N/A,TRUE,"GENERAL";"TAB3",#N/A,TRUE,"GENERAL";"TAB4",#N/A,TRUE,"GENERAL";"TAB5",#N/A,TRUE,"GENERAL"}</definedName>
    <definedName name="_v3" localSheetId="6" hidden="1">{"TAB1",#N/A,TRUE,"GENERAL";"TAB2",#N/A,TRUE,"GENERAL";"TAB3",#N/A,TRUE,"GENERAL";"TAB4",#N/A,TRUE,"GENERAL";"TAB5",#N/A,TRUE,"GENERAL"}</definedName>
    <definedName name="_v3" localSheetId="7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localSheetId="3" hidden="1">{"TAB1",#N/A,TRUE,"GENERAL";"TAB2",#N/A,TRUE,"GENERAL";"TAB3",#N/A,TRUE,"GENERAL";"TAB4",#N/A,TRUE,"GENERAL";"TAB5",#N/A,TRUE,"GENERAL"}</definedName>
    <definedName name="_v4" localSheetId="4" hidden="1">{"TAB1",#N/A,TRUE,"GENERAL";"TAB2",#N/A,TRUE,"GENERAL";"TAB3",#N/A,TRUE,"GENERAL";"TAB4",#N/A,TRUE,"GENERAL";"TAB5",#N/A,TRUE,"GENERAL"}</definedName>
    <definedName name="_v4" localSheetId="5" hidden="1">{"TAB1",#N/A,TRUE,"GENERAL";"TAB2",#N/A,TRUE,"GENERAL";"TAB3",#N/A,TRUE,"GENERAL";"TAB4",#N/A,TRUE,"GENERAL";"TAB5",#N/A,TRUE,"GENERAL"}</definedName>
    <definedName name="_v4" localSheetId="6" hidden="1">{"TAB1",#N/A,TRUE,"GENERAL";"TAB2",#N/A,TRUE,"GENERAL";"TAB3",#N/A,TRUE,"GENERAL";"TAB4",#N/A,TRUE,"GENERAL";"TAB5",#N/A,TRUE,"GENERAL"}</definedName>
    <definedName name="_v4" localSheetId="7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localSheetId="3" hidden="1">{"TAB1",#N/A,TRUE,"GENERAL";"TAB2",#N/A,TRUE,"GENERAL";"TAB3",#N/A,TRUE,"GENERAL";"TAB4",#N/A,TRUE,"GENERAL";"TAB5",#N/A,TRUE,"GENERAL"}</definedName>
    <definedName name="_v5" localSheetId="4" hidden="1">{"TAB1",#N/A,TRUE,"GENERAL";"TAB2",#N/A,TRUE,"GENERAL";"TAB3",#N/A,TRUE,"GENERAL";"TAB4",#N/A,TRUE,"GENERAL";"TAB5",#N/A,TRUE,"GENERAL"}</definedName>
    <definedName name="_v5" localSheetId="5" hidden="1">{"TAB1",#N/A,TRUE,"GENERAL";"TAB2",#N/A,TRUE,"GENERAL";"TAB3",#N/A,TRUE,"GENERAL";"TAB4",#N/A,TRUE,"GENERAL";"TAB5",#N/A,TRUE,"GENERAL"}</definedName>
    <definedName name="_v5" localSheetId="6" hidden="1">{"TAB1",#N/A,TRUE,"GENERAL";"TAB2",#N/A,TRUE,"GENERAL";"TAB3",#N/A,TRUE,"GENERAL";"TAB4",#N/A,TRUE,"GENERAL";"TAB5",#N/A,TRUE,"GENERAL"}</definedName>
    <definedName name="_v5" localSheetId="7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localSheetId="3" hidden="1">{"TAB1",#N/A,TRUE,"GENERAL";"TAB2",#N/A,TRUE,"GENERAL";"TAB3",#N/A,TRUE,"GENERAL";"TAB4",#N/A,TRUE,"GENERAL";"TAB5",#N/A,TRUE,"GENERAL"}</definedName>
    <definedName name="_v6" localSheetId="4" hidden="1">{"TAB1",#N/A,TRUE,"GENERAL";"TAB2",#N/A,TRUE,"GENERAL";"TAB3",#N/A,TRUE,"GENERAL";"TAB4",#N/A,TRUE,"GENERAL";"TAB5",#N/A,TRUE,"GENERAL"}</definedName>
    <definedName name="_v6" localSheetId="5" hidden="1">{"TAB1",#N/A,TRUE,"GENERAL";"TAB2",#N/A,TRUE,"GENERAL";"TAB3",#N/A,TRUE,"GENERAL";"TAB4",#N/A,TRUE,"GENERAL";"TAB5",#N/A,TRUE,"GENERAL"}</definedName>
    <definedName name="_v6" localSheetId="6" hidden="1">{"TAB1",#N/A,TRUE,"GENERAL";"TAB2",#N/A,TRUE,"GENERAL";"TAB3",#N/A,TRUE,"GENERAL";"TAB4",#N/A,TRUE,"GENERAL";"TAB5",#N/A,TRUE,"GENERAL"}</definedName>
    <definedName name="_v6" localSheetId="7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localSheetId="2" hidden="1">{"via1",#N/A,TRUE,"general";"via2",#N/A,TRUE,"general";"via3",#N/A,TRUE,"general"}</definedName>
    <definedName name="_v7" localSheetId="3" hidden="1">{"via1",#N/A,TRUE,"general";"via2",#N/A,TRUE,"general";"via3",#N/A,TRUE,"general"}</definedName>
    <definedName name="_v7" localSheetId="4" hidden="1">{"via1",#N/A,TRUE,"general";"via2",#N/A,TRUE,"general";"via3",#N/A,TRUE,"general"}</definedName>
    <definedName name="_v7" localSheetId="5" hidden="1">{"via1",#N/A,TRUE,"general";"via2",#N/A,TRUE,"general";"via3",#N/A,TRUE,"general"}</definedName>
    <definedName name="_v7" localSheetId="6" hidden="1">{"via1",#N/A,TRUE,"general";"via2",#N/A,TRUE,"general";"via3",#N/A,TRUE,"general"}</definedName>
    <definedName name="_v7" localSheetId="7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8" localSheetId="2" hidden="1">{"TAB1",#N/A,TRUE,"GENERAL";"TAB2",#N/A,TRUE,"GENERAL";"TAB3",#N/A,TRUE,"GENERAL";"TAB4",#N/A,TRUE,"GENERAL";"TAB5",#N/A,TRUE,"GENERAL"}</definedName>
    <definedName name="_v8" localSheetId="3" hidden="1">{"TAB1",#N/A,TRUE,"GENERAL";"TAB2",#N/A,TRUE,"GENERAL";"TAB3",#N/A,TRUE,"GENERAL";"TAB4",#N/A,TRUE,"GENERAL";"TAB5",#N/A,TRUE,"GENERAL"}</definedName>
    <definedName name="_v8" localSheetId="4" hidden="1">{"TAB1",#N/A,TRUE,"GENERAL";"TAB2",#N/A,TRUE,"GENERAL";"TAB3",#N/A,TRUE,"GENERAL";"TAB4",#N/A,TRUE,"GENERAL";"TAB5",#N/A,TRUE,"GENERAL"}</definedName>
    <definedName name="_v8" localSheetId="5" hidden="1">{"TAB1",#N/A,TRUE,"GENERAL";"TAB2",#N/A,TRUE,"GENERAL";"TAB3",#N/A,TRUE,"GENERAL";"TAB4",#N/A,TRUE,"GENERAL";"TAB5",#N/A,TRUE,"GENERAL"}</definedName>
    <definedName name="_v8" localSheetId="6" hidden="1">{"TAB1",#N/A,TRUE,"GENERAL";"TAB2",#N/A,TRUE,"GENERAL";"TAB3",#N/A,TRUE,"GENERAL";"TAB4",#N/A,TRUE,"GENERAL";"TAB5",#N/A,TRUE,"GENERAL"}</definedName>
    <definedName name="_v8" localSheetId="7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localSheetId="3" hidden="1">{"TAB1",#N/A,TRUE,"GENERAL";"TAB2",#N/A,TRUE,"GENERAL";"TAB3",#N/A,TRUE,"GENERAL";"TAB4",#N/A,TRUE,"GENERAL";"TAB5",#N/A,TRUE,"GENERAL"}</definedName>
    <definedName name="_v9" localSheetId="4" hidden="1">{"TAB1",#N/A,TRUE,"GENERAL";"TAB2",#N/A,TRUE,"GENERAL";"TAB3",#N/A,TRUE,"GENERAL";"TAB4",#N/A,TRUE,"GENERAL";"TAB5",#N/A,TRUE,"GENERAL"}</definedName>
    <definedName name="_v9" localSheetId="5" hidden="1">{"TAB1",#N/A,TRUE,"GENERAL";"TAB2",#N/A,TRUE,"GENERAL";"TAB3",#N/A,TRUE,"GENERAL";"TAB4",#N/A,TRUE,"GENERAL";"TAB5",#N/A,TRUE,"GENERAL"}</definedName>
    <definedName name="_v9" localSheetId="6" hidden="1">{"TAB1",#N/A,TRUE,"GENERAL";"TAB2",#N/A,TRUE,"GENERAL";"TAB3",#N/A,TRUE,"GENERAL";"TAB4",#N/A,TRUE,"GENERAL";"TAB5",#N/A,TRUE,"GENERAL"}</definedName>
    <definedName name="_v9" localSheetId="7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[13]Tablas!#REF!</definedName>
    <definedName name="_VFA1">[13]Tablas!#REF!</definedName>
    <definedName name="_vfv4" localSheetId="1" hidden="1">{"via1",#N/A,TRUE,"general";"via2",#N/A,TRUE,"general";"via3",#N/A,TRUE,"general"}</definedName>
    <definedName name="_vfv4" localSheetId="2" hidden="1">{"via1",#N/A,TRUE,"general";"via2",#N/A,TRUE,"general";"via3",#N/A,TRUE,"general"}</definedName>
    <definedName name="_vfv4" localSheetId="3" hidden="1">{"via1",#N/A,TRUE,"general";"via2",#N/A,TRUE,"general";"via3",#N/A,TRUE,"general"}</definedName>
    <definedName name="_vfv4" localSheetId="4" hidden="1">{"via1",#N/A,TRUE,"general";"via2",#N/A,TRUE,"general";"via3",#N/A,TRUE,"general"}</definedName>
    <definedName name="_vfv4" localSheetId="5" hidden="1">{"via1",#N/A,TRUE,"general";"via2",#N/A,TRUE,"general";"via3",#N/A,TRUE,"general"}</definedName>
    <definedName name="_vfv4" localSheetId="6" hidden="1">{"via1",#N/A,TRUE,"general";"via2",#N/A,TRUE,"general";"via3",#N/A,TRUE,"general"}</definedName>
    <definedName name="_vfv4" localSheetId="7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[13]Tablas!#REF!</definedName>
    <definedName name="_VPR1">[13]Tablas!#REF!</definedName>
    <definedName name="_VPR2">[14]Tablas!#REF!</definedName>
    <definedName name="_VRP1">[13]Tablas!#REF!</definedName>
    <definedName name="_VSM1">[13]Tablas!#REF!</definedName>
    <definedName name="_x1" localSheetId="1" hidden="1">{"TAB1",#N/A,TRUE,"GENERAL";"TAB2",#N/A,TRUE,"GENERAL";"TAB3",#N/A,TRUE,"GENERAL";"TAB4",#N/A,TRUE,"GENERAL";"TAB5",#N/A,TRUE,"GENERAL"}</definedName>
    <definedName name="_x1" localSheetId="2" hidden="1">{"TAB1",#N/A,TRUE,"GENERAL";"TAB2",#N/A,TRUE,"GENERAL";"TAB3",#N/A,TRUE,"GENERAL";"TAB4",#N/A,TRUE,"GENERAL";"TAB5",#N/A,TRUE,"GENERAL"}</definedName>
    <definedName name="_x1" localSheetId="3" hidden="1">{"TAB1",#N/A,TRUE,"GENERAL";"TAB2",#N/A,TRUE,"GENERAL";"TAB3",#N/A,TRUE,"GENERAL";"TAB4",#N/A,TRUE,"GENERAL";"TAB5",#N/A,TRUE,"GENERAL"}</definedName>
    <definedName name="_x1" localSheetId="4" hidden="1">{"TAB1",#N/A,TRUE,"GENERAL";"TAB2",#N/A,TRUE,"GENERAL";"TAB3",#N/A,TRUE,"GENERAL";"TAB4",#N/A,TRUE,"GENERAL";"TAB5",#N/A,TRUE,"GENERAL"}</definedName>
    <definedName name="_x1" localSheetId="5" hidden="1">{"TAB1",#N/A,TRUE,"GENERAL";"TAB2",#N/A,TRUE,"GENERAL";"TAB3",#N/A,TRUE,"GENERAL";"TAB4",#N/A,TRUE,"GENERAL";"TAB5",#N/A,TRUE,"GENERAL"}</definedName>
    <definedName name="_x1" localSheetId="6" hidden="1">{"TAB1",#N/A,TRUE,"GENERAL";"TAB2",#N/A,TRUE,"GENERAL";"TAB3",#N/A,TRUE,"GENERAL";"TAB4",#N/A,TRUE,"GENERAL";"TAB5",#N/A,TRUE,"GENERAL"}</definedName>
    <definedName name="_x1" localSheetId="7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localSheetId="2" hidden="1">{"via1",#N/A,TRUE,"general";"via2",#N/A,TRUE,"general";"via3",#N/A,TRUE,"general"}</definedName>
    <definedName name="_x2" localSheetId="3" hidden="1">{"via1",#N/A,TRUE,"general";"via2",#N/A,TRUE,"general";"via3",#N/A,TRUE,"general"}</definedName>
    <definedName name="_x2" localSheetId="4" hidden="1">{"via1",#N/A,TRUE,"general";"via2",#N/A,TRUE,"general";"via3",#N/A,TRUE,"general"}</definedName>
    <definedName name="_x2" localSheetId="5" hidden="1">{"via1",#N/A,TRUE,"general";"via2",#N/A,TRUE,"general";"via3",#N/A,TRUE,"general"}</definedName>
    <definedName name="_x2" localSheetId="6" hidden="1">{"via1",#N/A,TRUE,"general";"via2",#N/A,TRUE,"general";"via3",#N/A,TRUE,"general"}</definedName>
    <definedName name="_x2" localSheetId="7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localSheetId="3" hidden="1">{"via1",#N/A,TRUE,"general";"via2",#N/A,TRUE,"general";"via3",#N/A,TRUE,"general"}</definedName>
    <definedName name="_x3" localSheetId="4" hidden="1">{"via1",#N/A,TRUE,"general";"via2",#N/A,TRUE,"general";"via3",#N/A,TRUE,"general"}</definedName>
    <definedName name="_x3" localSheetId="5" hidden="1">{"via1",#N/A,TRUE,"general";"via2",#N/A,TRUE,"general";"via3",#N/A,TRUE,"general"}</definedName>
    <definedName name="_x3" localSheetId="6" hidden="1">{"via1",#N/A,TRUE,"general";"via2",#N/A,TRUE,"general";"via3",#N/A,TRUE,"general"}</definedName>
    <definedName name="_x3" localSheetId="7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localSheetId="3" hidden="1">{"via1",#N/A,TRUE,"general";"via2",#N/A,TRUE,"general";"via3",#N/A,TRUE,"general"}</definedName>
    <definedName name="_x4" localSheetId="4" hidden="1">{"via1",#N/A,TRUE,"general";"via2",#N/A,TRUE,"general";"via3",#N/A,TRUE,"general"}</definedName>
    <definedName name="_x4" localSheetId="5" hidden="1">{"via1",#N/A,TRUE,"general";"via2",#N/A,TRUE,"general";"via3",#N/A,TRUE,"general"}</definedName>
    <definedName name="_x4" localSheetId="6" hidden="1">{"via1",#N/A,TRUE,"general";"via2",#N/A,TRUE,"general";"via3",#N/A,TRUE,"general"}</definedName>
    <definedName name="_x4" localSheetId="7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localSheetId="2" hidden="1">{"TAB1",#N/A,TRUE,"GENERAL";"TAB2",#N/A,TRUE,"GENERAL";"TAB3",#N/A,TRUE,"GENERAL";"TAB4",#N/A,TRUE,"GENERAL";"TAB5",#N/A,TRUE,"GENERAL"}</definedName>
    <definedName name="_x5" localSheetId="3" hidden="1">{"TAB1",#N/A,TRUE,"GENERAL";"TAB2",#N/A,TRUE,"GENERAL";"TAB3",#N/A,TRUE,"GENERAL";"TAB4",#N/A,TRUE,"GENERAL";"TAB5",#N/A,TRUE,"GENERAL"}</definedName>
    <definedName name="_x5" localSheetId="4" hidden="1">{"TAB1",#N/A,TRUE,"GENERAL";"TAB2",#N/A,TRUE,"GENERAL";"TAB3",#N/A,TRUE,"GENERAL";"TAB4",#N/A,TRUE,"GENERAL";"TAB5",#N/A,TRUE,"GENERAL"}</definedName>
    <definedName name="_x5" localSheetId="5" hidden="1">{"TAB1",#N/A,TRUE,"GENERAL";"TAB2",#N/A,TRUE,"GENERAL";"TAB3",#N/A,TRUE,"GENERAL";"TAB4",#N/A,TRUE,"GENERAL";"TAB5",#N/A,TRUE,"GENERAL"}</definedName>
    <definedName name="_x5" localSheetId="6" hidden="1">{"TAB1",#N/A,TRUE,"GENERAL";"TAB2",#N/A,TRUE,"GENERAL";"TAB3",#N/A,TRUE,"GENERAL";"TAB4",#N/A,TRUE,"GENERAL";"TAB5",#N/A,TRUE,"GENERAL"}</definedName>
    <definedName name="_x5" localSheetId="7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localSheetId="3" hidden="1">{"TAB1",#N/A,TRUE,"GENERAL";"TAB2",#N/A,TRUE,"GENERAL";"TAB3",#N/A,TRUE,"GENERAL";"TAB4",#N/A,TRUE,"GENERAL";"TAB5",#N/A,TRUE,"GENERAL"}</definedName>
    <definedName name="_x6" localSheetId="4" hidden="1">{"TAB1",#N/A,TRUE,"GENERAL";"TAB2",#N/A,TRUE,"GENERAL";"TAB3",#N/A,TRUE,"GENERAL";"TAB4",#N/A,TRUE,"GENERAL";"TAB5",#N/A,TRUE,"GENERAL"}</definedName>
    <definedName name="_x6" localSheetId="5" hidden="1">{"TAB1",#N/A,TRUE,"GENERAL";"TAB2",#N/A,TRUE,"GENERAL";"TAB3",#N/A,TRUE,"GENERAL";"TAB4",#N/A,TRUE,"GENERAL";"TAB5",#N/A,TRUE,"GENERAL"}</definedName>
    <definedName name="_x6" localSheetId="6" hidden="1">{"TAB1",#N/A,TRUE,"GENERAL";"TAB2",#N/A,TRUE,"GENERAL";"TAB3",#N/A,TRUE,"GENERAL";"TAB4",#N/A,TRUE,"GENERAL";"TAB5",#N/A,TRUE,"GENERAL"}</definedName>
    <definedName name="_x6" localSheetId="7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localSheetId="3" hidden="1">{"TAB1",#N/A,TRUE,"GENERAL";"TAB2",#N/A,TRUE,"GENERAL";"TAB3",#N/A,TRUE,"GENERAL";"TAB4",#N/A,TRUE,"GENERAL";"TAB5",#N/A,TRUE,"GENERAL"}</definedName>
    <definedName name="_x7" localSheetId="4" hidden="1">{"TAB1",#N/A,TRUE,"GENERAL";"TAB2",#N/A,TRUE,"GENERAL";"TAB3",#N/A,TRUE,"GENERAL";"TAB4",#N/A,TRUE,"GENERAL";"TAB5",#N/A,TRUE,"GENERAL"}</definedName>
    <definedName name="_x7" localSheetId="5" hidden="1">{"TAB1",#N/A,TRUE,"GENERAL";"TAB2",#N/A,TRUE,"GENERAL";"TAB3",#N/A,TRUE,"GENERAL";"TAB4",#N/A,TRUE,"GENERAL";"TAB5",#N/A,TRUE,"GENERAL"}</definedName>
    <definedName name="_x7" localSheetId="6" hidden="1">{"TAB1",#N/A,TRUE,"GENERAL";"TAB2",#N/A,TRUE,"GENERAL";"TAB3",#N/A,TRUE,"GENERAL";"TAB4",#N/A,TRUE,"GENERAL";"TAB5",#N/A,TRUE,"GENERAL"}</definedName>
    <definedName name="_x7" localSheetId="7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localSheetId="2" hidden="1">{"via1",#N/A,TRUE,"general";"via2",#N/A,TRUE,"general";"via3",#N/A,TRUE,"general"}</definedName>
    <definedName name="_x8" localSheetId="3" hidden="1">{"via1",#N/A,TRUE,"general";"via2",#N/A,TRUE,"general";"via3",#N/A,TRUE,"general"}</definedName>
    <definedName name="_x8" localSheetId="4" hidden="1">{"via1",#N/A,TRUE,"general";"via2",#N/A,TRUE,"general";"via3",#N/A,TRUE,"general"}</definedName>
    <definedName name="_x8" localSheetId="5" hidden="1">{"via1",#N/A,TRUE,"general";"via2",#N/A,TRUE,"general";"via3",#N/A,TRUE,"general"}</definedName>
    <definedName name="_x8" localSheetId="6" hidden="1">{"via1",#N/A,TRUE,"general";"via2",#N/A,TRUE,"general";"via3",#N/A,TRUE,"general"}</definedName>
    <definedName name="_x8" localSheetId="7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localSheetId="2" hidden="1">{"TAB1",#N/A,TRUE,"GENERAL";"TAB2",#N/A,TRUE,"GENERAL";"TAB3",#N/A,TRUE,"GENERAL";"TAB4",#N/A,TRUE,"GENERAL";"TAB5",#N/A,TRUE,"GENERAL"}</definedName>
    <definedName name="_x9" localSheetId="3" hidden="1">{"TAB1",#N/A,TRUE,"GENERAL";"TAB2",#N/A,TRUE,"GENERAL";"TAB3",#N/A,TRUE,"GENERAL";"TAB4",#N/A,TRUE,"GENERAL";"TAB5",#N/A,TRUE,"GENERAL"}</definedName>
    <definedName name="_x9" localSheetId="4" hidden="1">{"TAB1",#N/A,TRUE,"GENERAL";"TAB2",#N/A,TRUE,"GENERAL";"TAB3",#N/A,TRUE,"GENERAL";"TAB4",#N/A,TRUE,"GENERAL";"TAB5",#N/A,TRUE,"GENERAL"}</definedName>
    <definedName name="_x9" localSheetId="5" hidden="1">{"TAB1",#N/A,TRUE,"GENERAL";"TAB2",#N/A,TRUE,"GENERAL";"TAB3",#N/A,TRUE,"GENERAL";"TAB4",#N/A,TRUE,"GENERAL";"TAB5",#N/A,TRUE,"GENERAL"}</definedName>
    <definedName name="_x9" localSheetId="6" hidden="1">{"TAB1",#N/A,TRUE,"GENERAL";"TAB2",#N/A,TRUE,"GENERAL";"TAB3",#N/A,TRUE,"GENERAL";"TAB4",#N/A,TRUE,"GENERAL";"TAB5",#N/A,TRUE,"GENERAL"}</definedName>
    <definedName name="_x9" localSheetId="7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localSheetId="3" hidden="1">{"TAB1",#N/A,TRUE,"GENERAL";"TAB2",#N/A,TRUE,"GENERAL";"TAB3",#N/A,TRUE,"GENERAL";"TAB4",#N/A,TRUE,"GENERAL";"TAB5",#N/A,TRUE,"GENERAL"}</definedName>
    <definedName name="_y2" localSheetId="4" hidden="1">{"TAB1",#N/A,TRUE,"GENERAL";"TAB2",#N/A,TRUE,"GENERAL";"TAB3",#N/A,TRUE,"GENERAL";"TAB4",#N/A,TRUE,"GENERAL";"TAB5",#N/A,TRUE,"GENERAL"}</definedName>
    <definedName name="_y2" localSheetId="5" hidden="1">{"TAB1",#N/A,TRUE,"GENERAL";"TAB2",#N/A,TRUE,"GENERAL";"TAB3",#N/A,TRUE,"GENERAL";"TAB4",#N/A,TRUE,"GENERAL";"TAB5",#N/A,TRUE,"GENERAL"}</definedName>
    <definedName name="_y2" localSheetId="6" hidden="1">{"TAB1",#N/A,TRUE,"GENERAL";"TAB2",#N/A,TRUE,"GENERAL";"TAB3",#N/A,TRUE,"GENERAL";"TAB4",#N/A,TRUE,"GENERAL";"TAB5",#N/A,TRUE,"GENERAL"}</definedName>
    <definedName name="_y2" localSheetId="7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" hidden="1">{"via1",#N/A,TRUE,"general";"via2",#N/A,TRUE,"general";"via3",#N/A,TRUE,"general"}</definedName>
    <definedName name="_y3" localSheetId="2" hidden="1">{"via1",#N/A,TRUE,"general";"via2",#N/A,TRUE,"general";"via3",#N/A,TRUE,"general"}</definedName>
    <definedName name="_y3" localSheetId="3" hidden="1">{"via1",#N/A,TRUE,"general";"via2",#N/A,TRUE,"general";"via3",#N/A,TRUE,"general"}</definedName>
    <definedName name="_y3" localSheetId="4" hidden="1">{"via1",#N/A,TRUE,"general";"via2",#N/A,TRUE,"general";"via3",#N/A,TRUE,"general"}</definedName>
    <definedName name="_y3" localSheetId="5" hidden="1">{"via1",#N/A,TRUE,"general";"via2",#N/A,TRUE,"general";"via3",#N/A,TRUE,"general"}</definedName>
    <definedName name="_y3" localSheetId="6" hidden="1">{"via1",#N/A,TRUE,"general";"via2",#N/A,TRUE,"general";"via3",#N/A,TRUE,"general"}</definedName>
    <definedName name="_y3" localSheetId="7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localSheetId="3" hidden="1">{"via1",#N/A,TRUE,"general";"via2",#N/A,TRUE,"general";"via3",#N/A,TRUE,"general"}</definedName>
    <definedName name="_y4" localSheetId="4" hidden="1">{"via1",#N/A,TRUE,"general";"via2",#N/A,TRUE,"general";"via3",#N/A,TRUE,"general"}</definedName>
    <definedName name="_y4" localSheetId="5" hidden="1">{"via1",#N/A,TRUE,"general";"via2",#N/A,TRUE,"general";"via3",#N/A,TRUE,"general"}</definedName>
    <definedName name="_y4" localSheetId="6" hidden="1">{"via1",#N/A,TRUE,"general";"via2",#N/A,TRUE,"general";"via3",#N/A,TRUE,"general"}</definedName>
    <definedName name="_y4" localSheetId="7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" hidden="1">{"TAB1",#N/A,TRUE,"GENERAL";"TAB2",#N/A,TRUE,"GENERAL";"TAB3",#N/A,TRUE,"GENERAL";"TAB4",#N/A,TRUE,"GENERAL";"TAB5",#N/A,TRUE,"GENERAL"}</definedName>
    <definedName name="_y5" localSheetId="2" hidden="1">{"TAB1",#N/A,TRUE,"GENERAL";"TAB2",#N/A,TRUE,"GENERAL";"TAB3",#N/A,TRUE,"GENERAL";"TAB4",#N/A,TRUE,"GENERAL";"TAB5",#N/A,TRUE,"GENERAL"}</definedName>
    <definedName name="_y5" localSheetId="3" hidden="1">{"TAB1",#N/A,TRUE,"GENERAL";"TAB2",#N/A,TRUE,"GENERAL";"TAB3",#N/A,TRUE,"GENERAL";"TAB4",#N/A,TRUE,"GENERAL";"TAB5",#N/A,TRUE,"GENERAL"}</definedName>
    <definedName name="_y5" localSheetId="4" hidden="1">{"TAB1",#N/A,TRUE,"GENERAL";"TAB2",#N/A,TRUE,"GENERAL";"TAB3",#N/A,TRUE,"GENERAL";"TAB4",#N/A,TRUE,"GENERAL";"TAB5",#N/A,TRUE,"GENERAL"}</definedName>
    <definedName name="_y5" localSheetId="5" hidden="1">{"TAB1",#N/A,TRUE,"GENERAL";"TAB2",#N/A,TRUE,"GENERAL";"TAB3",#N/A,TRUE,"GENERAL";"TAB4",#N/A,TRUE,"GENERAL";"TAB5",#N/A,TRUE,"GENERAL"}</definedName>
    <definedName name="_y5" localSheetId="6" hidden="1">{"TAB1",#N/A,TRUE,"GENERAL";"TAB2",#N/A,TRUE,"GENERAL";"TAB3",#N/A,TRUE,"GENERAL";"TAB4",#N/A,TRUE,"GENERAL";"TAB5",#N/A,TRUE,"GENERAL"}</definedName>
    <definedName name="_y5" localSheetId="7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localSheetId="2" hidden="1">{"via1",#N/A,TRUE,"general";"via2",#N/A,TRUE,"general";"via3",#N/A,TRUE,"general"}</definedName>
    <definedName name="_y6" localSheetId="3" hidden="1">{"via1",#N/A,TRUE,"general";"via2",#N/A,TRUE,"general";"via3",#N/A,TRUE,"general"}</definedName>
    <definedName name="_y6" localSheetId="4" hidden="1">{"via1",#N/A,TRUE,"general";"via2",#N/A,TRUE,"general";"via3",#N/A,TRUE,"general"}</definedName>
    <definedName name="_y6" localSheetId="5" hidden="1">{"via1",#N/A,TRUE,"general";"via2",#N/A,TRUE,"general";"via3",#N/A,TRUE,"general"}</definedName>
    <definedName name="_y6" localSheetId="6" hidden="1">{"via1",#N/A,TRUE,"general";"via2",#N/A,TRUE,"general";"via3",#N/A,TRUE,"general"}</definedName>
    <definedName name="_y6" localSheetId="7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localSheetId="3" hidden="1">{"via1",#N/A,TRUE,"general";"via2",#N/A,TRUE,"general";"via3",#N/A,TRUE,"general"}</definedName>
    <definedName name="_y7" localSheetId="4" hidden="1">{"via1",#N/A,TRUE,"general";"via2",#N/A,TRUE,"general";"via3",#N/A,TRUE,"general"}</definedName>
    <definedName name="_y7" localSheetId="5" hidden="1">{"via1",#N/A,TRUE,"general";"via2",#N/A,TRUE,"general";"via3",#N/A,TRUE,"general"}</definedName>
    <definedName name="_y7" localSheetId="6" hidden="1">{"via1",#N/A,TRUE,"general";"via2",#N/A,TRUE,"general";"via3",#N/A,TRUE,"general"}</definedName>
    <definedName name="_y7" localSheetId="7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localSheetId="3" hidden="1">{"via1",#N/A,TRUE,"general";"via2",#N/A,TRUE,"general";"via3",#N/A,TRUE,"general"}</definedName>
    <definedName name="_y8" localSheetId="4" hidden="1">{"via1",#N/A,TRUE,"general";"via2",#N/A,TRUE,"general";"via3",#N/A,TRUE,"general"}</definedName>
    <definedName name="_y8" localSheetId="5" hidden="1">{"via1",#N/A,TRUE,"general";"via2",#N/A,TRUE,"general";"via3",#N/A,TRUE,"general"}</definedName>
    <definedName name="_y8" localSheetId="6" hidden="1">{"via1",#N/A,TRUE,"general";"via2",#N/A,TRUE,"general";"via3",#N/A,TRUE,"general"}</definedName>
    <definedName name="_y8" localSheetId="7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localSheetId="2" hidden="1">{"TAB1",#N/A,TRUE,"GENERAL";"TAB2",#N/A,TRUE,"GENERAL";"TAB3",#N/A,TRUE,"GENERAL";"TAB4",#N/A,TRUE,"GENERAL";"TAB5",#N/A,TRUE,"GENERAL"}</definedName>
    <definedName name="_y9" localSheetId="3" hidden="1">{"TAB1",#N/A,TRUE,"GENERAL";"TAB2",#N/A,TRUE,"GENERAL";"TAB3",#N/A,TRUE,"GENERAL";"TAB4",#N/A,TRUE,"GENERAL";"TAB5",#N/A,TRUE,"GENERAL"}</definedName>
    <definedName name="_y9" localSheetId="4" hidden="1">{"TAB1",#N/A,TRUE,"GENERAL";"TAB2",#N/A,TRUE,"GENERAL";"TAB3",#N/A,TRUE,"GENERAL";"TAB4",#N/A,TRUE,"GENERAL";"TAB5",#N/A,TRUE,"GENERAL"}</definedName>
    <definedName name="_y9" localSheetId="5" hidden="1">{"TAB1",#N/A,TRUE,"GENERAL";"TAB2",#N/A,TRUE,"GENERAL";"TAB3",#N/A,TRUE,"GENERAL";"TAB4",#N/A,TRUE,"GENERAL";"TAB5",#N/A,TRUE,"GENERAL"}</definedName>
    <definedName name="_y9" localSheetId="6" hidden="1">{"TAB1",#N/A,TRUE,"GENERAL";"TAB2",#N/A,TRUE,"GENERAL";"TAB3",#N/A,TRUE,"GENERAL";"TAB4",#N/A,TRUE,"GENERAL";"TAB5",#N/A,TRUE,"GENERAL"}</definedName>
    <definedName name="_y9" localSheetId="7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localSheetId="3" hidden="1">{"TAB1",#N/A,TRUE,"GENERAL";"TAB2",#N/A,TRUE,"GENERAL";"TAB3",#N/A,TRUE,"GENERAL";"TAB4",#N/A,TRUE,"GENERAL";"TAB5",#N/A,TRUE,"GENERAL"}</definedName>
    <definedName name="_z1" localSheetId="4" hidden="1">{"TAB1",#N/A,TRUE,"GENERAL";"TAB2",#N/A,TRUE,"GENERAL";"TAB3",#N/A,TRUE,"GENERAL";"TAB4",#N/A,TRUE,"GENERAL";"TAB5",#N/A,TRUE,"GENERAL"}</definedName>
    <definedName name="_z1" localSheetId="5" hidden="1">{"TAB1",#N/A,TRUE,"GENERAL";"TAB2",#N/A,TRUE,"GENERAL";"TAB3",#N/A,TRUE,"GENERAL";"TAB4",#N/A,TRUE,"GENERAL";"TAB5",#N/A,TRUE,"GENERAL"}</definedName>
    <definedName name="_z1" localSheetId="6" hidden="1">{"TAB1",#N/A,TRUE,"GENERAL";"TAB2",#N/A,TRUE,"GENERAL";"TAB3",#N/A,TRUE,"GENERAL";"TAB4",#N/A,TRUE,"GENERAL";"TAB5",#N/A,TRUE,"GENERAL"}</definedName>
    <definedName name="_z1" localSheetId="7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localSheetId="2" hidden="1">{"via1",#N/A,TRUE,"general";"via2",#N/A,TRUE,"general";"via3",#N/A,TRUE,"general"}</definedName>
    <definedName name="_z2" localSheetId="3" hidden="1">{"via1",#N/A,TRUE,"general";"via2",#N/A,TRUE,"general";"via3",#N/A,TRUE,"general"}</definedName>
    <definedName name="_z2" localSheetId="4" hidden="1">{"via1",#N/A,TRUE,"general";"via2",#N/A,TRUE,"general";"via3",#N/A,TRUE,"general"}</definedName>
    <definedName name="_z2" localSheetId="5" hidden="1">{"via1",#N/A,TRUE,"general";"via2",#N/A,TRUE,"general";"via3",#N/A,TRUE,"general"}</definedName>
    <definedName name="_z2" localSheetId="6" hidden="1">{"via1",#N/A,TRUE,"general";"via2",#N/A,TRUE,"general";"via3",#N/A,TRUE,"general"}</definedName>
    <definedName name="_z2" localSheetId="7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localSheetId="3" hidden="1">{"via1",#N/A,TRUE,"general";"via2",#N/A,TRUE,"general";"via3",#N/A,TRUE,"general"}</definedName>
    <definedName name="_z3" localSheetId="4" hidden="1">{"via1",#N/A,TRUE,"general";"via2",#N/A,TRUE,"general";"via3",#N/A,TRUE,"general"}</definedName>
    <definedName name="_z3" localSheetId="5" hidden="1">{"via1",#N/A,TRUE,"general";"via2",#N/A,TRUE,"general";"via3",#N/A,TRUE,"general"}</definedName>
    <definedName name="_z3" localSheetId="6" hidden="1">{"via1",#N/A,TRUE,"general";"via2",#N/A,TRUE,"general";"via3",#N/A,TRUE,"general"}</definedName>
    <definedName name="_z3" localSheetId="7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localSheetId="2" hidden="1">{"TAB1",#N/A,TRUE,"GENERAL";"TAB2",#N/A,TRUE,"GENERAL";"TAB3",#N/A,TRUE,"GENERAL";"TAB4",#N/A,TRUE,"GENERAL";"TAB5",#N/A,TRUE,"GENERAL"}</definedName>
    <definedName name="_z4" localSheetId="3" hidden="1">{"TAB1",#N/A,TRUE,"GENERAL";"TAB2",#N/A,TRUE,"GENERAL";"TAB3",#N/A,TRUE,"GENERAL";"TAB4",#N/A,TRUE,"GENERAL";"TAB5",#N/A,TRUE,"GENERAL"}</definedName>
    <definedName name="_z4" localSheetId="4" hidden="1">{"TAB1",#N/A,TRUE,"GENERAL";"TAB2",#N/A,TRUE,"GENERAL";"TAB3",#N/A,TRUE,"GENERAL";"TAB4",#N/A,TRUE,"GENERAL";"TAB5",#N/A,TRUE,"GENERAL"}</definedName>
    <definedName name="_z4" localSheetId="5" hidden="1">{"TAB1",#N/A,TRUE,"GENERAL";"TAB2",#N/A,TRUE,"GENERAL";"TAB3",#N/A,TRUE,"GENERAL";"TAB4",#N/A,TRUE,"GENERAL";"TAB5",#N/A,TRUE,"GENERAL"}</definedName>
    <definedName name="_z4" localSheetId="6" hidden="1">{"TAB1",#N/A,TRUE,"GENERAL";"TAB2",#N/A,TRUE,"GENERAL";"TAB3",#N/A,TRUE,"GENERAL";"TAB4",#N/A,TRUE,"GENERAL";"TAB5",#N/A,TRUE,"GENERAL"}</definedName>
    <definedName name="_z4" localSheetId="7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localSheetId="2" hidden="1">{"via1",#N/A,TRUE,"general";"via2",#N/A,TRUE,"general";"via3",#N/A,TRUE,"general"}</definedName>
    <definedName name="_z5" localSheetId="3" hidden="1">{"via1",#N/A,TRUE,"general";"via2",#N/A,TRUE,"general";"via3",#N/A,TRUE,"general"}</definedName>
    <definedName name="_z5" localSheetId="4" hidden="1">{"via1",#N/A,TRUE,"general";"via2",#N/A,TRUE,"general";"via3",#N/A,TRUE,"general"}</definedName>
    <definedName name="_z5" localSheetId="5" hidden="1">{"via1",#N/A,TRUE,"general";"via2",#N/A,TRUE,"general";"via3",#N/A,TRUE,"general"}</definedName>
    <definedName name="_z5" localSheetId="6" hidden="1">{"via1",#N/A,TRUE,"general";"via2",#N/A,TRUE,"general";"via3",#N/A,TRUE,"general"}</definedName>
    <definedName name="_z5" localSheetId="7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localSheetId="2" hidden="1">{"TAB1",#N/A,TRUE,"GENERAL";"TAB2",#N/A,TRUE,"GENERAL";"TAB3",#N/A,TRUE,"GENERAL";"TAB4",#N/A,TRUE,"GENERAL";"TAB5",#N/A,TRUE,"GENERAL"}</definedName>
    <definedName name="_z6" localSheetId="3" hidden="1">{"TAB1",#N/A,TRUE,"GENERAL";"TAB2",#N/A,TRUE,"GENERAL";"TAB3",#N/A,TRUE,"GENERAL";"TAB4",#N/A,TRUE,"GENERAL";"TAB5",#N/A,TRUE,"GENERAL"}</definedName>
    <definedName name="_z6" localSheetId="4" hidden="1">{"TAB1",#N/A,TRUE,"GENERAL";"TAB2",#N/A,TRUE,"GENERAL";"TAB3",#N/A,TRUE,"GENERAL";"TAB4",#N/A,TRUE,"GENERAL";"TAB5",#N/A,TRUE,"GENERAL"}</definedName>
    <definedName name="_z6" localSheetId="5" hidden="1">{"TAB1",#N/A,TRUE,"GENERAL";"TAB2",#N/A,TRUE,"GENERAL";"TAB3",#N/A,TRUE,"GENERAL";"TAB4",#N/A,TRUE,"GENERAL";"TAB5",#N/A,TRUE,"GENERAL"}</definedName>
    <definedName name="_z6" localSheetId="6" hidden="1">{"TAB1",#N/A,TRUE,"GENERAL";"TAB2",#N/A,TRUE,"GENERAL";"TAB3",#N/A,TRUE,"GENERAL";"TAB4",#N/A,TRUE,"GENERAL";"TAB5",#N/A,TRUE,"GENERAL"}</definedName>
    <definedName name="_z6" localSheetId="7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>'[22]DUB-823'!#REF!</definedName>
    <definedName name="A_1">#REF!</definedName>
    <definedName name="A_impresión_IM">#REF!</definedName>
    <definedName name="A18A200">[23]ESPEC!#REF!</definedName>
    <definedName name="a2a" localSheetId="1" hidden="1">{"TAB1",#N/A,TRUE,"GENERAL";"TAB2",#N/A,TRUE,"GENERAL";"TAB3",#N/A,TRUE,"GENERAL";"TAB4",#N/A,TRUE,"GENERAL";"TAB5",#N/A,TRUE,"GENERAL"}</definedName>
    <definedName name="a2a" localSheetId="2" hidden="1">{"TAB1",#N/A,TRUE,"GENERAL";"TAB2",#N/A,TRUE,"GENERAL";"TAB3",#N/A,TRUE,"GENERAL";"TAB4",#N/A,TRUE,"GENERAL";"TAB5",#N/A,TRUE,"GENERAL"}</definedName>
    <definedName name="a2a" localSheetId="3" hidden="1">{"TAB1",#N/A,TRUE,"GENERAL";"TAB2",#N/A,TRUE,"GENERAL";"TAB3",#N/A,TRUE,"GENERAL";"TAB4",#N/A,TRUE,"GENERAL";"TAB5",#N/A,TRUE,"GENERAL"}</definedName>
    <definedName name="a2a" localSheetId="4" hidden="1">{"TAB1",#N/A,TRUE,"GENERAL";"TAB2",#N/A,TRUE,"GENERAL";"TAB3",#N/A,TRUE,"GENERAL";"TAB4",#N/A,TRUE,"GENERAL";"TAB5",#N/A,TRUE,"GENERAL"}</definedName>
    <definedName name="a2a" localSheetId="5" hidden="1">{"TAB1",#N/A,TRUE,"GENERAL";"TAB2",#N/A,TRUE,"GENERAL";"TAB3",#N/A,TRUE,"GENERAL";"TAB4",#N/A,TRUE,"GENERAL";"TAB5",#N/A,TRUE,"GENERAL"}</definedName>
    <definedName name="a2a" localSheetId="6" hidden="1">{"TAB1",#N/A,TRUE,"GENERAL";"TAB2",#N/A,TRUE,"GENERAL";"TAB3",#N/A,TRUE,"GENERAL";"TAB4",#N/A,TRUE,"GENERAL";"TAB5",#N/A,TRUE,"GENERAL"}</definedName>
    <definedName name="a2a" localSheetId="7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1">'APUS CAPITULO 3'!eririutriuthdc</definedName>
    <definedName name="aa" localSheetId="2">'APUS CAPITULO 4'!eririutriuthdc</definedName>
    <definedName name="aa" localSheetId="3">'APUS CAPITULO 5'!eririutriuthdc</definedName>
    <definedName name="aa" localSheetId="4">'APUS CAPITULO 6'!eririutriuthdc</definedName>
    <definedName name="aa" localSheetId="5">'APUS CAPITULO 7'!eririutriuthdc</definedName>
    <definedName name="aa" localSheetId="6">'APUS CAPITULO 8'!eririutriuthdc</definedName>
    <definedName name="aa" localSheetId="7">'APUS CAPITULO 9'!eririutriuthdc</definedName>
    <definedName name="aa">[0]!eririutriuthdc</definedName>
    <definedName name="AAA" localSheetId="1">'APUS CAPITULO 3'!eririutriuthdc</definedName>
    <definedName name="AAA" localSheetId="2">'APUS CAPITULO 4'!eririutriuthdc</definedName>
    <definedName name="AAA" localSheetId="3">'APUS CAPITULO 5'!eririutriuthdc</definedName>
    <definedName name="AAA" localSheetId="4">'APUS CAPITULO 6'!eririutriuthdc</definedName>
    <definedName name="AAA" localSheetId="5">'APUS CAPITULO 7'!eririutriuthdc</definedName>
    <definedName name="AAA" localSheetId="6">'APUS CAPITULO 8'!eririutriuthdc</definedName>
    <definedName name="AAA" localSheetId="7">'APUS CAPITULO 9'!eririutriuthdc</definedName>
    <definedName name="AAA">[0]!eririutriuthdc</definedName>
    <definedName name="aaaaaa">[24]otros!$C$5</definedName>
    <definedName name="aaaaas" localSheetId="1" hidden="1">{"TAB1",#N/A,TRUE,"GENERAL";"TAB2",#N/A,TRUE,"GENERAL";"TAB3",#N/A,TRUE,"GENERAL";"TAB4",#N/A,TRUE,"GENERAL";"TAB5",#N/A,TRUE,"GENERAL"}</definedName>
    <definedName name="aaaaas" localSheetId="2" hidden="1">{"TAB1",#N/A,TRUE,"GENERAL";"TAB2",#N/A,TRUE,"GENERAL";"TAB3",#N/A,TRUE,"GENERAL";"TAB4",#N/A,TRUE,"GENERAL";"TAB5",#N/A,TRUE,"GENERAL"}</definedName>
    <definedName name="aaaaas" localSheetId="3" hidden="1">{"TAB1",#N/A,TRUE,"GENERAL";"TAB2",#N/A,TRUE,"GENERAL";"TAB3",#N/A,TRUE,"GENERAL";"TAB4",#N/A,TRUE,"GENERAL";"TAB5",#N/A,TRUE,"GENERAL"}</definedName>
    <definedName name="aaaaas" localSheetId="4" hidden="1">{"TAB1",#N/A,TRUE,"GENERAL";"TAB2",#N/A,TRUE,"GENERAL";"TAB3",#N/A,TRUE,"GENERAL";"TAB4",#N/A,TRUE,"GENERAL";"TAB5",#N/A,TRUE,"GENERAL"}</definedName>
    <definedName name="aaaaas" localSheetId="5" hidden="1">{"TAB1",#N/A,TRUE,"GENERAL";"TAB2",#N/A,TRUE,"GENERAL";"TAB3",#N/A,TRUE,"GENERAL";"TAB4",#N/A,TRUE,"GENERAL";"TAB5",#N/A,TRUE,"GENERAL"}</definedName>
    <definedName name="aaaaas" localSheetId="6" hidden="1">{"TAB1",#N/A,TRUE,"GENERAL";"TAB2",#N/A,TRUE,"GENERAL";"TAB3",#N/A,TRUE,"GENERAL";"TAB4",#N/A,TRUE,"GENERAL";"TAB5",#N/A,TRUE,"GENERAL"}</definedName>
    <definedName name="aaaaas" localSheetId="7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[8]AASHTO!$A$14:$F$17</definedName>
    <definedName name="aas" localSheetId="1" hidden="1">{"TAB1",#N/A,TRUE,"GENERAL";"TAB2",#N/A,TRUE,"GENERAL";"TAB3",#N/A,TRUE,"GENERAL";"TAB4",#N/A,TRUE,"GENERAL";"TAB5",#N/A,TRUE,"GENERAL"}</definedName>
    <definedName name="aas" localSheetId="2" hidden="1">{"TAB1",#N/A,TRUE,"GENERAL";"TAB2",#N/A,TRUE,"GENERAL";"TAB3",#N/A,TRUE,"GENERAL";"TAB4",#N/A,TRUE,"GENERAL";"TAB5",#N/A,TRUE,"GENERAL"}</definedName>
    <definedName name="aas" localSheetId="3" hidden="1">{"TAB1",#N/A,TRUE,"GENERAL";"TAB2",#N/A,TRUE,"GENERAL";"TAB3",#N/A,TRUE,"GENERAL";"TAB4",#N/A,TRUE,"GENERAL";"TAB5",#N/A,TRUE,"GENERAL"}</definedName>
    <definedName name="aas" localSheetId="4" hidden="1">{"TAB1",#N/A,TRUE,"GENERAL";"TAB2",#N/A,TRUE,"GENERAL";"TAB3",#N/A,TRUE,"GENERAL";"TAB4",#N/A,TRUE,"GENERAL";"TAB5",#N/A,TRUE,"GENERAL"}</definedName>
    <definedName name="aas" localSheetId="5" hidden="1">{"TAB1",#N/A,TRUE,"GENERAL";"TAB2",#N/A,TRUE,"GENERAL";"TAB3",#N/A,TRUE,"GENERAL";"TAB4",#N/A,TRUE,"GENERAL";"TAB5",#N/A,TRUE,"GENERAL"}</definedName>
    <definedName name="aas" localSheetId="6" hidden="1">{"TAB1",#N/A,TRUE,"GENERAL";"TAB2",#N/A,TRUE,"GENERAL";"TAB3",#N/A,TRUE,"GENERAL";"TAB4",#N/A,TRUE,"GENERAL";"TAB5",#N/A,TRUE,"GENERAL"}</definedName>
    <definedName name="aas" localSheetId="7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[8]AASHTO!$A$2:$F$5</definedName>
    <definedName name="absc1" localSheetId="0">[25]!absc</definedName>
    <definedName name="absc1" localSheetId="1">[25]!absc</definedName>
    <definedName name="absc1" localSheetId="2">[25]!absc</definedName>
    <definedName name="absc1" localSheetId="3">[25]!absc</definedName>
    <definedName name="absc1" localSheetId="4">[25]!absc</definedName>
    <definedName name="absc1" localSheetId="5">[25]!absc</definedName>
    <definedName name="absc1" localSheetId="6">[25]!absc</definedName>
    <definedName name="absc1" localSheetId="7">[25]!absc</definedName>
    <definedName name="absc1">[25]!absc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 localSheetId="1">'[26]Reservas de Petróleo'!$A$2,'[26]Reservas de Petróleo'!$A$1,'[26]Reservas de Petróleo'!$D$4,'[26]Reservas de Petróleo'!$E:$E</definedName>
    <definedName name="acumulado" localSheetId="2">'[26]Reservas de Petróleo'!$A$2,'[26]Reservas de Petróleo'!$A$1,'[26]Reservas de Petróleo'!$D$4,'[26]Reservas de Petróleo'!$E:$E</definedName>
    <definedName name="acumulado" localSheetId="3">'[26]Reservas de Petróleo'!$A$2,'[26]Reservas de Petróleo'!$A$1,'[26]Reservas de Petróleo'!$D$4,'[26]Reservas de Petróleo'!$E:$E</definedName>
    <definedName name="acumulado" localSheetId="4">'[26]Reservas de Petróleo'!$A$2,'[26]Reservas de Petróleo'!$A$1,'[26]Reservas de Petróleo'!$D$4,'[26]Reservas de Petróleo'!$E:$E</definedName>
    <definedName name="acumulado" localSheetId="5">'[26]Reservas de Petróleo'!$A$2,'[26]Reservas de Petróleo'!$A$1,'[26]Reservas de Petróleo'!$D$4,'[26]Reservas de Petróleo'!$E:$E</definedName>
    <definedName name="acumulado" localSheetId="6">'[26]Reservas de Petróleo'!$A$2,'[26]Reservas de Petróleo'!$A$1,'[26]Reservas de Petróleo'!$D$4,'[26]Reservas de Petróleo'!$E:$E</definedName>
    <definedName name="acumulado" localSheetId="7">'[26]Reservas de Petróleo'!$A$2,'[26]Reservas de Petróleo'!$A$1,'[26]Reservas de Petróleo'!$D$4,'[26]Reservas de Petróleo'!$E:$E</definedName>
    <definedName name="acumulado">'[26]Reservas de Petróleo'!$A$2,'[26]Reservas de Petróleo'!$A$1,'[26]Reservas de Petróleo'!$D$4,'[26]Reservas de Petróleo'!$E:$E</definedName>
    <definedName name="ad">#REF!</definedName>
    <definedName name="adasd">#REF!</definedName>
    <definedName name="ADFGSDB" localSheetId="1" hidden="1">{"via1",#N/A,TRUE,"general";"via2",#N/A,TRUE,"general";"via3",#N/A,TRUE,"general"}</definedName>
    <definedName name="ADFGSDB" localSheetId="2" hidden="1">{"via1",#N/A,TRUE,"general";"via2",#N/A,TRUE,"general";"via3",#N/A,TRUE,"general"}</definedName>
    <definedName name="ADFGSDB" localSheetId="3" hidden="1">{"via1",#N/A,TRUE,"general";"via2",#N/A,TRUE,"general";"via3",#N/A,TRUE,"general"}</definedName>
    <definedName name="ADFGSDB" localSheetId="4" hidden="1">{"via1",#N/A,TRUE,"general";"via2",#N/A,TRUE,"general";"via3",#N/A,TRUE,"general"}</definedName>
    <definedName name="ADFGSDB" localSheetId="5" hidden="1">{"via1",#N/A,TRUE,"general";"via2",#N/A,TRUE,"general";"via3",#N/A,TRUE,"general"}</definedName>
    <definedName name="ADFGSDB" localSheetId="6" hidden="1">{"via1",#N/A,TRUE,"general";"via2",#N/A,TRUE,"general";"via3",#N/A,TRUE,"general"}</definedName>
    <definedName name="ADFGSDB" localSheetId="7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[24]otros!$C$2</definedName>
    <definedName name="administrador">[27]Informacion!$B$15</definedName>
    <definedName name="ADMON">#REF!</definedName>
    <definedName name="ADMON1">#REF!</definedName>
    <definedName name="adoc1" localSheetId="0">[25]!absc</definedName>
    <definedName name="adoc1" localSheetId="1">[25]!absc</definedName>
    <definedName name="adoc1" localSheetId="2">[25]!absc</definedName>
    <definedName name="adoc1" localSheetId="3">[25]!absc</definedName>
    <definedName name="adoc1" localSheetId="4">[25]!absc</definedName>
    <definedName name="adoc1" localSheetId="5">[25]!absc</definedName>
    <definedName name="adoc1" localSheetId="6">[25]!absc</definedName>
    <definedName name="adoc1" localSheetId="7">[25]!absc</definedName>
    <definedName name="adoc1">[25]!absc</definedName>
    <definedName name="ADOC125" localSheetId="0">[28]!absc</definedName>
    <definedName name="ADOC125" localSheetId="1">[28]!absc</definedName>
    <definedName name="ADOC125" localSheetId="2">[28]!absc</definedName>
    <definedName name="ADOC125" localSheetId="3">[28]!absc</definedName>
    <definedName name="ADOC125" localSheetId="4">[28]!absc</definedName>
    <definedName name="ADOC125" localSheetId="5">[28]!absc</definedName>
    <definedName name="ADOC125" localSheetId="6">[28]!absc</definedName>
    <definedName name="ADOC125" localSheetId="7">[28]!absc</definedName>
    <definedName name="ADOC125">[28]!absc</definedName>
    <definedName name="adoq" localSheetId="0">[29]!absc</definedName>
    <definedName name="adoq" localSheetId="1">[29]!absc</definedName>
    <definedName name="adoq" localSheetId="2">[29]!absc</definedName>
    <definedName name="adoq" localSheetId="3">[29]!absc</definedName>
    <definedName name="adoq" localSheetId="4">[29]!absc</definedName>
    <definedName name="adoq" localSheetId="5">[29]!absc</definedName>
    <definedName name="adoq" localSheetId="6">[29]!absc</definedName>
    <definedName name="adoq" localSheetId="7">[29]!absc</definedName>
    <definedName name="adoq">[29]!absc</definedName>
    <definedName name="ADSAD" localSheetId="1" hidden="1">{"TAB1",#N/A,TRUE,"GENERAL";"TAB2",#N/A,TRUE,"GENERAL";"TAB3",#N/A,TRUE,"GENERAL";"TAB4",#N/A,TRUE,"GENERAL";"TAB5",#N/A,TRUE,"GENERAL"}</definedName>
    <definedName name="ADSAD" localSheetId="2" hidden="1">{"TAB1",#N/A,TRUE,"GENERAL";"TAB2",#N/A,TRUE,"GENERAL";"TAB3",#N/A,TRUE,"GENERAL";"TAB4",#N/A,TRUE,"GENERAL";"TAB5",#N/A,TRUE,"GENERAL"}</definedName>
    <definedName name="ADSAD" localSheetId="3" hidden="1">{"TAB1",#N/A,TRUE,"GENERAL";"TAB2",#N/A,TRUE,"GENERAL";"TAB3",#N/A,TRUE,"GENERAL";"TAB4",#N/A,TRUE,"GENERAL";"TAB5",#N/A,TRUE,"GENERAL"}</definedName>
    <definedName name="ADSAD" localSheetId="4" hidden="1">{"TAB1",#N/A,TRUE,"GENERAL";"TAB2",#N/A,TRUE,"GENERAL";"TAB3",#N/A,TRUE,"GENERAL";"TAB4",#N/A,TRUE,"GENERAL";"TAB5",#N/A,TRUE,"GENERAL"}</definedName>
    <definedName name="ADSAD" localSheetId="5" hidden="1">{"TAB1",#N/A,TRUE,"GENERAL";"TAB2",#N/A,TRUE,"GENERAL";"TAB3",#N/A,TRUE,"GENERAL";"TAB4",#N/A,TRUE,"GENERAL";"TAB5",#N/A,TRUE,"GENERAL"}</definedName>
    <definedName name="ADSAD" localSheetId="6" hidden="1">{"TAB1",#N/A,TRUE,"GENERAL";"TAB2",#N/A,TRUE,"GENERAL";"TAB3",#N/A,TRUE,"GENERAL";"TAB4",#N/A,TRUE,"GENERAL";"TAB5",#N/A,TRUE,"GENERAL"}</definedName>
    <definedName name="ADSAD" localSheetId="7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1" hidden="1">{"via1",#N/A,TRUE,"general";"via2",#N/A,TRUE,"general";"via3",#N/A,TRUE,"general"}</definedName>
    <definedName name="aefa" localSheetId="2" hidden="1">{"via1",#N/A,TRUE,"general";"via2",#N/A,TRUE,"general";"via3",#N/A,TRUE,"general"}</definedName>
    <definedName name="aefa" localSheetId="3" hidden="1">{"via1",#N/A,TRUE,"general";"via2",#N/A,TRUE,"general";"via3",#N/A,TRUE,"general"}</definedName>
    <definedName name="aefa" localSheetId="4" hidden="1">{"via1",#N/A,TRUE,"general";"via2",#N/A,TRUE,"general";"via3",#N/A,TRUE,"general"}</definedName>
    <definedName name="aefa" localSheetId="5" hidden="1">{"via1",#N/A,TRUE,"general";"via2",#N/A,TRUE,"general";"via3",#N/A,TRUE,"general"}</definedName>
    <definedName name="aefa" localSheetId="6" hidden="1">{"via1",#N/A,TRUE,"general";"via2",#N/A,TRUE,"general";"via3",#N/A,TRUE,"general"}</definedName>
    <definedName name="aefa" localSheetId="7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1" hidden="1">{"TAB1",#N/A,TRUE,"GENERAL";"TAB2",#N/A,TRUE,"GENERAL";"TAB3",#N/A,TRUE,"GENERAL";"TAB4",#N/A,TRUE,"GENERAL";"TAB5",#N/A,TRUE,"GENERAL"}</definedName>
    <definedName name="afdsw" localSheetId="2" hidden="1">{"TAB1",#N/A,TRUE,"GENERAL";"TAB2",#N/A,TRUE,"GENERAL";"TAB3",#N/A,TRUE,"GENERAL";"TAB4",#N/A,TRUE,"GENERAL";"TAB5",#N/A,TRUE,"GENERAL"}</definedName>
    <definedName name="afdsw" localSheetId="3" hidden="1">{"TAB1",#N/A,TRUE,"GENERAL";"TAB2",#N/A,TRUE,"GENERAL";"TAB3",#N/A,TRUE,"GENERAL";"TAB4",#N/A,TRUE,"GENERAL";"TAB5",#N/A,TRUE,"GENERAL"}</definedName>
    <definedName name="afdsw" localSheetId="4" hidden="1">{"TAB1",#N/A,TRUE,"GENERAL";"TAB2",#N/A,TRUE,"GENERAL";"TAB3",#N/A,TRUE,"GENERAL";"TAB4",#N/A,TRUE,"GENERAL";"TAB5",#N/A,TRUE,"GENERAL"}</definedName>
    <definedName name="afdsw" localSheetId="5" hidden="1">{"TAB1",#N/A,TRUE,"GENERAL";"TAB2",#N/A,TRUE,"GENERAL";"TAB3",#N/A,TRUE,"GENERAL";"TAB4",#N/A,TRUE,"GENERAL";"TAB5",#N/A,TRUE,"GENERAL"}</definedName>
    <definedName name="afdsw" localSheetId="6" hidden="1">{"TAB1",#N/A,TRUE,"GENERAL";"TAB2",#N/A,TRUE,"GENERAL";"TAB3",#N/A,TRUE,"GENERAL";"TAB4",#N/A,TRUE,"GENERAL";"TAB5",#N/A,TRUE,"GENERAL"}</definedName>
    <definedName name="afdsw" localSheetId="7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1" hidden="1">{"via1",#N/A,TRUE,"general";"via2",#N/A,TRUE,"general";"via3",#N/A,TRUE,"general"}</definedName>
    <definedName name="agdsgg" localSheetId="2" hidden="1">{"via1",#N/A,TRUE,"general";"via2",#N/A,TRUE,"general";"via3",#N/A,TRUE,"general"}</definedName>
    <definedName name="agdsgg" localSheetId="3" hidden="1">{"via1",#N/A,TRUE,"general";"via2",#N/A,TRUE,"general";"via3",#N/A,TRUE,"general"}</definedName>
    <definedName name="agdsgg" localSheetId="4" hidden="1">{"via1",#N/A,TRUE,"general";"via2",#N/A,TRUE,"general";"via3",#N/A,TRUE,"general"}</definedName>
    <definedName name="agdsgg" localSheetId="5" hidden="1">{"via1",#N/A,TRUE,"general";"via2",#N/A,TRUE,"general";"via3",#N/A,TRUE,"general"}</definedName>
    <definedName name="agdsgg" localSheetId="6" hidden="1">{"via1",#N/A,TRUE,"general";"via2",#N/A,TRUE,"general";"via3",#N/A,TRUE,"general"}</definedName>
    <definedName name="agdsgg" localSheetId="7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0">[30]!absc</definedName>
    <definedName name="alc" localSheetId="1">[30]!absc</definedName>
    <definedName name="alc" localSheetId="2">[30]!absc</definedName>
    <definedName name="alc" localSheetId="3">[30]!absc</definedName>
    <definedName name="alc" localSheetId="4">[30]!absc</definedName>
    <definedName name="alc" localSheetId="5">[30]!absc</definedName>
    <definedName name="alc" localSheetId="6">[30]!absc</definedName>
    <definedName name="alc" localSheetId="7">[30]!absc</definedName>
    <definedName name="alc">[30]!absc</definedName>
    <definedName name="AlcanceProyecto">#REF!</definedName>
    <definedName name="ALM">#REF!</definedName>
    <definedName name="ALTO">#REF!</definedName>
    <definedName name="Amount">#REF!</definedName>
    <definedName name="ANCLAJE">'[31]MC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[32]COMPARATIVO!#REF!</definedName>
    <definedName name="anexo8">#REF!</definedName>
    <definedName name="anexo9">#REF!</definedName>
    <definedName name="anexů7">#REF!</definedName>
    <definedName name="Antic">[33]BASES!$B$33</definedName>
    <definedName name="ANTICIPO">[34]BASES!$B$33</definedName>
    <definedName name="AÑO">[24]PRESUPUESTO!$D$13</definedName>
    <definedName name="AÑOWUIE">'[35]Res-Accide-10'!$R$2:$R$7</definedName>
    <definedName name="apaiy">#REF!</definedName>
    <definedName name="APELLIDOS">#REF!</definedName>
    <definedName name="API">#REF!</definedName>
    <definedName name="APU" localSheetId="0">[0]!absc</definedName>
    <definedName name="APU" localSheetId="1">[0]!absc</definedName>
    <definedName name="APU" localSheetId="2">[0]!absc</definedName>
    <definedName name="APU" localSheetId="3">[0]!absc</definedName>
    <definedName name="APU" localSheetId="4">[0]!absc</definedName>
    <definedName name="APU" localSheetId="5">[0]!absc</definedName>
    <definedName name="APU" localSheetId="6">[0]!absc</definedName>
    <definedName name="APU" localSheetId="7">[0]!absc</definedName>
    <definedName name="APU">[0]!absc</definedName>
    <definedName name="APU_directos">#REF!</definedName>
    <definedName name="APU221.1">#REF!</definedName>
    <definedName name="APU221.2">#REF!</definedName>
    <definedName name="aq" localSheetId="1">'APUS CAPITULO 3'!eririutriuthdc</definedName>
    <definedName name="aq" localSheetId="2">'APUS CAPITULO 4'!eririutriuthdc</definedName>
    <definedName name="aq" localSheetId="3">'APUS CAPITULO 5'!eririutriuthdc</definedName>
    <definedName name="aq" localSheetId="4">'APUS CAPITULO 6'!eririutriuthdc</definedName>
    <definedName name="aq" localSheetId="5">'APUS CAPITULO 7'!eririutriuthdc</definedName>
    <definedName name="aq" localSheetId="6">'APUS CAPITULO 8'!eririutriuthdc</definedName>
    <definedName name="aq" localSheetId="7">'APUS CAPITULO 9'!eririutriuthdc</definedName>
    <definedName name="aq">[0]!eririutriuthdc</definedName>
    <definedName name="aqaq" localSheetId="1" hidden="1">{"TAB1",#N/A,TRUE,"GENERAL";"TAB2",#N/A,TRUE,"GENERAL";"TAB3",#N/A,TRUE,"GENERAL";"TAB4",#N/A,TRUE,"GENERAL";"TAB5",#N/A,TRUE,"GENERAL"}</definedName>
    <definedName name="aqaq" localSheetId="2" hidden="1">{"TAB1",#N/A,TRUE,"GENERAL";"TAB2",#N/A,TRUE,"GENERAL";"TAB3",#N/A,TRUE,"GENERAL";"TAB4",#N/A,TRUE,"GENERAL";"TAB5",#N/A,TRUE,"GENERAL"}</definedName>
    <definedName name="aqaq" localSheetId="3" hidden="1">{"TAB1",#N/A,TRUE,"GENERAL";"TAB2",#N/A,TRUE,"GENERAL";"TAB3",#N/A,TRUE,"GENERAL";"TAB4",#N/A,TRUE,"GENERAL";"TAB5",#N/A,TRUE,"GENERAL"}</definedName>
    <definedName name="aqaq" localSheetId="4" hidden="1">{"TAB1",#N/A,TRUE,"GENERAL";"TAB2",#N/A,TRUE,"GENERAL";"TAB3",#N/A,TRUE,"GENERAL";"TAB4",#N/A,TRUE,"GENERAL";"TAB5",#N/A,TRUE,"GENERAL"}</definedName>
    <definedName name="aqaq" localSheetId="5" hidden="1">{"TAB1",#N/A,TRUE,"GENERAL";"TAB2",#N/A,TRUE,"GENERAL";"TAB3",#N/A,TRUE,"GENERAL";"TAB4",#N/A,TRUE,"GENERAL";"TAB5",#N/A,TRUE,"GENERAL"}</definedName>
    <definedName name="aqaq" localSheetId="6" hidden="1">{"TAB1",#N/A,TRUE,"GENERAL";"TAB2",#N/A,TRUE,"GENERAL";"TAB3",#N/A,TRUE,"GENERAL";"TAB4",#N/A,TRUE,"GENERAL";"TAB5",#N/A,TRUE,"GENERAL"}</definedName>
    <definedName name="aqaq" localSheetId="7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2">'APUS CAPITULO 4'!$A$1:$H$451</definedName>
    <definedName name="_xlnm.Print_Area" localSheetId="3">'APUS CAPITULO 5'!$A$1:$H$783</definedName>
    <definedName name="_xlnm.Print_Area" localSheetId="4">'APUS CAPITULO 6'!$A$1:$H$837</definedName>
    <definedName name="_xlnm.Print_Area" localSheetId="6">'APUS CAPITULO 8'!$A$1:$H$1343</definedName>
    <definedName name="_xlnm.Print_Area" localSheetId="7">'APUS CAPITULO 9'!$A$1:$H$1536</definedName>
    <definedName name="_xlnm.Print_Area">#REF!</definedName>
    <definedName name="AreaLimpiar">'[36]Info-Portaf'!$N$4,'[36]Info-Portaf'!$C$10:$AE$24,'[36]Info-Portaf'!$C$26:$AE$28,'[36]Info-Portaf'!$C$31:$AE$40,'[36]Info-Portaf'!$C$41:$H$41,'[36]Info-Portaf'!$C$42:$AE$51,'[36]Info-Portaf'!$C$53:$AE$54,'[36]Info-Portaf'!$C$57:$AE$57,'[36]Info-Portaf'!$C$59:$AE$59,'[36]Info-Portaf'!$B$10:$B$61</definedName>
    <definedName name="Areatotal">#REF!</definedName>
    <definedName name="Aref">#REF!</definedName>
    <definedName name="armuve" localSheetId="1">'APUS CAPITULO 3'!eririutriuthdc</definedName>
    <definedName name="armuve" localSheetId="2">'APUS CAPITULO 4'!eririutriuthdc</definedName>
    <definedName name="armuve" localSheetId="3">'APUS CAPITULO 5'!eririutriuthdc</definedName>
    <definedName name="armuve" localSheetId="4">'APUS CAPITULO 6'!eririutriuthdc</definedName>
    <definedName name="armuve" localSheetId="5">'APUS CAPITULO 7'!eririutriuthdc</definedName>
    <definedName name="armuve" localSheetId="6">'APUS CAPITULO 8'!eririutriuthdc</definedName>
    <definedName name="armuve" localSheetId="7">'APUS CAPITULO 9'!eririutriuthdc</definedName>
    <definedName name="armuve">[0]!eririutriuthdc</definedName>
    <definedName name="ARP">#REF!</definedName>
    <definedName name="ARS">#REF!</definedName>
    <definedName name="as" localSheetId="1">'APUS CAPITULO 3'!eririutriuthdc</definedName>
    <definedName name="as" localSheetId="2">'APUS CAPITULO 4'!eririutriuthdc</definedName>
    <definedName name="as" localSheetId="3">'APUS CAPITULO 5'!eririutriuthdc</definedName>
    <definedName name="as" localSheetId="4">'APUS CAPITULO 6'!eririutriuthdc</definedName>
    <definedName name="as" localSheetId="5">'APUS CAPITULO 7'!eririutriuthdc</definedName>
    <definedName name="as" localSheetId="6">'APUS CAPITULO 8'!eririutriuthdc</definedName>
    <definedName name="as" localSheetId="7">'APUS CAPITULO 9'!eririutriuthdc</definedName>
    <definedName name="as">[0]!eririutriuthdc</definedName>
    <definedName name="ASB">[8]AASHTO!$A$8:$F$11</definedName>
    <definedName name="ASD" localSheetId="1" hidden="1">{"via1",#N/A,TRUE,"general";"via2",#N/A,TRUE,"general";"via3",#N/A,TRUE,"general"}</definedName>
    <definedName name="ASD" localSheetId="2" hidden="1">{"via1",#N/A,TRUE,"general";"via2",#N/A,TRUE,"general";"via3",#N/A,TRUE,"general"}</definedName>
    <definedName name="ASD" localSheetId="3" hidden="1">{"via1",#N/A,TRUE,"general";"via2",#N/A,TRUE,"general";"via3",#N/A,TRUE,"general"}</definedName>
    <definedName name="ASD" localSheetId="4" hidden="1">{"via1",#N/A,TRUE,"general";"via2",#N/A,TRUE,"general";"via3",#N/A,TRUE,"general"}</definedName>
    <definedName name="ASD" localSheetId="5" hidden="1">{"via1",#N/A,TRUE,"general";"via2",#N/A,TRUE,"general";"via3",#N/A,TRUE,"general"}</definedName>
    <definedName name="ASD" localSheetId="6" hidden="1">{"via1",#N/A,TRUE,"general";"via2",#N/A,TRUE,"general";"via3",#N/A,TRUE,"general"}</definedName>
    <definedName name="ASD" localSheetId="7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localSheetId="3" hidden="1">{"via1",#N/A,TRUE,"general";"via2",#N/A,TRUE,"general";"via3",#N/A,TRUE,"general"}</definedName>
    <definedName name="ASDA" localSheetId="4" hidden="1">{"via1",#N/A,TRUE,"general";"via2",#N/A,TRUE,"general";"via3",#N/A,TRUE,"general"}</definedName>
    <definedName name="ASDA" localSheetId="5" hidden="1">{"via1",#N/A,TRUE,"general";"via2",#N/A,TRUE,"general";"via3",#N/A,TRUE,"general"}</definedName>
    <definedName name="ASDA" localSheetId="6" hidden="1">{"via1",#N/A,TRUE,"general";"via2",#N/A,TRUE,"general";"via3",#N/A,TRUE,"general"}</definedName>
    <definedName name="ASDA" localSheetId="7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asd" localSheetId="2" hidden="1">{"TAB1",#N/A,TRUE,"GENERAL";"TAB2",#N/A,TRUE,"GENERAL";"TAB3",#N/A,TRUE,"GENERAL";"TAB4",#N/A,TRUE,"GENERAL";"TAB5",#N/A,TRUE,"GENERAL"}</definedName>
    <definedName name="asdasd" localSheetId="3" hidden="1">{"TAB1",#N/A,TRUE,"GENERAL";"TAB2",#N/A,TRUE,"GENERAL";"TAB3",#N/A,TRUE,"GENERAL";"TAB4",#N/A,TRUE,"GENERAL";"TAB5",#N/A,TRUE,"GENERAL"}</definedName>
    <definedName name="asdasd" localSheetId="4" hidden="1">{"TAB1",#N/A,TRUE,"GENERAL";"TAB2",#N/A,TRUE,"GENERAL";"TAB3",#N/A,TRUE,"GENERAL";"TAB4",#N/A,TRUE,"GENERAL";"TAB5",#N/A,TRUE,"GENERAL"}</definedName>
    <definedName name="asdasd" localSheetId="5" hidden="1">{"TAB1",#N/A,TRUE,"GENERAL";"TAB2",#N/A,TRUE,"GENERAL";"TAB3",#N/A,TRUE,"GENERAL";"TAB4",#N/A,TRUE,"GENERAL";"TAB5",#N/A,TRUE,"GENERAL"}</definedName>
    <definedName name="asdasd" localSheetId="6" hidden="1">{"TAB1",#N/A,TRUE,"GENERAL";"TAB2",#N/A,TRUE,"GENERAL";"TAB3",#N/A,TRUE,"GENERAL";"TAB4",#N/A,TRUE,"GENERAL";"TAB5",#N/A,TRUE,"GENERAL"}</definedName>
    <definedName name="asdasd" localSheetId="7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1" hidden="1">{"via1",#N/A,TRUE,"general";"via2",#N/A,TRUE,"general";"via3",#N/A,TRUE,"general"}</definedName>
    <definedName name="asdf" localSheetId="2" hidden="1">{"via1",#N/A,TRUE,"general";"via2",#N/A,TRUE,"general";"via3",#N/A,TRUE,"general"}</definedName>
    <definedName name="asdf" localSheetId="3" hidden="1">{"via1",#N/A,TRUE,"general";"via2",#N/A,TRUE,"general";"via3",#N/A,TRUE,"general"}</definedName>
    <definedName name="asdf" localSheetId="4" hidden="1">{"via1",#N/A,TRUE,"general";"via2",#N/A,TRUE,"general";"via3",#N/A,TRUE,"general"}</definedName>
    <definedName name="asdf" localSheetId="5" hidden="1">{"via1",#N/A,TRUE,"general";"via2",#N/A,TRUE,"general";"via3",#N/A,TRUE,"general"}</definedName>
    <definedName name="asdf" localSheetId="6" hidden="1">{"via1",#N/A,TRUE,"general";"via2",#N/A,TRUE,"general";"via3",#N/A,TRUE,"general"}</definedName>
    <definedName name="asdf" localSheetId="7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localSheetId="3" hidden="1">{"via1",#N/A,TRUE,"general";"via2",#N/A,TRUE,"general";"via3",#N/A,TRUE,"general"}</definedName>
    <definedName name="asdfa" localSheetId="4" hidden="1">{"via1",#N/A,TRUE,"general";"via2",#N/A,TRUE,"general";"via3",#N/A,TRUE,"general"}</definedName>
    <definedName name="asdfa" localSheetId="5" hidden="1">{"via1",#N/A,TRUE,"general";"via2",#N/A,TRUE,"general";"via3",#N/A,TRUE,"general"}</definedName>
    <definedName name="asdfa" localSheetId="6" hidden="1">{"via1",#N/A,TRUE,"general";"via2",#N/A,TRUE,"general";"via3",#N/A,TRUE,"general"}</definedName>
    <definedName name="asdfa" localSheetId="7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1">'APUS CAPITULO 3'!eririutriuthdc</definedName>
    <definedName name="ASDFGHJKLÑ" localSheetId="2">'APUS CAPITULO 4'!eririutriuthdc</definedName>
    <definedName name="ASDFGHJKLÑ" localSheetId="3">'APUS CAPITULO 5'!eririutriuthdc</definedName>
    <definedName name="ASDFGHJKLÑ" localSheetId="4">'APUS CAPITULO 6'!eririutriuthdc</definedName>
    <definedName name="ASDFGHJKLÑ" localSheetId="5">'APUS CAPITULO 7'!eririutriuthdc</definedName>
    <definedName name="ASDFGHJKLÑ" localSheetId="6">'APUS CAPITULO 8'!eririutriuthdc</definedName>
    <definedName name="ASDFGHJKLÑ" localSheetId="7">'APUS CAPITULO 9'!eririutriuthdc</definedName>
    <definedName name="ASDFGHJKLÑ">[0]!eririutriuthdc</definedName>
    <definedName name="asfasd" localSheetId="1" hidden="1">{"via1",#N/A,TRUE,"general";"via2",#N/A,TRUE,"general";"via3",#N/A,TRUE,"general"}</definedName>
    <definedName name="asfasd" localSheetId="2" hidden="1">{"via1",#N/A,TRUE,"general";"via2",#N/A,TRUE,"general";"via3",#N/A,TRUE,"general"}</definedName>
    <definedName name="asfasd" localSheetId="3" hidden="1">{"via1",#N/A,TRUE,"general";"via2",#N/A,TRUE,"general";"via3",#N/A,TRUE,"general"}</definedName>
    <definedName name="asfasd" localSheetId="4" hidden="1">{"via1",#N/A,TRUE,"general";"via2",#N/A,TRUE,"general";"via3",#N/A,TRUE,"general"}</definedName>
    <definedName name="asfasd" localSheetId="5" hidden="1">{"via1",#N/A,TRUE,"general";"via2",#N/A,TRUE,"general";"via3",#N/A,TRUE,"general"}</definedName>
    <definedName name="asfasd" localSheetId="6" hidden="1">{"via1",#N/A,TRUE,"general";"via2",#N/A,TRUE,"general";"via3",#N/A,TRUE,"general"}</definedName>
    <definedName name="asfasd" localSheetId="7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localSheetId="3" hidden="1">{"via1",#N/A,TRUE,"general";"via2",#N/A,TRUE,"general";"via3",#N/A,TRUE,"general"}</definedName>
    <definedName name="asfasdl" localSheetId="4" hidden="1">{"via1",#N/A,TRUE,"general";"via2",#N/A,TRUE,"general";"via3",#N/A,TRUE,"general"}</definedName>
    <definedName name="asfasdl" localSheetId="5" hidden="1">{"via1",#N/A,TRUE,"general";"via2",#N/A,TRUE,"general";"via3",#N/A,TRUE,"general"}</definedName>
    <definedName name="asfasdl" localSheetId="6" hidden="1">{"via1",#N/A,TRUE,"general";"via2",#N/A,TRUE,"general";"via3",#N/A,TRUE,"general"}</definedName>
    <definedName name="asfasdl" localSheetId="7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1" hidden="1">{#N/A,#N/A,TRUE,"INGENIERIA";#N/A,#N/A,TRUE,"COMPRAS";#N/A,#N/A,TRUE,"DIRECCION";#N/A,#N/A,TRUE,"RESUMEN"}</definedName>
    <definedName name="asfdfe" localSheetId="2" hidden="1">{#N/A,#N/A,TRUE,"INGENIERIA";#N/A,#N/A,TRUE,"COMPRAS";#N/A,#N/A,TRUE,"DIRECCION";#N/A,#N/A,TRUE,"RESUMEN"}</definedName>
    <definedName name="asfdfe" localSheetId="3" hidden="1">{#N/A,#N/A,TRUE,"INGENIERIA";#N/A,#N/A,TRUE,"COMPRAS";#N/A,#N/A,TRUE,"DIRECCION";#N/A,#N/A,TRUE,"RESUMEN"}</definedName>
    <definedName name="asfdfe" localSheetId="4" hidden="1">{#N/A,#N/A,TRUE,"INGENIERIA";#N/A,#N/A,TRUE,"COMPRAS";#N/A,#N/A,TRUE,"DIRECCION";#N/A,#N/A,TRUE,"RESUMEN"}</definedName>
    <definedName name="asfdfe" localSheetId="5" hidden="1">{#N/A,#N/A,TRUE,"INGENIERIA";#N/A,#N/A,TRUE,"COMPRAS";#N/A,#N/A,TRUE,"DIRECCION";#N/A,#N/A,TRUE,"RESUMEN"}</definedName>
    <definedName name="asfdfe" localSheetId="6" hidden="1">{#N/A,#N/A,TRUE,"INGENIERIA";#N/A,#N/A,TRUE,"COMPRAS";#N/A,#N/A,TRUE,"DIRECCION";#N/A,#N/A,TRUE,"RESUMEN"}</definedName>
    <definedName name="asfdfe" localSheetId="7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1" hidden="1">{"TAB1",#N/A,TRUE,"GENERAL";"TAB2",#N/A,TRUE,"GENERAL";"TAB3",#N/A,TRUE,"GENERAL";"TAB4",#N/A,TRUE,"GENERAL";"TAB5",#N/A,TRUE,"GENERAL"}</definedName>
    <definedName name="asff" localSheetId="2" hidden="1">{"TAB1",#N/A,TRUE,"GENERAL";"TAB2",#N/A,TRUE,"GENERAL";"TAB3",#N/A,TRUE,"GENERAL";"TAB4",#N/A,TRUE,"GENERAL";"TAB5",#N/A,TRUE,"GENERAL"}</definedName>
    <definedName name="asff" localSheetId="3" hidden="1">{"TAB1",#N/A,TRUE,"GENERAL";"TAB2",#N/A,TRUE,"GENERAL";"TAB3",#N/A,TRUE,"GENERAL";"TAB4",#N/A,TRUE,"GENERAL";"TAB5",#N/A,TRUE,"GENERAL"}</definedName>
    <definedName name="asff" localSheetId="4" hidden="1">{"TAB1",#N/A,TRUE,"GENERAL";"TAB2",#N/A,TRUE,"GENERAL";"TAB3",#N/A,TRUE,"GENERAL";"TAB4",#N/A,TRUE,"GENERAL";"TAB5",#N/A,TRUE,"GENERAL"}</definedName>
    <definedName name="asff" localSheetId="5" hidden="1">{"TAB1",#N/A,TRUE,"GENERAL";"TAB2",#N/A,TRUE,"GENERAL";"TAB3",#N/A,TRUE,"GENERAL";"TAB4",#N/A,TRUE,"GENERAL";"TAB5",#N/A,TRUE,"GENERAL"}</definedName>
    <definedName name="asff" localSheetId="6" hidden="1">{"TAB1",#N/A,TRUE,"GENERAL";"TAB2",#N/A,TRUE,"GENERAL";"TAB3",#N/A,TRUE,"GENERAL";"TAB4",#N/A,TRUE,"GENERAL";"TAB5",#N/A,TRUE,"GENERAL"}</definedName>
    <definedName name="asff" localSheetId="7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localSheetId="2" hidden="1">{"via1",#N/A,TRUE,"general";"via2",#N/A,TRUE,"general";"via3",#N/A,TRUE,"general"}</definedName>
    <definedName name="asfghjoi" localSheetId="3" hidden="1">{"via1",#N/A,TRUE,"general";"via2",#N/A,TRUE,"general";"via3",#N/A,TRUE,"general"}</definedName>
    <definedName name="asfghjoi" localSheetId="4" hidden="1">{"via1",#N/A,TRUE,"general";"via2",#N/A,TRUE,"general";"via3",#N/A,TRUE,"general"}</definedName>
    <definedName name="asfghjoi" localSheetId="5" hidden="1">{"via1",#N/A,TRUE,"general";"via2",#N/A,TRUE,"general";"via3",#N/A,TRUE,"general"}</definedName>
    <definedName name="asfghjoi" localSheetId="6" hidden="1">{"via1",#N/A,TRUE,"general";"via2",#N/A,TRUE,"general";"via3",#N/A,TRUE,"general"}</definedName>
    <definedName name="asfghjoi" localSheetId="7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localSheetId="3" hidden="1">{"TAB1",#N/A,TRUE,"GENERAL";"TAB2",#N/A,TRUE,"GENERAL";"TAB3",#N/A,TRUE,"GENERAL";"TAB4",#N/A,TRUE,"GENERAL";"TAB5",#N/A,TRUE,"GENERAL"}</definedName>
    <definedName name="asojkdr" localSheetId="4" hidden="1">{"TAB1",#N/A,TRUE,"GENERAL";"TAB2",#N/A,TRUE,"GENERAL";"TAB3",#N/A,TRUE,"GENERAL";"TAB4",#N/A,TRUE,"GENERAL";"TAB5",#N/A,TRUE,"GENERAL"}</definedName>
    <definedName name="asojkdr" localSheetId="5" hidden="1">{"TAB1",#N/A,TRUE,"GENERAL";"TAB2",#N/A,TRUE,"GENERAL";"TAB3",#N/A,TRUE,"GENERAL";"TAB4",#N/A,TRUE,"GENERAL";"TAB5",#N/A,TRUE,"GENERAL"}</definedName>
    <definedName name="asojkdr" localSheetId="6" hidden="1">{"TAB1",#N/A,TRUE,"GENERAL";"TAB2",#N/A,TRUE,"GENERAL";"TAB3",#N/A,TRUE,"GENERAL";"TAB4",#N/A,TRUE,"GENERAL";"TAB5",#N/A,TRUE,"GENERAL"}</definedName>
    <definedName name="asojkdr" localSheetId="7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[12]EMPRESA!$F$20</definedName>
    <definedName name="_xlnm.Auto_Open" localSheetId="1">'APUS CAPITULO 3'!MODIVejec</definedName>
    <definedName name="_xlnm.Auto_Open" localSheetId="2">'APUS CAPITULO 4'!MODIVejec</definedName>
    <definedName name="_xlnm.Auto_Open" localSheetId="3">'APUS CAPITULO 5'!MODIVejec</definedName>
    <definedName name="_xlnm.Auto_Open" localSheetId="4">'APUS CAPITULO 6'!MODIVejec</definedName>
    <definedName name="_xlnm.Auto_Open" localSheetId="5">'APUS CAPITULO 7'!MODIVejec</definedName>
    <definedName name="_xlnm.Auto_Open" localSheetId="6">'APUS CAPITULO 8'!MODIVejec</definedName>
    <definedName name="_xlnm.Auto_Open" localSheetId="7">'APUS CAPITULO 9'!MODIVejec</definedName>
    <definedName name="_xlnm.Auto_Open">MODIVejec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'[12]DATOS CONTRATO'!$E$18</definedName>
    <definedName name="auxalimentacion">[37]CONTRATO!$E$18</definedName>
    <definedName name="AuxCom">'[12]DATOS CONTRATO'!$I$16</definedName>
    <definedName name="auxcomisariato">[37]CONTRATO!$I$16</definedName>
    <definedName name="AuxDot">'[12]DATOS CONTRATO'!$I$17</definedName>
    <definedName name="auxdotacion">[37]CONTRATO!$I$17</definedName>
    <definedName name="AuxHab">'[12]DATOS CONTRATO'!$E$17</definedName>
    <definedName name="auxhabi">[38]CONTRATO!$E$17</definedName>
    <definedName name="auxhabitacion">[37]CONTRATO!$E$17</definedName>
    <definedName name="auxtransporte">[37]CONTRATO!$E$16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localSheetId="1" hidden="1">{"TAB1",#N/A,TRUE,"GENERAL";"TAB2",#N/A,TRUE,"GENERAL";"TAB3",#N/A,TRUE,"GENERAL";"TAB4",#N/A,TRUE,"GENERAL";"TAB5",#N/A,TRUE,"GENERAL"}</definedName>
    <definedName name="azaz" localSheetId="2" hidden="1">{"TAB1",#N/A,TRUE,"GENERAL";"TAB2",#N/A,TRUE,"GENERAL";"TAB3",#N/A,TRUE,"GENERAL";"TAB4",#N/A,TRUE,"GENERAL";"TAB5",#N/A,TRUE,"GENERAL"}</definedName>
    <definedName name="azaz" localSheetId="3" hidden="1">{"TAB1",#N/A,TRUE,"GENERAL";"TAB2",#N/A,TRUE,"GENERAL";"TAB3",#N/A,TRUE,"GENERAL";"TAB4",#N/A,TRUE,"GENERAL";"TAB5",#N/A,TRUE,"GENERAL"}</definedName>
    <definedName name="azaz" localSheetId="4" hidden="1">{"TAB1",#N/A,TRUE,"GENERAL";"TAB2",#N/A,TRUE,"GENERAL";"TAB3",#N/A,TRUE,"GENERAL";"TAB4",#N/A,TRUE,"GENERAL";"TAB5",#N/A,TRUE,"GENERAL"}</definedName>
    <definedName name="azaz" localSheetId="5" hidden="1">{"TAB1",#N/A,TRUE,"GENERAL";"TAB2",#N/A,TRUE,"GENERAL";"TAB3",#N/A,TRUE,"GENERAL";"TAB4",#N/A,TRUE,"GENERAL";"TAB5",#N/A,TRUE,"GENERAL"}</definedName>
    <definedName name="azaz" localSheetId="6" hidden="1">{"TAB1",#N/A,TRUE,"GENERAL";"TAB2",#N/A,TRUE,"GENERAL";"TAB3",#N/A,TRUE,"GENERAL";"TAB4",#N/A,TRUE,"GENERAL";"TAB5",#N/A,TRUE,"GENERAL"}</definedName>
    <definedName name="azaz" localSheetId="7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1" hidden="1">{"via1",#N/A,TRUE,"general";"via2",#N/A,TRUE,"general";"via3",#N/A,TRUE,"general"}</definedName>
    <definedName name="B" localSheetId="2" hidden="1">{"via1",#N/A,TRUE,"general";"via2",#N/A,TRUE,"general";"via3",#N/A,TRUE,"general"}</definedName>
    <definedName name="B" localSheetId="3" hidden="1">{"via1",#N/A,TRUE,"general";"via2",#N/A,TRUE,"general";"via3",#N/A,TRUE,"general"}</definedName>
    <definedName name="B" localSheetId="4" hidden="1">{"via1",#N/A,TRUE,"general";"via2",#N/A,TRUE,"general";"via3",#N/A,TRUE,"general"}</definedName>
    <definedName name="B" localSheetId="5" hidden="1">{"via1",#N/A,TRUE,"general";"via2",#N/A,TRUE,"general";"via3",#N/A,TRUE,"general"}</definedName>
    <definedName name="B" localSheetId="6" hidden="1">{"via1",#N/A,TRUE,"general";"via2",#N/A,TRUE,"general";"via3",#N/A,TRUE,"general"}</definedName>
    <definedName name="B" localSheetId="7" hidden="1">{"via1",#N/A,TRUE,"general";"via2",#N/A,TRUE,"general";"via3",#N/A,TRUE,"general"}</definedName>
    <definedName name="B" hidden="1">{"via1",#N/A,TRUE,"general";"via2",#N/A,TRUE,"general";"via3",#N/A,TRUE,"general"}</definedName>
    <definedName name="Bajo_L">#REF!</definedName>
    <definedName name="Base">#REF!</definedName>
    <definedName name="Base_datos_IM">#REF!</definedName>
    <definedName name="base1">#REF!</definedName>
    <definedName name="base2">#REF!</definedName>
    <definedName name="basedatos">[39]Hoja1!$A$4:$BZ$55</definedName>
    <definedName name="_xlnm.Database">#REF!</definedName>
    <definedName name="BaseDeDatos1">#REF!</definedName>
    <definedName name="basep">[40]PRESUPUESTAL!$A$4:$P$190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1">'APUS CAPITULO 3'!eririutriuthdc</definedName>
    <definedName name="BB" localSheetId="2">'APUS CAPITULO 4'!eririutriuthdc</definedName>
    <definedName name="BB" localSheetId="3">'APUS CAPITULO 5'!eririutriuthdc</definedName>
    <definedName name="BB" localSheetId="4">'APUS CAPITULO 6'!eririutriuthdc</definedName>
    <definedName name="BB" localSheetId="5">'APUS CAPITULO 7'!eririutriuthdc</definedName>
    <definedName name="BB" localSheetId="6">'APUS CAPITULO 8'!eririutriuthdc</definedName>
    <definedName name="BB" localSheetId="7">'APUS CAPITULO 9'!eririutriuthdc</definedName>
    <definedName name="BB">[0]!eririutriuthdc</definedName>
    <definedName name="bbbbbb" localSheetId="1" hidden="1">{"via1",#N/A,TRUE,"general";"via2",#N/A,TRUE,"general";"via3",#N/A,TRUE,"general"}</definedName>
    <definedName name="bbbbbb" localSheetId="2" hidden="1">{"via1",#N/A,TRUE,"general";"via2",#N/A,TRUE,"general";"via3",#N/A,TRUE,"general"}</definedName>
    <definedName name="bbbbbb" localSheetId="3" hidden="1">{"via1",#N/A,TRUE,"general";"via2",#N/A,TRUE,"general";"via3",#N/A,TRUE,"general"}</definedName>
    <definedName name="bbbbbb" localSheetId="4" hidden="1">{"via1",#N/A,TRUE,"general";"via2",#N/A,TRUE,"general";"via3",#N/A,TRUE,"general"}</definedName>
    <definedName name="bbbbbb" localSheetId="5" hidden="1">{"via1",#N/A,TRUE,"general";"via2",#N/A,TRUE,"general";"via3",#N/A,TRUE,"general"}</definedName>
    <definedName name="bbbbbb" localSheetId="6" hidden="1">{"via1",#N/A,TRUE,"general";"via2",#N/A,TRUE,"general";"via3",#N/A,TRUE,"general"}</definedName>
    <definedName name="bbbbbb" localSheetId="7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localSheetId="2" hidden="1">{"TAB1",#N/A,TRUE,"GENERAL";"TAB2",#N/A,TRUE,"GENERAL";"TAB3",#N/A,TRUE,"GENERAL";"TAB4",#N/A,TRUE,"GENERAL";"TAB5",#N/A,TRUE,"GENERAL"}</definedName>
    <definedName name="bbbbbh" localSheetId="3" hidden="1">{"TAB1",#N/A,TRUE,"GENERAL";"TAB2",#N/A,TRUE,"GENERAL";"TAB3",#N/A,TRUE,"GENERAL";"TAB4",#N/A,TRUE,"GENERAL";"TAB5",#N/A,TRUE,"GENERAL"}</definedName>
    <definedName name="bbbbbh" localSheetId="4" hidden="1">{"TAB1",#N/A,TRUE,"GENERAL";"TAB2",#N/A,TRUE,"GENERAL";"TAB3",#N/A,TRUE,"GENERAL";"TAB4",#N/A,TRUE,"GENERAL";"TAB5",#N/A,TRUE,"GENERAL"}</definedName>
    <definedName name="bbbbbh" localSheetId="5" hidden="1">{"TAB1",#N/A,TRUE,"GENERAL";"TAB2",#N/A,TRUE,"GENERAL";"TAB3",#N/A,TRUE,"GENERAL";"TAB4",#N/A,TRUE,"GENERAL";"TAB5",#N/A,TRUE,"GENERAL"}</definedName>
    <definedName name="bbbbbh" localSheetId="6" hidden="1">{"TAB1",#N/A,TRUE,"GENERAL";"TAB2",#N/A,TRUE,"GENERAL";"TAB3",#N/A,TRUE,"GENERAL";"TAB4",#N/A,TRUE,"GENERAL";"TAB5",#N/A,TRUE,"GENERAL"}</definedName>
    <definedName name="bbbbbh" localSheetId="7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localSheetId="3" hidden="1">{"TAB1",#N/A,TRUE,"GENERAL";"TAB2",#N/A,TRUE,"GENERAL";"TAB3",#N/A,TRUE,"GENERAL";"TAB4",#N/A,TRUE,"GENERAL";"TAB5",#N/A,TRUE,"GENERAL"}</definedName>
    <definedName name="bbd" localSheetId="4" hidden="1">{"TAB1",#N/A,TRUE,"GENERAL";"TAB2",#N/A,TRUE,"GENERAL";"TAB3",#N/A,TRUE,"GENERAL";"TAB4",#N/A,TRUE,"GENERAL";"TAB5",#N/A,TRUE,"GENERAL"}</definedName>
    <definedName name="bbd" localSheetId="5" hidden="1">{"TAB1",#N/A,TRUE,"GENERAL";"TAB2",#N/A,TRUE,"GENERAL";"TAB3",#N/A,TRUE,"GENERAL";"TAB4",#N/A,TRUE,"GENERAL";"TAB5",#N/A,TRUE,"GENERAL"}</definedName>
    <definedName name="bbd" localSheetId="6" hidden="1">{"TAB1",#N/A,TRUE,"GENERAL";"TAB2",#N/A,TRUE,"GENERAL";"TAB3",#N/A,TRUE,"GENERAL";"TAB4",#N/A,TRUE,"GENERAL";"TAB5",#N/A,TRUE,"GENERAL"}</definedName>
    <definedName name="bbd" localSheetId="7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1" hidden="1">{"TAB1",#N/A,TRUE,"GENERAL";"TAB2",#N/A,TRUE,"GENERAL";"TAB3",#N/A,TRUE,"GENERAL";"TAB4",#N/A,TRUE,"GENERAL";"TAB5",#N/A,TRUE,"GENERAL"}</definedName>
    <definedName name="BCXBDFG" localSheetId="2" hidden="1">{"TAB1",#N/A,TRUE,"GENERAL";"TAB2",#N/A,TRUE,"GENERAL";"TAB3",#N/A,TRUE,"GENERAL";"TAB4",#N/A,TRUE,"GENERAL";"TAB5",#N/A,TRUE,"GENERAL"}</definedName>
    <definedName name="BCXBDFG" localSheetId="3" hidden="1">{"TAB1",#N/A,TRUE,"GENERAL";"TAB2",#N/A,TRUE,"GENERAL";"TAB3",#N/A,TRUE,"GENERAL";"TAB4",#N/A,TRUE,"GENERAL";"TAB5",#N/A,TRUE,"GENERAL"}</definedName>
    <definedName name="BCXBDFG" localSheetId="4" hidden="1">{"TAB1",#N/A,TRUE,"GENERAL";"TAB2",#N/A,TRUE,"GENERAL";"TAB3",#N/A,TRUE,"GENERAL";"TAB4",#N/A,TRUE,"GENERAL";"TAB5",#N/A,TRUE,"GENERAL"}</definedName>
    <definedName name="BCXBDFG" localSheetId="5" hidden="1">{"TAB1",#N/A,TRUE,"GENERAL";"TAB2",#N/A,TRUE,"GENERAL";"TAB3",#N/A,TRUE,"GENERAL";"TAB4",#N/A,TRUE,"GENERAL";"TAB5",#N/A,TRUE,"GENERAL"}</definedName>
    <definedName name="BCXBDFG" localSheetId="6" hidden="1">{"TAB1",#N/A,TRUE,"GENERAL";"TAB2",#N/A,TRUE,"GENERAL";"TAB3",#N/A,TRUE,"GENERAL";"TAB4",#N/A,TRUE,"GENERAL";"TAB5",#N/A,TRUE,"GENERAL"}</definedName>
    <definedName name="BCXBDFG" localSheetId="7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1" hidden="1">{"via1",#N/A,TRUE,"general";"via2",#N/A,TRUE,"general";"via3",#N/A,TRUE,"general"}</definedName>
    <definedName name="BDFB" localSheetId="2" hidden="1">{"via1",#N/A,TRUE,"general";"via2",#N/A,TRUE,"general";"via3",#N/A,TRUE,"general"}</definedName>
    <definedName name="BDFB" localSheetId="3" hidden="1">{"via1",#N/A,TRUE,"general";"via2",#N/A,TRUE,"general";"via3",#N/A,TRUE,"general"}</definedName>
    <definedName name="BDFB" localSheetId="4" hidden="1">{"via1",#N/A,TRUE,"general";"via2",#N/A,TRUE,"general";"via3",#N/A,TRUE,"general"}</definedName>
    <definedName name="BDFB" localSheetId="5" hidden="1">{"via1",#N/A,TRUE,"general";"via2",#N/A,TRUE,"general";"via3",#N/A,TRUE,"general"}</definedName>
    <definedName name="BDFB" localSheetId="6" hidden="1">{"via1",#N/A,TRUE,"general";"via2",#N/A,TRUE,"general";"via3",#N/A,TRUE,"general"}</definedName>
    <definedName name="BDFB" localSheetId="7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DFGDG" localSheetId="2" hidden="1">{"TAB1",#N/A,TRUE,"GENERAL";"TAB2",#N/A,TRUE,"GENERAL";"TAB3",#N/A,TRUE,"GENERAL";"TAB4",#N/A,TRUE,"GENERAL";"TAB5",#N/A,TRUE,"GENERAL"}</definedName>
    <definedName name="BDFGDG" localSheetId="3" hidden="1">{"TAB1",#N/A,TRUE,"GENERAL";"TAB2",#N/A,TRUE,"GENERAL";"TAB3",#N/A,TRUE,"GENERAL";"TAB4",#N/A,TRUE,"GENERAL";"TAB5",#N/A,TRUE,"GENERAL"}</definedName>
    <definedName name="BDFGDG" localSheetId="4" hidden="1">{"TAB1",#N/A,TRUE,"GENERAL";"TAB2",#N/A,TRUE,"GENERAL";"TAB3",#N/A,TRUE,"GENERAL";"TAB4",#N/A,TRUE,"GENERAL";"TAB5",#N/A,TRUE,"GENERAL"}</definedName>
    <definedName name="BDFGDG" localSheetId="5" hidden="1">{"TAB1",#N/A,TRUE,"GENERAL";"TAB2",#N/A,TRUE,"GENERAL";"TAB3",#N/A,TRUE,"GENERAL";"TAB4",#N/A,TRUE,"GENERAL";"TAB5",#N/A,TRUE,"GENERAL"}</definedName>
    <definedName name="BDFGDG" localSheetId="6" hidden="1">{"TAB1",#N/A,TRUE,"GENERAL";"TAB2",#N/A,TRUE,"GENERAL";"TAB3",#N/A,TRUE,"GENERAL";"TAB4",#N/A,TRUE,"GENERAL";"TAB5",#N/A,TRUE,"GENERAL"}</definedName>
    <definedName name="BDFGDG" localSheetId="7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localSheetId="3" hidden="1">{"TAB1",#N/A,TRUE,"GENERAL";"TAB2",#N/A,TRUE,"GENERAL";"TAB3",#N/A,TRUE,"GENERAL";"TAB4",#N/A,TRUE,"GENERAL";"TAB5",#N/A,TRUE,"GENERAL"}</definedName>
    <definedName name="be" localSheetId="4" hidden="1">{"TAB1",#N/A,TRUE,"GENERAL";"TAB2",#N/A,TRUE,"GENERAL";"TAB3",#N/A,TRUE,"GENERAL";"TAB4",#N/A,TRUE,"GENERAL";"TAB5",#N/A,TRUE,"GENERAL"}</definedName>
    <definedName name="be" localSheetId="5" hidden="1">{"TAB1",#N/A,TRUE,"GENERAL";"TAB2",#N/A,TRUE,"GENERAL";"TAB3",#N/A,TRUE,"GENERAL";"TAB4",#N/A,TRUE,"GENERAL";"TAB5",#N/A,TRUE,"GENERAL"}</definedName>
    <definedName name="be" localSheetId="6" hidden="1">{"TAB1",#N/A,TRUE,"GENERAL";"TAB2",#N/A,TRUE,"GENERAL";"TAB3",#N/A,TRUE,"GENERAL";"TAB4",#N/A,TRUE,"GENERAL";"TAB5",#N/A,TRUE,"GENERAL"}</definedName>
    <definedName name="be" localSheetId="7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1" hidden="1">{"TAB1",#N/A,TRUE,"GENERAL";"TAB2",#N/A,TRUE,"GENERAL";"TAB3",#N/A,TRUE,"GENERAL";"TAB4",#N/A,TRUE,"GENERAL";"TAB5",#N/A,TRUE,"GENERAL"}</definedName>
    <definedName name="bfnfv" localSheetId="2" hidden="1">{"TAB1",#N/A,TRUE,"GENERAL";"TAB2",#N/A,TRUE,"GENERAL";"TAB3",#N/A,TRUE,"GENERAL";"TAB4",#N/A,TRUE,"GENERAL";"TAB5",#N/A,TRUE,"GENERAL"}</definedName>
    <definedName name="bfnfv" localSheetId="3" hidden="1">{"TAB1",#N/A,TRUE,"GENERAL";"TAB2",#N/A,TRUE,"GENERAL";"TAB3",#N/A,TRUE,"GENERAL";"TAB4",#N/A,TRUE,"GENERAL";"TAB5",#N/A,TRUE,"GENERAL"}</definedName>
    <definedName name="bfnfv" localSheetId="4" hidden="1">{"TAB1",#N/A,TRUE,"GENERAL";"TAB2",#N/A,TRUE,"GENERAL";"TAB3",#N/A,TRUE,"GENERAL";"TAB4",#N/A,TRUE,"GENERAL";"TAB5",#N/A,TRUE,"GENERAL"}</definedName>
    <definedName name="bfnfv" localSheetId="5" hidden="1">{"TAB1",#N/A,TRUE,"GENERAL";"TAB2",#N/A,TRUE,"GENERAL";"TAB3",#N/A,TRUE,"GENERAL";"TAB4",#N/A,TRUE,"GENERAL";"TAB5",#N/A,TRUE,"GENERAL"}</definedName>
    <definedName name="bfnfv" localSheetId="6" hidden="1">{"TAB1",#N/A,TRUE,"GENERAL";"TAB2",#N/A,TRUE,"GENERAL";"TAB3",#N/A,TRUE,"GENERAL";"TAB4",#N/A,TRUE,"GENERAL";"TAB5",#N/A,TRUE,"GENERAL"}</definedName>
    <definedName name="bfnfv" localSheetId="7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localSheetId="3" hidden="1">{"TAB1",#N/A,TRUE,"GENERAL";"TAB2",#N/A,TRUE,"GENERAL";"TAB3",#N/A,TRUE,"GENERAL";"TAB4",#N/A,TRUE,"GENERAL";"TAB5",#N/A,TRUE,"GENERAL"}</definedName>
    <definedName name="bgb" localSheetId="4" hidden="1">{"TAB1",#N/A,TRUE,"GENERAL";"TAB2",#N/A,TRUE,"GENERAL";"TAB3",#N/A,TRUE,"GENERAL";"TAB4",#N/A,TRUE,"GENERAL";"TAB5",#N/A,TRUE,"GENERAL"}</definedName>
    <definedName name="bgb" localSheetId="5" hidden="1">{"TAB1",#N/A,TRUE,"GENERAL";"TAB2",#N/A,TRUE,"GENERAL";"TAB3",#N/A,TRUE,"GENERAL";"TAB4",#N/A,TRUE,"GENERAL";"TAB5",#N/A,TRUE,"GENERAL"}</definedName>
    <definedName name="bgb" localSheetId="6" hidden="1">{"TAB1",#N/A,TRUE,"GENERAL";"TAB2",#N/A,TRUE,"GENERAL";"TAB3",#N/A,TRUE,"GENERAL";"TAB4",#N/A,TRUE,"GENERAL";"TAB5",#N/A,TRUE,"GENERAL"}</definedName>
    <definedName name="bgb" localSheetId="7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localSheetId="2" hidden="1">{"via1",#N/A,TRUE,"general";"via2",#N/A,TRUE,"general";"via3",#N/A,TRUE,"general"}</definedName>
    <definedName name="BGDGFRT" localSheetId="3" hidden="1">{"via1",#N/A,TRUE,"general";"via2",#N/A,TRUE,"general";"via3",#N/A,TRUE,"general"}</definedName>
    <definedName name="BGDGFRT" localSheetId="4" hidden="1">{"via1",#N/A,TRUE,"general";"via2",#N/A,TRUE,"general";"via3",#N/A,TRUE,"general"}</definedName>
    <definedName name="BGDGFRT" localSheetId="5" hidden="1">{"via1",#N/A,TRUE,"general";"via2",#N/A,TRUE,"general";"via3",#N/A,TRUE,"general"}</definedName>
    <definedName name="BGDGFRT" localSheetId="6" hidden="1">{"via1",#N/A,TRUE,"general";"via2",#N/A,TRUE,"general";"via3",#N/A,TRUE,"general"}</definedName>
    <definedName name="BGDGFRT" localSheetId="7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localSheetId="3" hidden="1">{"via1",#N/A,TRUE,"general";"via2",#N/A,TRUE,"general";"via3",#N/A,TRUE,"general"}</definedName>
    <definedName name="BGFBFH" localSheetId="4" hidden="1">{"via1",#N/A,TRUE,"general";"via2",#N/A,TRUE,"general";"via3",#N/A,TRUE,"general"}</definedName>
    <definedName name="BGFBFH" localSheetId="5" hidden="1">{"via1",#N/A,TRUE,"general";"via2",#N/A,TRUE,"general";"via3",#N/A,TRUE,"general"}</definedName>
    <definedName name="BGFBFH" localSheetId="6" hidden="1">{"via1",#N/A,TRUE,"general";"via2",#N/A,TRUE,"general";"via3",#N/A,TRUE,"general"}</definedName>
    <definedName name="BGFBFH" localSheetId="7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1" hidden="1">{"via1",#N/A,TRUE,"general";"via2",#N/A,TRUE,"general";"via3",#N/A,TRUE,"general"}</definedName>
    <definedName name="bgvfcdx" localSheetId="2" hidden="1">{"via1",#N/A,TRUE,"general";"via2",#N/A,TRUE,"general";"via3",#N/A,TRUE,"general"}</definedName>
    <definedName name="bgvfcdx" localSheetId="3" hidden="1">{"via1",#N/A,TRUE,"general";"via2",#N/A,TRUE,"general";"via3",#N/A,TRUE,"general"}</definedName>
    <definedName name="bgvfcdx" localSheetId="4" hidden="1">{"via1",#N/A,TRUE,"general";"via2",#N/A,TRUE,"general";"via3",#N/A,TRUE,"general"}</definedName>
    <definedName name="bgvfcdx" localSheetId="5" hidden="1">{"via1",#N/A,TRUE,"general";"via2",#N/A,TRUE,"general";"via3",#N/A,TRUE,"general"}</definedName>
    <definedName name="bgvfcdx" localSheetId="6" hidden="1">{"via1",#N/A,TRUE,"general";"via2",#N/A,TRUE,"general";"via3",#N/A,TRUE,"general"}</definedName>
    <definedName name="bgvfcdx" localSheetId="7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'[41]Ejecutado%'!#REF!</definedName>
    <definedName name="blEjecutadoPorcen">'[41]Ejecutado$'!$D$1:$CE$45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'[41]Programado$'!$I$1:$CK$45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[42]steel!#REF!</definedName>
    <definedName name="BORDET">#REF!</definedName>
    <definedName name="BORSHE">'[5]7422CW00'!#REF!</definedName>
    <definedName name="BORSUM">'[5]7422CW00'!#REF!</definedName>
    <definedName name="boxes">#REF!</definedName>
    <definedName name="BQ">#REF!</definedName>
    <definedName name="br" localSheetId="1" hidden="1">{"TAB1",#N/A,TRUE,"GENERAL";"TAB2",#N/A,TRUE,"GENERAL";"TAB3",#N/A,TRUE,"GENERAL";"TAB4",#N/A,TRUE,"GENERAL";"TAB5",#N/A,TRUE,"GENERAL"}</definedName>
    <definedName name="br" localSheetId="2" hidden="1">{"TAB1",#N/A,TRUE,"GENERAL";"TAB2",#N/A,TRUE,"GENERAL";"TAB3",#N/A,TRUE,"GENERAL";"TAB4",#N/A,TRUE,"GENERAL";"TAB5",#N/A,TRUE,"GENERAL"}</definedName>
    <definedName name="br" localSheetId="3" hidden="1">{"TAB1",#N/A,TRUE,"GENERAL";"TAB2",#N/A,TRUE,"GENERAL";"TAB3",#N/A,TRUE,"GENERAL";"TAB4",#N/A,TRUE,"GENERAL";"TAB5",#N/A,TRUE,"GENERAL"}</definedName>
    <definedName name="br" localSheetId="4" hidden="1">{"TAB1",#N/A,TRUE,"GENERAL";"TAB2",#N/A,TRUE,"GENERAL";"TAB3",#N/A,TRUE,"GENERAL";"TAB4",#N/A,TRUE,"GENERAL";"TAB5",#N/A,TRUE,"GENERAL"}</definedName>
    <definedName name="br" localSheetId="5" hidden="1">{"TAB1",#N/A,TRUE,"GENERAL";"TAB2",#N/A,TRUE,"GENERAL";"TAB3",#N/A,TRUE,"GENERAL";"TAB4",#N/A,TRUE,"GENERAL";"TAB5",#N/A,TRUE,"GENERAL"}</definedName>
    <definedName name="br" localSheetId="6" hidden="1">{"TAB1",#N/A,TRUE,"GENERAL";"TAB2",#N/A,TRUE,"GENERAL";"TAB3",#N/A,TRUE,"GENERAL";"TAB4",#N/A,TRUE,"GENERAL";"TAB5",#N/A,TRUE,"GENERAL"}</definedName>
    <definedName name="br" localSheetId="7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1" hidden="1">{"via1",#N/A,TRUE,"general";"via2",#N/A,TRUE,"general";"via3",#N/A,TRUE,"general"}</definedName>
    <definedName name="bsb" localSheetId="2" hidden="1">{"via1",#N/A,TRUE,"general";"via2",#N/A,TRUE,"general";"via3",#N/A,TRUE,"general"}</definedName>
    <definedName name="bsb" localSheetId="3" hidden="1">{"via1",#N/A,TRUE,"general";"via2",#N/A,TRUE,"general";"via3",#N/A,TRUE,"general"}</definedName>
    <definedName name="bsb" localSheetId="4" hidden="1">{"via1",#N/A,TRUE,"general";"via2",#N/A,TRUE,"general";"via3",#N/A,TRUE,"general"}</definedName>
    <definedName name="bsb" localSheetId="5" hidden="1">{"via1",#N/A,TRUE,"general";"via2",#N/A,TRUE,"general";"via3",#N/A,TRUE,"general"}</definedName>
    <definedName name="bsb" localSheetId="6" hidden="1">{"via1",#N/A,TRUE,"general";"via2",#N/A,TRUE,"general";"via3",#N/A,TRUE,"general"}</definedName>
    <definedName name="bsb" localSheetId="7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" hidden="1">{"TAB1",#N/A,TRUE,"GENERAL";"TAB2",#N/A,TRUE,"GENERAL";"TAB3",#N/A,TRUE,"GENERAL";"TAB4",#N/A,TRUE,"GENERAL";"TAB5",#N/A,TRUE,"GENERAL"}</definedName>
    <definedName name="bspoi" localSheetId="2" hidden="1">{"TAB1",#N/A,TRUE,"GENERAL";"TAB2",#N/A,TRUE,"GENERAL";"TAB3",#N/A,TRUE,"GENERAL";"TAB4",#N/A,TRUE,"GENERAL";"TAB5",#N/A,TRUE,"GENERAL"}</definedName>
    <definedName name="bspoi" localSheetId="3" hidden="1">{"TAB1",#N/A,TRUE,"GENERAL";"TAB2",#N/A,TRUE,"GENERAL";"TAB3",#N/A,TRUE,"GENERAL";"TAB4",#N/A,TRUE,"GENERAL";"TAB5",#N/A,TRUE,"GENERAL"}</definedName>
    <definedName name="bspoi" localSheetId="4" hidden="1">{"TAB1",#N/A,TRUE,"GENERAL";"TAB2",#N/A,TRUE,"GENERAL";"TAB3",#N/A,TRUE,"GENERAL";"TAB4",#N/A,TRUE,"GENERAL";"TAB5",#N/A,TRUE,"GENERAL"}</definedName>
    <definedName name="bspoi" localSheetId="5" hidden="1">{"TAB1",#N/A,TRUE,"GENERAL";"TAB2",#N/A,TRUE,"GENERAL";"TAB3",#N/A,TRUE,"GENERAL";"TAB4",#N/A,TRUE,"GENERAL";"TAB5",#N/A,TRUE,"GENERAL"}</definedName>
    <definedName name="bspoi" localSheetId="6" hidden="1">{"TAB1",#N/A,TRUE,"GENERAL";"TAB2",#N/A,TRUE,"GENERAL";"TAB3",#N/A,TRUE,"GENERAL";"TAB4",#N/A,TRUE,"GENERAL";"TAB5",#N/A,TRUE,"GENERAL"}</definedName>
    <definedName name="bspoi" localSheetId="7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[43]medelo!$D$37</definedName>
    <definedName name="bt" localSheetId="1" hidden="1">{"via1",#N/A,TRUE,"general";"via2",#N/A,TRUE,"general";"via3",#N/A,TRUE,"general"}</definedName>
    <definedName name="bt" localSheetId="2" hidden="1">{"via1",#N/A,TRUE,"general";"via2",#N/A,TRUE,"general";"via3",#N/A,TRUE,"general"}</definedName>
    <definedName name="bt" localSheetId="3" hidden="1">{"via1",#N/A,TRUE,"general";"via2",#N/A,TRUE,"general";"via3",#N/A,TRUE,"general"}</definedName>
    <definedName name="bt" localSheetId="4" hidden="1">{"via1",#N/A,TRUE,"general";"via2",#N/A,TRUE,"general";"via3",#N/A,TRUE,"general"}</definedName>
    <definedName name="bt" localSheetId="5" hidden="1">{"via1",#N/A,TRUE,"general";"via2",#N/A,TRUE,"general";"via3",#N/A,TRUE,"general"}</definedName>
    <definedName name="bt" localSheetId="6" hidden="1">{"via1",#N/A,TRUE,"general";"via2",#N/A,TRUE,"general";"via3",#N/A,TRUE,"general"}</definedName>
    <definedName name="bt" localSheetId="7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localSheetId="3" hidden="1">{"TAB1",#N/A,TRUE,"GENERAL";"TAB2",#N/A,TRUE,"GENERAL";"TAB3",#N/A,TRUE,"GENERAL";"TAB4",#N/A,TRUE,"GENERAL";"TAB5",#N/A,TRUE,"GENERAL"}</definedName>
    <definedName name="BTYJHTR" localSheetId="4" hidden="1">{"TAB1",#N/A,TRUE,"GENERAL";"TAB2",#N/A,TRUE,"GENERAL";"TAB3",#N/A,TRUE,"GENERAL";"TAB4",#N/A,TRUE,"GENERAL";"TAB5",#N/A,TRUE,"GENERAL"}</definedName>
    <definedName name="BTYJHTR" localSheetId="5" hidden="1">{"TAB1",#N/A,TRUE,"GENERAL";"TAB2",#N/A,TRUE,"GENERAL";"TAB3",#N/A,TRUE,"GENERAL";"TAB4",#N/A,TRUE,"GENERAL";"TAB5",#N/A,TRUE,"GENERAL"}</definedName>
    <definedName name="BTYJHTR" localSheetId="6" hidden="1">{"TAB1",#N/A,TRUE,"GENERAL";"TAB2",#N/A,TRUE,"GENERAL";"TAB3",#N/A,TRUE,"GENERAL";"TAB4",#N/A,TRUE,"GENERAL";"TAB5",#N/A,TRUE,"GENERAL"}</definedName>
    <definedName name="BTYJHTR" localSheetId="7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'[44]Form5 _Pág_ 1'!#REF!</definedName>
    <definedName name="BuiltIn_Print_Area___0">'[44]Form5 _Pág_ 2'!#REF!</definedName>
    <definedName name="bvbc" localSheetId="1" hidden="1">{"TAB1",#N/A,TRUE,"GENERAL";"TAB2",#N/A,TRUE,"GENERAL";"TAB3",#N/A,TRUE,"GENERAL";"TAB4",#N/A,TRUE,"GENERAL";"TAB5",#N/A,TRUE,"GENERAL"}</definedName>
    <definedName name="bvbc" localSheetId="2" hidden="1">{"TAB1",#N/A,TRUE,"GENERAL";"TAB2",#N/A,TRUE,"GENERAL";"TAB3",#N/A,TRUE,"GENERAL";"TAB4",#N/A,TRUE,"GENERAL";"TAB5",#N/A,TRUE,"GENERAL"}</definedName>
    <definedName name="bvbc" localSheetId="3" hidden="1">{"TAB1",#N/A,TRUE,"GENERAL";"TAB2",#N/A,TRUE,"GENERAL";"TAB3",#N/A,TRUE,"GENERAL";"TAB4",#N/A,TRUE,"GENERAL";"TAB5",#N/A,TRUE,"GENERAL"}</definedName>
    <definedName name="bvbc" localSheetId="4" hidden="1">{"TAB1",#N/A,TRUE,"GENERAL";"TAB2",#N/A,TRUE,"GENERAL";"TAB3",#N/A,TRUE,"GENERAL";"TAB4",#N/A,TRUE,"GENERAL";"TAB5",#N/A,TRUE,"GENERAL"}</definedName>
    <definedName name="bvbc" localSheetId="5" hidden="1">{"TAB1",#N/A,TRUE,"GENERAL";"TAB2",#N/A,TRUE,"GENERAL";"TAB3",#N/A,TRUE,"GENERAL";"TAB4",#N/A,TRUE,"GENERAL";"TAB5",#N/A,TRUE,"GENERAL"}</definedName>
    <definedName name="bvbc" localSheetId="6" hidden="1">{"TAB1",#N/A,TRUE,"GENERAL";"TAB2",#N/A,TRUE,"GENERAL";"TAB3",#N/A,TRUE,"GENERAL";"TAB4",#N/A,TRUE,"GENERAL";"TAB5",#N/A,TRUE,"GENERAL"}</definedName>
    <definedName name="bvbc" localSheetId="7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localSheetId="2" hidden="1">{"via1",#N/A,TRUE,"general";"via2",#N/A,TRUE,"general";"via3",#N/A,TRUE,"general"}</definedName>
    <definedName name="bvcb" localSheetId="3" hidden="1">{"via1",#N/A,TRUE,"general";"via2",#N/A,TRUE,"general";"via3",#N/A,TRUE,"general"}</definedName>
    <definedName name="bvcb" localSheetId="4" hidden="1">{"via1",#N/A,TRUE,"general";"via2",#N/A,TRUE,"general";"via3",#N/A,TRUE,"general"}</definedName>
    <definedName name="bvcb" localSheetId="5" hidden="1">{"via1",#N/A,TRUE,"general";"via2",#N/A,TRUE,"general";"via3",#N/A,TRUE,"general"}</definedName>
    <definedName name="bvcb" localSheetId="6" hidden="1">{"via1",#N/A,TRUE,"general";"via2",#N/A,TRUE,"general";"via3",#N/A,TRUE,"general"}</definedName>
    <definedName name="bvcb" localSheetId="7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localSheetId="3" hidden="1">{"via1",#N/A,TRUE,"general";"via2",#N/A,TRUE,"general";"via3",#N/A,TRUE,"general"}</definedName>
    <definedName name="bvn" localSheetId="4" hidden="1">{"via1",#N/A,TRUE,"general";"via2",#N/A,TRUE,"general";"via3",#N/A,TRUE,"general"}</definedName>
    <definedName name="bvn" localSheetId="5" hidden="1">{"via1",#N/A,TRUE,"general";"via2",#N/A,TRUE,"general";"via3",#N/A,TRUE,"general"}</definedName>
    <definedName name="bvn" localSheetId="6" hidden="1">{"via1",#N/A,TRUE,"general";"via2",#N/A,TRUE,"general";"via3",#N/A,TRUE,"general"}</definedName>
    <definedName name="bvn" localSheetId="7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localSheetId="3" hidden="1">{"via1",#N/A,TRUE,"general";"via2",#N/A,TRUE,"general";"via3",#N/A,TRUE,"general"}</definedName>
    <definedName name="by" localSheetId="4" hidden="1">{"via1",#N/A,TRUE,"general";"via2",#N/A,TRUE,"general";"via3",#N/A,TRUE,"general"}</definedName>
    <definedName name="by" localSheetId="5" hidden="1">{"via1",#N/A,TRUE,"general";"via2",#N/A,TRUE,"general";"via3",#N/A,TRUE,"general"}</definedName>
    <definedName name="by" localSheetId="6" hidden="1">{"via1",#N/A,TRUE,"general";"via2",#N/A,TRUE,"general";"via3",#N/A,TRUE,"general"}</definedName>
    <definedName name="by" localSheetId="7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 localSheetId="1">#REF!,#REF!,#REF!,#REF!,#REF!,#REF!,#REF!,#REF!,#REF!,#REF!,#REF!,#REF!,#REF!,#REF!,#REF!,#REF!</definedName>
    <definedName name="cantidad" localSheetId="2">#REF!,#REF!,#REF!,#REF!,#REF!,#REF!,#REF!,#REF!,#REF!,#REF!,#REF!,#REF!,#REF!,#REF!,#REF!,#REF!</definedName>
    <definedName name="cantidad" localSheetId="3">#REF!,#REF!,#REF!,#REF!,#REF!,#REF!,#REF!,#REF!,#REF!,#REF!,#REF!,#REF!,#REF!,#REF!,#REF!,#REF!</definedName>
    <definedName name="cantidad" localSheetId="4">#REF!,#REF!,#REF!,#REF!,#REF!,#REF!,#REF!,#REF!,#REF!,#REF!,#REF!,#REF!,#REF!,#REF!,#REF!,#REF!</definedName>
    <definedName name="cantidad" localSheetId="5">#REF!,#REF!,#REF!,#REF!,#REF!,#REF!,#REF!,#REF!,#REF!,#REF!,#REF!,#REF!,#REF!,#REF!,#REF!,#REF!</definedName>
    <definedName name="cantidad" localSheetId="6">#REF!,#REF!,#REF!,#REF!,#REF!,#REF!,#REF!,#REF!,#REF!,#REF!,#REF!,#REF!,#REF!,#REF!,#REF!,#REF!</definedName>
    <definedName name="cantidad" localSheetId="7">#REF!,#REF!,#REF!,#REF!,#REF!,#REF!,#REF!,#REF!,#REF!,#REF!,#REF!,#REF!,#REF!,#REF!,#REF!,#REF!</definedName>
    <definedName name="cantidad">#REF!,#REF!,#REF!,#REF!,#REF!,#REF!,#REF!,#REF!,#REF!,#REF!,#REF!,#REF!,#REF!,#REF!,#REF!,#REF!</definedName>
    <definedName name="CAP">#REF!</definedName>
    <definedName name="CAPAC._HSE">#REF!</definedName>
    <definedName name="CARGA">#REF!</definedName>
    <definedName name="CARGOS">#REF!</definedName>
    <definedName name="carlos" localSheetId="1">'APUS CAPITULO 3'!MODIVejec</definedName>
    <definedName name="carlos" localSheetId="2">'APUS CAPITULO 4'!MODIVejec</definedName>
    <definedName name="carlos" localSheetId="3">'APUS CAPITULO 5'!MODIVejec</definedName>
    <definedName name="carlos" localSheetId="4">'APUS CAPITULO 6'!MODIVejec</definedName>
    <definedName name="carlos" localSheetId="5">'APUS CAPITULO 7'!MODIVejec</definedName>
    <definedName name="carlos" localSheetId="6">'APUS CAPITULO 8'!MODIVejec</definedName>
    <definedName name="carlos" localSheetId="7">'APUS CAPITULO 9'!MODIVejec</definedName>
    <definedName name="carlos">MODIVejec</definedName>
    <definedName name="CBLES">#REF!</definedName>
    <definedName name="CBLES1">#REF!</definedName>
    <definedName name="CBRDISEÑO">[45]SECTORIZACIÓN!$A$12:$G$20</definedName>
    <definedName name="CBWorkbookPriority" hidden="1">-1602700874</definedName>
    <definedName name="CC">[46]Personalizar!$G$22:$G$25</definedName>
    <definedName name="ccccc" localSheetId="1" hidden="1">{"TAB1",#N/A,TRUE,"GENERAL";"TAB2",#N/A,TRUE,"GENERAL";"TAB3",#N/A,TRUE,"GENERAL";"TAB4",#N/A,TRUE,"GENERAL";"TAB5",#N/A,TRUE,"GENERAL"}</definedName>
    <definedName name="ccccc" localSheetId="2" hidden="1">{"TAB1",#N/A,TRUE,"GENERAL";"TAB2",#N/A,TRUE,"GENERAL";"TAB3",#N/A,TRUE,"GENERAL";"TAB4",#N/A,TRUE,"GENERAL";"TAB5",#N/A,TRUE,"GENERAL"}</definedName>
    <definedName name="ccccc" localSheetId="3" hidden="1">{"TAB1",#N/A,TRUE,"GENERAL";"TAB2",#N/A,TRUE,"GENERAL";"TAB3",#N/A,TRUE,"GENERAL";"TAB4",#N/A,TRUE,"GENERAL";"TAB5",#N/A,TRUE,"GENERAL"}</definedName>
    <definedName name="ccccc" localSheetId="4" hidden="1">{"TAB1",#N/A,TRUE,"GENERAL";"TAB2",#N/A,TRUE,"GENERAL";"TAB3",#N/A,TRUE,"GENERAL";"TAB4",#N/A,TRUE,"GENERAL";"TAB5",#N/A,TRUE,"GENERAL"}</definedName>
    <definedName name="ccccc" localSheetId="5" hidden="1">{"TAB1",#N/A,TRUE,"GENERAL";"TAB2",#N/A,TRUE,"GENERAL";"TAB3",#N/A,TRUE,"GENERAL";"TAB4",#N/A,TRUE,"GENERAL";"TAB5",#N/A,TRUE,"GENERAL"}</definedName>
    <definedName name="ccccc" localSheetId="6" hidden="1">{"TAB1",#N/A,TRUE,"GENERAL";"TAB2",#N/A,TRUE,"GENERAL";"TAB3",#N/A,TRUE,"GENERAL";"TAB4",#N/A,TRUE,"GENERAL";"TAB5",#N/A,TRUE,"GENERAL"}</definedName>
    <definedName name="ccccc" localSheetId="7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'[47]A. P. U.'!#REF!</definedName>
    <definedName name="CCT">#REF!</definedName>
    <definedName name="ccto210">#REF!</definedName>
    <definedName name="cd">[48]Hoja1!$C$81</definedName>
    <definedName name="cdcdc" localSheetId="1" hidden="1">{"via1",#N/A,TRUE,"general";"via2",#N/A,TRUE,"general";"via3",#N/A,TRUE,"general"}</definedName>
    <definedName name="cdcdc" localSheetId="2" hidden="1">{"via1",#N/A,TRUE,"general";"via2",#N/A,TRUE,"general";"via3",#N/A,TRUE,"general"}</definedName>
    <definedName name="cdcdc" localSheetId="3" hidden="1">{"via1",#N/A,TRUE,"general";"via2",#N/A,TRUE,"general";"via3",#N/A,TRUE,"general"}</definedName>
    <definedName name="cdcdc" localSheetId="4" hidden="1">{"via1",#N/A,TRUE,"general";"via2",#N/A,TRUE,"general";"via3",#N/A,TRUE,"general"}</definedName>
    <definedName name="cdcdc" localSheetId="5" hidden="1">{"via1",#N/A,TRUE,"general";"via2",#N/A,TRUE,"general";"via3",#N/A,TRUE,"general"}</definedName>
    <definedName name="cdcdc" localSheetId="6" hidden="1">{"via1",#N/A,TRUE,"general";"via2",#N/A,TRUE,"general";"via3",#N/A,TRUE,"general"}</definedName>
    <definedName name="cdcdc" localSheetId="7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[33]CDItem!$G$8</definedName>
    <definedName name="CDE">#REF!</definedName>
    <definedName name="cdfgrtfd" hidden="1">#REF!</definedName>
    <definedName name="ceerf" localSheetId="1" hidden="1">{"TAB1",#N/A,TRUE,"GENERAL";"TAB2",#N/A,TRUE,"GENERAL";"TAB3",#N/A,TRUE,"GENERAL";"TAB4",#N/A,TRUE,"GENERAL";"TAB5",#N/A,TRUE,"GENERAL"}</definedName>
    <definedName name="ceerf" localSheetId="2" hidden="1">{"TAB1",#N/A,TRUE,"GENERAL";"TAB2",#N/A,TRUE,"GENERAL";"TAB3",#N/A,TRUE,"GENERAL";"TAB4",#N/A,TRUE,"GENERAL";"TAB5",#N/A,TRUE,"GENERAL"}</definedName>
    <definedName name="ceerf" localSheetId="3" hidden="1">{"TAB1",#N/A,TRUE,"GENERAL";"TAB2",#N/A,TRUE,"GENERAL";"TAB3",#N/A,TRUE,"GENERAL";"TAB4",#N/A,TRUE,"GENERAL";"TAB5",#N/A,TRUE,"GENERAL"}</definedName>
    <definedName name="ceerf" localSheetId="4" hidden="1">{"TAB1",#N/A,TRUE,"GENERAL";"TAB2",#N/A,TRUE,"GENERAL";"TAB3",#N/A,TRUE,"GENERAL";"TAB4",#N/A,TRUE,"GENERAL";"TAB5",#N/A,TRUE,"GENERAL"}</definedName>
    <definedName name="ceerf" localSheetId="5" hidden="1">{"TAB1",#N/A,TRUE,"GENERAL";"TAB2",#N/A,TRUE,"GENERAL";"TAB3",#N/A,TRUE,"GENERAL";"TAB4",#N/A,TRUE,"GENERAL";"TAB5",#N/A,TRUE,"GENERAL"}</definedName>
    <definedName name="ceerf" localSheetId="6" hidden="1">{"TAB1",#N/A,TRUE,"GENERAL";"TAB2",#N/A,TRUE,"GENERAL";"TAB3",#N/A,TRUE,"GENERAL";"TAB4",#N/A,TRUE,"GENERAL";"TAB5",#N/A,TRUE,"GENERAL"}</definedName>
    <definedName name="ceerf" localSheetId="7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>[49]Insum!$A$3:$H$63</definedName>
    <definedName name="CGDI01">[13]Tablas!#REF!</definedName>
    <definedName name="CGDI02">[13]Tablas!#REF!</definedName>
    <definedName name="CGDI03">[13]Tablas!#REF!</definedName>
    <definedName name="CGDI04">[13]Tablas!#REF!</definedName>
    <definedName name="CGDI05">[13]Tablas!#REF!</definedName>
    <definedName name="CGDI06">[13]Tablas!#REF!</definedName>
    <definedName name="CGDI07">[13]Tablas!#REF!</definedName>
    <definedName name="CGDI08">[13]Tablas!#REF!</definedName>
    <definedName name="CGEX01">[13]Tablas!#REF!</definedName>
    <definedName name="CGEX02">[13]Tablas!#REF!</definedName>
    <definedName name="CGEX031">[13]Tablas!#REF!</definedName>
    <definedName name="CGEX04">[13]Tablas!#REF!</definedName>
    <definedName name="CGFI011">[13]Tablas!#REF!</definedName>
    <definedName name="CGFI012">[13]Tablas!#REF!</definedName>
    <definedName name="CGFI021">[13]Tablas!#REF!</definedName>
    <definedName name="CGFI022">[13]Tablas!#REF!</definedName>
    <definedName name="CGFI023">[13]Tablas!#REF!</definedName>
    <definedName name="CGFI024">[13]Tablas!#REF!</definedName>
    <definedName name="CGFI031">[13]Tablas!#REF!</definedName>
    <definedName name="CGFI032">[13]Tablas!#REF!</definedName>
    <definedName name="CGFI0331">[13]Tablas!#REF!</definedName>
    <definedName name="CGFI0332">[13]Tablas!#REF!</definedName>
    <definedName name="CGFI0333">[13]Tablas!#REF!</definedName>
    <definedName name="CGFI0334">[13]Tablas!#REF!</definedName>
    <definedName name="CGFI0335">[13]Tablas!#REF!</definedName>
    <definedName name="CGFI0341">[13]Tablas!#REF!</definedName>
    <definedName name="CGFI0343">[13]Tablas!#REF!</definedName>
    <definedName name="CGFI0344">[13]Tablas!#REF!</definedName>
    <definedName name="CGPR01">[13]Tablas!#REF!</definedName>
    <definedName name="CGPR021">[13]Tablas!#REF!</definedName>
    <definedName name="CGPR022">[13]Tablas!#REF!</definedName>
    <definedName name="CGPR023">[13]Tablas!#REF!</definedName>
    <definedName name="CGPR024">[13]Tablas!#REF!</definedName>
    <definedName name="CGPR031">[13]Tablas!#REF!</definedName>
    <definedName name="CGPR032">[13]Tablas!#REF!</definedName>
    <definedName name="CGPR0331">[13]Tablas!#REF!</definedName>
    <definedName name="CGPR0332">[13]Tablas!#REF!</definedName>
    <definedName name="CGPR0333">[13]Tablas!#REF!</definedName>
    <definedName name="CGPR041">[13]Tablas!#REF!</definedName>
    <definedName name="CGPR042">[13]Tablas!#REF!</definedName>
    <definedName name="CGPR043">[13]Tablas!#REF!</definedName>
    <definedName name="CGPR051">[13]Tablas!#REF!</definedName>
    <definedName name="CGPR052">[13]Tablas!#REF!</definedName>
    <definedName name="CGPR0531">[13]Tablas!#REF!</definedName>
    <definedName name="CGPR0532">[13]Tablas!#REF!</definedName>
    <definedName name="CGPR0533">[13]Tablas!#REF!</definedName>
    <definedName name="CGPR0534">[13]Tablas!#REF!</definedName>
    <definedName name="CGPR0541">[13]Tablas!#REF!</definedName>
    <definedName name="CGPR0542">[13]Tablas!#REF!</definedName>
    <definedName name="CGPR0543">[13]Tablas!#REF!</definedName>
    <definedName name="CGPR061">[13]Tablas!#REF!</definedName>
    <definedName name="CGPR062">[13]Tablas!#REF!</definedName>
    <definedName name="CGPR0621">[13]Tablas!#REF!</definedName>
    <definedName name="CGPR0622">[13]Tablas!#REF!</definedName>
    <definedName name="CGPR0631">[13]Tablas!#REF!</definedName>
    <definedName name="CGPR0632">[13]Tablas!#REF!</definedName>
    <definedName name="CGPR0633">[13]Tablas!#REF!</definedName>
    <definedName name="CGPR0641">[13]Tablas!#REF!</definedName>
    <definedName name="CGPR0642">[13]Tablas!#REF!</definedName>
    <definedName name="CGPR0643">[13]Tablas!#REF!</definedName>
    <definedName name="CGRF01">[13]Tablas!#REF!</definedName>
    <definedName name="CGRF02">[13]Tablas!#REF!</definedName>
    <definedName name="CGRF031">[13]Tablas!#REF!</definedName>
    <definedName name="CGRF032">[13]Tablas!#REF!</definedName>
    <definedName name="CGRF0331">[13]Tablas!#REF!</definedName>
    <definedName name="CGRF0332">[13]Tablas!#REF!</definedName>
    <definedName name="CGRF0333">[13]Tablas!#REF!</definedName>
    <definedName name="CGRF0334">[13]Tablas!#REF!</definedName>
    <definedName name="CGRF0335">[13]Tablas!#REF!</definedName>
    <definedName name="CGRF0336">[13]Tablas!#REF!</definedName>
    <definedName name="CGRF0337">[13]Tablas!#REF!</definedName>
    <definedName name="CGRF0338">[13]Tablas!#REF!</definedName>
    <definedName name="CGRF0341">[13]Tablas!#REF!</definedName>
    <definedName name="CGRF0342">[13]Tablas!#REF!</definedName>
    <definedName name="CGRF0343">[13]Tablas!#REF!</definedName>
    <definedName name="CGRF041">[13]Tablas!#REF!</definedName>
    <definedName name="CGRF042">[13]Tablas!#REF!</definedName>
    <definedName name="CGRF0431">[13]Tablas!#REF!</definedName>
    <definedName name="CGRF0432">[13]Tablas!#REF!</definedName>
    <definedName name="CGRF0433">[13]Tablas!#REF!</definedName>
    <definedName name="CGRF0441">[13]Tablas!#REF!</definedName>
    <definedName name="CGRF0442">[13]Tablas!#REF!</definedName>
    <definedName name="CGRF0443">[13]Tablas!#REF!</definedName>
    <definedName name="CGSM01">[13]Tablas!#REF!</definedName>
    <definedName name="CGSM02">[13]Tablas!#REF!</definedName>
    <definedName name="CGSM03">[13]Tablas!#REF!</definedName>
    <definedName name="CGSM04">[13]Tablas!#REF!</definedName>
    <definedName name="CGSM05">[13]Tablas!#REF!</definedName>
    <definedName name="CGSO011">[13]Tablas!#REF!</definedName>
    <definedName name="CGSO012">[13]Tablas!#REF!</definedName>
    <definedName name="CGSO013">[13]Tablas!#REF!</definedName>
    <definedName name="CGSO014">[13]Tablas!#REF!</definedName>
    <definedName name="CGSO02">[13]Tablas!#REF!</definedName>
    <definedName name="CGSO031">[13]Tablas!#REF!</definedName>
    <definedName name="CGSO032">[13]Tablas!#REF!</definedName>
    <definedName name="CGSO033">[13]Tablas!#REF!</definedName>
    <definedName name="CGSO034">[13]Tablas!#REF!</definedName>
    <definedName name="CGSO041">[13]Tablas!#REF!</definedName>
    <definedName name="CGSO042">[13]Tablas!#REF!</definedName>
    <definedName name="CGSO043">[13]Tablas!#REF!</definedName>
    <definedName name="CGSO044">[13]Tablas!#REF!</definedName>
    <definedName name="CGSO051">[13]Tablas!#REF!</definedName>
    <definedName name="CGSO052">[13]Tablas!#REF!</definedName>
    <definedName name="CGSO053">[13]Tablas!#REF!</definedName>
    <definedName name="CGSO054">[13]Tablas!#REF!</definedName>
    <definedName name="CGSO055">[13]Tablas!#REF!</definedName>
    <definedName name="CGSO061">[13]Tablas!#REF!</definedName>
    <definedName name="CGSO062">[13]Tablas!#REF!</definedName>
    <definedName name="CGSO063">[13]Tablas!#REF!</definedName>
    <definedName name="CGSO064">[13]Tablas!#REF!</definedName>
    <definedName name="CGTR011">[13]Tablas!#REF!</definedName>
    <definedName name="CGTR012">[13]Tablas!#REF!</definedName>
    <definedName name="CGTR021">[13]Tablas!#REF!</definedName>
    <definedName name="CGTR022">[13]Tablas!#REF!</definedName>
    <definedName name="CGTR023">[13]Tablas!#REF!</definedName>
    <definedName name="CGTR031">[13]Tablas!#REF!</definedName>
    <definedName name="CGTR032">[13]Tablas!#REF!</definedName>
    <definedName name="CGTR033">[13]Tablas!#REF!</definedName>
    <definedName name="CGTR034">[13]Tablas!#REF!</definedName>
    <definedName name="CGTR035">[13]Tablas!#REF!</definedName>
    <definedName name="CGTR036">[13]Tablas!#REF!</definedName>
    <definedName name="CGTR037">[13]Tablas!#REF!</definedName>
    <definedName name="CGTR038">[13]Tablas!#REF!</definedName>
    <definedName name="CGTR039">[13]Tablas!#REF!</definedName>
    <definedName name="CGTR041">[13]Tablas!#REF!</definedName>
    <definedName name="CGTR042">[13]Tablas!#REF!</definedName>
    <definedName name="CGTR043">[13]Tablas!#REF!</definedName>
    <definedName name="CGTR044">[13]Tablas!#REF!</definedName>
    <definedName name="CGTR051">[13]Tablas!#REF!</definedName>
    <definedName name="Ch">#REF!</definedName>
    <definedName name="CHK_PU">'[5]7422CW00'!#REF!</definedName>
    <definedName name="CHP">#REF!</definedName>
    <definedName name="CISNEROS">#REF!</definedName>
    <definedName name="cjsa" hidden="1">#REF!</definedName>
    <definedName name="CL">#REF!</definedName>
    <definedName name="cmf">[50]Hoja1!$C$27</definedName>
    <definedName name="CMIBLE">#REF!</definedName>
    <definedName name="CMIBLE1">#REF!</definedName>
    <definedName name="Cod">#REF!</definedName>
    <definedName name="CodActEco">[12]EMPRESA!$F$10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[32]COMPARATIVO!#REF!</definedName>
    <definedName name="COLON">#REF!</definedName>
    <definedName name="ColTap" localSheetId="1">#REF!</definedName>
    <definedName name="ColTap" localSheetId="2">#REF!</definedName>
    <definedName name="ColTap" localSheetId="3">#REF!</definedName>
    <definedName name="ColTap" localSheetId="4">#REF!</definedName>
    <definedName name="ColTap" localSheetId="5">#REF!</definedName>
    <definedName name="ColTap" localSheetId="6">#REF!</definedName>
    <definedName name="ColTap" localSheetId="7">#REF!</definedName>
    <definedName name="ColTap">#REF!</definedName>
    <definedName name="Com">'[37]LIQUIDA-NOMINA'!$AL$4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#REF!</definedName>
    <definedName name="Contratante">'[12]DATOS CONTRATO'!$E$6</definedName>
    <definedName name="CONTRATO">[37]CONTRATO!$E$8</definedName>
    <definedName name="COPIA" localSheetId="1">'APUS CAPITULO 3'!eririutriuthdc</definedName>
    <definedName name="COPIA" localSheetId="2">'APUS CAPITULO 4'!eririutriuthdc</definedName>
    <definedName name="COPIA" localSheetId="3">'APUS CAPITULO 5'!eririutriuthdc</definedName>
    <definedName name="COPIA" localSheetId="4">'APUS CAPITULO 6'!eririutriuthdc</definedName>
    <definedName name="COPIA" localSheetId="5">'APUS CAPITULO 7'!eririutriuthdc</definedName>
    <definedName name="COPIA" localSheetId="6">'APUS CAPITULO 8'!eririutriuthdc</definedName>
    <definedName name="COPIA" localSheetId="7">'APUS CAPITULO 9'!eririutriuthdc</definedName>
    <definedName name="COPIA">[0]!eririutriuthdc</definedName>
    <definedName name="COPIA1">#REF!</definedName>
    <definedName name="COPIA2">#REF!</definedName>
    <definedName name="copiao4" localSheetId="1">'APUS CAPITULO 3'!eririutriuthdc</definedName>
    <definedName name="copiao4" localSheetId="2">'APUS CAPITULO 4'!eririutriuthdc</definedName>
    <definedName name="copiao4" localSheetId="3">'APUS CAPITULO 5'!eririutriuthdc</definedName>
    <definedName name="copiao4" localSheetId="4">'APUS CAPITULO 6'!eririutriuthdc</definedName>
    <definedName name="copiao4" localSheetId="5">'APUS CAPITULO 7'!eririutriuthdc</definedName>
    <definedName name="copiao4" localSheetId="6">'APUS CAPITULO 8'!eririutriuthdc</definedName>
    <definedName name="copiao4" localSheetId="7">'APUS CAPITULO 9'!eririutriuthdc</definedName>
    <definedName name="copiao4">[0]!eririutriuthdc</definedName>
    <definedName name="corri" localSheetId="1">'APUS CAPITULO 3'!eririutriuthdc</definedName>
    <definedName name="corri" localSheetId="2">'APUS CAPITULO 4'!eririutriuthdc</definedName>
    <definedName name="corri" localSheetId="3">'APUS CAPITULO 5'!eririutriuthdc</definedName>
    <definedName name="corri" localSheetId="4">'APUS CAPITULO 6'!eririutriuthdc</definedName>
    <definedName name="corri" localSheetId="5">'APUS CAPITULO 7'!eririutriuthdc</definedName>
    <definedName name="corri" localSheetId="6">'APUS CAPITULO 8'!eririutriuthdc</definedName>
    <definedName name="corri" localSheetId="7">'APUS CAPITULO 9'!eririutriuthdc</definedName>
    <definedName name="corri">[0]!eririutriuthdc</definedName>
    <definedName name="COSTO_FRENTE" localSheetId="1">[51]BITACORA!$E:$E</definedName>
    <definedName name="COSTO_FRENTE" localSheetId="2">[51]BITACORA!$E:$E</definedName>
    <definedName name="COSTO_FRENTE" localSheetId="3">[51]BITACORA!$E:$E</definedName>
    <definedName name="COSTO_FRENTE" localSheetId="4">[51]BITACORA!$E:$E</definedName>
    <definedName name="COSTO_FRENTE" localSheetId="5">[51]BITACORA!$E:$E</definedName>
    <definedName name="COSTO_FRENTE" localSheetId="6">[51]BITACORA!$E:$E</definedName>
    <definedName name="COSTO_FRENTE" localSheetId="7">[51]BITACORA!$E:$E</definedName>
    <definedName name="COSTO_FRENTE">[51]BITACORA!$E:$E</definedName>
    <definedName name="costo2" hidden="1">#REF!</definedName>
    <definedName name="COSTODIRECTO">#REF!</definedName>
    <definedName name="COSTOS">[52]TARIFAS!$A$1:$F$52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[53]civ_roma!$C$803:$G$804</definedName>
    <definedName name="Criterios_IM">'[5]7422CW00'!#REF!</definedName>
    <definedName name="Criticidad">[54]Tabla!$A$1:$A$5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'[5]7422CW00'!#REF!</definedName>
    <definedName name="CTRPAG">'[5]7422CW00'!#REF!</definedName>
    <definedName name="CUAL" localSheetId="1">'APUS CAPITULO 3'!eririutriuthdc</definedName>
    <definedName name="CUAL" localSheetId="2">'APUS CAPITULO 4'!eririutriuthdc</definedName>
    <definedName name="CUAL" localSheetId="3">'APUS CAPITULO 5'!eririutriuthdc</definedName>
    <definedName name="CUAL" localSheetId="4">'APUS CAPITULO 6'!eririutriuthdc</definedName>
    <definedName name="CUAL" localSheetId="5">'APUS CAPITULO 7'!eririutriuthdc</definedName>
    <definedName name="CUAL" localSheetId="6">'APUS CAPITULO 8'!eririutriuthdc</definedName>
    <definedName name="CUAL" localSheetId="7">'APUS CAPITULO 9'!eririutriuthdc</definedName>
    <definedName name="CUAL">[0]!eririutriuthdc</definedName>
    <definedName name="CUBS">#REF!</definedName>
    <definedName name="CUNET" localSheetId="1" hidden="1">{"via1",#N/A,TRUE,"general";"via2",#N/A,TRUE,"general";"via3",#N/A,TRUE,"general"}</definedName>
    <definedName name="CUNET" localSheetId="2" hidden="1">{"via1",#N/A,TRUE,"general";"via2",#N/A,TRUE,"general";"via3",#N/A,TRUE,"general"}</definedName>
    <definedName name="CUNET" localSheetId="3" hidden="1">{"via1",#N/A,TRUE,"general";"via2",#N/A,TRUE,"general";"via3",#N/A,TRUE,"general"}</definedName>
    <definedName name="CUNET" localSheetId="4" hidden="1">{"via1",#N/A,TRUE,"general";"via2",#N/A,TRUE,"general";"via3",#N/A,TRUE,"general"}</definedName>
    <definedName name="CUNET" localSheetId="5" hidden="1">{"via1",#N/A,TRUE,"general";"via2",#N/A,TRUE,"general";"via3",#N/A,TRUE,"general"}</definedName>
    <definedName name="CUNET" localSheetId="6" hidden="1">{"via1",#N/A,TRUE,"general";"via2",#N/A,TRUE,"general";"via3",#N/A,TRUE,"general"}</definedName>
    <definedName name="CUNET" localSheetId="7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0">[46]!Customize</definedName>
    <definedName name="Customize" localSheetId="1">[46]!Customize</definedName>
    <definedName name="Customize" localSheetId="2">[46]!Customize</definedName>
    <definedName name="Customize" localSheetId="3">[46]!Customize</definedName>
    <definedName name="Customize" localSheetId="4">[46]!Customize</definedName>
    <definedName name="Customize" localSheetId="5">[46]!Customize</definedName>
    <definedName name="Customize" localSheetId="6">[46]!Customize</definedName>
    <definedName name="Customize" localSheetId="7">[46]!Customize</definedName>
    <definedName name="Customize">[46]!Customize</definedName>
    <definedName name="cv">#REF!</definedName>
    <definedName name="CVa" localSheetId="1">#REF!</definedName>
    <definedName name="CVa" localSheetId="2">#REF!</definedName>
    <definedName name="CVa" localSheetId="3">#REF!</definedName>
    <definedName name="CVa" localSheetId="4">#REF!</definedName>
    <definedName name="CVa" localSheetId="5">#REF!</definedName>
    <definedName name="CVa" localSheetId="6">#REF!</definedName>
    <definedName name="CVa" localSheetId="7">#REF!</definedName>
    <definedName name="CVa">#REF!</definedName>
    <definedName name="cvbcvbf" localSheetId="1" hidden="1">{#N/A,#N/A,TRUE,"INGENIERIA";#N/A,#N/A,TRUE,"COMPRAS";#N/A,#N/A,TRUE,"DIRECCION";#N/A,#N/A,TRUE,"RESUMEN"}</definedName>
    <definedName name="cvbcvbf" localSheetId="2" hidden="1">{#N/A,#N/A,TRUE,"INGENIERIA";#N/A,#N/A,TRUE,"COMPRAS";#N/A,#N/A,TRUE,"DIRECCION";#N/A,#N/A,TRUE,"RESUMEN"}</definedName>
    <definedName name="cvbcvbf" localSheetId="3" hidden="1">{#N/A,#N/A,TRUE,"INGENIERIA";#N/A,#N/A,TRUE,"COMPRAS";#N/A,#N/A,TRUE,"DIRECCION";#N/A,#N/A,TRUE,"RESUMEN"}</definedName>
    <definedName name="cvbcvbf" localSheetId="4" hidden="1">{#N/A,#N/A,TRUE,"INGENIERIA";#N/A,#N/A,TRUE,"COMPRAS";#N/A,#N/A,TRUE,"DIRECCION";#N/A,#N/A,TRUE,"RESUMEN"}</definedName>
    <definedName name="cvbcvbf" localSheetId="5" hidden="1">{#N/A,#N/A,TRUE,"INGENIERIA";#N/A,#N/A,TRUE,"COMPRAS";#N/A,#N/A,TRUE,"DIRECCION";#N/A,#N/A,TRUE,"RESUMEN"}</definedName>
    <definedName name="cvbcvbf" localSheetId="6" hidden="1">{#N/A,#N/A,TRUE,"INGENIERIA";#N/A,#N/A,TRUE,"COMPRAS";#N/A,#N/A,TRUE,"DIRECCION";#N/A,#N/A,TRUE,"RESUMEN"}</definedName>
    <definedName name="cvbcvbf" localSheetId="7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1" hidden="1">{"via1",#N/A,TRUE,"general";"via2",#N/A,TRUE,"general";"via3",#N/A,TRUE,"general"}</definedName>
    <definedName name="cvfvd" localSheetId="2" hidden="1">{"via1",#N/A,TRUE,"general";"via2",#N/A,TRUE,"general";"via3",#N/A,TRUE,"general"}</definedName>
    <definedName name="cvfvd" localSheetId="3" hidden="1">{"via1",#N/A,TRUE,"general";"via2",#N/A,TRUE,"general";"via3",#N/A,TRUE,"general"}</definedName>
    <definedName name="cvfvd" localSheetId="4" hidden="1">{"via1",#N/A,TRUE,"general";"via2",#N/A,TRUE,"general";"via3",#N/A,TRUE,"general"}</definedName>
    <definedName name="cvfvd" localSheetId="5" hidden="1">{"via1",#N/A,TRUE,"general";"via2",#N/A,TRUE,"general";"via3",#N/A,TRUE,"general"}</definedName>
    <definedName name="cvfvd" localSheetId="6" hidden="1">{"via1",#N/A,TRUE,"general";"via2",#N/A,TRUE,"general";"via3",#N/A,TRUE,"general"}</definedName>
    <definedName name="cvfvd" localSheetId="7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localSheetId="2" hidden="1">{"TAB1",#N/A,TRUE,"GENERAL";"TAB2",#N/A,TRUE,"GENERAL";"TAB3",#N/A,TRUE,"GENERAL";"TAB4",#N/A,TRUE,"GENERAL";"TAB5",#N/A,TRUE,"GENERAL"}</definedName>
    <definedName name="cvn" localSheetId="3" hidden="1">{"TAB1",#N/A,TRUE,"GENERAL";"TAB2",#N/A,TRUE,"GENERAL";"TAB3",#N/A,TRUE,"GENERAL";"TAB4",#N/A,TRUE,"GENERAL";"TAB5",#N/A,TRUE,"GENERAL"}</definedName>
    <definedName name="cvn" localSheetId="4" hidden="1">{"TAB1",#N/A,TRUE,"GENERAL";"TAB2",#N/A,TRUE,"GENERAL";"TAB3",#N/A,TRUE,"GENERAL";"TAB4",#N/A,TRUE,"GENERAL";"TAB5",#N/A,TRUE,"GENERAL"}</definedName>
    <definedName name="cvn" localSheetId="5" hidden="1">{"TAB1",#N/A,TRUE,"GENERAL";"TAB2",#N/A,TRUE,"GENERAL";"TAB3",#N/A,TRUE,"GENERAL";"TAB4",#N/A,TRUE,"GENERAL";"TAB5",#N/A,TRUE,"GENERAL"}</definedName>
    <definedName name="cvn" localSheetId="6" hidden="1">{"TAB1",#N/A,TRUE,"GENERAL";"TAB2",#N/A,TRUE,"GENERAL";"TAB3",#N/A,TRUE,"GENERAL";"TAB4",#N/A,TRUE,"GENERAL";"TAB5",#N/A,TRUE,"GENERAL"}</definedName>
    <definedName name="cvn" localSheetId="7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localSheetId="2" hidden="1">{"via1",#N/A,TRUE,"general";"via2",#N/A,TRUE,"general";"via3",#N/A,TRUE,"general"}</definedName>
    <definedName name="CVXC" localSheetId="3" hidden="1">{"via1",#N/A,TRUE,"general";"via2",#N/A,TRUE,"general";"via3",#N/A,TRUE,"general"}</definedName>
    <definedName name="CVXC" localSheetId="4" hidden="1">{"via1",#N/A,TRUE,"general";"via2",#N/A,TRUE,"general";"via3",#N/A,TRUE,"general"}</definedName>
    <definedName name="CVXC" localSheetId="5" hidden="1">{"via1",#N/A,TRUE,"general";"via2",#N/A,TRUE,"general";"via3",#N/A,TRUE,"general"}</definedName>
    <definedName name="CVXC" localSheetId="6" hidden="1">{"via1",#N/A,TRUE,"general";"via2",#N/A,TRUE,"general";"via3",#N/A,TRUE,"general"}</definedName>
    <definedName name="CVXC" localSheetId="7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1" hidden="1">{"TAB1",#N/A,TRUE,"GENERAL";"TAB2",#N/A,TRUE,"GENERAL";"TAB3",#N/A,TRUE,"GENERAL";"TAB4",#N/A,TRUE,"GENERAL";"TAB5",#N/A,TRUE,"GENERAL"}</definedName>
    <definedName name="d" localSheetId="2" hidden="1">{"TAB1",#N/A,TRUE,"GENERAL";"TAB2",#N/A,TRUE,"GENERAL";"TAB3",#N/A,TRUE,"GENERAL";"TAB4",#N/A,TRUE,"GENERAL";"TAB5",#N/A,TRUE,"GENERAL"}</definedName>
    <definedName name="d" localSheetId="3" hidden="1">{"TAB1",#N/A,TRUE,"GENERAL";"TAB2",#N/A,TRUE,"GENERAL";"TAB3",#N/A,TRUE,"GENERAL";"TAB4",#N/A,TRUE,"GENERAL";"TAB5",#N/A,TRUE,"GENERAL"}</definedName>
    <definedName name="d" localSheetId="4" hidden="1">{"TAB1",#N/A,TRUE,"GENERAL";"TAB2",#N/A,TRUE,"GENERAL";"TAB3",#N/A,TRUE,"GENERAL";"TAB4",#N/A,TRUE,"GENERAL";"TAB5",#N/A,TRUE,"GENERAL"}</definedName>
    <definedName name="d" localSheetId="5" hidden="1">{"TAB1",#N/A,TRUE,"GENERAL";"TAB2",#N/A,TRUE,"GENERAL";"TAB3",#N/A,TRUE,"GENERAL";"TAB4",#N/A,TRUE,"GENERAL";"TAB5",#N/A,TRUE,"GENERAL"}</definedName>
    <definedName name="d" localSheetId="6" hidden="1">{"TAB1",#N/A,TRUE,"GENERAL";"TAB2",#N/A,TRUE,"GENERAL";"TAB3",#N/A,TRUE,"GENERAL";"TAB4",#N/A,TRUE,"GENERAL";"TAB5",#N/A,TRUE,"GENERAL"}</definedName>
    <definedName name="d" localSheetId="7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'[22]GPI 526'!#REF!</definedName>
    <definedName name="DASD" localSheetId="1" hidden="1">{"TAB1",#N/A,TRUE,"GENERAL";"TAB2",#N/A,TRUE,"GENERAL";"TAB3",#N/A,TRUE,"GENERAL";"TAB4",#N/A,TRUE,"GENERAL";"TAB5",#N/A,TRUE,"GENERAL"}</definedName>
    <definedName name="DASD" localSheetId="2" hidden="1">{"TAB1",#N/A,TRUE,"GENERAL";"TAB2",#N/A,TRUE,"GENERAL";"TAB3",#N/A,TRUE,"GENERAL";"TAB4",#N/A,TRUE,"GENERAL";"TAB5",#N/A,TRUE,"GENERAL"}</definedName>
    <definedName name="DASD" localSheetId="3" hidden="1">{"TAB1",#N/A,TRUE,"GENERAL";"TAB2",#N/A,TRUE,"GENERAL";"TAB3",#N/A,TRUE,"GENERAL";"TAB4",#N/A,TRUE,"GENERAL";"TAB5",#N/A,TRUE,"GENERAL"}</definedName>
    <definedName name="DASD" localSheetId="4" hidden="1">{"TAB1",#N/A,TRUE,"GENERAL";"TAB2",#N/A,TRUE,"GENERAL";"TAB3",#N/A,TRUE,"GENERAL";"TAB4",#N/A,TRUE,"GENERAL";"TAB5",#N/A,TRUE,"GENERAL"}</definedName>
    <definedName name="DASD" localSheetId="5" hidden="1">{"TAB1",#N/A,TRUE,"GENERAL";"TAB2",#N/A,TRUE,"GENERAL";"TAB3",#N/A,TRUE,"GENERAL";"TAB4",#N/A,TRUE,"GENERAL";"TAB5",#N/A,TRUE,"GENERAL"}</definedName>
    <definedName name="DASD" localSheetId="6" hidden="1">{"TAB1",#N/A,TRUE,"GENERAL";"TAB2",#N/A,TRUE,"GENERAL";"TAB3",#N/A,TRUE,"GENERAL";"TAB4",#N/A,TRUE,"GENERAL";"TAB5",#N/A,TRUE,"GENERAL"}</definedName>
    <definedName name="DASD" localSheetId="7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[53]civ_roma!$C$9:$G$799</definedName>
    <definedName name="DATO1">'[55]46'!$D$3:$CK$429</definedName>
    <definedName name="datos">#REF!</definedName>
    <definedName name="DBASE1">#REF!</definedName>
    <definedName name="DBASE2">#REF!</definedName>
    <definedName name="DBASE3">#REF!</definedName>
    <definedName name="dbfdfbi" localSheetId="1" hidden="1">{"TAB1",#N/A,TRUE,"GENERAL";"TAB2",#N/A,TRUE,"GENERAL";"TAB3",#N/A,TRUE,"GENERAL";"TAB4",#N/A,TRUE,"GENERAL";"TAB5",#N/A,TRUE,"GENERAL"}</definedName>
    <definedName name="dbfdfbi" localSheetId="2" hidden="1">{"TAB1",#N/A,TRUE,"GENERAL";"TAB2",#N/A,TRUE,"GENERAL";"TAB3",#N/A,TRUE,"GENERAL";"TAB4",#N/A,TRUE,"GENERAL";"TAB5",#N/A,TRUE,"GENERAL"}</definedName>
    <definedName name="dbfdfbi" localSheetId="3" hidden="1">{"TAB1",#N/A,TRUE,"GENERAL";"TAB2",#N/A,TRUE,"GENERAL";"TAB3",#N/A,TRUE,"GENERAL";"TAB4",#N/A,TRUE,"GENERAL";"TAB5",#N/A,TRUE,"GENERAL"}</definedName>
    <definedName name="dbfdfbi" localSheetId="4" hidden="1">{"TAB1",#N/A,TRUE,"GENERAL";"TAB2",#N/A,TRUE,"GENERAL";"TAB3",#N/A,TRUE,"GENERAL";"TAB4",#N/A,TRUE,"GENERAL";"TAB5",#N/A,TRUE,"GENERAL"}</definedName>
    <definedName name="dbfdfbi" localSheetId="5" hidden="1">{"TAB1",#N/A,TRUE,"GENERAL";"TAB2",#N/A,TRUE,"GENERAL";"TAB3",#N/A,TRUE,"GENERAL";"TAB4",#N/A,TRUE,"GENERAL";"TAB5",#N/A,TRUE,"GENERAL"}</definedName>
    <definedName name="dbfdfbi" localSheetId="6" hidden="1">{"TAB1",#N/A,TRUE,"GENERAL";"TAB2",#N/A,TRUE,"GENERAL";"TAB3",#N/A,TRUE,"GENERAL";"TAB4",#N/A,TRUE,"GENERAL";"TAB5",#N/A,TRUE,"GENERAL"}</definedName>
    <definedName name="dbfdfbi" localSheetId="7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[14]Tablas!#REF!</definedName>
    <definedName name="DCI1_1">[14]Tablas!#REF!</definedName>
    <definedName name="DCI1_1_1">[14]Tablas!#REF!</definedName>
    <definedName name="DCI1_1_2">[14]Tablas!#REF!</definedName>
    <definedName name="DCI1_1_3">[14]Tablas!#REF!</definedName>
    <definedName name="DCI1_1_4">[14]Tablas!#REF!</definedName>
    <definedName name="DCI1_2">[14]Tablas!#REF!</definedName>
    <definedName name="DCI1_3">[14]Tablas!#REF!</definedName>
    <definedName name="DCI1_4">[14]Tablas!#REF!</definedName>
    <definedName name="DCorriente">#REF!</definedName>
    <definedName name="Dcorriente1">'[56]Pta a tierra'!#REF!</definedName>
    <definedName name="DCSDCTV" localSheetId="1" hidden="1">{"via1",#N/A,TRUE,"general";"via2",#N/A,TRUE,"general";"via3",#N/A,TRUE,"general"}</definedName>
    <definedName name="DCSDCTV" localSheetId="2" hidden="1">{"via1",#N/A,TRUE,"general";"via2",#N/A,TRUE,"general";"via3",#N/A,TRUE,"general"}</definedName>
    <definedName name="DCSDCTV" localSheetId="3" hidden="1">{"via1",#N/A,TRUE,"general";"via2",#N/A,TRUE,"general";"via3",#N/A,TRUE,"general"}</definedName>
    <definedName name="DCSDCTV" localSheetId="4" hidden="1">{"via1",#N/A,TRUE,"general";"via2",#N/A,TRUE,"general";"via3",#N/A,TRUE,"general"}</definedName>
    <definedName name="DCSDCTV" localSheetId="5" hidden="1">{"via1",#N/A,TRUE,"general";"via2",#N/A,TRUE,"general";"via3",#N/A,TRUE,"general"}</definedName>
    <definedName name="DCSDCTV" localSheetId="6" hidden="1">{"via1",#N/A,TRUE,"general";"via2",#N/A,TRUE,"general";"via3",#N/A,TRUE,"general"}</definedName>
    <definedName name="DCSDCTV" localSheetId="7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d" localSheetId="1" hidden="1">{"via1",#N/A,TRUE,"general";"via2",#N/A,TRUE,"general";"via3",#N/A,TRUE,"general"}</definedName>
    <definedName name="ddd" localSheetId="2" hidden="1">{"via1",#N/A,TRUE,"general";"via2",#N/A,TRUE,"general";"via3",#N/A,TRUE,"general"}</definedName>
    <definedName name="ddd" localSheetId="3" hidden="1">{"via1",#N/A,TRUE,"general";"via2",#N/A,TRUE,"general";"via3",#N/A,TRUE,"general"}</definedName>
    <definedName name="ddd" localSheetId="4" hidden="1">{"via1",#N/A,TRUE,"general";"via2",#N/A,TRUE,"general";"via3",#N/A,TRUE,"general"}</definedName>
    <definedName name="ddd" localSheetId="5" hidden="1">{"via1",#N/A,TRUE,"general";"via2",#N/A,TRUE,"general";"via3",#N/A,TRUE,"general"}</definedName>
    <definedName name="ddd" localSheetId="6" hidden="1">{"via1",#N/A,TRUE,"general";"via2",#N/A,TRUE,"general";"via3",#N/A,TRUE,"general"}</definedName>
    <definedName name="ddd" localSheetId="7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1" hidden="1">{#N/A,#N/A,FALSE,"Estatico";#N/A,#N/A,FALSE,"Tuberia";#N/A,#N/A,FALSE,"Instrumentación";#N/A,#N/A,FALSE,"Mecanica";#N/A,#N/A,FALSE,"Electrico";#N/A,#N/A,FALSE,"Ofic.Civiles"}</definedName>
    <definedName name="DDDD" localSheetId="2" hidden="1">{#N/A,#N/A,FALSE,"Estatico";#N/A,#N/A,FALSE,"Tuberia";#N/A,#N/A,FALSE,"Instrumentación";#N/A,#N/A,FALSE,"Mecanica";#N/A,#N/A,FALSE,"Electrico";#N/A,#N/A,FALSE,"Ofic.Civiles"}</definedName>
    <definedName name="DDDD" localSheetId="3" hidden="1">{#N/A,#N/A,FALSE,"Estatico";#N/A,#N/A,FALSE,"Tuberia";#N/A,#N/A,FALSE,"Instrumentación";#N/A,#N/A,FALSE,"Mecanica";#N/A,#N/A,FALSE,"Electrico";#N/A,#N/A,FALSE,"Ofic.Civiles"}</definedName>
    <definedName name="DDDD" localSheetId="4" hidden="1">{#N/A,#N/A,FALSE,"Estatico";#N/A,#N/A,FALSE,"Tuberia";#N/A,#N/A,FALSE,"Instrumentación";#N/A,#N/A,FALSE,"Mecanica";#N/A,#N/A,FALSE,"Electrico";#N/A,#N/A,FALSE,"Ofic.Civiles"}</definedName>
    <definedName name="DDDD" localSheetId="5" hidden="1">{#N/A,#N/A,FALSE,"Estatico";#N/A,#N/A,FALSE,"Tuberia";#N/A,#N/A,FALSE,"Instrumentación";#N/A,#N/A,FALSE,"Mecanica";#N/A,#N/A,FALSE,"Electrico";#N/A,#N/A,FALSE,"Ofic.Civiles"}</definedName>
    <definedName name="DDDD" localSheetId="6" hidden="1">{#N/A,#N/A,FALSE,"Estatico";#N/A,#N/A,FALSE,"Tuberia";#N/A,#N/A,FALSE,"Instrumentación";#N/A,#N/A,FALSE,"Mecanica";#N/A,#N/A,FALSE,"Electrico";#N/A,#N/A,FALSE,"Ofic.Civiles"}</definedName>
    <definedName name="DDDD" localSheetId="7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1" hidden="1">{#N/A,#N/A,FALSE,"orthoflow";#N/A,#N/A,FALSE,"Miscelaneos";#N/A,#N/A,FALSE,"Instrumentacio";#N/A,#N/A,FALSE,"Electrico";#N/A,#N/A,FALSE,"Valv. Seguridad"}</definedName>
    <definedName name="DDDDDDD" localSheetId="2" hidden="1">{#N/A,#N/A,FALSE,"orthoflow";#N/A,#N/A,FALSE,"Miscelaneos";#N/A,#N/A,FALSE,"Instrumentacio";#N/A,#N/A,FALSE,"Electrico";#N/A,#N/A,FALSE,"Valv. Seguridad"}</definedName>
    <definedName name="DDDDDDD" localSheetId="3" hidden="1">{#N/A,#N/A,FALSE,"orthoflow";#N/A,#N/A,FALSE,"Miscelaneos";#N/A,#N/A,FALSE,"Instrumentacio";#N/A,#N/A,FALSE,"Electrico";#N/A,#N/A,FALSE,"Valv. Seguridad"}</definedName>
    <definedName name="DDDDDDD" localSheetId="4" hidden="1">{#N/A,#N/A,FALSE,"orthoflow";#N/A,#N/A,FALSE,"Miscelaneos";#N/A,#N/A,FALSE,"Instrumentacio";#N/A,#N/A,FALSE,"Electrico";#N/A,#N/A,FALSE,"Valv. Seguridad"}</definedName>
    <definedName name="DDDDDDD" localSheetId="5" hidden="1">{#N/A,#N/A,FALSE,"orthoflow";#N/A,#N/A,FALSE,"Miscelaneos";#N/A,#N/A,FALSE,"Instrumentacio";#N/A,#N/A,FALSE,"Electrico";#N/A,#N/A,FALSE,"Valv. Seguridad"}</definedName>
    <definedName name="DDDDDDD" localSheetId="6" hidden="1">{#N/A,#N/A,FALSE,"orthoflow";#N/A,#N/A,FALSE,"Miscelaneos";#N/A,#N/A,FALSE,"Instrumentacio";#N/A,#N/A,FALSE,"Electrico";#N/A,#N/A,FALSE,"Valv. Seguridad"}</definedName>
    <definedName name="DDDDDDD" localSheetId="7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1" hidden="1">{"via1",#N/A,TRUE,"general";"via2",#N/A,TRUE,"general";"via3",#N/A,TRUE,"general"}</definedName>
    <definedName name="ddddt" localSheetId="2" hidden="1">{"via1",#N/A,TRUE,"general";"via2",#N/A,TRUE,"general";"via3",#N/A,TRUE,"general"}</definedName>
    <definedName name="ddddt" localSheetId="3" hidden="1">{"via1",#N/A,TRUE,"general";"via2",#N/A,TRUE,"general";"via3",#N/A,TRUE,"general"}</definedName>
    <definedName name="ddddt" localSheetId="4" hidden="1">{"via1",#N/A,TRUE,"general";"via2",#N/A,TRUE,"general";"via3",#N/A,TRUE,"general"}</definedName>
    <definedName name="ddddt" localSheetId="5" hidden="1">{"via1",#N/A,TRUE,"general";"via2",#N/A,TRUE,"general";"via3",#N/A,TRUE,"general"}</definedName>
    <definedName name="ddddt" localSheetId="6" hidden="1">{"via1",#N/A,TRUE,"general";"via2",#N/A,TRUE,"general";"via3",#N/A,TRUE,"general"}</definedName>
    <definedName name="ddddt" localSheetId="7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1" hidden="1">{"TAB1",#N/A,TRUE,"GENERAL";"TAB2",#N/A,TRUE,"GENERAL";"TAB3",#N/A,TRUE,"GENERAL";"TAB4",#N/A,TRUE,"GENERAL";"TAB5",#N/A,TRUE,"GENERAL"}</definedName>
    <definedName name="ddewdw" localSheetId="2" hidden="1">{"TAB1",#N/A,TRUE,"GENERAL";"TAB2",#N/A,TRUE,"GENERAL";"TAB3",#N/A,TRUE,"GENERAL";"TAB4",#N/A,TRUE,"GENERAL";"TAB5",#N/A,TRUE,"GENERAL"}</definedName>
    <definedName name="ddewdw" localSheetId="3" hidden="1">{"TAB1",#N/A,TRUE,"GENERAL";"TAB2",#N/A,TRUE,"GENERAL";"TAB3",#N/A,TRUE,"GENERAL";"TAB4",#N/A,TRUE,"GENERAL";"TAB5",#N/A,TRUE,"GENERAL"}</definedName>
    <definedName name="ddewdw" localSheetId="4" hidden="1">{"TAB1",#N/A,TRUE,"GENERAL";"TAB2",#N/A,TRUE,"GENERAL";"TAB3",#N/A,TRUE,"GENERAL";"TAB4",#N/A,TRUE,"GENERAL";"TAB5",#N/A,TRUE,"GENERAL"}</definedName>
    <definedName name="ddewdw" localSheetId="5" hidden="1">{"TAB1",#N/A,TRUE,"GENERAL";"TAB2",#N/A,TRUE,"GENERAL";"TAB3",#N/A,TRUE,"GENERAL";"TAB4",#N/A,TRUE,"GENERAL";"TAB5",#N/A,TRUE,"GENERAL"}</definedName>
    <definedName name="ddewdw" localSheetId="6" hidden="1">{"TAB1",#N/A,TRUE,"GENERAL";"TAB2",#N/A,TRUE,"GENERAL";"TAB3",#N/A,TRUE,"GENERAL";"TAB4",#N/A,TRUE,"GENERAL";"TAB5",#N/A,TRUE,"GENERAL"}</definedName>
    <definedName name="ddewdw" localSheetId="7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localSheetId="3" hidden="1">{"TAB1",#N/A,TRUE,"GENERAL";"TAB2",#N/A,TRUE,"GENERAL";"TAB3",#N/A,TRUE,"GENERAL";"TAB4",#N/A,TRUE,"GENERAL";"TAB5",#N/A,TRUE,"GENERAL"}</definedName>
    <definedName name="ddfdh" localSheetId="4" hidden="1">{"TAB1",#N/A,TRUE,"GENERAL";"TAB2",#N/A,TRUE,"GENERAL";"TAB3",#N/A,TRUE,"GENERAL";"TAB4",#N/A,TRUE,"GENERAL";"TAB5",#N/A,TRUE,"GENERAL"}</definedName>
    <definedName name="ddfdh" localSheetId="5" hidden="1">{"TAB1",#N/A,TRUE,"GENERAL";"TAB2",#N/A,TRUE,"GENERAL";"TAB3",#N/A,TRUE,"GENERAL";"TAB4",#N/A,TRUE,"GENERAL";"TAB5",#N/A,TRUE,"GENERAL"}</definedName>
    <definedName name="ddfdh" localSheetId="6" hidden="1">{"TAB1",#N/A,TRUE,"GENERAL";"TAB2",#N/A,TRUE,"GENERAL";"TAB3",#N/A,TRUE,"GENERAL";"TAB4",#N/A,TRUE,"GENERAL";"TAB5",#N/A,TRUE,"GENERAL"}</definedName>
    <definedName name="ddfdh" localSheetId="7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localSheetId="3" hidden="1">{"TAB1",#N/A,TRUE,"GENERAL";"TAB2",#N/A,TRUE,"GENERAL";"TAB3",#N/A,TRUE,"GENERAL";"TAB4",#N/A,TRUE,"GENERAL";"TAB5",#N/A,TRUE,"GENERAL"}</definedName>
    <definedName name="DDGSDP" localSheetId="4" hidden="1">{"TAB1",#N/A,TRUE,"GENERAL";"TAB2",#N/A,TRUE,"GENERAL";"TAB3",#N/A,TRUE,"GENERAL";"TAB4",#N/A,TRUE,"GENERAL";"TAB5",#N/A,TRUE,"GENERAL"}</definedName>
    <definedName name="DDGSDP" localSheetId="5" hidden="1">{"TAB1",#N/A,TRUE,"GENERAL";"TAB2",#N/A,TRUE,"GENERAL";"TAB3",#N/A,TRUE,"GENERAL";"TAB4",#N/A,TRUE,"GENERAL";"TAB5",#N/A,TRUE,"GENERAL"}</definedName>
    <definedName name="DDGSDP" localSheetId="6" hidden="1">{"TAB1",#N/A,TRUE,"GENERAL";"TAB2",#N/A,TRUE,"GENERAL";"TAB3",#N/A,TRUE,"GENERAL";"TAB4",#N/A,TRUE,"GENERAL";"TAB5",#N/A,TRUE,"GENERAL"}</definedName>
    <definedName name="DDGSDP" localSheetId="7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[14]Tablas!#REF!</definedName>
    <definedName name="DDS1_1">[14]Tablas!#REF!</definedName>
    <definedName name="DDS1_1_1">[14]Tablas!#REF!</definedName>
    <definedName name="deded" localSheetId="1" hidden="1">{"TAB1",#N/A,TRUE,"GENERAL";"TAB2",#N/A,TRUE,"GENERAL";"TAB3",#N/A,TRUE,"GENERAL";"TAB4",#N/A,TRUE,"GENERAL";"TAB5",#N/A,TRUE,"GENERAL"}</definedName>
    <definedName name="deded" localSheetId="2" hidden="1">{"TAB1",#N/A,TRUE,"GENERAL";"TAB2",#N/A,TRUE,"GENERAL";"TAB3",#N/A,TRUE,"GENERAL";"TAB4",#N/A,TRUE,"GENERAL";"TAB5",#N/A,TRUE,"GENERAL"}</definedName>
    <definedName name="deded" localSheetId="3" hidden="1">{"TAB1",#N/A,TRUE,"GENERAL";"TAB2",#N/A,TRUE,"GENERAL";"TAB3",#N/A,TRUE,"GENERAL";"TAB4",#N/A,TRUE,"GENERAL";"TAB5",#N/A,TRUE,"GENERAL"}</definedName>
    <definedName name="deded" localSheetId="4" hidden="1">{"TAB1",#N/A,TRUE,"GENERAL";"TAB2",#N/A,TRUE,"GENERAL";"TAB3",#N/A,TRUE,"GENERAL";"TAB4",#N/A,TRUE,"GENERAL";"TAB5",#N/A,TRUE,"GENERAL"}</definedName>
    <definedName name="deded" localSheetId="5" hidden="1">{"TAB1",#N/A,TRUE,"GENERAL";"TAB2",#N/A,TRUE,"GENERAL";"TAB3",#N/A,TRUE,"GENERAL";"TAB4",#N/A,TRUE,"GENERAL";"TAB5",#N/A,TRUE,"GENERAL"}</definedName>
    <definedName name="deded" localSheetId="6" hidden="1">{"TAB1",#N/A,TRUE,"GENERAL";"TAB2",#N/A,TRUE,"GENERAL";"TAB3",#N/A,TRUE,"GENERAL";"TAB4",#N/A,TRUE,"GENERAL";"TAB5",#N/A,TRUE,"GENERAL"}</definedName>
    <definedName name="deded" localSheetId="7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1" hidden="1">{"via1",#N/A,TRUE,"general";"via2",#N/A,TRUE,"general";"via3",#N/A,TRUE,"general"}</definedName>
    <definedName name="defd" localSheetId="2" hidden="1">{"via1",#N/A,TRUE,"general";"via2",#N/A,TRUE,"general";"via3",#N/A,TRUE,"general"}</definedName>
    <definedName name="defd" localSheetId="3" hidden="1">{"via1",#N/A,TRUE,"general";"via2",#N/A,TRUE,"general";"via3",#N/A,TRUE,"general"}</definedName>
    <definedName name="defd" localSheetId="4" hidden="1">{"via1",#N/A,TRUE,"general";"via2",#N/A,TRUE,"general";"via3",#N/A,TRUE,"general"}</definedName>
    <definedName name="defd" localSheetId="5" hidden="1">{"via1",#N/A,TRUE,"general";"via2",#N/A,TRUE,"general";"via3",#N/A,TRUE,"general"}</definedName>
    <definedName name="defd" localSheetId="6" hidden="1">{"via1",#N/A,TRUE,"general";"via2",#N/A,TRUE,"general";"via3",#N/A,TRUE,"general"}</definedName>
    <definedName name="defd" localSheetId="7" hidden="1">{"via1",#N/A,TRUE,"general";"via2",#N/A,TRUE,"general";"via3",#N/A,TRUE,"general"}</definedName>
    <definedName name="defd" hidden="1">{"via1",#N/A,TRUE,"general";"via2",#N/A,TRUE,"general";"via3",#N/A,TRUE,"general"}</definedName>
    <definedName name="demanto">#REF!</definedName>
    <definedName name="DEMOLICIÓN">'[57]BASE-LISTAS'!$B$24:$B$29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[54]Tabla!$B$1:$B$397</definedName>
    <definedName name="DEPENDENCIA">[54]Tabla!$B$1:$B$397</definedName>
    <definedName name="DEPENDENCIAS">[54]Tabla!$B$1:$B$397</definedName>
    <definedName name="DERFE">#REF!</definedName>
    <definedName name="desarrolladas" localSheetId="1">'[26]Reservas de Petróleo'!$A$2,'[26]Reservas de Petróleo'!$A$1,'[26]Reservas de Petróleo'!$D$4,'[26]Reservas de Petróleo'!$F:$F</definedName>
    <definedName name="desarrolladas" localSheetId="2">'[26]Reservas de Petróleo'!$A$2,'[26]Reservas de Petróleo'!$A$1,'[26]Reservas de Petróleo'!$D$4,'[26]Reservas de Petróleo'!$F:$F</definedName>
    <definedName name="desarrolladas" localSheetId="3">'[26]Reservas de Petróleo'!$A$2,'[26]Reservas de Petróleo'!$A$1,'[26]Reservas de Petróleo'!$D$4,'[26]Reservas de Petróleo'!$F:$F</definedName>
    <definedName name="desarrolladas" localSheetId="4">'[26]Reservas de Petróleo'!$A$2,'[26]Reservas de Petróleo'!$A$1,'[26]Reservas de Petróleo'!$D$4,'[26]Reservas de Petróleo'!$F:$F</definedName>
    <definedName name="desarrolladas" localSheetId="5">'[26]Reservas de Petróleo'!$A$2,'[26]Reservas de Petróleo'!$A$1,'[26]Reservas de Petróleo'!$D$4,'[26]Reservas de Petróleo'!$F:$F</definedName>
    <definedName name="desarrolladas" localSheetId="6">'[26]Reservas de Petróleo'!$A$2,'[26]Reservas de Petróleo'!$A$1,'[26]Reservas de Petróleo'!$D$4,'[26]Reservas de Petróleo'!$F:$F</definedName>
    <definedName name="desarrolladas" localSheetId="7">'[26]Reservas de Petróleo'!$A$2,'[26]Reservas de Petróleo'!$A$1,'[26]Reservas de Petróleo'!$D$4,'[26]Reservas de Petróleo'!$F:$F</definedName>
    <definedName name="desarrolladas">'[26]Reservas de Petróleo'!$A$2,'[26]Reservas de Petróleo'!$A$1,'[26]Reservas de Petróleo'!$D$4,'[26]Reservas de Petróleo'!$F:$F</definedName>
    <definedName name="DESCUNMI">#REF!</definedName>
    <definedName name="DEST_ART">[42]steel!#REF!</definedName>
    <definedName name="DESTCOD">'[5]7422CW00'!#REF!</definedName>
    <definedName name="DESTFG">'[5]7422CW00'!#REF!</definedName>
    <definedName name="DESTQTY">'[5]7422CW00'!#REF!</definedName>
    <definedName name="DETAIL">#REF!</definedName>
    <definedName name="Detalle_Reserva">#REF!</definedName>
    <definedName name="DEX">#REF!</definedName>
    <definedName name="DF">[58]Cronograma!#REF!</definedName>
    <definedName name="dfa" localSheetId="1" hidden="1">{"TAB1",#N/A,TRUE,"GENERAL";"TAB2",#N/A,TRUE,"GENERAL";"TAB3",#N/A,TRUE,"GENERAL";"TAB4",#N/A,TRUE,"GENERAL";"TAB5",#N/A,TRUE,"GENERAL"}</definedName>
    <definedName name="dfa" localSheetId="2" hidden="1">{"TAB1",#N/A,TRUE,"GENERAL";"TAB2",#N/A,TRUE,"GENERAL";"TAB3",#N/A,TRUE,"GENERAL";"TAB4",#N/A,TRUE,"GENERAL";"TAB5",#N/A,TRUE,"GENERAL"}</definedName>
    <definedName name="dfa" localSheetId="3" hidden="1">{"TAB1",#N/A,TRUE,"GENERAL";"TAB2",#N/A,TRUE,"GENERAL";"TAB3",#N/A,TRUE,"GENERAL";"TAB4",#N/A,TRUE,"GENERAL";"TAB5",#N/A,TRUE,"GENERAL"}</definedName>
    <definedName name="dfa" localSheetId="4" hidden="1">{"TAB1",#N/A,TRUE,"GENERAL";"TAB2",#N/A,TRUE,"GENERAL";"TAB3",#N/A,TRUE,"GENERAL";"TAB4",#N/A,TRUE,"GENERAL";"TAB5",#N/A,TRUE,"GENERAL"}</definedName>
    <definedName name="dfa" localSheetId="5" hidden="1">{"TAB1",#N/A,TRUE,"GENERAL";"TAB2",#N/A,TRUE,"GENERAL";"TAB3",#N/A,TRUE,"GENERAL";"TAB4",#N/A,TRUE,"GENERAL";"TAB5",#N/A,TRUE,"GENERAL"}</definedName>
    <definedName name="dfa" localSheetId="6" hidden="1">{"TAB1",#N/A,TRUE,"GENERAL";"TAB2",#N/A,TRUE,"GENERAL";"TAB3",#N/A,TRUE,"GENERAL";"TAB4",#N/A,TRUE,"GENERAL";"TAB5",#N/A,TRUE,"GENERAL"}</definedName>
    <definedName name="dfa" localSheetId="7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localSheetId="3" hidden="1">{"TAB1",#N/A,TRUE,"GENERAL";"TAB2",#N/A,TRUE,"GENERAL";"TAB3",#N/A,TRUE,"GENERAL";"TAB4",#N/A,TRUE,"GENERAL";"TAB5",#N/A,TRUE,"GENERAL"}</definedName>
    <definedName name="dfasd" localSheetId="4" hidden="1">{"TAB1",#N/A,TRUE,"GENERAL";"TAB2",#N/A,TRUE,"GENERAL";"TAB3",#N/A,TRUE,"GENERAL";"TAB4",#N/A,TRUE,"GENERAL";"TAB5",#N/A,TRUE,"GENERAL"}</definedName>
    <definedName name="dfasd" localSheetId="5" hidden="1">{"TAB1",#N/A,TRUE,"GENERAL";"TAB2",#N/A,TRUE,"GENERAL";"TAB3",#N/A,TRUE,"GENERAL";"TAB4",#N/A,TRUE,"GENERAL";"TAB5",#N/A,TRUE,"GENERAL"}</definedName>
    <definedName name="dfasd" localSheetId="6" hidden="1">{"TAB1",#N/A,TRUE,"GENERAL";"TAB2",#N/A,TRUE,"GENERAL";"TAB3",#N/A,TRUE,"GENERAL";"TAB4",#N/A,TRUE,"GENERAL";"TAB5",#N/A,TRUE,"GENERAL"}</definedName>
    <definedName name="dfasd" localSheetId="7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" hidden="1">{"via1",#N/A,TRUE,"general";"via2",#N/A,TRUE,"general";"via3",#N/A,TRUE,"general"}</definedName>
    <definedName name="DFBNJ" localSheetId="2" hidden="1">{"via1",#N/A,TRUE,"general";"via2",#N/A,TRUE,"general";"via3",#N/A,TRUE,"general"}</definedName>
    <definedName name="DFBNJ" localSheetId="3" hidden="1">{"via1",#N/A,TRUE,"general";"via2",#N/A,TRUE,"general";"via3",#N/A,TRUE,"general"}</definedName>
    <definedName name="DFBNJ" localSheetId="4" hidden="1">{"via1",#N/A,TRUE,"general";"via2",#N/A,TRUE,"general";"via3",#N/A,TRUE,"general"}</definedName>
    <definedName name="DFBNJ" localSheetId="5" hidden="1">{"via1",#N/A,TRUE,"general";"via2",#N/A,TRUE,"general";"via3",#N/A,TRUE,"general"}</definedName>
    <definedName name="DFBNJ" localSheetId="6" hidden="1">{"via1",#N/A,TRUE,"general";"via2",#N/A,TRUE,"general";"via3",#N/A,TRUE,"general"}</definedName>
    <definedName name="DFBNJ" localSheetId="7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1" hidden="1">{"TAB1",#N/A,TRUE,"GENERAL";"TAB2",#N/A,TRUE,"GENERAL";"TAB3",#N/A,TRUE,"GENERAL";"TAB4",#N/A,TRUE,"GENERAL";"TAB5",#N/A,TRUE,"GENERAL"}</definedName>
    <definedName name="dfds" localSheetId="2" hidden="1">{"TAB1",#N/A,TRUE,"GENERAL";"TAB2",#N/A,TRUE,"GENERAL";"TAB3",#N/A,TRUE,"GENERAL";"TAB4",#N/A,TRUE,"GENERAL";"TAB5",#N/A,TRUE,"GENERAL"}</definedName>
    <definedName name="dfds" localSheetId="3" hidden="1">{"TAB1",#N/A,TRUE,"GENERAL";"TAB2",#N/A,TRUE,"GENERAL";"TAB3",#N/A,TRUE,"GENERAL";"TAB4",#N/A,TRUE,"GENERAL";"TAB5",#N/A,TRUE,"GENERAL"}</definedName>
    <definedName name="dfds" localSheetId="4" hidden="1">{"TAB1",#N/A,TRUE,"GENERAL";"TAB2",#N/A,TRUE,"GENERAL";"TAB3",#N/A,TRUE,"GENERAL";"TAB4",#N/A,TRUE,"GENERAL";"TAB5",#N/A,TRUE,"GENERAL"}</definedName>
    <definedName name="dfds" localSheetId="5" hidden="1">{"TAB1",#N/A,TRUE,"GENERAL";"TAB2",#N/A,TRUE,"GENERAL";"TAB3",#N/A,TRUE,"GENERAL";"TAB4",#N/A,TRUE,"GENERAL";"TAB5",#N/A,TRUE,"GENERAL"}</definedName>
    <definedName name="dfds" localSheetId="6" hidden="1">{"TAB1",#N/A,TRUE,"GENERAL";"TAB2",#N/A,TRUE,"GENERAL";"TAB3",#N/A,TRUE,"GENERAL";"TAB4",#N/A,TRUE,"GENERAL";"TAB5",#N/A,TRUE,"GENERAL"}</definedName>
    <definedName name="dfds" localSheetId="7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localSheetId="2" hidden="1">{"via1",#N/A,TRUE,"general";"via2",#N/A,TRUE,"general";"via3",#N/A,TRUE,"general"}</definedName>
    <definedName name="dfdsfi" localSheetId="3" hidden="1">{"via1",#N/A,TRUE,"general";"via2",#N/A,TRUE,"general";"via3",#N/A,TRUE,"general"}</definedName>
    <definedName name="dfdsfi" localSheetId="4" hidden="1">{"via1",#N/A,TRUE,"general";"via2",#N/A,TRUE,"general";"via3",#N/A,TRUE,"general"}</definedName>
    <definedName name="dfdsfi" localSheetId="5" hidden="1">{"via1",#N/A,TRUE,"general";"via2",#N/A,TRUE,"general";"via3",#N/A,TRUE,"general"}</definedName>
    <definedName name="dfdsfi" localSheetId="6" hidden="1">{"via1",#N/A,TRUE,"general";"via2",#N/A,TRUE,"general";"via3",#N/A,TRUE,"general"}</definedName>
    <definedName name="dfdsfi" localSheetId="7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1" hidden="1">{"TAB1",#N/A,TRUE,"GENERAL";"TAB2",#N/A,TRUE,"GENERAL";"TAB3",#N/A,TRUE,"GENERAL";"TAB4",#N/A,TRUE,"GENERAL";"TAB5",#N/A,TRUE,"GENERAL"}</definedName>
    <definedName name="dffffe" localSheetId="2" hidden="1">{"TAB1",#N/A,TRUE,"GENERAL";"TAB2",#N/A,TRUE,"GENERAL";"TAB3",#N/A,TRUE,"GENERAL";"TAB4",#N/A,TRUE,"GENERAL";"TAB5",#N/A,TRUE,"GENERAL"}</definedName>
    <definedName name="dffffe" localSheetId="3" hidden="1">{"TAB1",#N/A,TRUE,"GENERAL";"TAB2",#N/A,TRUE,"GENERAL";"TAB3",#N/A,TRUE,"GENERAL";"TAB4",#N/A,TRUE,"GENERAL";"TAB5",#N/A,TRUE,"GENERAL"}</definedName>
    <definedName name="dffffe" localSheetId="4" hidden="1">{"TAB1",#N/A,TRUE,"GENERAL";"TAB2",#N/A,TRUE,"GENERAL";"TAB3",#N/A,TRUE,"GENERAL";"TAB4",#N/A,TRUE,"GENERAL";"TAB5",#N/A,TRUE,"GENERAL"}</definedName>
    <definedName name="dffffe" localSheetId="5" hidden="1">{"TAB1",#N/A,TRUE,"GENERAL";"TAB2",#N/A,TRUE,"GENERAL";"TAB3",#N/A,TRUE,"GENERAL";"TAB4",#N/A,TRUE,"GENERAL";"TAB5",#N/A,TRUE,"GENERAL"}</definedName>
    <definedName name="dffffe" localSheetId="6" hidden="1">{"TAB1",#N/A,TRUE,"GENERAL";"TAB2",#N/A,TRUE,"GENERAL";"TAB3",#N/A,TRUE,"GENERAL";"TAB4",#N/A,TRUE,"GENERAL";"TAB5",#N/A,TRUE,"GENERAL"}</definedName>
    <definedName name="dffffe" localSheetId="7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" hidden="1">{"via1",#N/A,TRUE,"general";"via2",#N/A,TRUE,"general";"via3",#N/A,TRUE,"general"}</definedName>
    <definedName name="DFG" localSheetId="2" hidden="1">{"via1",#N/A,TRUE,"general";"via2",#N/A,TRUE,"general";"via3",#N/A,TRUE,"general"}</definedName>
    <definedName name="DFG" localSheetId="3" hidden="1">{"via1",#N/A,TRUE,"general";"via2",#N/A,TRUE,"general";"via3",#N/A,TRUE,"general"}</definedName>
    <definedName name="DFG" localSheetId="4" hidden="1">{"via1",#N/A,TRUE,"general";"via2",#N/A,TRUE,"general";"via3",#N/A,TRUE,"general"}</definedName>
    <definedName name="DFG" localSheetId="5" hidden="1">{"via1",#N/A,TRUE,"general";"via2",#N/A,TRUE,"general";"via3",#N/A,TRUE,"general"}</definedName>
    <definedName name="DFG" localSheetId="6" hidden="1">{"via1",#N/A,TRUE,"general";"via2",#N/A,TRUE,"general";"via3",#N/A,TRUE,"general"}</definedName>
    <definedName name="DFG" localSheetId="7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localSheetId="3" hidden="1">{"via1",#N/A,TRUE,"general";"via2",#N/A,TRUE,"general";"via3",#N/A,TRUE,"general"}</definedName>
    <definedName name="DFGBHJ" localSheetId="4" hidden="1">{"via1",#N/A,TRUE,"general";"via2",#N/A,TRUE,"general";"via3",#N/A,TRUE,"general"}</definedName>
    <definedName name="DFGBHJ" localSheetId="5" hidden="1">{"via1",#N/A,TRUE,"general";"via2",#N/A,TRUE,"general";"via3",#N/A,TRUE,"general"}</definedName>
    <definedName name="DFGBHJ" localSheetId="6" hidden="1">{"via1",#N/A,TRUE,"general";"via2",#N/A,TRUE,"general";"via3",#N/A,TRUE,"general"}</definedName>
    <definedName name="DFGBHJ" localSheetId="7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localSheetId="3" hidden="1">{"via1",#N/A,TRUE,"general";"via2",#N/A,TRUE,"general";"via3",#N/A,TRUE,"general"}</definedName>
    <definedName name="DFGDFG" localSheetId="4" hidden="1">{"via1",#N/A,TRUE,"general";"via2",#N/A,TRUE,"general";"via3",#N/A,TRUE,"general"}</definedName>
    <definedName name="DFGDFG" localSheetId="5" hidden="1">{"via1",#N/A,TRUE,"general";"via2",#N/A,TRUE,"general";"via3",#N/A,TRUE,"general"}</definedName>
    <definedName name="DFGDFG" localSheetId="6" hidden="1">{"via1",#N/A,TRUE,"general";"via2",#N/A,TRUE,"general";"via3",#N/A,TRUE,"general"}</definedName>
    <definedName name="DFGDFG" localSheetId="7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localSheetId="3" hidden="1">{"TAB1",#N/A,TRUE,"GENERAL";"TAB2",#N/A,TRUE,"GENERAL";"TAB3",#N/A,TRUE,"GENERAL";"TAB4",#N/A,TRUE,"GENERAL";"TAB5",#N/A,TRUE,"GENERAL"}</definedName>
    <definedName name="DFGDYYB" localSheetId="4" hidden="1">{"TAB1",#N/A,TRUE,"GENERAL";"TAB2",#N/A,TRUE,"GENERAL";"TAB3",#N/A,TRUE,"GENERAL";"TAB4",#N/A,TRUE,"GENERAL";"TAB5",#N/A,TRUE,"GENERAL"}</definedName>
    <definedName name="DFGDYYB" localSheetId="5" hidden="1">{"TAB1",#N/A,TRUE,"GENERAL";"TAB2",#N/A,TRUE,"GENERAL";"TAB3",#N/A,TRUE,"GENERAL";"TAB4",#N/A,TRUE,"GENERAL";"TAB5",#N/A,TRUE,"GENERAL"}</definedName>
    <definedName name="DFGDYYB" localSheetId="6" hidden="1">{"TAB1",#N/A,TRUE,"GENERAL";"TAB2",#N/A,TRUE,"GENERAL";"TAB3",#N/A,TRUE,"GENERAL";"TAB4",#N/A,TRUE,"GENERAL";"TAB5",#N/A,TRUE,"GENERAL"}</definedName>
    <definedName name="DFGDYYB" localSheetId="7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localSheetId="2" hidden="1">{"via1",#N/A,TRUE,"general";"via2",#N/A,TRUE,"general";"via3",#N/A,TRUE,"general"}</definedName>
    <definedName name="dfgf" localSheetId="3" hidden="1">{"via1",#N/A,TRUE,"general";"via2",#N/A,TRUE,"general";"via3",#N/A,TRUE,"general"}</definedName>
    <definedName name="dfgf" localSheetId="4" hidden="1">{"via1",#N/A,TRUE,"general";"via2",#N/A,TRUE,"general";"via3",#N/A,TRUE,"general"}</definedName>
    <definedName name="dfgf" localSheetId="5" hidden="1">{"via1",#N/A,TRUE,"general";"via2",#N/A,TRUE,"general";"via3",#N/A,TRUE,"general"}</definedName>
    <definedName name="dfgf" localSheetId="6" hidden="1">{"via1",#N/A,TRUE,"general";"via2",#N/A,TRUE,"general";"via3",#N/A,TRUE,"general"}</definedName>
    <definedName name="dfgf" localSheetId="7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localSheetId="3" hidden="1">{"TAB1",#N/A,TRUE,"GENERAL";"TAB2",#N/A,TRUE,"GENERAL";"TAB3",#N/A,TRUE,"GENERAL";"TAB4",#N/A,TRUE,"GENERAL";"TAB5",#N/A,TRUE,"GENERAL"}</definedName>
    <definedName name="DFGFBOP" localSheetId="4" hidden="1">{"TAB1",#N/A,TRUE,"GENERAL";"TAB2",#N/A,TRUE,"GENERAL";"TAB3",#N/A,TRUE,"GENERAL";"TAB4",#N/A,TRUE,"GENERAL";"TAB5",#N/A,TRUE,"GENERAL"}</definedName>
    <definedName name="DFGFBOP" localSheetId="5" hidden="1">{"TAB1",#N/A,TRUE,"GENERAL";"TAB2",#N/A,TRUE,"GENERAL";"TAB3",#N/A,TRUE,"GENERAL";"TAB4",#N/A,TRUE,"GENERAL";"TAB5",#N/A,TRUE,"GENERAL"}</definedName>
    <definedName name="DFGFBOP" localSheetId="6" hidden="1">{"TAB1",#N/A,TRUE,"GENERAL";"TAB2",#N/A,TRUE,"GENERAL";"TAB3",#N/A,TRUE,"GENERAL";"TAB4",#N/A,TRUE,"GENERAL";"TAB5",#N/A,TRUE,"GENERAL"}</definedName>
    <definedName name="DFGFBOP" localSheetId="7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localSheetId="3" hidden="1">{"TAB1",#N/A,TRUE,"GENERAL";"TAB2",#N/A,TRUE,"GENERAL";"TAB3",#N/A,TRUE,"GENERAL";"TAB4",#N/A,TRUE,"GENERAL";"TAB5",#N/A,TRUE,"GENERAL"}</definedName>
    <definedName name="DFGFDG" localSheetId="4" hidden="1">{"TAB1",#N/A,TRUE,"GENERAL";"TAB2",#N/A,TRUE,"GENERAL";"TAB3",#N/A,TRUE,"GENERAL";"TAB4",#N/A,TRUE,"GENERAL";"TAB5",#N/A,TRUE,"GENERAL"}</definedName>
    <definedName name="DFGFDG" localSheetId="5" hidden="1">{"TAB1",#N/A,TRUE,"GENERAL";"TAB2",#N/A,TRUE,"GENERAL";"TAB3",#N/A,TRUE,"GENERAL";"TAB4",#N/A,TRUE,"GENERAL";"TAB5",#N/A,TRUE,"GENERAL"}</definedName>
    <definedName name="DFGFDG" localSheetId="6" hidden="1">{"TAB1",#N/A,TRUE,"GENERAL";"TAB2",#N/A,TRUE,"GENERAL";"TAB3",#N/A,TRUE,"GENERAL";"TAB4",#N/A,TRUE,"GENERAL";"TAB5",#N/A,TRUE,"GENERAL"}</definedName>
    <definedName name="DFGFDG" localSheetId="7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localSheetId="3" hidden="1">{"TAB1",#N/A,TRUE,"GENERAL";"TAB2",#N/A,TRUE,"GENERAL";"TAB3",#N/A,TRUE,"GENERAL";"TAB4",#N/A,TRUE,"GENERAL";"TAB5",#N/A,TRUE,"GENERAL"}</definedName>
    <definedName name="DFGV" localSheetId="4" hidden="1">{"TAB1",#N/A,TRUE,"GENERAL";"TAB2",#N/A,TRUE,"GENERAL";"TAB3",#N/A,TRUE,"GENERAL";"TAB4",#N/A,TRUE,"GENERAL";"TAB5",#N/A,TRUE,"GENERAL"}</definedName>
    <definedName name="DFGV" localSheetId="5" hidden="1">{"TAB1",#N/A,TRUE,"GENERAL";"TAB2",#N/A,TRUE,"GENERAL";"TAB3",#N/A,TRUE,"GENERAL";"TAB4",#N/A,TRUE,"GENERAL";"TAB5",#N/A,TRUE,"GENERAL"}</definedName>
    <definedName name="DFGV" localSheetId="6" hidden="1">{"TAB1",#N/A,TRUE,"GENERAL";"TAB2",#N/A,TRUE,"GENERAL";"TAB3",#N/A,TRUE,"GENERAL";"TAB4",#N/A,TRUE,"GENERAL";"TAB5",#N/A,TRUE,"GENERAL"}</definedName>
    <definedName name="DFGV" localSheetId="7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localSheetId="3" hidden="1">{"TAB1",#N/A,TRUE,"GENERAL";"TAB2",#N/A,TRUE,"GENERAL";"TAB3",#N/A,TRUE,"GENERAL";"TAB4",#N/A,TRUE,"GENERAL";"TAB5",#N/A,TRUE,"GENERAL"}</definedName>
    <definedName name="dfgypuj" localSheetId="4" hidden="1">{"TAB1",#N/A,TRUE,"GENERAL";"TAB2",#N/A,TRUE,"GENERAL";"TAB3",#N/A,TRUE,"GENERAL";"TAB4",#N/A,TRUE,"GENERAL";"TAB5",#N/A,TRUE,"GENERAL"}</definedName>
    <definedName name="dfgypuj" localSheetId="5" hidden="1">{"TAB1",#N/A,TRUE,"GENERAL";"TAB2",#N/A,TRUE,"GENERAL";"TAB3",#N/A,TRUE,"GENERAL";"TAB4",#N/A,TRUE,"GENERAL";"TAB5",#N/A,TRUE,"GENERAL"}</definedName>
    <definedName name="dfgypuj" localSheetId="6" hidden="1">{"TAB1",#N/A,TRUE,"GENERAL";"TAB2",#N/A,TRUE,"GENERAL";"TAB3",#N/A,TRUE,"GENERAL";"TAB4",#N/A,TRUE,"GENERAL";"TAB5",#N/A,TRUE,"GENERAL"}</definedName>
    <definedName name="dfgypuj" localSheetId="7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localSheetId="3" hidden="1">{"TAB1",#N/A,TRUE,"GENERAL";"TAB2",#N/A,TRUE,"GENERAL";"TAB3",#N/A,TRUE,"GENERAL";"TAB4",#N/A,TRUE,"GENERAL";"TAB5",#N/A,TRUE,"GENERAL"}</definedName>
    <definedName name="dfh" localSheetId="4" hidden="1">{"TAB1",#N/A,TRUE,"GENERAL";"TAB2",#N/A,TRUE,"GENERAL";"TAB3",#N/A,TRUE,"GENERAL";"TAB4",#N/A,TRUE,"GENERAL";"TAB5",#N/A,TRUE,"GENERAL"}</definedName>
    <definedName name="dfh" localSheetId="5" hidden="1">{"TAB1",#N/A,TRUE,"GENERAL";"TAB2",#N/A,TRUE,"GENERAL";"TAB3",#N/A,TRUE,"GENERAL";"TAB4",#N/A,TRUE,"GENERAL";"TAB5",#N/A,TRUE,"GENERAL"}</definedName>
    <definedName name="dfh" localSheetId="6" hidden="1">{"TAB1",#N/A,TRUE,"GENERAL";"TAB2",#N/A,TRUE,"GENERAL";"TAB3",#N/A,TRUE,"GENERAL";"TAB4",#N/A,TRUE,"GENERAL";"TAB5",#N/A,TRUE,"GENERAL"}</definedName>
    <definedName name="dfh" localSheetId="7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dr" localSheetId="2" hidden="1">{"via1",#N/A,TRUE,"general";"via2",#N/A,TRUE,"general";"via3",#N/A,TRUE,"general"}</definedName>
    <definedName name="dfhdr" localSheetId="3" hidden="1">{"via1",#N/A,TRUE,"general";"via2",#N/A,TRUE,"general";"via3",#N/A,TRUE,"general"}</definedName>
    <definedName name="dfhdr" localSheetId="4" hidden="1">{"via1",#N/A,TRUE,"general";"via2",#N/A,TRUE,"general";"via3",#N/A,TRUE,"general"}</definedName>
    <definedName name="dfhdr" localSheetId="5" hidden="1">{"via1",#N/A,TRUE,"general";"via2",#N/A,TRUE,"general";"via3",#N/A,TRUE,"general"}</definedName>
    <definedName name="dfhdr" localSheetId="6" hidden="1">{"via1",#N/A,TRUE,"general";"via2",#N/A,TRUE,"general";"via3",#N/A,TRUE,"general"}</definedName>
    <definedName name="dfhdr" localSheetId="7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localSheetId="3" hidden="1">{"via1",#N/A,TRUE,"general";"via2",#N/A,TRUE,"general";"via3",#N/A,TRUE,"general"}</definedName>
    <definedName name="dfhgh" localSheetId="4" hidden="1">{"via1",#N/A,TRUE,"general";"via2",#N/A,TRUE,"general";"via3",#N/A,TRUE,"general"}</definedName>
    <definedName name="dfhgh" localSheetId="5" hidden="1">{"via1",#N/A,TRUE,"general";"via2",#N/A,TRUE,"general";"via3",#N/A,TRUE,"general"}</definedName>
    <definedName name="dfhgh" localSheetId="6" hidden="1">{"via1",#N/A,TRUE,"general";"via2",#N/A,TRUE,"general";"via3",#N/A,TRUE,"general"}</definedName>
    <definedName name="dfhgh" localSheetId="7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localSheetId="3" hidden="1">{"via1",#N/A,TRUE,"general";"via2",#N/A,TRUE,"general";"via3",#N/A,TRUE,"general"}</definedName>
    <definedName name="dfj" localSheetId="4" hidden="1">{"via1",#N/A,TRUE,"general";"via2",#N/A,TRUE,"general";"via3",#N/A,TRUE,"general"}</definedName>
    <definedName name="dfj" localSheetId="5" hidden="1">{"via1",#N/A,TRUE,"general";"via2",#N/A,TRUE,"general";"via3",#N/A,TRUE,"general"}</definedName>
    <definedName name="dfj" localSheetId="6" hidden="1">{"via1",#N/A,TRUE,"general";"via2",#N/A,TRUE,"general";"via3",#N/A,TRUE,"general"}</definedName>
    <definedName name="dfj" localSheetId="7" hidden="1">{"via1",#N/A,TRUE,"general";"via2",#N/A,TRUE,"general";"via3",#N/A,TRUE,"general"}</definedName>
    <definedName name="dfj" hidden="1">{"via1",#N/A,TRUE,"general";"via2",#N/A,TRUE,"general";"via3",#N/A,TRUE,"general"}</definedName>
    <definedName name="dflt1">[46]Personalizar!$E$22</definedName>
    <definedName name="dflt2">[46]Personalizar!$E$23</definedName>
    <definedName name="dflt3">[46]Personalizar!$D$24</definedName>
    <definedName name="dflt4">[46]Personalizar!$E$26</definedName>
    <definedName name="dflt5">[46]Personalizar!$E$27</definedName>
    <definedName name="dflt6">[46]Personalizar!$D$28</definedName>
    <definedName name="dflt7">[46]Personalizar!$G$27</definedName>
    <definedName name="DFRFRF" localSheetId="1" hidden="1">{"via1",#N/A,TRUE,"general";"via2",#N/A,TRUE,"general";"via3",#N/A,TRUE,"general"}</definedName>
    <definedName name="DFRFRF" localSheetId="2" hidden="1">{"via1",#N/A,TRUE,"general";"via2",#N/A,TRUE,"general";"via3",#N/A,TRUE,"general"}</definedName>
    <definedName name="DFRFRF" localSheetId="3" hidden="1">{"via1",#N/A,TRUE,"general";"via2",#N/A,TRUE,"general";"via3",#N/A,TRUE,"general"}</definedName>
    <definedName name="DFRFRF" localSheetId="4" hidden="1">{"via1",#N/A,TRUE,"general";"via2",#N/A,TRUE,"general";"via3",#N/A,TRUE,"general"}</definedName>
    <definedName name="DFRFRF" localSheetId="5" hidden="1">{"via1",#N/A,TRUE,"general";"via2",#N/A,TRUE,"general";"via3",#N/A,TRUE,"general"}</definedName>
    <definedName name="DFRFRF" localSheetId="6" hidden="1">{"via1",#N/A,TRUE,"general";"via2",#N/A,TRUE,"general";"via3",#N/A,TRUE,"general"}</definedName>
    <definedName name="DFRFRF" localSheetId="7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localSheetId="3" hidden="1">{"via1",#N/A,TRUE,"general";"via2",#N/A,TRUE,"general";"via3",#N/A,TRUE,"general"}</definedName>
    <definedName name="DFVUI" localSheetId="4" hidden="1">{"via1",#N/A,TRUE,"general";"via2",#N/A,TRUE,"general";"via3",#N/A,TRUE,"general"}</definedName>
    <definedName name="DFVUI" localSheetId="5" hidden="1">{"via1",#N/A,TRUE,"general";"via2",#N/A,TRUE,"general";"via3",#N/A,TRUE,"general"}</definedName>
    <definedName name="DFVUI" localSheetId="6" hidden="1">{"via1",#N/A,TRUE,"general";"via2",#N/A,TRUE,"general";"via3",#N/A,TRUE,"general"}</definedName>
    <definedName name="DFVUI" localSheetId="7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localSheetId="3" hidden="1">{"via1",#N/A,TRUE,"general";"via2",#N/A,TRUE,"general";"via3",#N/A,TRUE,"general"}</definedName>
    <definedName name="dg" localSheetId="4" hidden="1">{"via1",#N/A,TRUE,"general";"via2",#N/A,TRUE,"general";"via3",#N/A,TRUE,"general"}</definedName>
    <definedName name="dg" localSheetId="5" hidden="1">{"via1",#N/A,TRUE,"general";"via2",#N/A,TRUE,"general";"via3",#N/A,TRUE,"general"}</definedName>
    <definedName name="dg" localSheetId="6" hidden="1">{"via1",#N/A,TRUE,"general";"via2",#N/A,TRUE,"general";"via3",#N/A,TRUE,"general"}</definedName>
    <definedName name="dg" localSheetId="7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localSheetId="3" hidden="1">{"via1",#N/A,TRUE,"general";"via2",#N/A,TRUE,"general";"via3",#N/A,TRUE,"general"}</definedName>
    <definedName name="dgdgr" localSheetId="4" hidden="1">{"via1",#N/A,TRUE,"general";"via2",#N/A,TRUE,"general";"via3",#N/A,TRUE,"general"}</definedName>
    <definedName name="dgdgr" localSheetId="5" hidden="1">{"via1",#N/A,TRUE,"general";"via2",#N/A,TRUE,"general";"via3",#N/A,TRUE,"general"}</definedName>
    <definedName name="dgdgr" localSheetId="6" hidden="1">{"via1",#N/A,TRUE,"general";"via2",#N/A,TRUE,"general";"via3",#N/A,TRUE,"general"}</definedName>
    <definedName name="dgdgr" localSheetId="7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localSheetId="2" hidden="1">{"TAB1",#N/A,TRUE,"GENERAL";"TAB2",#N/A,TRUE,"GENERAL";"TAB3",#N/A,TRUE,"GENERAL";"TAB4",#N/A,TRUE,"GENERAL";"TAB5",#N/A,TRUE,"GENERAL"}</definedName>
    <definedName name="dgfd" localSheetId="3" hidden="1">{"TAB1",#N/A,TRUE,"GENERAL";"TAB2",#N/A,TRUE,"GENERAL";"TAB3",#N/A,TRUE,"GENERAL";"TAB4",#N/A,TRUE,"GENERAL";"TAB5",#N/A,TRUE,"GENERAL"}</definedName>
    <definedName name="dgfd" localSheetId="4" hidden="1">{"TAB1",#N/A,TRUE,"GENERAL";"TAB2",#N/A,TRUE,"GENERAL";"TAB3",#N/A,TRUE,"GENERAL";"TAB4",#N/A,TRUE,"GENERAL";"TAB5",#N/A,TRUE,"GENERAL"}</definedName>
    <definedName name="dgfd" localSheetId="5" hidden="1">{"TAB1",#N/A,TRUE,"GENERAL";"TAB2",#N/A,TRUE,"GENERAL";"TAB3",#N/A,TRUE,"GENERAL";"TAB4",#N/A,TRUE,"GENERAL";"TAB5",#N/A,TRUE,"GENERAL"}</definedName>
    <definedName name="dgfd" localSheetId="6" hidden="1">{"TAB1",#N/A,TRUE,"GENERAL";"TAB2",#N/A,TRUE,"GENERAL";"TAB3",#N/A,TRUE,"GENERAL";"TAB4",#N/A,TRUE,"GENERAL";"TAB5",#N/A,TRUE,"GENERAL"}</definedName>
    <definedName name="dgfd" localSheetId="7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localSheetId="2" hidden="1">{"via1",#N/A,TRUE,"general";"via2",#N/A,TRUE,"general";"via3",#N/A,TRUE,"general"}</definedName>
    <definedName name="DGFDFVSDF" localSheetId="3" hidden="1">{"via1",#N/A,TRUE,"general";"via2",#N/A,TRUE,"general";"via3",#N/A,TRUE,"general"}</definedName>
    <definedName name="DGFDFVSDF" localSheetId="4" hidden="1">{"via1",#N/A,TRUE,"general";"via2",#N/A,TRUE,"general";"via3",#N/A,TRUE,"general"}</definedName>
    <definedName name="DGFDFVSDF" localSheetId="5" hidden="1">{"via1",#N/A,TRUE,"general";"via2",#N/A,TRUE,"general";"via3",#N/A,TRUE,"general"}</definedName>
    <definedName name="DGFDFVSDF" localSheetId="6" hidden="1">{"via1",#N/A,TRUE,"general";"via2",#N/A,TRUE,"general";"via3",#N/A,TRUE,"general"}</definedName>
    <definedName name="DGFDFVSDF" localSheetId="7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localSheetId="3" hidden="1">{"via1",#N/A,TRUE,"general";"via2",#N/A,TRUE,"general";"via3",#N/A,TRUE,"general"}</definedName>
    <definedName name="dgfdg" localSheetId="4" hidden="1">{"via1",#N/A,TRUE,"general";"via2",#N/A,TRUE,"general";"via3",#N/A,TRUE,"general"}</definedName>
    <definedName name="dgfdg" localSheetId="5" hidden="1">{"via1",#N/A,TRUE,"general";"via2",#N/A,TRUE,"general";"via3",#N/A,TRUE,"general"}</definedName>
    <definedName name="dgfdg" localSheetId="6" hidden="1">{"via1",#N/A,TRUE,"general";"via2",#N/A,TRUE,"general";"via3",#N/A,TRUE,"general"}</definedName>
    <definedName name="dgfdg" localSheetId="7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localSheetId="3" hidden="1">{"via1",#N/A,TRUE,"general";"via2",#N/A,TRUE,"general";"via3",#N/A,TRUE,"general"}</definedName>
    <definedName name="DGFG" localSheetId="4" hidden="1">{"via1",#N/A,TRUE,"general";"via2",#N/A,TRUE,"general";"via3",#N/A,TRUE,"general"}</definedName>
    <definedName name="DGFG" localSheetId="5" hidden="1">{"via1",#N/A,TRUE,"general";"via2",#N/A,TRUE,"general";"via3",#N/A,TRUE,"general"}</definedName>
    <definedName name="DGFG" localSheetId="6" hidden="1">{"via1",#N/A,TRUE,"general";"via2",#N/A,TRUE,"general";"via3",#N/A,TRUE,"general"}</definedName>
    <definedName name="DGFG" localSheetId="7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localSheetId="3" hidden="1">{"TAB1",#N/A,TRUE,"GENERAL";"TAB2",#N/A,TRUE,"GENERAL";"TAB3",#N/A,TRUE,"GENERAL";"TAB4",#N/A,TRUE,"GENERAL";"TAB5",#N/A,TRUE,"GENERAL"}</definedName>
    <definedName name="dgfsado" localSheetId="4" hidden="1">{"TAB1",#N/A,TRUE,"GENERAL";"TAB2",#N/A,TRUE,"GENERAL";"TAB3",#N/A,TRUE,"GENERAL";"TAB4",#N/A,TRUE,"GENERAL";"TAB5",#N/A,TRUE,"GENERAL"}</definedName>
    <definedName name="dgfsado" localSheetId="5" hidden="1">{"TAB1",#N/A,TRUE,"GENERAL";"TAB2",#N/A,TRUE,"GENERAL";"TAB3",#N/A,TRUE,"GENERAL";"TAB4",#N/A,TRUE,"GENERAL";"TAB5",#N/A,TRUE,"GENERAL"}</definedName>
    <definedName name="dgfsado" localSheetId="6" hidden="1">{"TAB1",#N/A,TRUE,"GENERAL";"TAB2",#N/A,TRUE,"GENERAL";"TAB3",#N/A,TRUE,"GENERAL";"TAB4",#N/A,TRUE,"GENERAL";"TAB5",#N/A,TRUE,"GENERAL"}</definedName>
    <definedName name="dgfsado" localSheetId="7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[14]Tablas!#REF!</definedName>
    <definedName name="DGO1_1">[14]Tablas!#REF!</definedName>
    <definedName name="DGO1_1_1">[14]Tablas!#REF!</definedName>
    <definedName name="DGP">[14]Tablas!#REF!</definedName>
    <definedName name="DGP1_1">[14]Tablas!#REF!</definedName>
    <definedName name="DGP1_1_1">[14]Tablas!#REF!</definedName>
    <definedName name="dgrdeb" localSheetId="1" hidden="1">{"TAB1",#N/A,TRUE,"GENERAL";"TAB2",#N/A,TRUE,"GENERAL";"TAB3",#N/A,TRUE,"GENERAL";"TAB4",#N/A,TRUE,"GENERAL";"TAB5",#N/A,TRUE,"GENERAL"}</definedName>
    <definedName name="dgrdeb" localSheetId="2" hidden="1">{"TAB1",#N/A,TRUE,"GENERAL";"TAB2",#N/A,TRUE,"GENERAL";"TAB3",#N/A,TRUE,"GENERAL";"TAB4",#N/A,TRUE,"GENERAL";"TAB5",#N/A,TRUE,"GENERAL"}</definedName>
    <definedName name="dgrdeb" localSheetId="3" hidden="1">{"TAB1",#N/A,TRUE,"GENERAL";"TAB2",#N/A,TRUE,"GENERAL";"TAB3",#N/A,TRUE,"GENERAL";"TAB4",#N/A,TRUE,"GENERAL";"TAB5",#N/A,TRUE,"GENERAL"}</definedName>
    <definedName name="dgrdeb" localSheetId="4" hidden="1">{"TAB1",#N/A,TRUE,"GENERAL";"TAB2",#N/A,TRUE,"GENERAL";"TAB3",#N/A,TRUE,"GENERAL";"TAB4",#N/A,TRUE,"GENERAL";"TAB5",#N/A,TRUE,"GENERAL"}</definedName>
    <definedName name="dgrdeb" localSheetId="5" hidden="1">{"TAB1",#N/A,TRUE,"GENERAL";"TAB2",#N/A,TRUE,"GENERAL";"TAB3",#N/A,TRUE,"GENERAL";"TAB4",#N/A,TRUE,"GENERAL";"TAB5",#N/A,TRUE,"GENERAL"}</definedName>
    <definedName name="dgrdeb" localSheetId="6" hidden="1">{"TAB1",#N/A,TRUE,"GENERAL";"TAB2",#N/A,TRUE,"GENERAL";"TAB3",#N/A,TRUE,"GENERAL";"TAB4",#N/A,TRUE,"GENERAL";"TAB5",#N/A,TRUE,"GENERAL"}</definedName>
    <definedName name="dgrdeb" localSheetId="7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localSheetId="2" hidden="1">{"via1",#N/A,TRUE,"general";"via2",#N/A,TRUE,"general";"via3",#N/A,TRUE,"general"}</definedName>
    <definedName name="dgreg" localSheetId="3" hidden="1">{"via1",#N/A,TRUE,"general";"via2",#N/A,TRUE,"general";"via3",#N/A,TRUE,"general"}</definedName>
    <definedName name="dgreg" localSheetId="4" hidden="1">{"via1",#N/A,TRUE,"general";"via2",#N/A,TRUE,"general";"via3",#N/A,TRUE,"general"}</definedName>
    <definedName name="dgreg" localSheetId="5" hidden="1">{"via1",#N/A,TRUE,"general";"via2",#N/A,TRUE,"general";"via3",#N/A,TRUE,"general"}</definedName>
    <definedName name="dgreg" localSheetId="6" hidden="1">{"via1",#N/A,TRUE,"general";"via2",#N/A,TRUE,"general";"via3",#N/A,TRUE,"general"}</definedName>
    <definedName name="dgreg" localSheetId="7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localSheetId="3" hidden="1">{"via1",#N/A,TRUE,"general";"via2",#N/A,TRUE,"general";"via3",#N/A,TRUE,"general"}</definedName>
    <definedName name="DH" localSheetId="4" hidden="1">{"via1",#N/A,TRUE,"general";"via2",#N/A,TRUE,"general";"via3",#N/A,TRUE,"general"}</definedName>
    <definedName name="DH" localSheetId="5" hidden="1">{"via1",#N/A,TRUE,"general";"via2",#N/A,TRUE,"general";"via3",#N/A,TRUE,"general"}</definedName>
    <definedName name="DH" localSheetId="6" hidden="1">{"via1",#N/A,TRUE,"general";"via2",#N/A,TRUE,"general";"via3",#N/A,TRUE,"general"}</definedName>
    <definedName name="DH" localSheetId="7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localSheetId="2" hidden="1">{"TAB1",#N/A,TRUE,"GENERAL";"TAB2",#N/A,TRUE,"GENERAL";"TAB3",#N/A,TRUE,"GENERAL";"TAB4",#N/A,TRUE,"GENERAL";"TAB5",#N/A,TRUE,"GENERAL"}</definedName>
    <definedName name="dhdth" localSheetId="3" hidden="1">{"TAB1",#N/A,TRUE,"GENERAL";"TAB2",#N/A,TRUE,"GENERAL";"TAB3",#N/A,TRUE,"GENERAL";"TAB4",#N/A,TRUE,"GENERAL";"TAB5",#N/A,TRUE,"GENERAL"}</definedName>
    <definedName name="dhdth" localSheetId="4" hidden="1">{"TAB1",#N/A,TRUE,"GENERAL";"TAB2",#N/A,TRUE,"GENERAL";"TAB3",#N/A,TRUE,"GENERAL";"TAB4",#N/A,TRUE,"GENERAL";"TAB5",#N/A,TRUE,"GENERAL"}</definedName>
    <definedName name="dhdth" localSheetId="5" hidden="1">{"TAB1",#N/A,TRUE,"GENERAL";"TAB2",#N/A,TRUE,"GENERAL";"TAB3",#N/A,TRUE,"GENERAL";"TAB4",#N/A,TRUE,"GENERAL";"TAB5",#N/A,TRUE,"GENERAL"}</definedName>
    <definedName name="dhdth" localSheetId="6" hidden="1">{"TAB1",#N/A,TRUE,"GENERAL";"TAB2",#N/A,TRUE,"GENERAL";"TAB3",#N/A,TRUE,"GENERAL";"TAB4",#N/A,TRUE,"GENERAL";"TAB5",#N/A,TRUE,"GENERAL"}</definedName>
    <definedName name="dhdth" localSheetId="7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localSheetId="2" hidden="1">{"via1",#N/A,TRUE,"general";"via2",#N/A,TRUE,"general";"via3",#N/A,TRUE,"general"}</definedName>
    <definedName name="dhgh" localSheetId="3" hidden="1">{"via1",#N/A,TRUE,"general";"via2",#N/A,TRUE,"general";"via3",#N/A,TRUE,"general"}</definedName>
    <definedName name="dhgh" localSheetId="4" hidden="1">{"via1",#N/A,TRUE,"general";"via2",#N/A,TRUE,"general";"via3",#N/A,TRUE,"general"}</definedName>
    <definedName name="dhgh" localSheetId="5" hidden="1">{"via1",#N/A,TRUE,"general";"via2",#N/A,TRUE,"general";"via3",#N/A,TRUE,"general"}</definedName>
    <definedName name="dhgh" localSheetId="6" hidden="1">{"via1",#N/A,TRUE,"general";"via2",#N/A,TRUE,"general";"via3",#N/A,TRUE,"general"}</definedName>
    <definedName name="dhgh" localSheetId="7" hidden="1">{"via1",#N/A,TRUE,"general";"via2",#N/A,TRUE,"general";"via3",#N/A,TRUE,"general"}</definedName>
    <definedName name="dhgh" hidden="1">{"via1",#N/A,TRUE,"general";"via2",#N/A,TRUE,"general";"via3",#N/A,TRUE,"general"}</definedName>
    <definedName name="DIA">[24]PRESUPUESTO!$B$13</definedName>
    <definedName name="Diámetro">#REF!</definedName>
    <definedName name="diámetroft">#REF!</definedName>
    <definedName name="diametros">#REF!</definedName>
    <definedName name="diferencia">'[59]MEDIA GEOMETRICA'!$J$8,'[59]MEDIA GEOMETRICA'!$N$8,'[59]MEDIA GEOMETRICA'!$R$8,'[59]MEDIA GEOMETRICA'!$V$8,'[59]MEDIA GEOMETRICA'!$Z$8,'[59]MEDIA GEOMETRICA'!$AD$8,'[59]MEDIA GEOMETRICA'!$AH$8,'[59]MEDIA GEOMETRICA'!$AL$8,'[59]MEDIA GEOMETRICA'!#REF!,'[59]MEDIA GEOMETRICA'!#REF!</definedName>
    <definedName name="DIJ">[14]Tablas!#REF!</definedName>
    <definedName name="DIJ1_1">[14]Tablas!#REF!</definedName>
    <definedName name="DIJ1_1_1">[14]Tablas!#REF!</definedName>
    <definedName name="DIJ1_1_2">[14]Tablas!#REF!</definedName>
    <definedName name="DIJ1_1_3">[14]Tablas!#REF!</definedName>
    <definedName name="DIJ1_1_4">[14]Tablas!#REF!</definedName>
    <definedName name="DIJ1_1_5">[14]Tablas!#REF!</definedName>
    <definedName name="DIJ1_2">[14]Tablas!#REF!</definedName>
    <definedName name="DIJ1_3">[14]Tablas!#REF!</definedName>
    <definedName name="DIJ1_4">[14]Tablas!#REF!</definedName>
    <definedName name="DIJ1_5">[14]Tablas!#REF!</definedName>
    <definedName name="Direccion">[37]EMPRESA!$F$14</definedName>
    <definedName name="display_area_2">#REF!</definedName>
    <definedName name="djdytj" localSheetId="1" hidden="1">{"TAB1",#N/A,TRUE,"GENERAL";"TAB2",#N/A,TRUE,"GENERAL";"TAB3",#N/A,TRUE,"GENERAL";"TAB4",#N/A,TRUE,"GENERAL";"TAB5",#N/A,TRUE,"GENERAL"}</definedName>
    <definedName name="djdytj" localSheetId="2" hidden="1">{"TAB1",#N/A,TRUE,"GENERAL";"TAB2",#N/A,TRUE,"GENERAL";"TAB3",#N/A,TRUE,"GENERAL";"TAB4",#N/A,TRUE,"GENERAL";"TAB5",#N/A,TRUE,"GENERAL"}</definedName>
    <definedName name="djdytj" localSheetId="3" hidden="1">{"TAB1",#N/A,TRUE,"GENERAL";"TAB2",#N/A,TRUE,"GENERAL";"TAB3",#N/A,TRUE,"GENERAL";"TAB4",#N/A,TRUE,"GENERAL";"TAB5",#N/A,TRUE,"GENERAL"}</definedName>
    <definedName name="djdytj" localSheetId="4" hidden="1">{"TAB1",#N/A,TRUE,"GENERAL";"TAB2",#N/A,TRUE,"GENERAL";"TAB3",#N/A,TRUE,"GENERAL";"TAB4",#N/A,TRUE,"GENERAL";"TAB5",#N/A,TRUE,"GENERAL"}</definedName>
    <definedName name="djdytj" localSheetId="5" hidden="1">{"TAB1",#N/A,TRUE,"GENERAL";"TAB2",#N/A,TRUE,"GENERAL";"TAB3",#N/A,TRUE,"GENERAL";"TAB4",#N/A,TRUE,"GENERAL";"TAB5",#N/A,TRUE,"GENERAL"}</definedName>
    <definedName name="djdytj" localSheetId="6" hidden="1">{"TAB1",#N/A,TRUE,"GENERAL";"TAB2",#N/A,TRUE,"GENERAL";"TAB3",#N/A,TRUE,"GENERAL";"TAB4",#N/A,TRUE,"GENERAL";"TAB5",#N/A,TRUE,"GENERAL"}</definedName>
    <definedName name="djdytj" localSheetId="7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[60]CÁLCULOS!$H$34</definedName>
    <definedName name="DOTACIÓN">#REF!</definedName>
    <definedName name="DPI">[14]Tablas!#REF!</definedName>
    <definedName name="DPI1_1">[14]Tablas!#REF!</definedName>
    <definedName name="DPI1_1_1">[14]Tablas!#REF!</definedName>
    <definedName name="DPY">[14]Tablas!#REF!</definedName>
    <definedName name="DPY1_1">[14]Tablas!#REF!</definedName>
    <definedName name="DPY1_1_1">[14]Tablas!#REF!</definedName>
    <definedName name="DRI">[14]Tablas!#REF!</definedName>
    <definedName name="DRI1_1">[14]Tablas!#REF!</definedName>
    <definedName name="DRI1_1_1">[14]Tablas!#REF!</definedName>
    <definedName name="DRI1_1_2">[14]Tablas!#REF!</definedName>
    <definedName name="DRI1_1_3">[14]Tablas!#REF!</definedName>
    <definedName name="DRI1_1_4">[14]Tablas!#REF!</definedName>
    <definedName name="DRI1_2">[14]Tablas!#REF!</definedName>
    <definedName name="DRI1_3">[14]Tablas!#REF!</definedName>
    <definedName name="DRI1_4">[14]Tablas!#REF!</definedName>
    <definedName name="DRL">[14]Tablas!#REF!</definedName>
    <definedName name="DRL1_1">[14]Tablas!#REF!</definedName>
    <definedName name="DRL1_1_1">[14]Tablas!#REF!</definedName>
    <definedName name="DRL1_1_2">[14]Tablas!#REF!</definedName>
    <definedName name="DRL1_1_3">[14]Tablas!#REF!</definedName>
    <definedName name="DRL1_1_4">[14]Tablas!#REF!</definedName>
    <definedName name="DRL1_2">[14]Tablas!#REF!</definedName>
    <definedName name="DRL1_3">[14]Tablas!#REF!</definedName>
    <definedName name="DRL1_4">[14]Tablas!#REF!</definedName>
    <definedName name="dry" localSheetId="1" hidden="1">{"via1",#N/A,TRUE,"general";"via2",#N/A,TRUE,"general";"via3",#N/A,TRUE,"general"}</definedName>
    <definedName name="dry" localSheetId="2" hidden="1">{"via1",#N/A,TRUE,"general";"via2",#N/A,TRUE,"general";"via3",#N/A,TRUE,"general"}</definedName>
    <definedName name="dry" localSheetId="3" hidden="1">{"via1",#N/A,TRUE,"general";"via2",#N/A,TRUE,"general";"via3",#N/A,TRUE,"general"}</definedName>
    <definedName name="dry" localSheetId="4" hidden="1">{"via1",#N/A,TRUE,"general";"via2",#N/A,TRUE,"general";"via3",#N/A,TRUE,"general"}</definedName>
    <definedName name="dry" localSheetId="5" hidden="1">{"via1",#N/A,TRUE,"general";"via2",#N/A,TRUE,"general";"via3",#N/A,TRUE,"general"}</definedName>
    <definedName name="dry" localSheetId="6" hidden="1">{"via1",#N/A,TRUE,"general";"via2",#N/A,TRUE,"general";"via3",#N/A,TRUE,"general"}</definedName>
    <definedName name="dry" localSheetId="7" hidden="1">{"via1",#N/A,TRUE,"general";"via2",#N/A,TRUE,"general";"via3",#N/A,TRUE,"general"}</definedName>
    <definedName name="dry" hidden="1">{"via1",#N/A,TRUE,"general";"via2",#N/A,TRUE,"general";"via3",#N/A,TRUE,"general"}</definedName>
    <definedName name="DS">[58]Cronograma!#REF!</definedName>
    <definedName name="DSAD" localSheetId="1" hidden="1">{"via1",#N/A,TRUE,"general";"via2",#N/A,TRUE,"general";"via3",#N/A,TRUE,"general"}</definedName>
    <definedName name="DSAD" localSheetId="2" hidden="1">{"via1",#N/A,TRUE,"general";"via2",#N/A,TRUE,"general";"via3",#N/A,TRUE,"general"}</definedName>
    <definedName name="DSAD" localSheetId="3" hidden="1">{"via1",#N/A,TRUE,"general";"via2",#N/A,TRUE,"general";"via3",#N/A,TRUE,"general"}</definedName>
    <definedName name="DSAD" localSheetId="4" hidden="1">{"via1",#N/A,TRUE,"general";"via2",#N/A,TRUE,"general";"via3",#N/A,TRUE,"general"}</definedName>
    <definedName name="DSAD" localSheetId="5" hidden="1">{"via1",#N/A,TRUE,"general";"via2",#N/A,TRUE,"general";"via3",#N/A,TRUE,"general"}</definedName>
    <definedName name="DSAD" localSheetId="6" hidden="1">{"via1",#N/A,TRUE,"general";"via2",#N/A,TRUE,"general";"via3",#N/A,TRUE,"general"}</definedName>
    <definedName name="DSAD" localSheetId="7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localSheetId="2" hidden="1">{"TAB1",#N/A,TRUE,"GENERAL";"TAB2",#N/A,TRUE,"GENERAL";"TAB3",#N/A,TRUE,"GENERAL";"TAB4",#N/A,TRUE,"GENERAL";"TAB5",#N/A,TRUE,"GENERAL"}</definedName>
    <definedName name="dsadfp" localSheetId="3" hidden="1">{"TAB1",#N/A,TRUE,"GENERAL";"TAB2",#N/A,TRUE,"GENERAL";"TAB3",#N/A,TRUE,"GENERAL";"TAB4",#N/A,TRUE,"GENERAL";"TAB5",#N/A,TRUE,"GENERAL"}</definedName>
    <definedName name="dsadfp" localSheetId="4" hidden="1">{"TAB1",#N/A,TRUE,"GENERAL";"TAB2",#N/A,TRUE,"GENERAL";"TAB3",#N/A,TRUE,"GENERAL";"TAB4",#N/A,TRUE,"GENERAL";"TAB5",#N/A,TRUE,"GENERAL"}</definedName>
    <definedName name="dsadfp" localSheetId="5" hidden="1">{"TAB1",#N/A,TRUE,"GENERAL";"TAB2",#N/A,TRUE,"GENERAL";"TAB3",#N/A,TRUE,"GENERAL";"TAB4",#N/A,TRUE,"GENERAL";"TAB5",#N/A,TRUE,"GENERAL"}</definedName>
    <definedName name="dsadfp" localSheetId="6" hidden="1">{"TAB1",#N/A,TRUE,"GENERAL";"TAB2",#N/A,TRUE,"GENERAL";"TAB3",#N/A,TRUE,"GENERAL";"TAB4",#N/A,TRUE,"GENERAL";"TAB5",#N/A,TRUE,"GENERAL"}</definedName>
    <definedName name="dsadfp" localSheetId="7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#REF!</definedName>
    <definedName name="DsctoPension">#REF!</definedName>
    <definedName name="DsctoSalud">#REF!</definedName>
    <definedName name="DSD" localSheetId="1" hidden="1">{"via1",#N/A,TRUE,"general";"via2",#N/A,TRUE,"general";"via3",#N/A,TRUE,"general"}</definedName>
    <definedName name="DSD" localSheetId="2" hidden="1">{"via1",#N/A,TRUE,"general";"via2",#N/A,TRUE,"general";"via3",#N/A,TRUE,"general"}</definedName>
    <definedName name="DSD" localSheetId="3" hidden="1">{"via1",#N/A,TRUE,"general";"via2",#N/A,TRUE,"general";"via3",#N/A,TRUE,"general"}</definedName>
    <definedName name="DSD" localSheetId="4" hidden="1">{"via1",#N/A,TRUE,"general";"via2",#N/A,TRUE,"general";"via3",#N/A,TRUE,"general"}</definedName>
    <definedName name="DSD" localSheetId="5" hidden="1">{"via1",#N/A,TRUE,"general";"via2",#N/A,TRUE,"general";"via3",#N/A,TRUE,"general"}</definedName>
    <definedName name="DSD" localSheetId="6" hidden="1">{"via1",#N/A,TRUE,"general";"via2",#N/A,TRUE,"general";"via3",#N/A,TRUE,"general"}</definedName>
    <definedName name="DSD" localSheetId="7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localSheetId="3" hidden="1">{"TAB1",#N/A,TRUE,"GENERAL";"TAB2",#N/A,TRUE,"GENERAL";"TAB3",#N/A,TRUE,"GENERAL";"TAB4",#N/A,TRUE,"GENERAL";"TAB5",#N/A,TRUE,"GENERAL"}</definedName>
    <definedName name="dsdads4" localSheetId="4" hidden="1">{"TAB1",#N/A,TRUE,"GENERAL";"TAB2",#N/A,TRUE,"GENERAL";"TAB3",#N/A,TRUE,"GENERAL";"TAB4",#N/A,TRUE,"GENERAL";"TAB5",#N/A,TRUE,"GENERAL"}</definedName>
    <definedName name="dsdads4" localSheetId="5" hidden="1">{"TAB1",#N/A,TRUE,"GENERAL";"TAB2",#N/A,TRUE,"GENERAL";"TAB3",#N/A,TRUE,"GENERAL";"TAB4",#N/A,TRUE,"GENERAL";"TAB5",#N/A,TRUE,"GENERAL"}</definedName>
    <definedName name="dsdads4" localSheetId="6" hidden="1">{"TAB1",#N/A,TRUE,"GENERAL";"TAB2",#N/A,TRUE,"GENERAL";"TAB3",#N/A,TRUE,"GENERAL";"TAB4",#N/A,TRUE,"GENERAL";"TAB5",#N/A,TRUE,"GENERAL"}</definedName>
    <definedName name="dsdads4" localSheetId="7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1" hidden="1">{"via1",#N/A,TRUE,"general";"via2",#N/A,TRUE,"general";"via3",#N/A,TRUE,"general"}</definedName>
    <definedName name="DSF" localSheetId="2" hidden="1">{"via1",#N/A,TRUE,"general";"via2",#N/A,TRUE,"general";"via3",#N/A,TRUE,"general"}</definedName>
    <definedName name="DSF" localSheetId="3" hidden="1">{"via1",#N/A,TRUE,"general";"via2",#N/A,TRUE,"general";"via3",#N/A,TRUE,"general"}</definedName>
    <definedName name="DSF" localSheetId="4" hidden="1">{"via1",#N/A,TRUE,"general";"via2",#N/A,TRUE,"general";"via3",#N/A,TRUE,"general"}</definedName>
    <definedName name="DSF" localSheetId="5" hidden="1">{"via1",#N/A,TRUE,"general";"via2",#N/A,TRUE,"general";"via3",#N/A,TRUE,"general"}</definedName>
    <definedName name="DSF" localSheetId="6" hidden="1">{"via1",#N/A,TRUE,"general";"via2",#N/A,TRUE,"general";"via3",#N/A,TRUE,"general"}</definedName>
    <definedName name="DSF" localSheetId="7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localSheetId="3" hidden="1">{"TAB1",#N/A,TRUE,"GENERAL";"TAB2",#N/A,TRUE,"GENERAL";"TAB3",#N/A,TRUE,"GENERAL";"TAB4",#N/A,TRUE,"GENERAL";"TAB5",#N/A,TRUE,"GENERAL"}</definedName>
    <definedName name="DSFCVTY" localSheetId="4" hidden="1">{"TAB1",#N/A,TRUE,"GENERAL";"TAB2",#N/A,TRUE,"GENERAL";"TAB3",#N/A,TRUE,"GENERAL";"TAB4",#N/A,TRUE,"GENERAL";"TAB5",#N/A,TRUE,"GENERAL"}</definedName>
    <definedName name="DSFCVTY" localSheetId="5" hidden="1">{"TAB1",#N/A,TRUE,"GENERAL";"TAB2",#N/A,TRUE,"GENERAL";"TAB3",#N/A,TRUE,"GENERAL";"TAB4",#N/A,TRUE,"GENERAL";"TAB5",#N/A,TRUE,"GENERAL"}</definedName>
    <definedName name="DSFCVTY" localSheetId="6" hidden="1">{"TAB1",#N/A,TRUE,"GENERAL";"TAB2",#N/A,TRUE,"GENERAL";"TAB3",#N/A,TRUE,"GENERAL";"TAB4",#N/A,TRUE,"GENERAL";"TAB5",#N/A,TRUE,"GENERAL"}</definedName>
    <definedName name="DSFCVTY" localSheetId="7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" hidden="1">{"via1",#N/A,TRUE,"general";"via2",#N/A,TRUE,"general";"via3",#N/A,TRUE,"general"}</definedName>
    <definedName name="dsfg" localSheetId="2" hidden="1">{"via1",#N/A,TRUE,"general";"via2",#N/A,TRUE,"general";"via3",#N/A,TRUE,"general"}</definedName>
    <definedName name="dsfg" localSheetId="3" hidden="1">{"via1",#N/A,TRUE,"general";"via2",#N/A,TRUE,"general";"via3",#N/A,TRUE,"general"}</definedName>
    <definedName name="dsfg" localSheetId="4" hidden="1">{"via1",#N/A,TRUE,"general";"via2",#N/A,TRUE,"general";"via3",#N/A,TRUE,"general"}</definedName>
    <definedName name="dsfg" localSheetId="5" hidden="1">{"via1",#N/A,TRUE,"general";"via2",#N/A,TRUE,"general";"via3",#N/A,TRUE,"general"}</definedName>
    <definedName name="dsfg" localSheetId="6" hidden="1">{"via1",#N/A,TRUE,"general";"via2",#N/A,TRUE,"general";"via3",#N/A,TRUE,"general"}</definedName>
    <definedName name="dsfg" localSheetId="7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localSheetId="3" hidden="1">{"TAB1",#N/A,TRUE,"GENERAL";"TAB2",#N/A,TRUE,"GENERAL";"TAB3",#N/A,TRUE,"GENERAL";"TAB4",#N/A,TRUE,"GENERAL";"TAB5",#N/A,TRUE,"GENERAL"}</definedName>
    <definedName name="dsfhgfdh" localSheetId="4" hidden="1">{"TAB1",#N/A,TRUE,"GENERAL";"TAB2",#N/A,TRUE,"GENERAL";"TAB3",#N/A,TRUE,"GENERAL";"TAB4",#N/A,TRUE,"GENERAL";"TAB5",#N/A,TRUE,"GENERAL"}</definedName>
    <definedName name="dsfhgfdh" localSheetId="5" hidden="1">{"TAB1",#N/A,TRUE,"GENERAL";"TAB2",#N/A,TRUE,"GENERAL";"TAB3",#N/A,TRUE,"GENERAL";"TAB4",#N/A,TRUE,"GENERAL";"TAB5",#N/A,TRUE,"GENERAL"}</definedName>
    <definedName name="dsfhgfdh" localSheetId="6" hidden="1">{"TAB1",#N/A,TRUE,"GENERAL";"TAB2",#N/A,TRUE,"GENERAL";"TAB3",#N/A,TRUE,"GENERAL";"TAB4",#N/A,TRUE,"GENERAL";"TAB5",#N/A,TRUE,"GENERAL"}</definedName>
    <definedName name="dsfhgfdh" localSheetId="7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localSheetId="2" hidden="1">{"via1",#N/A,TRUE,"general";"via2",#N/A,TRUE,"general";"via3",#N/A,TRUE,"general"}</definedName>
    <definedName name="dsfsdf" localSheetId="3" hidden="1">{"via1",#N/A,TRUE,"general";"via2",#N/A,TRUE,"general";"via3",#N/A,TRUE,"general"}</definedName>
    <definedName name="dsfsdf" localSheetId="4" hidden="1">{"via1",#N/A,TRUE,"general";"via2",#N/A,TRUE,"general";"via3",#N/A,TRUE,"general"}</definedName>
    <definedName name="dsfsdf" localSheetId="5" hidden="1">{"via1",#N/A,TRUE,"general";"via2",#N/A,TRUE,"general";"via3",#N/A,TRUE,"general"}</definedName>
    <definedName name="dsfsdf" localSheetId="6" hidden="1">{"via1",#N/A,TRUE,"general";"via2",#N/A,TRUE,"general";"via3",#N/A,TRUE,"general"}</definedName>
    <definedName name="dsfsdf" localSheetId="7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localSheetId="3" hidden="1">{"TAB1",#N/A,TRUE,"GENERAL";"TAB2",#N/A,TRUE,"GENERAL";"TAB3",#N/A,TRUE,"GENERAL";"TAB4",#N/A,TRUE,"GENERAL";"TAB5",#N/A,TRUE,"GENERAL"}</definedName>
    <definedName name="DSFSDFCXV" localSheetId="4" hidden="1">{"TAB1",#N/A,TRUE,"GENERAL";"TAB2",#N/A,TRUE,"GENERAL";"TAB3",#N/A,TRUE,"GENERAL";"TAB4",#N/A,TRUE,"GENERAL";"TAB5",#N/A,TRUE,"GENERAL"}</definedName>
    <definedName name="DSFSDFCXV" localSheetId="5" hidden="1">{"TAB1",#N/A,TRUE,"GENERAL";"TAB2",#N/A,TRUE,"GENERAL";"TAB3",#N/A,TRUE,"GENERAL";"TAB4",#N/A,TRUE,"GENERAL";"TAB5",#N/A,TRUE,"GENERAL"}</definedName>
    <definedName name="DSFSDFCXV" localSheetId="6" hidden="1">{"TAB1",#N/A,TRUE,"GENERAL";"TAB2",#N/A,TRUE,"GENERAL";"TAB3",#N/A,TRUE,"GENERAL";"TAB4",#N/A,TRUE,"GENERAL";"TAB5",#N/A,TRUE,"GENERAL"}</definedName>
    <definedName name="DSFSDFCXV" localSheetId="7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localSheetId="3" hidden="1">{"TAB1",#N/A,TRUE,"GENERAL";"TAB2",#N/A,TRUE,"GENERAL";"TAB3",#N/A,TRUE,"GENERAL";"TAB4",#N/A,TRUE,"GENERAL";"TAB5",#N/A,TRUE,"GENERAL"}</definedName>
    <definedName name="dsfsvm" localSheetId="4" hidden="1">{"TAB1",#N/A,TRUE,"GENERAL";"TAB2",#N/A,TRUE,"GENERAL";"TAB3",#N/A,TRUE,"GENERAL";"TAB4",#N/A,TRUE,"GENERAL";"TAB5",#N/A,TRUE,"GENERAL"}</definedName>
    <definedName name="dsfsvm" localSheetId="5" hidden="1">{"TAB1",#N/A,TRUE,"GENERAL";"TAB2",#N/A,TRUE,"GENERAL";"TAB3",#N/A,TRUE,"GENERAL";"TAB4",#N/A,TRUE,"GENERAL";"TAB5",#N/A,TRUE,"GENERAL"}</definedName>
    <definedName name="dsfsvm" localSheetId="6" hidden="1">{"TAB1",#N/A,TRUE,"GENERAL";"TAB2",#N/A,TRUE,"GENERAL";"TAB3",#N/A,TRUE,"GENERAL";"TAB4",#N/A,TRUE,"GENERAL";"TAB5",#N/A,TRUE,"GENERAL"}</definedName>
    <definedName name="dsfsvm" localSheetId="7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localSheetId="2" hidden="1">{"via1",#N/A,TRUE,"general";"via2",#N/A,TRUE,"general";"via3",#N/A,TRUE,"general"}</definedName>
    <definedName name="dsftbv" localSheetId="3" hidden="1">{"via1",#N/A,TRUE,"general";"via2",#N/A,TRUE,"general";"via3",#N/A,TRUE,"general"}</definedName>
    <definedName name="dsftbv" localSheetId="4" hidden="1">{"via1",#N/A,TRUE,"general";"via2",#N/A,TRUE,"general";"via3",#N/A,TRUE,"general"}</definedName>
    <definedName name="dsftbv" localSheetId="5" hidden="1">{"via1",#N/A,TRUE,"general";"via2",#N/A,TRUE,"general";"via3",#N/A,TRUE,"general"}</definedName>
    <definedName name="dsftbv" localSheetId="6" hidden="1">{"via1",#N/A,TRUE,"general";"via2",#N/A,TRUE,"general";"via3",#N/A,TRUE,"general"}</definedName>
    <definedName name="dsftbv" localSheetId="7" hidden="1">{"via1",#N/A,TRUE,"general";"via2",#N/A,TRUE,"general";"via3",#N/A,TRUE,"general"}</definedName>
    <definedName name="dsftbv" hidden="1">{"via1",#N/A,TRUE,"general";"via2",#N/A,TRUE,"general";"via3",#N/A,TRUE,"general"}</definedName>
    <definedName name="DSP">[14]Tablas!#REF!</definedName>
    <definedName name="DSP1_1">[14]Tablas!#REF!</definedName>
    <definedName name="DSP1_1_1">[14]Tablas!#REF!</definedName>
    <definedName name="dt">#REF!</definedName>
    <definedName name="dtrhj" localSheetId="1" hidden="1">{"via1",#N/A,TRUE,"general";"via2",#N/A,TRUE,"general";"via3",#N/A,TRUE,"general"}</definedName>
    <definedName name="dtrhj" localSheetId="2" hidden="1">{"via1",#N/A,TRUE,"general";"via2",#N/A,TRUE,"general";"via3",#N/A,TRUE,"general"}</definedName>
    <definedName name="dtrhj" localSheetId="3" hidden="1">{"via1",#N/A,TRUE,"general";"via2",#N/A,TRUE,"general";"via3",#N/A,TRUE,"general"}</definedName>
    <definedName name="dtrhj" localSheetId="4" hidden="1">{"via1",#N/A,TRUE,"general";"via2",#N/A,TRUE,"general";"via3",#N/A,TRUE,"general"}</definedName>
    <definedName name="dtrhj" localSheetId="5" hidden="1">{"via1",#N/A,TRUE,"general";"via2",#N/A,TRUE,"general";"via3",#N/A,TRUE,"general"}</definedName>
    <definedName name="dtrhj" localSheetId="6" hidden="1">{"via1",#N/A,TRUE,"general";"via2",#N/A,TRUE,"general";"via3",#N/A,TRUE,"general"}</definedName>
    <definedName name="dtrhj" localSheetId="7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localSheetId="3" hidden="1">{"via1",#N/A,TRUE,"general";"via2",#N/A,TRUE,"general";"via3",#N/A,TRUE,"general"}</definedName>
    <definedName name="dxfgg" localSheetId="4" hidden="1">{"via1",#N/A,TRUE,"general";"via2",#N/A,TRUE,"general";"via3",#N/A,TRUE,"general"}</definedName>
    <definedName name="dxfgg" localSheetId="5" hidden="1">{"via1",#N/A,TRUE,"general";"via2",#N/A,TRUE,"general";"via3",#N/A,TRUE,"general"}</definedName>
    <definedName name="dxfgg" localSheetId="6" hidden="1">{"via1",#N/A,TRUE,"general";"via2",#N/A,TRUE,"general";"via3",#N/A,TRUE,"general"}</definedName>
    <definedName name="dxfgg" localSheetId="7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1" hidden="1">{"via1",#N/A,TRUE,"general";"via2",#N/A,TRUE,"general";"via3",#N/A,TRUE,"general"}</definedName>
    <definedName name="e3e33" localSheetId="2" hidden="1">{"via1",#N/A,TRUE,"general";"via2",#N/A,TRUE,"general";"via3",#N/A,TRUE,"general"}</definedName>
    <definedName name="e3e33" localSheetId="3" hidden="1">{"via1",#N/A,TRUE,"general";"via2",#N/A,TRUE,"general";"via3",#N/A,TRUE,"general"}</definedName>
    <definedName name="e3e33" localSheetId="4" hidden="1">{"via1",#N/A,TRUE,"general";"via2",#N/A,TRUE,"general";"via3",#N/A,TRUE,"general"}</definedName>
    <definedName name="e3e33" localSheetId="5" hidden="1">{"via1",#N/A,TRUE,"general";"via2",#N/A,TRUE,"general";"via3",#N/A,TRUE,"general"}</definedName>
    <definedName name="e3e33" localSheetId="6" hidden="1">{"via1",#N/A,TRUE,"general";"via2",#N/A,TRUE,"general";"via3",#N/A,TRUE,"general"}</definedName>
    <definedName name="e3e33" localSheetId="7" hidden="1">{"via1",#N/A,TRUE,"general";"via2",#N/A,TRUE,"general";"via3",#N/A,TRUE,"general"}</definedName>
    <definedName name="e3e33" hidden="1">{"via1",#N/A,TRUE,"general";"via2",#N/A,TRUE,"general";"via3",#N/A,TRUE,"general"}</definedName>
    <definedName name="ECP">[14]Tablas!#REF!</definedName>
    <definedName name="ECP1_1">[14]Tablas!#REF!</definedName>
    <definedName name="ECP1_1_1">[14]Tablas!#REF!</definedName>
    <definedName name="EDC">#REF!</definedName>
    <definedName name="EDEDWSWQA" localSheetId="1" hidden="1">{"TAB1",#N/A,TRUE,"GENERAL";"TAB2",#N/A,TRUE,"GENERAL";"TAB3",#N/A,TRUE,"GENERAL";"TAB4",#N/A,TRUE,"GENERAL";"TAB5",#N/A,TRUE,"GENERAL"}</definedName>
    <definedName name="EDEDWSWQA" localSheetId="2" hidden="1">{"TAB1",#N/A,TRUE,"GENERAL";"TAB2",#N/A,TRUE,"GENERAL";"TAB3",#N/A,TRUE,"GENERAL";"TAB4",#N/A,TRUE,"GENERAL";"TAB5",#N/A,TRUE,"GENERAL"}</definedName>
    <definedName name="EDEDWSWQA" localSheetId="3" hidden="1">{"TAB1",#N/A,TRUE,"GENERAL";"TAB2",#N/A,TRUE,"GENERAL";"TAB3",#N/A,TRUE,"GENERAL";"TAB4",#N/A,TRUE,"GENERAL";"TAB5",#N/A,TRUE,"GENERAL"}</definedName>
    <definedName name="EDEDWSWQA" localSheetId="4" hidden="1">{"TAB1",#N/A,TRUE,"GENERAL";"TAB2",#N/A,TRUE,"GENERAL";"TAB3",#N/A,TRUE,"GENERAL";"TAB4",#N/A,TRUE,"GENERAL";"TAB5",#N/A,TRUE,"GENERAL"}</definedName>
    <definedName name="EDEDWSWQA" localSheetId="5" hidden="1">{"TAB1",#N/A,TRUE,"GENERAL";"TAB2",#N/A,TRUE,"GENERAL";"TAB3",#N/A,TRUE,"GENERAL";"TAB4",#N/A,TRUE,"GENERAL";"TAB5",#N/A,TRUE,"GENERAL"}</definedName>
    <definedName name="EDEDWSWQA" localSheetId="6" hidden="1">{"TAB1",#N/A,TRUE,"GENERAL";"TAB2",#N/A,TRUE,"GENERAL";"TAB3",#N/A,TRUE,"GENERAL";"TAB4",#N/A,TRUE,"GENERAL";"TAB5",#N/A,TRUE,"GENERAL"}</definedName>
    <definedName name="EDEDWSWQA" localSheetId="7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" hidden="1">{"via1",#N/A,TRUE,"general";"via2",#N/A,TRUE,"general";"via3",#N/A,TRUE,"general"}</definedName>
    <definedName name="edgfhmn" localSheetId="2" hidden="1">{"via1",#N/A,TRUE,"general";"via2",#N/A,TRUE,"general";"via3",#N/A,TRUE,"general"}</definedName>
    <definedName name="edgfhmn" localSheetId="3" hidden="1">{"via1",#N/A,TRUE,"general";"via2",#N/A,TRUE,"general";"via3",#N/A,TRUE,"general"}</definedName>
    <definedName name="edgfhmn" localSheetId="4" hidden="1">{"via1",#N/A,TRUE,"general";"via2",#N/A,TRUE,"general";"via3",#N/A,TRUE,"general"}</definedName>
    <definedName name="edgfhmn" localSheetId="5" hidden="1">{"via1",#N/A,TRUE,"general";"via2",#N/A,TRUE,"general";"via3",#N/A,TRUE,"general"}</definedName>
    <definedName name="edgfhmn" localSheetId="6" hidden="1">{"via1",#N/A,TRUE,"general";"via2",#N/A,TRUE,"general";"via3",#N/A,TRUE,"general"}</definedName>
    <definedName name="edgfhmn" localSheetId="7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1">'APUS CAPITULO 3'!eririutriuthdc</definedName>
    <definedName name="EE" localSheetId="2">'APUS CAPITULO 4'!eririutriuthdc</definedName>
    <definedName name="EE" localSheetId="3">'APUS CAPITULO 5'!eririutriuthdc</definedName>
    <definedName name="EE" localSheetId="4">'APUS CAPITULO 6'!eririutriuthdc</definedName>
    <definedName name="EE" localSheetId="5">'APUS CAPITULO 7'!eririutriuthdc</definedName>
    <definedName name="EE" localSheetId="6">'APUS CAPITULO 8'!eririutriuthdc</definedName>
    <definedName name="EE" localSheetId="7">'APUS CAPITULO 9'!eririutriuthdc</definedName>
    <definedName name="EE">[0]!eririutriuthdc</definedName>
    <definedName name="eeedfr" localSheetId="1" hidden="1">{"TAB1",#N/A,TRUE,"GENERAL";"TAB2",#N/A,TRUE,"GENERAL";"TAB3",#N/A,TRUE,"GENERAL";"TAB4",#N/A,TRUE,"GENERAL";"TAB5",#N/A,TRUE,"GENERAL"}</definedName>
    <definedName name="eeedfr" localSheetId="2" hidden="1">{"TAB1",#N/A,TRUE,"GENERAL";"TAB2",#N/A,TRUE,"GENERAL";"TAB3",#N/A,TRUE,"GENERAL";"TAB4",#N/A,TRUE,"GENERAL";"TAB5",#N/A,TRUE,"GENERAL"}</definedName>
    <definedName name="eeedfr" localSheetId="3" hidden="1">{"TAB1",#N/A,TRUE,"GENERAL";"TAB2",#N/A,TRUE,"GENERAL";"TAB3",#N/A,TRUE,"GENERAL";"TAB4",#N/A,TRUE,"GENERAL";"TAB5",#N/A,TRUE,"GENERAL"}</definedName>
    <definedName name="eeedfr" localSheetId="4" hidden="1">{"TAB1",#N/A,TRUE,"GENERAL";"TAB2",#N/A,TRUE,"GENERAL";"TAB3",#N/A,TRUE,"GENERAL";"TAB4",#N/A,TRUE,"GENERAL";"TAB5",#N/A,TRUE,"GENERAL"}</definedName>
    <definedName name="eeedfr" localSheetId="5" hidden="1">{"TAB1",#N/A,TRUE,"GENERAL";"TAB2",#N/A,TRUE,"GENERAL";"TAB3",#N/A,TRUE,"GENERAL";"TAB4",#N/A,TRUE,"GENERAL";"TAB5",#N/A,TRUE,"GENERAL"}</definedName>
    <definedName name="eeedfr" localSheetId="6" hidden="1">{"TAB1",#N/A,TRUE,"GENERAL";"TAB2",#N/A,TRUE,"GENERAL";"TAB3",#N/A,TRUE,"GENERAL";"TAB4",#N/A,TRUE,"GENERAL";"TAB5",#N/A,TRUE,"GENERAL"}</definedName>
    <definedName name="eeedfr" localSheetId="7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localSheetId="3" hidden="1">{"TAB1",#N/A,TRUE,"GENERAL";"TAB2",#N/A,TRUE,"GENERAL";"TAB3",#N/A,TRUE,"GENERAL";"TAB4",#N/A,TRUE,"GENERAL";"TAB5",#N/A,TRUE,"GENERAL"}</definedName>
    <definedName name="eeeeer" localSheetId="4" hidden="1">{"TAB1",#N/A,TRUE,"GENERAL";"TAB2",#N/A,TRUE,"GENERAL";"TAB3",#N/A,TRUE,"GENERAL";"TAB4",#N/A,TRUE,"GENERAL";"TAB5",#N/A,TRUE,"GENERAL"}</definedName>
    <definedName name="eeeeer" localSheetId="5" hidden="1">{"TAB1",#N/A,TRUE,"GENERAL";"TAB2",#N/A,TRUE,"GENERAL";"TAB3",#N/A,TRUE,"GENERAL";"TAB4",#N/A,TRUE,"GENERAL";"TAB5",#N/A,TRUE,"GENERAL"}</definedName>
    <definedName name="eeeeer" localSheetId="6" hidden="1">{"TAB1",#N/A,TRUE,"GENERAL";"TAB2",#N/A,TRUE,"GENERAL";"TAB3",#N/A,TRUE,"GENERAL";"TAB4",#N/A,TRUE,"GENERAL";"TAB5",#N/A,TRUE,"GENERAL"}</definedName>
    <definedName name="eeeeer" localSheetId="7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" hidden="1">{"via1",#N/A,TRUE,"general";"via2",#N/A,TRUE,"general";"via3",#N/A,TRUE,"general"}</definedName>
    <definedName name="eeerfd" localSheetId="2" hidden="1">{"via1",#N/A,TRUE,"general";"via2",#N/A,TRUE,"general";"via3",#N/A,TRUE,"general"}</definedName>
    <definedName name="eeerfd" localSheetId="3" hidden="1">{"via1",#N/A,TRUE,"general";"via2",#N/A,TRUE,"general";"via3",#N/A,TRUE,"general"}</definedName>
    <definedName name="eeerfd" localSheetId="4" hidden="1">{"via1",#N/A,TRUE,"general";"via2",#N/A,TRUE,"general";"via3",#N/A,TRUE,"general"}</definedName>
    <definedName name="eeerfd" localSheetId="5" hidden="1">{"via1",#N/A,TRUE,"general";"via2",#N/A,TRUE,"general";"via3",#N/A,TRUE,"general"}</definedName>
    <definedName name="eeerfd" localSheetId="6" hidden="1">{"via1",#N/A,TRUE,"general";"via2",#N/A,TRUE,"general";"via3",#N/A,TRUE,"general"}</definedName>
    <definedName name="eeerfd" localSheetId="7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1" hidden="1">{"TAB1",#N/A,TRUE,"GENERAL";"TAB2",#N/A,TRUE,"GENERAL";"TAB3",#N/A,TRUE,"GENERAL";"TAB4",#N/A,TRUE,"GENERAL";"TAB5",#N/A,TRUE,"GENERAL"}</definedName>
    <definedName name="efef" localSheetId="2" hidden="1">{"TAB1",#N/A,TRUE,"GENERAL";"TAB2",#N/A,TRUE,"GENERAL";"TAB3",#N/A,TRUE,"GENERAL";"TAB4",#N/A,TRUE,"GENERAL";"TAB5",#N/A,TRUE,"GENERAL"}</definedName>
    <definedName name="efef" localSheetId="3" hidden="1">{"TAB1",#N/A,TRUE,"GENERAL";"TAB2",#N/A,TRUE,"GENERAL";"TAB3",#N/A,TRUE,"GENERAL";"TAB4",#N/A,TRUE,"GENERAL";"TAB5",#N/A,TRUE,"GENERAL"}</definedName>
    <definedName name="efef" localSheetId="4" hidden="1">{"TAB1",#N/A,TRUE,"GENERAL";"TAB2",#N/A,TRUE,"GENERAL";"TAB3",#N/A,TRUE,"GENERAL";"TAB4",#N/A,TRUE,"GENERAL";"TAB5",#N/A,TRUE,"GENERAL"}</definedName>
    <definedName name="efef" localSheetId="5" hidden="1">{"TAB1",#N/A,TRUE,"GENERAL";"TAB2",#N/A,TRUE,"GENERAL";"TAB3",#N/A,TRUE,"GENERAL";"TAB4",#N/A,TRUE,"GENERAL";"TAB5",#N/A,TRUE,"GENERAL"}</definedName>
    <definedName name="efef" localSheetId="6" hidden="1">{"TAB1",#N/A,TRUE,"GENERAL";"TAB2",#N/A,TRUE,"GENERAL";"TAB3",#N/A,TRUE,"GENERAL";"TAB4",#N/A,TRUE,"GENERAL";"TAB5",#N/A,TRUE,"GENERAL"}</definedName>
    <definedName name="efef" localSheetId="7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localSheetId="2" hidden="1">{"via1",#N/A,TRUE,"general";"via2",#N/A,TRUE,"general";"via3",#N/A,TRUE,"general"}</definedName>
    <definedName name="efer" localSheetId="3" hidden="1">{"via1",#N/A,TRUE,"general";"via2",#N/A,TRUE,"general";"via3",#N/A,TRUE,"general"}</definedName>
    <definedName name="efer" localSheetId="4" hidden="1">{"via1",#N/A,TRUE,"general";"via2",#N/A,TRUE,"general";"via3",#N/A,TRUE,"general"}</definedName>
    <definedName name="efer" localSheetId="5" hidden="1">{"via1",#N/A,TRUE,"general";"via2",#N/A,TRUE,"general";"via3",#N/A,TRUE,"general"}</definedName>
    <definedName name="efer" localSheetId="6" hidden="1">{"via1",#N/A,TRUE,"general";"via2",#N/A,TRUE,"general";"via3",#N/A,TRUE,"general"}</definedName>
    <definedName name="efer" localSheetId="7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" hidden="1">{"TAB1",#N/A,TRUE,"GENERAL";"TAB2",#N/A,TRUE,"GENERAL";"TAB3",#N/A,TRUE,"GENERAL";"TAB4",#N/A,TRUE,"GENERAL";"TAB5",#N/A,TRUE,"GENERAL"}</definedName>
    <definedName name="egeg" localSheetId="2" hidden="1">{"TAB1",#N/A,TRUE,"GENERAL";"TAB2",#N/A,TRUE,"GENERAL";"TAB3",#N/A,TRUE,"GENERAL";"TAB4",#N/A,TRUE,"GENERAL";"TAB5",#N/A,TRUE,"GENERAL"}</definedName>
    <definedName name="egeg" localSheetId="3" hidden="1">{"TAB1",#N/A,TRUE,"GENERAL";"TAB2",#N/A,TRUE,"GENERAL";"TAB3",#N/A,TRUE,"GENERAL";"TAB4",#N/A,TRUE,"GENERAL";"TAB5",#N/A,TRUE,"GENERAL"}</definedName>
    <definedName name="egeg" localSheetId="4" hidden="1">{"TAB1",#N/A,TRUE,"GENERAL";"TAB2",#N/A,TRUE,"GENERAL";"TAB3",#N/A,TRUE,"GENERAL";"TAB4",#N/A,TRUE,"GENERAL";"TAB5",#N/A,TRUE,"GENERAL"}</definedName>
    <definedName name="egeg" localSheetId="5" hidden="1">{"TAB1",#N/A,TRUE,"GENERAL";"TAB2",#N/A,TRUE,"GENERAL";"TAB3",#N/A,TRUE,"GENERAL";"TAB4",#N/A,TRUE,"GENERAL";"TAB5",#N/A,TRUE,"GENERAL"}</definedName>
    <definedName name="egeg" localSheetId="6" hidden="1">{"TAB1",#N/A,TRUE,"GENERAL";"TAB2",#N/A,TRUE,"GENERAL";"TAB3",#N/A,TRUE,"GENERAL";"TAB4",#N/A,TRUE,"GENERAL";"TAB5",#N/A,TRUE,"GENERAL"}</definedName>
    <definedName name="egeg" localSheetId="7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localSheetId="3" hidden="1">{"TAB1",#N/A,TRUE,"GENERAL";"TAB2",#N/A,TRUE,"GENERAL";"TAB3",#N/A,TRUE,"GENERAL";"TAB4",#N/A,TRUE,"GENERAL";"TAB5",#N/A,TRUE,"GENERAL"}</definedName>
    <definedName name="egtrgthrt" localSheetId="4" hidden="1">{"TAB1",#N/A,TRUE,"GENERAL";"TAB2",#N/A,TRUE,"GENERAL";"TAB3",#N/A,TRUE,"GENERAL";"TAB4",#N/A,TRUE,"GENERAL";"TAB5",#N/A,TRUE,"GENERAL"}</definedName>
    <definedName name="egtrgthrt" localSheetId="5" hidden="1">{"TAB1",#N/A,TRUE,"GENERAL";"TAB2",#N/A,TRUE,"GENERAL";"TAB3",#N/A,TRUE,"GENERAL";"TAB4",#N/A,TRUE,"GENERAL";"TAB5",#N/A,TRUE,"GENERAL"}</definedName>
    <definedName name="egtrgthrt" localSheetId="6" hidden="1">{"TAB1",#N/A,TRUE,"GENERAL";"TAB2",#N/A,TRUE,"GENERAL";"TAB3",#N/A,TRUE,"GENERAL";"TAB4",#N/A,TRUE,"GENERAL";"TAB5",#N/A,TRUE,"GENERAL"}</definedName>
    <definedName name="egtrgthrt" localSheetId="7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[24]PRESUPUESTO!$E$7</definedName>
    <definedName name="Ejecutivo">'[61]Info Ejec'!$A$1:$AV$153</definedName>
    <definedName name="ELIMINACIONPROYC">#REF!</definedName>
    <definedName name="emanto">#REF!</definedName>
    <definedName name="eme" localSheetId="1">'APUS CAPITULO 3'!eririutriuthdc</definedName>
    <definedName name="eme" localSheetId="2">'APUS CAPITULO 4'!eririutriuthdc</definedName>
    <definedName name="eme" localSheetId="3">'APUS CAPITULO 5'!eririutriuthdc</definedName>
    <definedName name="eme" localSheetId="4">'APUS CAPITULO 6'!eririutriuthdc</definedName>
    <definedName name="eme" localSheetId="5">'APUS CAPITULO 7'!eririutriuthdc</definedName>
    <definedName name="eme" localSheetId="6">'APUS CAPITULO 8'!eririutriuthdc</definedName>
    <definedName name="eme" localSheetId="7">'APUS CAPITULO 9'!eririutriuthdc</definedName>
    <definedName name="eme">[0]!eririutriuthdc</definedName>
    <definedName name="EMPLEADO">#REF!</definedName>
    <definedName name="Empresa">[37]EMPRESA!$F$6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[14]Tablas!#REF!</definedName>
    <definedName name="equipo">[62]Equipo!$A$7:$A$65536</definedName>
    <definedName name="EQUIPO1">#REF!</definedName>
    <definedName name="Equipos">#REF!</definedName>
    <definedName name="EQUIPOS1">#REF!</definedName>
    <definedName name="eqw" localSheetId="1" hidden="1">{"via1",#N/A,TRUE,"general";"via2",#N/A,TRUE,"general";"via3",#N/A,TRUE,"general"}</definedName>
    <definedName name="eqw" localSheetId="2" hidden="1">{"via1",#N/A,TRUE,"general";"via2",#N/A,TRUE,"general";"via3",#N/A,TRUE,"general"}</definedName>
    <definedName name="eqw" localSheetId="3" hidden="1">{"via1",#N/A,TRUE,"general";"via2",#N/A,TRUE,"general";"via3",#N/A,TRUE,"general"}</definedName>
    <definedName name="eqw" localSheetId="4" hidden="1">{"via1",#N/A,TRUE,"general";"via2",#N/A,TRUE,"general";"via3",#N/A,TRUE,"general"}</definedName>
    <definedName name="eqw" localSheetId="5" hidden="1">{"via1",#N/A,TRUE,"general";"via2",#N/A,TRUE,"general";"via3",#N/A,TRUE,"general"}</definedName>
    <definedName name="eqw" localSheetId="6" hidden="1">{"via1",#N/A,TRUE,"general";"via2",#N/A,TRUE,"general";"via3",#N/A,TRUE,"general"}</definedName>
    <definedName name="eqw" localSheetId="7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[42]steel!$B$8:$B$47</definedName>
    <definedName name="erfg" localSheetId="1" hidden="1">{#N/A,#N/A,FALSE,"Hoja1";#N/A,#N/A,FALSE,"Hoja2"}</definedName>
    <definedName name="erfg" localSheetId="2" hidden="1">{#N/A,#N/A,FALSE,"Hoja1";#N/A,#N/A,FALSE,"Hoja2"}</definedName>
    <definedName name="erfg" localSheetId="3" hidden="1">{#N/A,#N/A,FALSE,"Hoja1";#N/A,#N/A,FALSE,"Hoja2"}</definedName>
    <definedName name="erfg" localSheetId="4" hidden="1">{#N/A,#N/A,FALSE,"Hoja1";#N/A,#N/A,FALSE,"Hoja2"}</definedName>
    <definedName name="erfg" localSheetId="5" hidden="1">{#N/A,#N/A,FALSE,"Hoja1";#N/A,#N/A,FALSE,"Hoja2"}</definedName>
    <definedName name="erfg" localSheetId="6" hidden="1">{#N/A,#N/A,FALSE,"Hoja1";#N/A,#N/A,FALSE,"Hoja2"}</definedName>
    <definedName name="erfg" localSheetId="7" hidden="1">{#N/A,#N/A,FALSE,"Hoja1";#N/A,#N/A,FALSE,"Hoja2"}</definedName>
    <definedName name="erfg" hidden="1">{#N/A,#N/A,FALSE,"Hoja1";#N/A,#N/A,FALSE,"Hoja2"}</definedName>
    <definedName name="erg" localSheetId="1" hidden="1">{"TAB1",#N/A,TRUE,"GENERAL";"TAB2",#N/A,TRUE,"GENERAL";"TAB3",#N/A,TRUE,"GENERAL";"TAB4",#N/A,TRUE,"GENERAL";"TAB5",#N/A,TRUE,"GENERAL"}</definedName>
    <definedName name="erg" localSheetId="2" hidden="1">{"TAB1",#N/A,TRUE,"GENERAL";"TAB2",#N/A,TRUE,"GENERAL";"TAB3",#N/A,TRUE,"GENERAL";"TAB4",#N/A,TRUE,"GENERAL";"TAB5",#N/A,TRUE,"GENERAL"}</definedName>
    <definedName name="erg" localSheetId="3" hidden="1">{"TAB1",#N/A,TRUE,"GENERAL";"TAB2",#N/A,TRUE,"GENERAL";"TAB3",#N/A,TRUE,"GENERAL";"TAB4",#N/A,TRUE,"GENERAL";"TAB5",#N/A,TRUE,"GENERAL"}</definedName>
    <definedName name="erg" localSheetId="4" hidden="1">{"TAB1",#N/A,TRUE,"GENERAL";"TAB2",#N/A,TRUE,"GENERAL";"TAB3",#N/A,TRUE,"GENERAL";"TAB4",#N/A,TRUE,"GENERAL";"TAB5",#N/A,TRUE,"GENERAL"}</definedName>
    <definedName name="erg" localSheetId="5" hidden="1">{"TAB1",#N/A,TRUE,"GENERAL";"TAB2",#N/A,TRUE,"GENERAL";"TAB3",#N/A,TRUE,"GENERAL";"TAB4",#N/A,TRUE,"GENERAL";"TAB5",#N/A,TRUE,"GENERAL"}</definedName>
    <definedName name="erg" localSheetId="6" hidden="1">{"TAB1",#N/A,TRUE,"GENERAL";"TAB2",#N/A,TRUE,"GENERAL";"TAB3",#N/A,TRUE,"GENERAL";"TAB4",#N/A,TRUE,"GENERAL";"TAB5",#N/A,TRUE,"GENERAL"}</definedName>
    <definedName name="erg" localSheetId="7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localSheetId="2" hidden="1">{"via1",#N/A,TRUE,"general";"via2",#N/A,TRUE,"general";"via3",#N/A,TRUE,"general"}</definedName>
    <definedName name="erger" localSheetId="3" hidden="1">{"via1",#N/A,TRUE,"general";"via2",#N/A,TRUE,"general";"via3",#N/A,TRUE,"general"}</definedName>
    <definedName name="erger" localSheetId="4" hidden="1">{"via1",#N/A,TRUE,"general";"via2",#N/A,TRUE,"general";"via3",#N/A,TRUE,"general"}</definedName>
    <definedName name="erger" localSheetId="5" hidden="1">{"via1",#N/A,TRUE,"general";"via2",#N/A,TRUE,"general";"via3",#N/A,TRUE,"general"}</definedName>
    <definedName name="erger" localSheetId="6" hidden="1">{"via1",#N/A,TRUE,"general";"via2",#N/A,TRUE,"general";"via3",#N/A,TRUE,"general"}</definedName>
    <definedName name="erger" localSheetId="7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localSheetId="3" hidden="1">{"via1",#N/A,TRUE,"general";"via2",#N/A,TRUE,"general";"via3",#N/A,TRUE,"general"}</definedName>
    <definedName name="ergerg" localSheetId="4" hidden="1">{"via1",#N/A,TRUE,"general";"via2",#N/A,TRUE,"general";"via3",#N/A,TRUE,"general"}</definedName>
    <definedName name="ergerg" localSheetId="5" hidden="1">{"via1",#N/A,TRUE,"general";"via2",#N/A,TRUE,"general";"via3",#N/A,TRUE,"general"}</definedName>
    <definedName name="ergerg" localSheetId="6" hidden="1">{"via1",#N/A,TRUE,"general";"via2",#N/A,TRUE,"general";"via3",#N/A,TRUE,"general"}</definedName>
    <definedName name="ergerg" localSheetId="7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localSheetId="3" hidden="1">{"via1",#N/A,TRUE,"general";"via2",#N/A,TRUE,"general";"via3",#N/A,TRUE,"general"}</definedName>
    <definedName name="ergfegr" localSheetId="4" hidden="1">{"via1",#N/A,TRUE,"general";"via2",#N/A,TRUE,"general";"via3",#N/A,TRUE,"general"}</definedName>
    <definedName name="ergfegr" localSheetId="5" hidden="1">{"via1",#N/A,TRUE,"general";"via2",#N/A,TRUE,"general";"via3",#N/A,TRUE,"general"}</definedName>
    <definedName name="ergfegr" localSheetId="6" hidden="1">{"via1",#N/A,TRUE,"general";"via2",#N/A,TRUE,"general";"via3",#N/A,TRUE,"general"}</definedName>
    <definedName name="ergfegr" localSheetId="7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localSheetId="2" hidden="1">{"TAB1",#N/A,TRUE,"GENERAL";"TAB2",#N/A,TRUE,"GENERAL";"TAB3",#N/A,TRUE,"GENERAL";"TAB4",#N/A,TRUE,"GENERAL";"TAB5",#N/A,TRUE,"GENERAL"}</definedName>
    <definedName name="ergge" localSheetId="3" hidden="1">{"TAB1",#N/A,TRUE,"GENERAL";"TAB2",#N/A,TRUE,"GENERAL";"TAB3",#N/A,TRUE,"GENERAL";"TAB4",#N/A,TRUE,"GENERAL";"TAB5",#N/A,TRUE,"GENERAL"}</definedName>
    <definedName name="ergge" localSheetId="4" hidden="1">{"TAB1",#N/A,TRUE,"GENERAL";"TAB2",#N/A,TRUE,"GENERAL";"TAB3",#N/A,TRUE,"GENERAL";"TAB4",#N/A,TRUE,"GENERAL";"TAB5",#N/A,TRUE,"GENERAL"}</definedName>
    <definedName name="ergge" localSheetId="5" hidden="1">{"TAB1",#N/A,TRUE,"GENERAL";"TAB2",#N/A,TRUE,"GENERAL";"TAB3",#N/A,TRUE,"GENERAL";"TAB4",#N/A,TRUE,"GENERAL";"TAB5",#N/A,TRUE,"GENERAL"}</definedName>
    <definedName name="ergge" localSheetId="6" hidden="1">{"TAB1",#N/A,TRUE,"GENERAL";"TAB2",#N/A,TRUE,"GENERAL";"TAB3",#N/A,TRUE,"GENERAL";"TAB4",#N/A,TRUE,"GENERAL";"TAB5",#N/A,TRUE,"GENERAL"}</definedName>
    <definedName name="ergge" localSheetId="7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localSheetId="2" hidden="1">{"via1",#N/A,TRUE,"general";"via2",#N/A,TRUE,"general";"via3",#N/A,TRUE,"general"}</definedName>
    <definedName name="erggewg" localSheetId="3" hidden="1">{"via1",#N/A,TRUE,"general";"via2",#N/A,TRUE,"general";"via3",#N/A,TRUE,"general"}</definedName>
    <definedName name="erggewg" localSheetId="4" hidden="1">{"via1",#N/A,TRUE,"general";"via2",#N/A,TRUE,"general";"via3",#N/A,TRUE,"general"}</definedName>
    <definedName name="erggewg" localSheetId="5" hidden="1">{"via1",#N/A,TRUE,"general";"via2",#N/A,TRUE,"general";"via3",#N/A,TRUE,"general"}</definedName>
    <definedName name="erggewg" localSheetId="6" hidden="1">{"via1",#N/A,TRUE,"general";"via2",#N/A,TRUE,"general";"via3",#N/A,TRUE,"general"}</definedName>
    <definedName name="erggewg" localSheetId="7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localSheetId="2" hidden="1">{"TAB1",#N/A,TRUE,"GENERAL";"TAB2",#N/A,TRUE,"GENERAL";"TAB3",#N/A,TRUE,"GENERAL";"TAB4",#N/A,TRUE,"GENERAL";"TAB5",#N/A,TRUE,"GENERAL"}</definedName>
    <definedName name="ergreg" localSheetId="3" hidden="1">{"TAB1",#N/A,TRUE,"GENERAL";"TAB2",#N/A,TRUE,"GENERAL";"TAB3",#N/A,TRUE,"GENERAL";"TAB4",#N/A,TRUE,"GENERAL";"TAB5",#N/A,TRUE,"GENERAL"}</definedName>
    <definedName name="ergreg" localSheetId="4" hidden="1">{"TAB1",#N/A,TRUE,"GENERAL";"TAB2",#N/A,TRUE,"GENERAL";"TAB3",#N/A,TRUE,"GENERAL";"TAB4",#N/A,TRUE,"GENERAL";"TAB5",#N/A,TRUE,"GENERAL"}</definedName>
    <definedName name="ergreg" localSheetId="5" hidden="1">{"TAB1",#N/A,TRUE,"GENERAL";"TAB2",#N/A,TRUE,"GENERAL";"TAB3",#N/A,TRUE,"GENERAL";"TAB4",#N/A,TRUE,"GENERAL";"TAB5",#N/A,TRUE,"GENERAL"}</definedName>
    <definedName name="ergreg" localSheetId="6" hidden="1">{"TAB1",#N/A,TRUE,"GENERAL";"TAB2",#N/A,TRUE,"GENERAL";"TAB3",#N/A,TRUE,"GENERAL";"TAB4",#N/A,TRUE,"GENERAL";"TAB5",#N/A,TRUE,"GENERAL"}</definedName>
    <definedName name="ergreg" localSheetId="7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localSheetId="2" hidden="1">{"via1",#N/A,TRUE,"general";"via2",#N/A,TRUE,"general";"via3",#N/A,TRUE,"general"}</definedName>
    <definedName name="ergregerg" localSheetId="3" hidden="1">{"via1",#N/A,TRUE,"general";"via2",#N/A,TRUE,"general";"via3",#N/A,TRUE,"general"}</definedName>
    <definedName name="ergregerg" localSheetId="4" hidden="1">{"via1",#N/A,TRUE,"general";"via2",#N/A,TRUE,"general";"via3",#N/A,TRUE,"general"}</definedName>
    <definedName name="ergregerg" localSheetId="5" hidden="1">{"via1",#N/A,TRUE,"general";"via2",#N/A,TRUE,"general";"via3",#N/A,TRUE,"general"}</definedName>
    <definedName name="ergregerg" localSheetId="6" hidden="1">{"via1",#N/A,TRUE,"general";"via2",#N/A,TRUE,"general";"via3",#N/A,TRUE,"general"}</definedName>
    <definedName name="ergregerg" localSheetId="7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localSheetId="2" hidden="1">{"TAB1",#N/A,TRUE,"GENERAL";"TAB2",#N/A,TRUE,"GENERAL";"TAB3",#N/A,TRUE,"GENERAL";"TAB4",#N/A,TRUE,"GENERAL";"TAB5",#N/A,TRUE,"GENERAL"}</definedName>
    <definedName name="ergrg" localSheetId="3" hidden="1">{"TAB1",#N/A,TRUE,"GENERAL";"TAB2",#N/A,TRUE,"GENERAL";"TAB3",#N/A,TRUE,"GENERAL";"TAB4",#N/A,TRUE,"GENERAL";"TAB5",#N/A,TRUE,"GENERAL"}</definedName>
    <definedName name="ergrg" localSheetId="4" hidden="1">{"TAB1",#N/A,TRUE,"GENERAL";"TAB2",#N/A,TRUE,"GENERAL";"TAB3",#N/A,TRUE,"GENERAL";"TAB4",#N/A,TRUE,"GENERAL";"TAB5",#N/A,TRUE,"GENERAL"}</definedName>
    <definedName name="ergrg" localSheetId="5" hidden="1">{"TAB1",#N/A,TRUE,"GENERAL";"TAB2",#N/A,TRUE,"GENERAL";"TAB3",#N/A,TRUE,"GENERAL";"TAB4",#N/A,TRUE,"GENERAL";"TAB5",#N/A,TRUE,"GENERAL"}</definedName>
    <definedName name="ergrg" localSheetId="6" hidden="1">{"TAB1",#N/A,TRUE,"GENERAL";"TAB2",#N/A,TRUE,"GENERAL";"TAB3",#N/A,TRUE,"GENERAL";"TAB4",#N/A,TRUE,"GENERAL";"TAB5",#N/A,TRUE,"GENERAL"}</definedName>
    <definedName name="ergrg" localSheetId="7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localSheetId="3" hidden="1">{"TAB1",#N/A,TRUE,"GENERAL";"TAB2",#N/A,TRUE,"GENERAL";"TAB3",#N/A,TRUE,"GENERAL";"TAB4",#N/A,TRUE,"GENERAL";"TAB5",#N/A,TRUE,"GENERAL"}</definedName>
    <definedName name="ergweg" localSheetId="4" hidden="1">{"TAB1",#N/A,TRUE,"GENERAL";"TAB2",#N/A,TRUE,"GENERAL";"TAB3",#N/A,TRUE,"GENERAL";"TAB4",#N/A,TRUE,"GENERAL";"TAB5",#N/A,TRUE,"GENERAL"}</definedName>
    <definedName name="ergweg" localSheetId="5" hidden="1">{"TAB1",#N/A,TRUE,"GENERAL";"TAB2",#N/A,TRUE,"GENERAL";"TAB3",#N/A,TRUE,"GENERAL";"TAB4",#N/A,TRUE,"GENERAL";"TAB5",#N/A,TRUE,"GENERAL"}</definedName>
    <definedName name="ergweg" localSheetId="6" hidden="1">{"TAB1",#N/A,TRUE,"GENERAL";"TAB2",#N/A,TRUE,"GENERAL";"TAB3",#N/A,TRUE,"GENERAL";"TAB4",#N/A,TRUE,"GENERAL";"TAB5",#N/A,TRUE,"GENERAL"}</definedName>
    <definedName name="ergweg" localSheetId="7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localSheetId="2" hidden="1">{"via1",#N/A,TRUE,"general";"via2",#N/A,TRUE,"general";"via3",#N/A,TRUE,"general"}</definedName>
    <definedName name="ergwreg" localSheetId="3" hidden="1">{"via1",#N/A,TRUE,"general";"via2",#N/A,TRUE,"general";"via3",#N/A,TRUE,"general"}</definedName>
    <definedName name="ergwreg" localSheetId="4" hidden="1">{"via1",#N/A,TRUE,"general";"via2",#N/A,TRUE,"general";"via3",#N/A,TRUE,"general"}</definedName>
    <definedName name="ergwreg" localSheetId="5" hidden="1">{"via1",#N/A,TRUE,"general";"via2",#N/A,TRUE,"general";"via3",#N/A,TRUE,"general"}</definedName>
    <definedName name="ergwreg" localSheetId="6" hidden="1">{"via1",#N/A,TRUE,"general";"via2",#N/A,TRUE,"general";"via3",#N/A,TRUE,"general"}</definedName>
    <definedName name="ergwreg" localSheetId="7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localSheetId="2" hidden="1">{"TAB1",#N/A,TRUE,"GENERAL";"TAB2",#N/A,TRUE,"GENERAL";"TAB3",#N/A,TRUE,"GENERAL";"TAB4",#N/A,TRUE,"GENERAL";"TAB5",#N/A,TRUE,"GENERAL"}</definedName>
    <definedName name="erheyh" localSheetId="3" hidden="1">{"TAB1",#N/A,TRUE,"GENERAL";"TAB2",#N/A,TRUE,"GENERAL";"TAB3",#N/A,TRUE,"GENERAL";"TAB4",#N/A,TRUE,"GENERAL";"TAB5",#N/A,TRUE,"GENERAL"}</definedName>
    <definedName name="erheyh" localSheetId="4" hidden="1">{"TAB1",#N/A,TRUE,"GENERAL";"TAB2",#N/A,TRUE,"GENERAL";"TAB3",#N/A,TRUE,"GENERAL";"TAB4",#N/A,TRUE,"GENERAL";"TAB5",#N/A,TRUE,"GENERAL"}</definedName>
    <definedName name="erheyh" localSheetId="5" hidden="1">{"TAB1",#N/A,TRUE,"GENERAL";"TAB2",#N/A,TRUE,"GENERAL";"TAB3",#N/A,TRUE,"GENERAL";"TAB4",#N/A,TRUE,"GENERAL";"TAB5",#N/A,TRUE,"GENERAL"}</definedName>
    <definedName name="erheyh" localSheetId="6" hidden="1">{"TAB1",#N/A,TRUE,"GENERAL";"TAB2",#N/A,TRUE,"GENERAL";"TAB3",#N/A,TRUE,"GENERAL";"TAB4",#N/A,TRUE,"GENERAL";"TAB5",#N/A,TRUE,"GENERAL"}</definedName>
    <definedName name="erheyh" localSheetId="7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1">{"TAB1",#N/A,TRUE,"GENERAL";"TAB2",#N/A,TRUE,"GENERAL";"TAB3",#N/A,TRUE,"GENERAL";"TAB4",#N/A,TRUE,"GENERAL";"TAB5",#N/A,TRUE,"GENERAL"}</definedName>
    <definedName name="ERR" localSheetId="2">{"TAB1",#N/A,TRUE,"GENERAL";"TAB2",#N/A,TRUE,"GENERAL";"TAB3",#N/A,TRUE,"GENERAL";"TAB4",#N/A,TRUE,"GENERAL";"TAB5",#N/A,TRUE,"GENERAL"}</definedName>
    <definedName name="ERR" localSheetId="3">{"TAB1",#N/A,TRUE,"GENERAL";"TAB2",#N/A,TRUE,"GENERAL";"TAB3",#N/A,TRUE,"GENERAL";"TAB4",#N/A,TRUE,"GENERAL";"TAB5",#N/A,TRUE,"GENERAL"}</definedName>
    <definedName name="ERR" localSheetId="4">{"TAB1",#N/A,TRUE,"GENERAL";"TAB2",#N/A,TRUE,"GENERAL";"TAB3",#N/A,TRUE,"GENERAL";"TAB4",#N/A,TRUE,"GENERAL";"TAB5",#N/A,TRUE,"GENERAL"}</definedName>
    <definedName name="ERR" localSheetId="5">{"TAB1",#N/A,TRUE,"GENERAL";"TAB2",#N/A,TRUE,"GENERAL";"TAB3",#N/A,TRUE,"GENERAL";"TAB4",#N/A,TRUE,"GENERAL";"TAB5",#N/A,TRUE,"GENERAL"}</definedName>
    <definedName name="ERR" localSheetId="6">{"TAB1",#N/A,TRUE,"GENERAL";"TAB2",#N/A,TRUE,"GENERAL";"TAB3",#N/A,TRUE,"GENERAL";"TAB4",#N/A,TRUE,"GENERAL";"TAB5",#N/A,TRUE,"GENERAL"}</definedName>
    <definedName name="ERR" localSheetId="7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1" hidden="1">{"via1",#N/A,TRUE,"general";"via2",#N/A,TRUE,"general";"via3",#N/A,TRUE,"general"}</definedName>
    <definedName name="ert" localSheetId="2" hidden="1">{"via1",#N/A,TRUE,"general";"via2",#N/A,TRUE,"general";"via3",#N/A,TRUE,"general"}</definedName>
    <definedName name="ert" localSheetId="3" hidden="1">{"via1",#N/A,TRUE,"general";"via2",#N/A,TRUE,"general";"via3",#N/A,TRUE,"general"}</definedName>
    <definedName name="ert" localSheetId="4" hidden="1">{"via1",#N/A,TRUE,"general";"via2",#N/A,TRUE,"general";"via3",#N/A,TRUE,"general"}</definedName>
    <definedName name="ert" localSheetId="5" hidden="1">{"via1",#N/A,TRUE,"general";"via2",#N/A,TRUE,"general";"via3",#N/A,TRUE,"general"}</definedName>
    <definedName name="ert" localSheetId="6" hidden="1">{"via1",#N/A,TRUE,"general";"via2",#N/A,TRUE,"general";"via3",#N/A,TRUE,"general"}</definedName>
    <definedName name="ert" localSheetId="7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localSheetId="3" hidden="1">{"via1",#N/A,TRUE,"general";"via2",#N/A,TRUE,"general";"via3",#N/A,TRUE,"general"}</definedName>
    <definedName name="erte" localSheetId="4" hidden="1">{"via1",#N/A,TRUE,"general";"via2",#N/A,TRUE,"general";"via3",#N/A,TRUE,"general"}</definedName>
    <definedName name="erte" localSheetId="5" hidden="1">{"via1",#N/A,TRUE,"general";"via2",#N/A,TRUE,"general";"via3",#N/A,TRUE,"general"}</definedName>
    <definedName name="erte" localSheetId="6" hidden="1">{"via1",#N/A,TRUE,"general";"via2",#N/A,TRUE,"general";"via3",#N/A,TRUE,"general"}</definedName>
    <definedName name="erte" localSheetId="7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" localSheetId="2" hidden="1">{"TAB1",#N/A,TRUE,"GENERAL";"TAB2",#N/A,TRUE,"GENERAL";"TAB3",#N/A,TRUE,"GENERAL";"TAB4",#N/A,TRUE,"GENERAL";"TAB5",#N/A,TRUE,"GENERAL"}</definedName>
    <definedName name="erter" localSheetId="3" hidden="1">{"TAB1",#N/A,TRUE,"GENERAL";"TAB2",#N/A,TRUE,"GENERAL";"TAB3",#N/A,TRUE,"GENERAL";"TAB4",#N/A,TRUE,"GENERAL";"TAB5",#N/A,TRUE,"GENERAL"}</definedName>
    <definedName name="erter" localSheetId="4" hidden="1">{"TAB1",#N/A,TRUE,"GENERAL";"TAB2",#N/A,TRUE,"GENERAL";"TAB3",#N/A,TRUE,"GENERAL";"TAB4",#N/A,TRUE,"GENERAL";"TAB5",#N/A,TRUE,"GENERAL"}</definedName>
    <definedName name="erter" localSheetId="5" hidden="1">{"TAB1",#N/A,TRUE,"GENERAL";"TAB2",#N/A,TRUE,"GENERAL";"TAB3",#N/A,TRUE,"GENERAL";"TAB4",#N/A,TRUE,"GENERAL";"TAB5",#N/A,TRUE,"GENERAL"}</definedName>
    <definedName name="erter" localSheetId="6" hidden="1">{"TAB1",#N/A,TRUE,"GENERAL";"TAB2",#N/A,TRUE,"GENERAL";"TAB3",#N/A,TRUE,"GENERAL";"TAB4",#N/A,TRUE,"GENERAL";"TAB5",#N/A,TRUE,"GENERAL"}</definedName>
    <definedName name="erter" localSheetId="7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localSheetId="2" hidden="1">{"via1",#N/A,TRUE,"general";"via2",#N/A,TRUE,"general";"via3",#N/A,TRUE,"general"}</definedName>
    <definedName name="ertert" localSheetId="3" hidden="1">{"via1",#N/A,TRUE,"general";"via2",#N/A,TRUE,"general";"via3",#N/A,TRUE,"general"}</definedName>
    <definedName name="ertert" localSheetId="4" hidden="1">{"via1",#N/A,TRUE,"general";"via2",#N/A,TRUE,"general";"via3",#N/A,TRUE,"general"}</definedName>
    <definedName name="ertert" localSheetId="5" hidden="1">{"via1",#N/A,TRUE,"general";"via2",#N/A,TRUE,"general";"via3",#N/A,TRUE,"general"}</definedName>
    <definedName name="ertert" localSheetId="6" hidden="1">{"via1",#N/A,TRUE,"general";"via2",#N/A,TRUE,"general";"via3",#N/A,TRUE,"general"}</definedName>
    <definedName name="ertert" localSheetId="7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localSheetId="3" hidden="1">{"TAB1",#N/A,TRUE,"GENERAL";"TAB2",#N/A,TRUE,"GENERAL";"TAB3",#N/A,TRUE,"GENERAL";"TAB4",#N/A,TRUE,"GENERAL";"TAB5",#N/A,TRUE,"GENERAL"}</definedName>
    <definedName name="ertgyhik" localSheetId="4" hidden="1">{"TAB1",#N/A,TRUE,"GENERAL";"TAB2",#N/A,TRUE,"GENERAL";"TAB3",#N/A,TRUE,"GENERAL";"TAB4",#N/A,TRUE,"GENERAL";"TAB5",#N/A,TRUE,"GENERAL"}</definedName>
    <definedName name="ertgyhik" localSheetId="5" hidden="1">{"TAB1",#N/A,TRUE,"GENERAL";"TAB2",#N/A,TRUE,"GENERAL";"TAB3",#N/A,TRUE,"GENERAL";"TAB4",#N/A,TRUE,"GENERAL";"TAB5",#N/A,TRUE,"GENERAL"}</definedName>
    <definedName name="ertgyhik" localSheetId="6" hidden="1">{"TAB1",#N/A,TRUE,"GENERAL";"TAB2",#N/A,TRUE,"GENERAL";"TAB3",#N/A,TRUE,"GENERAL";"TAB4",#N/A,TRUE,"GENERAL";"TAB5",#N/A,TRUE,"GENERAL"}</definedName>
    <definedName name="ertgyhik" localSheetId="7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localSheetId="2" hidden="1">{"via1",#N/A,TRUE,"general";"via2",#N/A,TRUE,"general";"via3",#N/A,TRUE,"general"}</definedName>
    <definedName name="ertreb" localSheetId="3" hidden="1">{"via1",#N/A,TRUE,"general";"via2",#N/A,TRUE,"general";"via3",#N/A,TRUE,"general"}</definedName>
    <definedName name="ertreb" localSheetId="4" hidden="1">{"via1",#N/A,TRUE,"general";"via2",#N/A,TRUE,"general";"via3",#N/A,TRUE,"general"}</definedName>
    <definedName name="ertreb" localSheetId="5" hidden="1">{"via1",#N/A,TRUE,"general";"via2",#N/A,TRUE,"general";"via3",#N/A,TRUE,"general"}</definedName>
    <definedName name="ertreb" localSheetId="6" hidden="1">{"via1",#N/A,TRUE,"general";"via2",#N/A,TRUE,"general";"via3",#N/A,TRUE,"general"}</definedName>
    <definedName name="ertreb" localSheetId="7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localSheetId="2" hidden="1">{"TAB1",#N/A,TRUE,"GENERAL";"TAB2",#N/A,TRUE,"GENERAL";"TAB3",#N/A,TRUE,"GENERAL";"TAB4",#N/A,TRUE,"GENERAL";"TAB5",#N/A,TRUE,"GENERAL"}</definedName>
    <definedName name="ertret" localSheetId="3" hidden="1">{"TAB1",#N/A,TRUE,"GENERAL";"TAB2",#N/A,TRUE,"GENERAL";"TAB3",#N/A,TRUE,"GENERAL";"TAB4",#N/A,TRUE,"GENERAL";"TAB5",#N/A,TRUE,"GENERAL"}</definedName>
    <definedName name="ertret" localSheetId="4" hidden="1">{"TAB1",#N/A,TRUE,"GENERAL";"TAB2",#N/A,TRUE,"GENERAL";"TAB3",#N/A,TRUE,"GENERAL";"TAB4",#N/A,TRUE,"GENERAL";"TAB5",#N/A,TRUE,"GENERAL"}</definedName>
    <definedName name="ertret" localSheetId="5" hidden="1">{"TAB1",#N/A,TRUE,"GENERAL";"TAB2",#N/A,TRUE,"GENERAL";"TAB3",#N/A,TRUE,"GENERAL";"TAB4",#N/A,TRUE,"GENERAL";"TAB5",#N/A,TRUE,"GENERAL"}</definedName>
    <definedName name="ertret" localSheetId="6" hidden="1">{"TAB1",#N/A,TRUE,"GENERAL";"TAB2",#N/A,TRUE,"GENERAL";"TAB3",#N/A,TRUE,"GENERAL";"TAB4",#N/A,TRUE,"GENERAL";"TAB5",#N/A,TRUE,"GENERAL"}</definedName>
    <definedName name="ertret" localSheetId="7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localSheetId="2" hidden="1">{"via1",#N/A,TRUE,"general";"via2",#N/A,TRUE,"general";"via3",#N/A,TRUE,"general"}</definedName>
    <definedName name="erttret" localSheetId="3" hidden="1">{"via1",#N/A,TRUE,"general";"via2",#N/A,TRUE,"general";"via3",#N/A,TRUE,"general"}</definedName>
    <definedName name="erttret" localSheetId="4" hidden="1">{"via1",#N/A,TRUE,"general";"via2",#N/A,TRUE,"general";"via3",#N/A,TRUE,"general"}</definedName>
    <definedName name="erttret" localSheetId="5" hidden="1">{"via1",#N/A,TRUE,"general";"via2",#N/A,TRUE,"general";"via3",#N/A,TRUE,"general"}</definedName>
    <definedName name="erttret" localSheetId="6" hidden="1">{"via1",#N/A,TRUE,"general";"via2",#N/A,TRUE,"general";"via3",#N/A,TRUE,"general"}</definedName>
    <definedName name="erttret" localSheetId="7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localSheetId="3" hidden="1">{"via1",#N/A,TRUE,"general";"via2",#N/A,TRUE,"general";"via3",#N/A,TRUE,"general"}</definedName>
    <definedName name="ertuiy" localSheetId="4" hidden="1">{"via1",#N/A,TRUE,"general";"via2",#N/A,TRUE,"general";"via3",#N/A,TRUE,"general"}</definedName>
    <definedName name="ertuiy" localSheetId="5" hidden="1">{"via1",#N/A,TRUE,"general";"via2",#N/A,TRUE,"general";"via3",#N/A,TRUE,"general"}</definedName>
    <definedName name="ertuiy" localSheetId="6" hidden="1">{"via1",#N/A,TRUE,"general";"via2",#N/A,TRUE,"general";"via3",#N/A,TRUE,"general"}</definedName>
    <definedName name="ertuiy" localSheetId="7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localSheetId="3" hidden="1">{"TAB1",#N/A,TRUE,"GENERAL";"TAB2",#N/A,TRUE,"GENERAL";"TAB3",#N/A,TRUE,"GENERAL";"TAB4",#N/A,TRUE,"GENERAL";"TAB5",#N/A,TRUE,"GENERAL"}</definedName>
    <definedName name="ertwert" localSheetId="4" hidden="1">{"TAB1",#N/A,TRUE,"GENERAL";"TAB2",#N/A,TRUE,"GENERAL";"TAB3",#N/A,TRUE,"GENERAL";"TAB4",#N/A,TRUE,"GENERAL";"TAB5",#N/A,TRUE,"GENERAL"}</definedName>
    <definedName name="ertwert" localSheetId="5" hidden="1">{"TAB1",#N/A,TRUE,"GENERAL";"TAB2",#N/A,TRUE,"GENERAL";"TAB3",#N/A,TRUE,"GENERAL";"TAB4",#N/A,TRUE,"GENERAL";"TAB5",#N/A,TRUE,"GENERAL"}</definedName>
    <definedName name="ertwert" localSheetId="6" hidden="1">{"TAB1",#N/A,TRUE,"GENERAL";"TAB2",#N/A,TRUE,"GENERAL";"TAB3",#N/A,TRUE,"GENERAL";"TAB4",#N/A,TRUE,"GENERAL";"TAB5",#N/A,TRUE,"GENERAL"}</definedName>
    <definedName name="ertwert" localSheetId="7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localSheetId="3" hidden="1">{"TAB1",#N/A,TRUE,"GENERAL";"TAB2",#N/A,TRUE,"GENERAL";"TAB3",#N/A,TRUE,"GENERAL";"TAB4",#N/A,TRUE,"GENERAL";"TAB5",#N/A,TRUE,"GENERAL"}</definedName>
    <definedName name="eru" localSheetId="4" hidden="1">{"TAB1",#N/A,TRUE,"GENERAL";"TAB2",#N/A,TRUE,"GENERAL";"TAB3",#N/A,TRUE,"GENERAL";"TAB4",#N/A,TRUE,"GENERAL";"TAB5",#N/A,TRUE,"GENERAL"}</definedName>
    <definedName name="eru" localSheetId="5" hidden="1">{"TAB1",#N/A,TRUE,"GENERAL";"TAB2",#N/A,TRUE,"GENERAL";"TAB3",#N/A,TRUE,"GENERAL";"TAB4",#N/A,TRUE,"GENERAL";"TAB5",#N/A,TRUE,"GENERAL"}</definedName>
    <definedName name="eru" localSheetId="6" hidden="1">{"TAB1",#N/A,TRUE,"GENERAL";"TAB2",#N/A,TRUE,"GENERAL";"TAB3",#N/A,TRUE,"GENERAL";"TAB4",#N/A,TRUE,"GENERAL";"TAB5",#N/A,TRUE,"GENERAL"}</definedName>
    <definedName name="eru" localSheetId="7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localSheetId="2" hidden="1">{"via1",#N/A,TRUE,"general";"via2",#N/A,TRUE,"general";"via3",#N/A,TRUE,"general"}</definedName>
    <definedName name="ERV" localSheetId="3" hidden="1">{"via1",#N/A,TRUE,"general";"via2",#N/A,TRUE,"general";"via3",#N/A,TRUE,"general"}</definedName>
    <definedName name="ERV" localSheetId="4" hidden="1">{"via1",#N/A,TRUE,"general";"via2",#N/A,TRUE,"general";"via3",#N/A,TRUE,"general"}</definedName>
    <definedName name="ERV" localSheetId="5" hidden="1">{"via1",#N/A,TRUE,"general";"via2",#N/A,TRUE,"general";"via3",#N/A,TRUE,"general"}</definedName>
    <definedName name="ERV" localSheetId="6" hidden="1">{"via1",#N/A,TRUE,"general";"via2",#N/A,TRUE,"general";"via3",#N/A,TRUE,"general"}</definedName>
    <definedName name="ERV" localSheetId="7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localSheetId="3" hidden="1">{"via1",#N/A,TRUE,"general";"via2",#N/A,TRUE,"general";"via3",#N/A,TRUE,"general"}</definedName>
    <definedName name="erware" localSheetId="4" hidden="1">{"via1",#N/A,TRUE,"general";"via2",#N/A,TRUE,"general";"via3",#N/A,TRUE,"general"}</definedName>
    <definedName name="erware" localSheetId="5" hidden="1">{"via1",#N/A,TRUE,"general";"via2",#N/A,TRUE,"general";"via3",#N/A,TRUE,"general"}</definedName>
    <definedName name="erware" localSheetId="6" hidden="1">{"via1",#N/A,TRUE,"general";"via2",#N/A,TRUE,"general";"via3",#N/A,TRUE,"general"}</definedName>
    <definedName name="erware" localSheetId="7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localSheetId="3" hidden="1">{"via1",#N/A,TRUE,"general";"via2",#N/A,TRUE,"general";"via3",#N/A,TRUE,"general"}</definedName>
    <definedName name="ERWER" localSheetId="4" hidden="1">{"via1",#N/A,TRUE,"general";"via2",#N/A,TRUE,"general";"via3",#N/A,TRUE,"general"}</definedName>
    <definedName name="ERWER" localSheetId="5" hidden="1">{"via1",#N/A,TRUE,"general";"via2",#N/A,TRUE,"general";"via3",#N/A,TRUE,"general"}</definedName>
    <definedName name="ERWER" localSheetId="6" hidden="1">{"via1",#N/A,TRUE,"general";"via2",#N/A,TRUE,"general";"via3",#N/A,TRUE,"general"}</definedName>
    <definedName name="ERWER" localSheetId="7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localSheetId="3" hidden="1">{"TAB1",#N/A,TRUE,"GENERAL";"TAB2",#N/A,TRUE,"GENERAL";"TAB3",#N/A,TRUE,"GENERAL";"TAB4",#N/A,TRUE,"GENERAL";"TAB5",#N/A,TRUE,"GENERAL"}</definedName>
    <definedName name="erwertd" localSheetId="4" hidden="1">{"TAB1",#N/A,TRUE,"GENERAL";"TAB2",#N/A,TRUE,"GENERAL";"TAB3",#N/A,TRUE,"GENERAL";"TAB4",#N/A,TRUE,"GENERAL";"TAB5",#N/A,TRUE,"GENERAL"}</definedName>
    <definedName name="erwertd" localSheetId="5" hidden="1">{"TAB1",#N/A,TRUE,"GENERAL";"TAB2",#N/A,TRUE,"GENERAL";"TAB3",#N/A,TRUE,"GENERAL";"TAB4",#N/A,TRUE,"GENERAL";"TAB5",#N/A,TRUE,"GENERAL"}</definedName>
    <definedName name="erwertd" localSheetId="6" hidden="1">{"TAB1",#N/A,TRUE,"GENERAL";"TAB2",#N/A,TRUE,"GENERAL";"TAB3",#N/A,TRUE,"GENERAL";"TAB4",#N/A,TRUE,"GENERAL";"TAB5",#N/A,TRUE,"GENERAL"}</definedName>
    <definedName name="erwertd" localSheetId="7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localSheetId="3" hidden="1">{"TAB1",#N/A,TRUE,"GENERAL";"TAB2",#N/A,TRUE,"GENERAL";"TAB3",#N/A,TRUE,"GENERAL";"TAB4",#N/A,TRUE,"GENERAL";"TAB5",#N/A,TRUE,"GENERAL"}</definedName>
    <definedName name="erwr" localSheetId="4" hidden="1">{"TAB1",#N/A,TRUE,"GENERAL";"TAB2",#N/A,TRUE,"GENERAL";"TAB3",#N/A,TRUE,"GENERAL";"TAB4",#N/A,TRUE,"GENERAL";"TAB5",#N/A,TRUE,"GENERAL"}</definedName>
    <definedName name="erwr" localSheetId="5" hidden="1">{"TAB1",#N/A,TRUE,"GENERAL";"TAB2",#N/A,TRUE,"GENERAL";"TAB3",#N/A,TRUE,"GENERAL";"TAB4",#N/A,TRUE,"GENERAL";"TAB5",#N/A,TRUE,"GENERAL"}</definedName>
    <definedName name="erwr" localSheetId="6" hidden="1">{"TAB1",#N/A,TRUE,"GENERAL";"TAB2",#N/A,TRUE,"GENERAL";"TAB3",#N/A,TRUE,"GENERAL";"TAB4",#N/A,TRUE,"GENERAL";"TAB5",#N/A,TRUE,"GENERAL"}</definedName>
    <definedName name="erwr" localSheetId="7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localSheetId="2" hidden="1">{"via1",#N/A,TRUE,"general";"via2",#N/A,TRUE,"general";"via3",#N/A,TRUE,"general"}</definedName>
    <definedName name="ERWRL" localSheetId="3" hidden="1">{"via1",#N/A,TRUE,"general";"via2",#N/A,TRUE,"general";"via3",#N/A,TRUE,"general"}</definedName>
    <definedName name="ERWRL" localSheetId="4" hidden="1">{"via1",#N/A,TRUE,"general";"via2",#N/A,TRUE,"general";"via3",#N/A,TRUE,"general"}</definedName>
    <definedName name="ERWRL" localSheetId="5" hidden="1">{"via1",#N/A,TRUE,"general";"via2",#N/A,TRUE,"general";"via3",#N/A,TRUE,"general"}</definedName>
    <definedName name="ERWRL" localSheetId="6" hidden="1">{"via1",#N/A,TRUE,"general";"via2",#N/A,TRUE,"general";"via3",#N/A,TRUE,"general"}</definedName>
    <definedName name="ERWRL" localSheetId="7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localSheetId="3" hidden="1">{"via1",#N/A,TRUE,"general";"via2",#N/A,TRUE,"general";"via3",#N/A,TRUE,"general"}</definedName>
    <definedName name="ery" localSheetId="4" hidden="1">{"via1",#N/A,TRUE,"general";"via2",#N/A,TRUE,"general";"via3",#N/A,TRUE,"general"}</definedName>
    <definedName name="ery" localSheetId="5" hidden="1">{"via1",#N/A,TRUE,"general";"via2",#N/A,TRUE,"general";"via3",#N/A,TRUE,"general"}</definedName>
    <definedName name="ery" localSheetId="6" hidden="1">{"via1",#N/A,TRUE,"general";"via2",#N/A,TRUE,"general";"via3",#N/A,TRUE,"general"}</definedName>
    <definedName name="ery" localSheetId="7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localSheetId="3" hidden="1">{"via1",#N/A,TRUE,"general";"via2",#N/A,TRUE,"general";"via3",#N/A,TRUE,"general"}</definedName>
    <definedName name="eryhd" localSheetId="4" hidden="1">{"via1",#N/A,TRUE,"general";"via2",#N/A,TRUE,"general";"via3",#N/A,TRUE,"general"}</definedName>
    <definedName name="eryhd" localSheetId="5" hidden="1">{"via1",#N/A,TRUE,"general";"via2",#N/A,TRUE,"general";"via3",#N/A,TRUE,"general"}</definedName>
    <definedName name="eryhd" localSheetId="6" hidden="1">{"via1",#N/A,TRUE,"general";"via2",#N/A,TRUE,"general";"via3",#N/A,TRUE,"general"}</definedName>
    <definedName name="eryhd" localSheetId="7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localSheetId="2" hidden="1">{"TAB1",#N/A,TRUE,"GENERAL";"TAB2",#N/A,TRUE,"GENERAL";"TAB3",#N/A,TRUE,"GENERAL";"TAB4",#N/A,TRUE,"GENERAL";"TAB5",#N/A,TRUE,"GENERAL"}</definedName>
    <definedName name="eryhdf" localSheetId="3" hidden="1">{"TAB1",#N/A,TRUE,"GENERAL";"TAB2",#N/A,TRUE,"GENERAL";"TAB3",#N/A,TRUE,"GENERAL";"TAB4",#N/A,TRUE,"GENERAL";"TAB5",#N/A,TRUE,"GENERAL"}</definedName>
    <definedName name="eryhdf" localSheetId="4" hidden="1">{"TAB1",#N/A,TRUE,"GENERAL";"TAB2",#N/A,TRUE,"GENERAL";"TAB3",#N/A,TRUE,"GENERAL";"TAB4",#N/A,TRUE,"GENERAL";"TAB5",#N/A,TRUE,"GENERAL"}</definedName>
    <definedName name="eryhdf" localSheetId="5" hidden="1">{"TAB1",#N/A,TRUE,"GENERAL";"TAB2",#N/A,TRUE,"GENERAL";"TAB3",#N/A,TRUE,"GENERAL";"TAB4",#N/A,TRUE,"GENERAL";"TAB5",#N/A,TRUE,"GENERAL"}</definedName>
    <definedName name="eryhdf" localSheetId="6" hidden="1">{"TAB1",#N/A,TRUE,"GENERAL";"TAB2",#N/A,TRUE,"GENERAL";"TAB3",#N/A,TRUE,"GENERAL";"TAB4",#N/A,TRUE,"GENERAL";"TAB5",#N/A,TRUE,"GENERAL"}</definedName>
    <definedName name="eryhdf" localSheetId="7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localSheetId="3" hidden="1">{"TAB1",#N/A,TRUE,"GENERAL";"TAB2",#N/A,TRUE,"GENERAL";"TAB3",#N/A,TRUE,"GENERAL";"TAB4",#N/A,TRUE,"GENERAL";"TAB5",#N/A,TRUE,"GENERAL"}</definedName>
    <definedName name="eryhk" localSheetId="4" hidden="1">{"TAB1",#N/A,TRUE,"GENERAL";"TAB2",#N/A,TRUE,"GENERAL";"TAB3",#N/A,TRUE,"GENERAL";"TAB4",#N/A,TRUE,"GENERAL";"TAB5",#N/A,TRUE,"GENERAL"}</definedName>
    <definedName name="eryhk" localSheetId="5" hidden="1">{"TAB1",#N/A,TRUE,"GENERAL";"TAB2",#N/A,TRUE,"GENERAL";"TAB3",#N/A,TRUE,"GENERAL";"TAB4",#N/A,TRUE,"GENERAL";"TAB5",#N/A,TRUE,"GENERAL"}</definedName>
    <definedName name="eryhk" localSheetId="6" hidden="1">{"TAB1",#N/A,TRUE,"GENERAL";"TAB2",#N/A,TRUE,"GENERAL";"TAB3",#N/A,TRUE,"GENERAL";"TAB4",#N/A,TRUE,"GENERAL";"TAB5",#N/A,TRUE,"GENERAL"}</definedName>
    <definedName name="eryhk" localSheetId="7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localSheetId="3" hidden="1">{"TAB1",#N/A,TRUE,"GENERAL";"TAB2",#N/A,TRUE,"GENERAL";"TAB3",#N/A,TRUE,"GENERAL";"TAB4",#N/A,TRUE,"GENERAL";"TAB5",#N/A,TRUE,"GENERAL"}</definedName>
    <definedName name="eryhrf" localSheetId="4" hidden="1">{"TAB1",#N/A,TRUE,"GENERAL";"TAB2",#N/A,TRUE,"GENERAL";"TAB3",#N/A,TRUE,"GENERAL";"TAB4",#N/A,TRUE,"GENERAL";"TAB5",#N/A,TRUE,"GENERAL"}</definedName>
    <definedName name="eryhrf" localSheetId="5" hidden="1">{"TAB1",#N/A,TRUE,"GENERAL";"TAB2",#N/A,TRUE,"GENERAL";"TAB3",#N/A,TRUE,"GENERAL";"TAB4",#N/A,TRUE,"GENERAL";"TAB5",#N/A,TRUE,"GENERAL"}</definedName>
    <definedName name="eryhrf" localSheetId="6" hidden="1">{"TAB1",#N/A,TRUE,"GENERAL";"TAB2",#N/A,TRUE,"GENERAL";"TAB3",#N/A,TRUE,"GENERAL";"TAB4",#N/A,TRUE,"GENERAL";"TAB5",#N/A,TRUE,"GENERAL"}</definedName>
    <definedName name="eryhrf" localSheetId="7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localSheetId="3" hidden="1">{"TAB1",#N/A,TRUE,"GENERAL";"TAB2",#N/A,TRUE,"GENERAL";"TAB3",#N/A,TRUE,"GENERAL";"TAB4",#N/A,TRUE,"GENERAL";"TAB5",#N/A,TRUE,"GENERAL"}</definedName>
    <definedName name="eryre" localSheetId="4" hidden="1">{"TAB1",#N/A,TRUE,"GENERAL";"TAB2",#N/A,TRUE,"GENERAL";"TAB3",#N/A,TRUE,"GENERAL";"TAB4",#N/A,TRUE,"GENERAL";"TAB5",#N/A,TRUE,"GENERAL"}</definedName>
    <definedName name="eryre" localSheetId="5" hidden="1">{"TAB1",#N/A,TRUE,"GENERAL";"TAB2",#N/A,TRUE,"GENERAL";"TAB3",#N/A,TRUE,"GENERAL";"TAB4",#N/A,TRUE,"GENERAL";"TAB5",#N/A,TRUE,"GENERAL"}</definedName>
    <definedName name="eryre" localSheetId="6" hidden="1">{"TAB1",#N/A,TRUE,"GENERAL";"TAB2",#N/A,TRUE,"GENERAL";"TAB3",#N/A,TRUE,"GENERAL";"TAB4",#N/A,TRUE,"GENERAL";"TAB5",#N/A,TRUE,"GENERAL"}</definedName>
    <definedName name="eryre" localSheetId="7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localSheetId="2" hidden="1">{"via1",#N/A,TRUE,"general";"via2",#N/A,TRUE,"general";"via3",#N/A,TRUE,"general"}</definedName>
    <definedName name="erytd" localSheetId="3" hidden="1">{"via1",#N/A,TRUE,"general";"via2",#N/A,TRUE,"general";"via3",#N/A,TRUE,"general"}</definedName>
    <definedName name="erytd" localSheetId="4" hidden="1">{"via1",#N/A,TRUE,"general";"via2",#N/A,TRUE,"general";"via3",#N/A,TRUE,"general"}</definedName>
    <definedName name="erytd" localSheetId="5" hidden="1">{"via1",#N/A,TRUE,"general";"via2",#N/A,TRUE,"general";"via3",#N/A,TRUE,"general"}</definedName>
    <definedName name="erytd" localSheetId="6" hidden="1">{"via1",#N/A,TRUE,"general";"via2",#N/A,TRUE,"general";"via3",#N/A,TRUE,"general"}</definedName>
    <definedName name="erytd" localSheetId="7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localSheetId="3" hidden="1">{"via1",#N/A,TRUE,"general";"via2",#N/A,TRUE,"general";"via3",#N/A,TRUE,"general"}</definedName>
    <definedName name="eryty" localSheetId="4" hidden="1">{"via1",#N/A,TRUE,"general";"via2",#N/A,TRUE,"general";"via3",#N/A,TRUE,"general"}</definedName>
    <definedName name="eryty" localSheetId="5" hidden="1">{"via1",#N/A,TRUE,"general";"via2",#N/A,TRUE,"general";"via3",#N/A,TRUE,"general"}</definedName>
    <definedName name="eryty" localSheetId="6" hidden="1">{"via1",#N/A,TRUE,"general";"via2",#N/A,TRUE,"general";"via3",#N/A,TRUE,"general"}</definedName>
    <definedName name="eryty" localSheetId="7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localSheetId="3" hidden="1">{"via1",#N/A,TRUE,"general";"via2",#N/A,TRUE,"general";"via3",#N/A,TRUE,"general"}</definedName>
    <definedName name="eryy" localSheetId="4" hidden="1">{"via1",#N/A,TRUE,"general";"via2",#N/A,TRUE,"general";"via3",#N/A,TRUE,"general"}</definedName>
    <definedName name="eryy" localSheetId="5" hidden="1">{"via1",#N/A,TRUE,"general";"via2",#N/A,TRUE,"general";"via3",#N/A,TRUE,"general"}</definedName>
    <definedName name="eryy" localSheetId="6" hidden="1">{"via1",#N/A,TRUE,"general";"via2",#N/A,TRUE,"general";"via3",#N/A,TRUE,"general"}</definedName>
    <definedName name="eryy" localSheetId="7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1">'APUS CAPITULO 3'!eririutriuthdc</definedName>
    <definedName name="ES" localSheetId="2">'APUS CAPITULO 4'!eririutriuthdc</definedName>
    <definedName name="ES" localSheetId="3">'APUS CAPITULO 5'!eririutriuthdc</definedName>
    <definedName name="ES" localSheetId="4">'APUS CAPITULO 6'!eririutriuthdc</definedName>
    <definedName name="ES" localSheetId="5">'APUS CAPITULO 7'!eririutriuthdc</definedName>
    <definedName name="ES" localSheetId="6">'APUS CAPITULO 8'!eririutriuthdc</definedName>
    <definedName name="ES" localSheetId="7">'APUS CAPITULO 9'!eririutriuthdc</definedName>
    <definedName name="ES">[0]!eririutriuthdc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'[5]7422CW00'!#REF!</definedName>
    <definedName name="ESTRU">[63]Estructura!$C$7:$E$2570</definedName>
    <definedName name="ESTRUCTURA" localSheetId="1" hidden="1">{#N/A,#N/A,TRUE,"INGENIERIA";#N/A,#N/A,TRUE,"COMPRAS";#N/A,#N/A,TRUE,"DIRECCION";#N/A,#N/A,TRUE,"RESUMEN"}</definedName>
    <definedName name="ESTRUCTURA" localSheetId="2" hidden="1">{#N/A,#N/A,TRUE,"INGENIERIA";#N/A,#N/A,TRUE,"COMPRAS";#N/A,#N/A,TRUE,"DIRECCION";#N/A,#N/A,TRUE,"RESUMEN"}</definedName>
    <definedName name="ESTRUCTURA" localSheetId="3" hidden="1">{#N/A,#N/A,TRUE,"INGENIERIA";#N/A,#N/A,TRUE,"COMPRAS";#N/A,#N/A,TRUE,"DIRECCION";#N/A,#N/A,TRUE,"RESUMEN"}</definedName>
    <definedName name="ESTRUCTURA" localSheetId="4" hidden="1">{#N/A,#N/A,TRUE,"INGENIERIA";#N/A,#N/A,TRUE,"COMPRAS";#N/A,#N/A,TRUE,"DIRECCION";#N/A,#N/A,TRUE,"RESUMEN"}</definedName>
    <definedName name="ESTRUCTURA" localSheetId="5" hidden="1">{#N/A,#N/A,TRUE,"INGENIERIA";#N/A,#N/A,TRUE,"COMPRAS";#N/A,#N/A,TRUE,"DIRECCION";#N/A,#N/A,TRUE,"RESUMEN"}</definedName>
    <definedName name="ESTRUCTURA" localSheetId="6" hidden="1">{#N/A,#N/A,TRUE,"INGENIERIA";#N/A,#N/A,TRUE,"COMPRAS";#N/A,#N/A,TRUE,"DIRECCION";#N/A,#N/A,TRUE,"RESUMEN"}</definedName>
    <definedName name="ESTRUCTURA" localSheetId="7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>[64]Hoja3!$B$7:$B$15</definedName>
    <definedName name="ETAP">#REF!</definedName>
    <definedName name="ETAPA_PACC">#REF!</definedName>
    <definedName name="etertgg" localSheetId="1" hidden="1">{"via1",#N/A,TRUE,"general";"via2",#N/A,TRUE,"general";"via3",#N/A,TRUE,"general"}</definedName>
    <definedName name="etertgg" localSheetId="2" hidden="1">{"via1",#N/A,TRUE,"general";"via2",#N/A,TRUE,"general";"via3",#N/A,TRUE,"general"}</definedName>
    <definedName name="etertgg" localSheetId="3" hidden="1">{"via1",#N/A,TRUE,"general";"via2",#N/A,TRUE,"general";"via3",#N/A,TRUE,"general"}</definedName>
    <definedName name="etertgg" localSheetId="4" hidden="1">{"via1",#N/A,TRUE,"general";"via2",#N/A,TRUE,"general";"via3",#N/A,TRUE,"general"}</definedName>
    <definedName name="etertgg" localSheetId="5" hidden="1">{"via1",#N/A,TRUE,"general";"via2",#N/A,TRUE,"general";"via3",#N/A,TRUE,"general"}</definedName>
    <definedName name="etertgg" localSheetId="6" hidden="1">{"via1",#N/A,TRUE,"general";"via2",#N/A,TRUE,"general";"via3",#N/A,TRUE,"general"}</definedName>
    <definedName name="etertgg" localSheetId="7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1" hidden="1">{#N/A,#N/A,TRUE,"1842CWN0"}</definedName>
    <definedName name="etertt" localSheetId="2" hidden="1">{#N/A,#N/A,TRUE,"1842CWN0"}</definedName>
    <definedName name="etertt" localSheetId="3" hidden="1">{#N/A,#N/A,TRUE,"1842CWN0"}</definedName>
    <definedName name="etertt" localSheetId="4" hidden="1">{#N/A,#N/A,TRUE,"1842CWN0"}</definedName>
    <definedName name="etertt" localSheetId="5" hidden="1">{#N/A,#N/A,TRUE,"1842CWN0"}</definedName>
    <definedName name="etertt" localSheetId="6" hidden="1">{#N/A,#N/A,TRUE,"1842CWN0"}</definedName>
    <definedName name="etertt" localSheetId="7" hidden="1">{#N/A,#N/A,TRUE,"1842CWN0"}</definedName>
    <definedName name="etertt" hidden="1">{#N/A,#N/A,TRUE,"1842CWN0"}</definedName>
    <definedName name="etewt" localSheetId="1" hidden="1">{"TAB1",#N/A,TRUE,"GENERAL";"TAB2",#N/A,TRUE,"GENERAL";"TAB3",#N/A,TRUE,"GENERAL";"TAB4",#N/A,TRUE,"GENERAL";"TAB5",#N/A,TRUE,"GENERAL"}</definedName>
    <definedName name="etewt" localSheetId="2" hidden="1">{"TAB1",#N/A,TRUE,"GENERAL";"TAB2",#N/A,TRUE,"GENERAL";"TAB3",#N/A,TRUE,"GENERAL";"TAB4",#N/A,TRUE,"GENERAL";"TAB5",#N/A,TRUE,"GENERAL"}</definedName>
    <definedName name="etewt" localSheetId="3" hidden="1">{"TAB1",#N/A,TRUE,"GENERAL";"TAB2",#N/A,TRUE,"GENERAL";"TAB3",#N/A,TRUE,"GENERAL";"TAB4",#N/A,TRUE,"GENERAL";"TAB5",#N/A,TRUE,"GENERAL"}</definedName>
    <definedName name="etewt" localSheetId="4" hidden="1">{"TAB1",#N/A,TRUE,"GENERAL";"TAB2",#N/A,TRUE,"GENERAL";"TAB3",#N/A,TRUE,"GENERAL";"TAB4",#N/A,TRUE,"GENERAL";"TAB5",#N/A,TRUE,"GENERAL"}</definedName>
    <definedName name="etewt" localSheetId="5" hidden="1">{"TAB1",#N/A,TRUE,"GENERAL";"TAB2",#N/A,TRUE,"GENERAL";"TAB3",#N/A,TRUE,"GENERAL";"TAB4",#N/A,TRUE,"GENERAL";"TAB5",#N/A,TRUE,"GENERAL"}</definedName>
    <definedName name="etewt" localSheetId="6" hidden="1">{"TAB1",#N/A,TRUE,"GENERAL";"TAB2",#N/A,TRUE,"GENERAL";"TAB3",#N/A,TRUE,"GENERAL";"TAB4",#N/A,TRUE,"GENERAL";"TAB5",#N/A,TRUE,"GENERAL"}</definedName>
    <definedName name="etewt" localSheetId="7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1" hidden="1">{"via1",#N/A,TRUE,"general";"via2",#N/A,TRUE,"general";"via3",#N/A,TRUE,"general"}</definedName>
    <definedName name="etu" localSheetId="2" hidden="1">{"via1",#N/A,TRUE,"general";"via2",#N/A,TRUE,"general";"via3",#N/A,TRUE,"general"}</definedName>
    <definedName name="etu" localSheetId="3" hidden="1">{"via1",#N/A,TRUE,"general";"via2",#N/A,TRUE,"general";"via3",#N/A,TRUE,"general"}</definedName>
    <definedName name="etu" localSheetId="4" hidden="1">{"via1",#N/A,TRUE,"general";"via2",#N/A,TRUE,"general";"via3",#N/A,TRUE,"general"}</definedName>
    <definedName name="etu" localSheetId="5" hidden="1">{"via1",#N/A,TRUE,"general";"via2",#N/A,TRUE,"general";"via3",#N/A,TRUE,"general"}</definedName>
    <definedName name="etu" localSheetId="6" hidden="1">{"via1",#N/A,TRUE,"general";"via2",#N/A,TRUE,"general";"via3",#N/A,TRUE,"general"}</definedName>
    <definedName name="etu" localSheetId="7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localSheetId="3" hidden="1">{"via1",#N/A,TRUE,"general";"via2",#N/A,TRUE,"general";"via3",#N/A,TRUE,"general"}</definedName>
    <definedName name="etueh" localSheetId="4" hidden="1">{"via1",#N/A,TRUE,"general";"via2",#N/A,TRUE,"general";"via3",#N/A,TRUE,"general"}</definedName>
    <definedName name="etueh" localSheetId="5" hidden="1">{"via1",#N/A,TRUE,"general";"via2",#N/A,TRUE,"general";"via3",#N/A,TRUE,"general"}</definedName>
    <definedName name="etueh" localSheetId="6" hidden="1">{"via1",#N/A,TRUE,"general";"via2",#N/A,TRUE,"general";"via3",#N/A,TRUE,"general"}</definedName>
    <definedName name="etueh" localSheetId="7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localSheetId="3" hidden="1">{"via1",#N/A,TRUE,"general";"via2",#N/A,TRUE,"general";"via3",#N/A,TRUE,"general"}</definedName>
    <definedName name="etyty" localSheetId="4" hidden="1">{"via1",#N/A,TRUE,"general";"via2",#N/A,TRUE,"general";"via3",#N/A,TRUE,"general"}</definedName>
    <definedName name="etyty" localSheetId="5" hidden="1">{"via1",#N/A,TRUE,"general";"via2",#N/A,TRUE,"general";"via3",#N/A,TRUE,"general"}</definedName>
    <definedName name="etyty" localSheetId="6" hidden="1">{"via1",#N/A,TRUE,"general";"via2",#N/A,TRUE,"general";"via3",#N/A,TRUE,"general"}</definedName>
    <definedName name="etyty" localSheetId="7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localSheetId="2" hidden="1">{"TAB1",#N/A,TRUE,"GENERAL";"TAB2",#N/A,TRUE,"GENERAL";"TAB3",#N/A,TRUE,"GENERAL";"TAB4",#N/A,TRUE,"GENERAL";"TAB5",#N/A,TRUE,"GENERAL"}</definedName>
    <definedName name="etyu" localSheetId="3" hidden="1">{"TAB1",#N/A,TRUE,"GENERAL";"TAB2",#N/A,TRUE,"GENERAL";"TAB3",#N/A,TRUE,"GENERAL";"TAB4",#N/A,TRUE,"GENERAL";"TAB5",#N/A,TRUE,"GENERAL"}</definedName>
    <definedName name="etyu" localSheetId="4" hidden="1">{"TAB1",#N/A,TRUE,"GENERAL";"TAB2",#N/A,TRUE,"GENERAL";"TAB3",#N/A,TRUE,"GENERAL";"TAB4",#N/A,TRUE,"GENERAL";"TAB5",#N/A,TRUE,"GENERAL"}</definedName>
    <definedName name="etyu" localSheetId="5" hidden="1">{"TAB1",#N/A,TRUE,"GENERAL";"TAB2",#N/A,TRUE,"GENERAL";"TAB3",#N/A,TRUE,"GENERAL";"TAB4",#N/A,TRUE,"GENERAL";"TAB5",#N/A,TRUE,"GENERAL"}</definedName>
    <definedName name="etyu" localSheetId="6" hidden="1">{"TAB1",#N/A,TRUE,"GENERAL";"TAB2",#N/A,TRUE,"GENERAL";"TAB3",#N/A,TRUE,"GENERAL";"TAB4",#N/A,TRUE,"GENERAL";"TAB5",#N/A,TRUE,"GENERAL"}</definedName>
    <definedName name="etyu" localSheetId="7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localSheetId="2" hidden="1">{"via1",#N/A,TRUE,"general";"via2",#N/A,TRUE,"general";"via3",#N/A,TRUE,"general"}</definedName>
    <definedName name="eu" localSheetId="3" hidden="1">{"via1",#N/A,TRUE,"general";"via2",#N/A,TRUE,"general";"via3",#N/A,TRUE,"general"}</definedName>
    <definedName name="eu" localSheetId="4" hidden="1">{"via1",#N/A,TRUE,"general";"via2",#N/A,TRUE,"general";"via3",#N/A,TRUE,"general"}</definedName>
    <definedName name="eu" localSheetId="5" hidden="1">{"via1",#N/A,TRUE,"general";"via2",#N/A,TRUE,"general";"via3",#N/A,TRUE,"general"}</definedName>
    <definedName name="eu" localSheetId="6" hidden="1">{"via1",#N/A,TRUE,"general";"via2",#N/A,TRUE,"general";"via3",#N/A,TRUE,"general"}</definedName>
    <definedName name="eu" localSheetId="7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localSheetId="3" hidden="1">{"via1",#N/A,TRUE,"general";"via2",#N/A,TRUE,"general";"via3",#N/A,TRUE,"general"}</definedName>
    <definedName name="eut" localSheetId="4" hidden="1">{"via1",#N/A,TRUE,"general";"via2",#N/A,TRUE,"general";"via3",#N/A,TRUE,"general"}</definedName>
    <definedName name="eut" localSheetId="5" hidden="1">{"via1",#N/A,TRUE,"general";"via2",#N/A,TRUE,"general";"via3",#N/A,TRUE,"general"}</definedName>
    <definedName name="eut" localSheetId="6" hidden="1">{"via1",#N/A,TRUE,"general";"via2",#N/A,TRUE,"general";"via3",#N/A,TRUE,"general"}</definedName>
    <definedName name="eut" localSheetId="7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localSheetId="2" hidden="1">{"TAB1",#N/A,TRUE,"GENERAL";"TAB2",#N/A,TRUE,"GENERAL";"TAB3",#N/A,TRUE,"GENERAL";"TAB4",#N/A,TRUE,"GENERAL";"TAB5",#N/A,TRUE,"GENERAL"}</definedName>
    <definedName name="euyt" localSheetId="3" hidden="1">{"TAB1",#N/A,TRUE,"GENERAL";"TAB2",#N/A,TRUE,"GENERAL";"TAB3",#N/A,TRUE,"GENERAL";"TAB4",#N/A,TRUE,"GENERAL";"TAB5",#N/A,TRUE,"GENERAL"}</definedName>
    <definedName name="euyt" localSheetId="4" hidden="1">{"TAB1",#N/A,TRUE,"GENERAL";"TAB2",#N/A,TRUE,"GENERAL";"TAB3",#N/A,TRUE,"GENERAL";"TAB4",#N/A,TRUE,"GENERAL";"TAB5",#N/A,TRUE,"GENERAL"}</definedName>
    <definedName name="euyt" localSheetId="5" hidden="1">{"TAB1",#N/A,TRUE,"GENERAL";"TAB2",#N/A,TRUE,"GENERAL";"TAB3",#N/A,TRUE,"GENERAL";"TAB4",#N/A,TRUE,"GENERAL";"TAB5",#N/A,TRUE,"GENERAL"}</definedName>
    <definedName name="euyt" localSheetId="6" hidden="1">{"TAB1",#N/A,TRUE,"GENERAL";"TAB2",#N/A,TRUE,"GENERAL";"TAB3",#N/A,TRUE,"GENERAL";"TAB4",#N/A,TRUE,"GENERAL";"TAB5",#N/A,TRUE,"GENERAL"}</definedName>
    <definedName name="euyt" localSheetId="7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1" hidden="1">{"TAB1",#N/A,TRUE,"GENERAL";"TAB2",#N/A,TRUE,"GENERAL";"TAB3",#N/A,TRUE,"GENERAL";"TAB4",#N/A,TRUE,"GENERAL";"TAB5",#N/A,TRUE,"GENERAL"}</definedName>
    <definedName name="ewegt" localSheetId="2" hidden="1">{"TAB1",#N/A,TRUE,"GENERAL";"TAB2",#N/A,TRUE,"GENERAL";"TAB3",#N/A,TRUE,"GENERAL";"TAB4",#N/A,TRUE,"GENERAL";"TAB5",#N/A,TRUE,"GENERAL"}</definedName>
    <definedName name="ewegt" localSheetId="3" hidden="1">{"TAB1",#N/A,TRUE,"GENERAL";"TAB2",#N/A,TRUE,"GENERAL";"TAB3",#N/A,TRUE,"GENERAL";"TAB4",#N/A,TRUE,"GENERAL";"TAB5",#N/A,TRUE,"GENERAL"}</definedName>
    <definedName name="ewegt" localSheetId="4" hidden="1">{"TAB1",#N/A,TRUE,"GENERAL";"TAB2",#N/A,TRUE,"GENERAL";"TAB3",#N/A,TRUE,"GENERAL";"TAB4",#N/A,TRUE,"GENERAL";"TAB5",#N/A,TRUE,"GENERAL"}</definedName>
    <definedName name="ewegt" localSheetId="5" hidden="1">{"TAB1",#N/A,TRUE,"GENERAL";"TAB2",#N/A,TRUE,"GENERAL";"TAB3",#N/A,TRUE,"GENERAL";"TAB4",#N/A,TRUE,"GENERAL";"TAB5",#N/A,TRUE,"GENERAL"}</definedName>
    <definedName name="ewegt" localSheetId="6" hidden="1">{"TAB1",#N/A,TRUE,"GENERAL";"TAB2",#N/A,TRUE,"GENERAL";"TAB3",#N/A,TRUE,"GENERAL";"TAB4",#N/A,TRUE,"GENERAL";"TAB5",#N/A,TRUE,"GENERAL"}</definedName>
    <definedName name="ewegt" localSheetId="7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localSheetId="3" hidden="1">{"TAB1",#N/A,TRUE,"GENERAL";"TAB2",#N/A,TRUE,"GENERAL";"TAB3",#N/A,TRUE,"GENERAL";"TAB4",#N/A,TRUE,"GENERAL";"TAB5",#N/A,TRUE,"GENERAL"}</definedName>
    <definedName name="ewfewfg" localSheetId="4" hidden="1">{"TAB1",#N/A,TRUE,"GENERAL";"TAB2",#N/A,TRUE,"GENERAL";"TAB3",#N/A,TRUE,"GENERAL";"TAB4",#N/A,TRUE,"GENERAL";"TAB5",#N/A,TRUE,"GENERAL"}</definedName>
    <definedName name="ewfewfg" localSheetId="5" hidden="1">{"TAB1",#N/A,TRUE,"GENERAL";"TAB2",#N/A,TRUE,"GENERAL";"TAB3",#N/A,TRUE,"GENERAL";"TAB4",#N/A,TRUE,"GENERAL";"TAB5",#N/A,TRUE,"GENERAL"}</definedName>
    <definedName name="ewfewfg" localSheetId="6" hidden="1">{"TAB1",#N/A,TRUE,"GENERAL";"TAB2",#N/A,TRUE,"GENERAL";"TAB3",#N/A,TRUE,"GENERAL";"TAB4",#N/A,TRUE,"GENERAL";"TAB5",#N/A,TRUE,"GENERAL"}</definedName>
    <definedName name="ewfewfg" localSheetId="7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localSheetId="3" hidden="1">{"TAB1",#N/A,TRUE,"GENERAL";"TAB2",#N/A,TRUE,"GENERAL";"TAB3",#N/A,TRUE,"GENERAL";"TAB4",#N/A,TRUE,"GENERAL";"TAB5",#N/A,TRUE,"GENERAL"}</definedName>
    <definedName name="ewre" localSheetId="4" hidden="1">{"TAB1",#N/A,TRUE,"GENERAL";"TAB2",#N/A,TRUE,"GENERAL";"TAB3",#N/A,TRUE,"GENERAL";"TAB4",#N/A,TRUE,"GENERAL";"TAB5",#N/A,TRUE,"GENERAL"}</definedName>
    <definedName name="ewre" localSheetId="5" hidden="1">{"TAB1",#N/A,TRUE,"GENERAL";"TAB2",#N/A,TRUE,"GENERAL";"TAB3",#N/A,TRUE,"GENERAL";"TAB4",#N/A,TRUE,"GENERAL";"TAB5",#N/A,TRUE,"GENERAL"}</definedName>
    <definedName name="ewre" localSheetId="6" hidden="1">{"TAB1",#N/A,TRUE,"GENERAL";"TAB2",#N/A,TRUE,"GENERAL";"TAB3",#N/A,TRUE,"GENERAL";"TAB4",#N/A,TRUE,"GENERAL";"TAB5",#N/A,TRUE,"GENERAL"}</definedName>
    <definedName name="ewre" localSheetId="7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localSheetId="3" hidden="1">{"TAB1",#N/A,TRUE,"GENERAL";"TAB2",#N/A,TRUE,"GENERAL";"TAB3",#N/A,TRUE,"GENERAL";"TAB4",#N/A,TRUE,"GENERAL";"TAB5",#N/A,TRUE,"GENERAL"}</definedName>
    <definedName name="ewrewf" localSheetId="4" hidden="1">{"TAB1",#N/A,TRUE,"GENERAL";"TAB2",#N/A,TRUE,"GENERAL";"TAB3",#N/A,TRUE,"GENERAL";"TAB4",#N/A,TRUE,"GENERAL";"TAB5",#N/A,TRUE,"GENERAL"}</definedName>
    <definedName name="ewrewf" localSheetId="5" hidden="1">{"TAB1",#N/A,TRUE,"GENERAL";"TAB2",#N/A,TRUE,"GENERAL";"TAB3",#N/A,TRUE,"GENERAL";"TAB4",#N/A,TRUE,"GENERAL";"TAB5",#N/A,TRUE,"GENERAL"}</definedName>
    <definedName name="ewrewf" localSheetId="6" hidden="1">{"TAB1",#N/A,TRUE,"GENERAL";"TAB2",#N/A,TRUE,"GENERAL";"TAB3",#N/A,TRUE,"GENERAL";"TAB4",#N/A,TRUE,"GENERAL";"TAB5",#N/A,TRUE,"GENERAL"}</definedName>
    <definedName name="ewrewf" localSheetId="7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localSheetId="3" hidden="1">{"TAB1",#N/A,TRUE,"GENERAL";"TAB2",#N/A,TRUE,"GENERAL";"TAB3",#N/A,TRUE,"GENERAL";"TAB4",#N/A,TRUE,"GENERAL";"TAB5",#N/A,TRUE,"GENERAL"}</definedName>
    <definedName name="ewrr" localSheetId="4" hidden="1">{"TAB1",#N/A,TRUE,"GENERAL";"TAB2",#N/A,TRUE,"GENERAL";"TAB3",#N/A,TRUE,"GENERAL";"TAB4",#N/A,TRUE,"GENERAL";"TAB5",#N/A,TRUE,"GENERAL"}</definedName>
    <definedName name="ewrr" localSheetId="5" hidden="1">{"TAB1",#N/A,TRUE,"GENERAL";"TAB2",#N/A,TRUE,"GENERAL";"TAB3",#N/A,TRUE,"GENERAL";"TAB4",#N/A,TRUE,"GENERAL";"TAB5",#N/A,TRUE,"GENERAL"}</definedName>
    <definedName name="ewrr" localSheetId="6" hidden="1">{"TAB1",#N/A,TRUE,"GENERAL";"TAB2",#N/A,TRUE,"GENERAL";"TAB3",#N/A,TRUE,"GENERAL";"TAB4",#N/A,TRUE,"GENERAL";"TAB5",#N/A,TRUE,"GENERAL"}</definedName>
    <definedName name="ewrr" localSheetId="7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localSheetId="3" hidden="1">{"TAB1",#N/A,TRUE,"GENERAL";"TAB2",#N/A,TRUE,"GENERAL";"TAB3",#N/A,TRUE,"GENERAL";"TAB4",#N/A,TRUE,"GENERAL";"TAB5",#N/A,TRUE,"GENERAL"}</definedName>
    <definedName name="ewrt" localSheetId="4" hidden="1">{"TAB1",#N/A,TRUE,"GENERAL";"TAB2",#N/A,TRUE,"GENERAL";"TAB3",#N/A,TRUE,"GENERAL";"TAB4",#N/A,TRUE,"GENERAL";"TAB5",#N/A,TRUE,"GENERAL"}</definedName>
    <definedName name="ewrt" localSheetId="5" hidden="1">{"TAB1",#N/A,TRUE,"GENERAL";"TAB2",#N/A,TRUE,"GENERAL";"TAB3",#N/A,TRUE,"GENERAL";"TAB4",#N/A,TRUE,"GENERAL";"TAB5",#N/A,TRUE,"GENERAL"}</definedName>
    <definedName name="ewrt" localSheetId="6" hidden="1">{"TAB1",#N/A,TRUE,"GENERAL";"TAB2",#N/A,TRUE,"GENERAL";"TAB3",#N/A,TRUE,"GENERAL";"TAB4",#N/A,TRUE,"GENERAL";"TAB5",#N/A,TRUE,"GENERAL"}</definedName>
    <definedName name="ewrt" localSheetId="7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localSheetId="3" hidden="1">{"TAB1",#N/A,TRUE,"GENERAL";"TAB2",#N/A,TRUE,"GENERAL";"TAB3",#N/A,TRUE,"GENERAL";"TAB4",#N/A,TRUE,"GENERAL";"TAB5",#N/A,TRUE,"GENERAL"}</definedName>
    <definedName name="ewrwer" localSheetId="4" hidden="1">{"TAB1",#N/A,TRUE,"GENERAL";"TAB2",#N/A,TRUE,"GENERAL";"TAB3",#N/A,TRUE,"GENERAL";"TAB4",#N/A,TRUE,"GENERAL";"TAB5",#N/A,TRUE,"GENERAL"}</definedName>
    <definedName name="ewrwer" localSheetId="5" hidden="1">{"TAB1",#N/A,TRUE,"GENERAL";"TAB2",#N/A,TRUE,"GENERAL";"TAB3",#N/A,TRUE,"GENERAL";"TAB4",#N/A,TRUE,"GENERAL";"TAB5",#N/A,TRUE,"GENERAL"}</definedName>
    <definedName name="ewrwer" localSheetId="6" hidden="1">{"TAB1",#N/A,TRUE,"GENERAL";"TAB2",#N/A,TRUE,"GENERAL";"TAB3",#N/A,TRUE,"GENERAL";"TAB4",#N/A,TRUE,"GENERAL";"TAB5",#N/A,TRUE,"GENERAL"}</definedName>
    <definedName name="ewrwer" localSheetId="7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[22]SKJ452!#REF!</definedName>
    <definedName name="Excel_BuiltIn_Print_Titles_11">[22]ITA878!#REF!</definedName>
    <definedName name="Excel_BuiltIn_Print_Titles_12">'[22]AEA-944'!#REF!</definedName>
    <definedName name="Excel_BuiltIn_Print_Titles_13">'[22]DUB-823'!#REF!</definedName>
    <definedName name="Excel_BuiltIn_Print_Titles_14">'[22]GPI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[22]XXJ617!#REF!</definedName>
    <definedName name="Excel_BuiltIn_Print_Titles_20">#REF!</definedName>
    <definedName name="Excel_BuiltIn_Print_Titles_21">[22]SNG_855!#REF!</definedName>
    <definedName name="Excel_BuiltIn_Print_Titles_23">#REF!</definedName>
    <definedName name="Excel_BuiltIn_Print_Titles_3">#REF!</definedName>
    <definedName name="Excel_BuiltIn_Print_Titles_5">'[22]VEA 374'!#REF!</definedName>
    <definedName name="Excel_BuiltIn_Print_Titles_5_XX">'[22]VEA 374'!#REF!</definedName>
    <definedName name="Excel_BuiltIn_Print_Titles_6">#REF!</definedName>
    <definedName name="Excel_BuiltIn_Print_Titles_7">[22]HFB024!#REF!</definedName>
    <definedName name="Excel_BuiltIn_Print_Titles_8">#REF!</definedName>
    <definedName name="Excel_BuiltIn_Print_Titles_9">[22]PAJ825!#REF!</definedName>
    <definedName name="EXCROC">#REF!</definedName>
    <definedName name="ExtensionCoordinador">#REF!</definedName>
    <definedName name="Extra_Pay">#REF!</definedName>
    <definedName name="Extracción_IM">#REF!</definedName>
    <definedName name="Extras">'[37]LIQUIDA-NOMINA'!$AH$4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'[65]Itemes Renovación'!#REF!</definedName>
    <definedName name="FareWellStmnt" localSheetId="0">[46]!FareWellStmnt</definedName>
    <definedName name="FareWellStmnt" localSheetId="1">[46]!FareWellStmnt</definedName>
    <definedName name="FareWellStmnt" localSheetId="2">[46]!FareWellStmnt</definedName>
    <definedName name="FareWellStmnt" localSheetId="3">[46]!FareWellStmnt</definedName>
    <definedName name="FareWellStmnt" localSheetId="4">[46]!FareWellStmnt</definedName>
    <definedName name="FareWellStmnt" localSheetId="5">[46]!FareWellStmnt</definedName>
    <definedName name="FareWellStmnt" localSheetId="6">[46]!FareWellStmnt</definedName>
    <definedName name="FareWellStmnt" localSheetId="7">[46]!FareWellStmnt</definedName>
    <definedName name="FareWellStmnt">[46]!FareWellStmnt</definedName>
    <definedName name="FaseProyecto">#REF!</definedName>
    <definedName name="FD" localSheetId="1">'APUS CAPITULO 3'!eririutriuthdc</definedName>
    <definedName name="FD" localSheetId="2">'APUS CAPITULO 4'!eririutriuthdc</definedName>
    <definedName name="FD" localSheetId="3">'APUS CAPITULO 5'!eririutriuthdc</definedName>
    <definedName name="FD" localSheetId="4">'APUS CAPITULO 6'!eririutriuthdc</definedName>
    <definedName name="FD" localSheetId="5">'APUS CAPITULO 7'!eririutriuthdc</definedName>
    <definedName name="FD" localSheetId="6">'APUS CAPITULO 8'!eririutriuthdc</definedName>
    <definedName name="FD" localSheetId="7">'APUS CAPITULO 9'!eririutriuthdc</definedName>
    <definedName name="FD">[0]!eririutriuthdc</definedName>
    <definedName name="fda" localSheetId="1" hidden="1">{"TAB1",#N/A,TRUE,"GENERAL";"TAB2",#N/A,TRUE,"GENERAL";"TAB3",#N/A,TRUE,"GENERAL";"TAB4",#N/A,TRUE,"GENERAL";"TAB5",#N/A,TRUE,"GENERAL"}</definedName>
    <definedName name="fda" localSheetId="2" hidden="1">{"TAB1",#N/A,TRUE,"GENERAL";"TAB2",#N/A,TRUE,"GENERAL";"TAB3",#N/A,TRUE,"GENERAL";"TAB4",#N/A,TRUE,"GENERAL";"TAB5",#N/A,TRUE,"GENERAL"}</definedName>
    <definedName name="fda" localSheetId="3" hidden="1">{"TAB1",#N/A,TRUE,"GENERAL";"TAB2",#N/A,TRUE,"GENERAL";"TAB3",#N/A,TRUE,"GENERAL";"TAB4",#N/A,TRUE,"GENERAL";"TAB5",#N/A,TRUE,"GENERAL"}</definedName>
    <definedName name="fda" localSheetId="4" hidden="1">{"TAB1",#N/A,TRUE,"GENERAL";"TAB2",#N/A,TRUE,"GENERAL";"TAB3",#N/A,TRUE,"GENERAL";"TAB4",#N/A,TRUE,"GENERAL";"TAB5",#N/A,TRUE,"GENERAL"}</definedName>
    <definedName name="fda" localSheetId="5" hidden="1">{"TAB1",#N/A,TRUE,"GENERAL";"TAB2",#N/A,TRUE,"GENERAL";"TAB3",#N/A,TRUE,"GENERAL";"TAB4",#N/A,TRUE,"GENERAL";"TAB5",#N/A,TRUE,"GENERAL"}</definedName>
    <definedName name="fda" localSheetId="6" hidden="1">{"TAB1",#N/A,TRUE,"GENERAL";"TAB2",#N/A,TRUE,"GENERAL";"TAB3",#N/A,TRUE,"GENERAL";"TAB4",#N/A,TRUE,"GENERAL";"TAB5",#N/A,TRUE,"GENERAL"}</definedName>
    <definedName name="fda" localSheetId="7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localSheetId="3" hidden="1">{"TAB1",#N/A,TRUE,"GENERAL";"TAB2",#N/A,TRUE,"GENERAL";"TAB3",#N/A,TRUE,"GENERAL";"TAB4",#N/A,TRUE,"GENERAL";"TAB5",#N/A,TRUE,"GENERAL"}</definedName>
    <definedName name="fdbjp" localSheetId="4" hidden="1">{"TAB1",#N/A,TRUE,"GENERAL";"TAB2",#N/A,TRUE,"GENERAL";"TAB3",#N/A,TRUE,"GENERAL";"TAB4",#N/A,TRUE,"GENERAL";"TAB5",#N/A,TRUE,"GENERAL"}</definedName>
    <definedName name="fdbjp" localSheetId="5" hidden="1">{"TAB1",#N/A,TRUE,"GENERAL";"TAB2",#N/A,TRUE,"GENERAL";"TAB3",#N/A,TRUE,"GENERAL";"TAB4",#N/A,TRUE,"GENERAL";"TAB5",#N/A,TRUE,"GENERAL"}</definedName>
    <definedName name="fdbjp" localSheetId="6" hidden="1">{"TAB1",#N/A,TRUE,"GENERAL";"TAB2",#N/A,TRUE,"GENERAL";"TAB3",#N/A,TRUE,"GENERAL";"TAB4",#N/A,TRUE,"GENERAL";"TAB5",#N/A,TRUE,"GENERAL"}</definedName>
    <definedName name="fdbjp" localSheetId="7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localSheetId="3" hidden="1">{"TAB1",#N/A,TRUE,"GENERAL";"TAB2",#N/A,TRUE,"GENERAL";"TAB3",#N/A,TRUE,"GENERAL";"TAB4",#N/A,TRUE,"GENERAL";"TAB5",#N/A,TRUE,"GENERAL"}</definedName>
    <definedName name="fdf" localSheetId="4" hidden="1">{"TAB1",#N/A,TRUE,"GENERAL";"TAB2",#N/A,TRUE,"GENERAL";"TAB3",#N/A,TRUE,"GENERAL";"TAB4",#N/A,TRUE,"GENERAL";"TAB5",#N/A,TRUE,"GENERAL"}</definedName>
    <definedName name="fdf" localSheetId="5" hidden="1">{"TAB1",#N/A,TRUE,"GENERAL";"TAB2",#N/A,TRUE,"GENERAL";"TAB3",#N/A,TRUE,"GENERAL";"TAB4",#N/A,TRUE,"GENERAL";"TAB5",#N/A,TRUE,"GENERAL"}</definedName>
    <definedName name="fdf" localSheetId="6" hidden="1">{"TAB1",#N/A,TRUE,"GENERAL";"TAB2",#N/A,TRUE,"GENERAL";"TAB3",#N/A,TRUE,"GENERAL";"TAB4",#N/A,TRUE,"GENERAL";"TAB5",#N/A,TRUE,"GENERAL"}</definedName>
    <definedName name="fdf" localSheetId="7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" localSheetId="2" hidden="1">{"via1",#N/A,TRUE,"general";"via2",#N/A,TRUE,"general";"via3",#N/A,TRUE,"general"}</definedName>
    <definedName name="fdg" localSheetId="3" hidden="1">{"via1",#N/A,TRUE,"general";"via2",#N/A,TRUE,"general";"via3",#N/A,TRUE,"general"}</definedName>
    <definedName name="fdg" localSheetId="4" hidden="1">{"via1",#N/A,TRUE,"general";"via2",#N/A,TRUE,"general";"via3",#N/A,TRUE,"general"}</definedName>
    <definedName name="fdg" localSheetId="5" hidden="1">{"via1",#N/A,TRUE,"general";"via2",#N/A,TRUE,"general";"via3",#N/A,TRUE,"general"}</definedName>
    <definedName name="fdg" localSheetId="6" hidden="1">{"via1",#N/A,TRUE,"general";"via2",#N/A,TRUE,"general";"via3",#N/A,TRUE,"general"}</definedName>
    <definedName name="fdg" localSheetId="7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1" hidden="1">{"TAB1",#N/A,TRUE,"GENERAL";"TAB2",#N/A,TRUE,"GENERAL";"TAB3",#N/A,TRUE,"GENERAL";"TAB4",#N/A,TRUE,"GENERAL";"TAB5",#N/A,TRUE,"GENERAL"}</definedName>
    <definedName name="FDGD" localSheetId="2" hidden="1">{"TAB1",#N/A,TRUE,"GENERAL";"TAB2",#N/A,TRUE,"GENERAL";"TAB3",#N/A,TRUE,"GENERAL";"TAB4",#N/A,TRUE,"GENERAL";"TAB5",#N/A,TRUE,"GENERAL"}</definedName>
    <definedName name="FDGD" localSheetId="3" hidden="1">{"TAB1",#N/A,TRUE,"GENERAL";"TAB2",#N/A,TRUE,"GENERAL";"TAB3",#N/A,TRUE,"GENERAL";"TAB4",#N/A,TRUE,"GENERAL";"TAB5",#N/A,TRUE,"GENERAL"}</definedName>
    <definedName name="FDGD" localSheetId="4" hidden="1">{"TAB1",#N/A,TRUE,"GENERAL";"TAB2",#N/A,TRUE,"GENERAL";"TAB3",#N/A,TRUE,"GENERAL";"TAB4",#N/A,TRUE,"GENERAL";"TAB5",#N/A,TRUE,"GENERAL"}</definedName>
    <definedName name="FDGD" localSheetId="5" hidden="1">{"TAB1",#N/A,TRUE,"GENERAL";"TAB2",#N/A,TRUE,"GENERAL";"TAB3",#N/A,TRUE,"GENERAL";"TAB4",#N/A,TRUE,"GENERAL";"TAB5",#N/A,TRUE,"GENERAL"}</definedName>
    <definedName name="FDGD" localSheetId="6" hidden="1">{"TAB1",#N/A,TRUE,"GENERAL";"TAB2",#N/A,TRUE,"GENERAL";"TAB3",#N/A,TRUE,"GENERAL";"TAB4",#N/A,TRUE,"GENERAL";"TAB5",#N/A,TRUE,"GENERAL"}</definedName>
    <definedName name="FDGD" localSheetId="7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localSheetId="3" hidden="1">{"TAB1",#N/A,TRUE,"GENERAL";"TAB2",#N/A,TRUE,"GENERAL";"TAB3",#N/A,TRUE,"GENERAL";"TAB4",#N/A,TRUE,"GENERAL";"TAB5",#N/A,TRUE,"GENERAL"}</definedName>
    <definedName name="FDGFDBBP" localSheetId="4" hidden="1">{"TAB1",#N/A,TRUE,"GENERAL";"TAB2",#N/A,TRUE,"GENERAL";"TAB3",#N/A,TRUE,"GENERAL";"TAB4",#N/A,TRUE,"GENERAL";"TAB5",#N/A,TRUE,"GENERAL"}</definedName>
    <definedName name="FDGFDBBP" localSheetId="5" hidden="1">{"TAB1",#N/A,TRUE,"GENERAL";"TAB2",#N/A,TRUE,"GENERAL";"TAB3",#N/A,TRUE,"GENERAL";"TAB4",#N/A,TRUE,"GENERAL";"TAB5",#N/A,TRUE,"GENERAL"}</definedName>
    <definedName name="FDGFDBBP" localSheetId="6" hidden="1">{"TAB1",#N/A,TRUE,"GENERAL";"TAB2",#N/A,TRUE,"GENERAL";"TAB3",#N/A,TRUE,"GENERAL";"TAB4",#N/A,TRUE,"GENERAL";"TAB5",#N/A,TRUE,"GENERAL"}</definedName>
    <definedName name="FDGFDBBP" localSheetId="7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localSheetId="3" hidden="1">{"TAB1",#N/A,TRUE,"GENERAL";"TAB2",#N/A,TRUE,"GENERAL";"TAB3",#N/A,TRUE,"GENERAL";"TAB4",#N/A,TRUE,"GENERAL";"TAB5",#N/A,TRUE,"GENERAL"}</definedName>
    <definedName name="fdh" localSheetId="4" hidden="1">{"TAB1",#N/A,TRUE,"GENERAL";"TAB2",#N/A,TRUE,"GENERAL";"TAB3",#N/A,TRUE,"GENERAL";"TAB4",#N/A,TRUE,"GENERAL";"TAB5",#N/A,TRUE,"GENERAL"}</definedName>
    <definedName name="fdh" localSheetId="5" hidden="1">{"TAB1",#N/A,TRUE,"GENERAL";"TAB2",#N/A,TRUE,"GENERAL";"TAB3",#N/A,TRUE,"GENERAL";"TAB4",#N/A,TRUE,"GENERAL";"TAB5",#N/A,TRUE,"GENERAL"}</definedName>
    <definedName name="fdh" localSheetId="6" hidden="1">{"TAB1",#N/A,TRUE,"GENERAL";"TAB2",#N/A,TRUE,"GENERAL";"TAB3",#N/A,TRUE,"GENERAL";"TAB4",#N/A,TRUE,"GENERAL";"TAB5",#N/A,TRUE,"GENERAL"}</definedName>
    <definedName name="fdh" localSheetId="7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localSheetId="3" hidden="1">{"TAB1",#N/A,TRUE,"GENERAL";"TAB2",#N/A,TRUE,"GENERAL";"TAB3",#N/A,TRUE,"GENERAL";"TAB4",#N/A,TRUE,"GENERAL";"TAB5",#N/A,TRUE,"GENERAL"}</definedName>
    <definedName name="fdsf" localSheetId="4" hidden="1">{"TAB1",#N/A,TRUE,"GENERAL";"TAB2",#N/A,TRUE,"GENERAL";"TAB3",#N/A,TRUE,"GENERAL";"TAB4",#N/A,TRUE,"GENERAL";"TAB5",#N/A,TRUE,"GENERAL"}</definedName>
    <definedName name="fdsf" localSheetId="5" hidden="1">{"TAB1",#N/A,TRUE,"GENERAL";"TAB2",#N/A,TRUE,"GENERAL";"TAB3",#N/A,TRUE,"GENERAL";"TAB4",#N/A,TRUE,"GENERAL";"TAB5",#N/A,TRUE,"GENERAL"}</definedName>
    <definedName name="fdsf" localSheetId="6" hidden="1">{"TAB1",#N/A,TRUE,"GENERAL";"TAB2",#N/A,TRUE,"GENERAL";"TAB3",#N/A,TRUE,"GENERAL";"TAB4",#N/A,TRUE,"GENERAL";"TAB5",#N/A,TRUE,"GENERAL"}</definedName>
    <definedName name="fdsf" localSheetId="7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localSheetId="3" hidden="1">{"TAB1",#N/A,TRUE,"GENERAL";"TAB2",#N/A,TRUE,"GENERAL";"TAB3",#N/A,TRUE,"GENERAL";"TAB4",#N/A,TRUE,"GENERAL";"TAB5",#N/A,TRUE,"GENERAL"}</definedName>
    <definedName name="fdsfds" localSheetId="4" hidden="1">{"TAB1",#N/A,TRUE,"GENERAL";"TAB2",#N/A,TRUE,"GENERAL";"TAB3",#N/A,TRUE,"GENERAL";"TAB4",#N/A,TRUE,"GENERAL";"TAB5",#N/A,TRUE,"GENERAL"}</definedName>
    <definedName name="fdsfds" localSheetId="5" hidden="1">{"TAB1",#N/A,TRUE,"GENERAL";"TAB2",#N/A,TRUE,"GENERAL";"TAB3",#N/A,TRUE,"GENERAL";"TAB4",#N/A,TRUE,"GENERAL";"TAB5",#N/A,TRUE,"GENERAL"}</definedName>
    <definedName name="fdsfds" localSheetId="6" hidden="1">{"TAB1",#N/A,TRUE,"GENERAL";"TAB2",#N/A,TRUE,"GENERAL";"TAB3",#N/A,TRUE,"GENERAL";"TAB4",#N/A,TRUE,"GENERAL";"TAB5",#N/A,TRUE,"GENERAL"}</definedName>
    <definedName name="fdsfds" localSheetId="7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localSheetId="2" hidden="1">{"via1",#N/A,TRUE,"general";"via2",#N/A,TRUE,"general";"via3",#N/A,TRUE,"general"}</definedName>
    <definedName name="fdsfdsf" localSheetId="3" hidden="1">{"via1",#N/A,TRUE,"general";"via2",#N/A,TRUE,"general";"via3",#N/A,TRUE,"general"}</definedName>
    <definedName name="fdsfdsf" localSheetId="4" hidden="1">{"via1",#N/A,TRUE,"general";"via2",#N/A,TRUE,"general";"via3",#N/A,TRUE,"general"}</definedName>
    <definedName name="fdsfdsf" localSheetId="5" hidden="1">{"via1",#N/A,TRUE,"general";"via2",#N/A,TRUE,"general";"via3",#N/A,TRUE,"general"}</definedName>
    <definedName name="fdsfdsf" localSheetId="6" hidden="1">{"via1",#N/A,TRUE,"general";"via2",#N/A,TRUE,"general";"via3",#N/A,TRUE,"general"}</definedName>
    <definedName name="fdsfdsf" localSheetId="7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localSheetId="3" hidden="1">{"via1",#N/A,TRUE,"general";"via2",#N/A,TRUE,"general";"via3",#N/A,TRUE,"general"}</definedName>
    <definedName name="fdsgfds" localSheetId="4" hidden="1">{"via1",#N/A,TRUE,"general";"via2",#N/A,TRUE,"general";"via3",#N/A,TRUE,"general"}</definedName>
    <definedName name="fdsgfds" localSheetId="5" hidden="1">{"via1",#N/A,TRUE,"general";"via2",#N/A,TRUE,"general";"via3",#N/A,TRUE,"general"}</definedName>
    <definedName name="fdsgfds" localSheetId="6" hidden="1">{"via1",#N/A,TRUE,"general";"via2",#N/A,TRUE,"general";"via3",#N/A,TRUE,"general"}</definedName>
    <definedName name="fdsgfds" localSheetId="7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localSheetId="3" hidden="1">{"TAB1",#N/A,TRUE,"GENERAL";"TAB2",#N/A,TRUE,"GENERAL";"TAB3",#N/A,TRUE,"GENERAL";"TAB4",#N/A,TRUE,"GENERAL";"TAB5",#N/A,TRUE,"GENERAL"}</definedName>
    <definedName name="fdsgsdfu" localSheetId="4" hidden="1">{"TAB1",#N/A,TRUE,"GENERAL";"TAB2",#N/A,TRUE,"GENERAL";"TAB3",#N/A,TRUE,"GENERAL";"TAB4",#N/A,TRUE,"GENERAL";"TAB5",#N/A,TRUE,"GENERAL"}</definedName>
    <definedName name="fdsgsdfu" localSheetId="5" hidden="1">{"TAB1",#N/A,TRUE,"GENERAL";"TAB2",#N/A,TRUE,"GENERAL";"TAB3",#N/A,TRUE,"GENERAL";"TAB4",#N/A,TRUE,"GENERAL";"TAB5",#N/A,TRUE,"GENERAL"}</definedName>
    <definedName name="fdsgsdfu" localSheetId="6" hidden="1">{"TAB1",#N/A,TRUE,"GENERAL";"TAB2",#N/A,TRUE,"GENERAL";"TAB3",#N/A,TRUE,"GENERAL";"TAB4",#N/A,TRUE,"GENERAL";"TAB5",#N/A,TRUE,"GENERAL"}</definedName>
    <definedName name="fdsgsdfu" localSheetId="7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localSheetId="3" hidden="1">{"TAB1",#N/A,TRUE,"GENERAL";"TAB2",#N/A,TRUE,"GENERAL";"TAB3",#N/A,TRUE,"GENERAL";"TAB4",#N/A,TRUE,"GENERAL";"TAB5",#N/A,TRUE,"GENERAL"}</definedName>
    <definedName name="FDSIO" localSheetId="4" hidden="1">{"TAB1",#N/A,TRUE,"GENERAL";"TAB2",#N/A,TRUE,"GENERAL";"TAB3",#N/A,TRUE,"GENERAL";"TAB4",#N/A,TRUE,"GENERAL";"TAB5",#N/A,TRUE,"GENERAL"}</definedName>
    <definedName name="FDSIO" localSheetId="5" hidden="1">{"TAB1",#N/A,TRUE,"GENERAL";"TAB2",#N/A,TRUE,"GENERAL";"TAB3",#N/A,TRUE,"GENERAL";"TAB4",#N/A,TRUE,"GENERAL";"TAB5",#N/A,TRUE,"GENERAL"}</definedName>
    <definedName name="FDSIO" localSheetId="6" hidden="1">{"TAB1",#N/A,TRUE,"GENERAL";"TAB2",#N/A,TRUE,"GENERAL";"TAB3",#N/A,TRUE,"GENERAL";"TAB4",#N/A,TRUE,"GENERAL";"TAB5",#N/A,TRUE,"GENERAL"}</definedName>
    <definedName name="FDSIO" localSheetId="7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 localSheetId="1">[66]Tablas!$B:$B</definedName>
    <definedName name="Fecha" localSheetId="2">[66]Tablas!$B:$B</definedName>
    <definedName name="Fecha" localSheetId="3">[66]Tablas!$B:$B</definedName>
    <definedName name="Fecha" localSheetId="4">[66]Tablas!$B:$B</definedName>
    <definedName name="Fecha" localSheetId="5">[66]Tablas!$B:$B</definedName>
    <definedName name="Fecha" localSheetId="6">[66]Tablas!$B:$B</definedName>
    <definedName name="Fecha" localSheetId="7">[66]Tablas!$B:$B</definedName>
    <definedName name="Fecha">[66]Tablas!$B:$B</definedName>
    <definedName name="FechaInicio">[37]CONTRATO!$E$10</definedName>
    <definedName name="FechaTermina">[37]CONTRATO!$E$11</definedName>
    <definedName name="FechaTerminacion">#REF!</definedName>
    <definedName name="fer">'[35]Res-Accide-10'!#REF!</definedName>
    <definedName name="ferfer" localSheetId="1" hidden="1">{"via1",#N/A,TRUE,"general";"via2",#N/A,TRUE,"general";"via3",#N/A,TRUE,"general"}</definedName>
    <definedName name="ferfer" localSheetId="2" hidden="1">{"via1",#N/A,TRUE,"general";"via2",#N/A,TRUE,"general";"via3",#N/A,TRUE,"general"}</definedName>
    <definedName name="ferfer" localSheetId="3" hidden="1">{"via1",#N/A,TRUE,"general";"via2",#N/A,TRUE,"general";"via3",#N/A,TRUE,"general"}</definedName>
    <definedName name="ferfer" localSheetId="4" hidden="1">{"via1",#N/A,TRUE,"general";"via2",#N/A,TRUE,"general";"via3",#N/A,TRUE,"general"}</definedName>
    <definedName name="ferfer" localSheetId="5" hidden="1">{"via1",#N/A,TRUE,"general";"via2",#N/A,TRUE,"general";"via3",#N/A,TRUE,"general"}</definedName>
    <definedName name="ferfer" localSheetId="6" hidden="1">{"via1",#N/A,TRUE,"general";"via2",#N/A,TRUE,"general";"via3",#N/A,TRUE,"general"}</definedName>
    <definedName name="ferfer" localSheetId="7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1">'APUS CAPITULO 3'!eririutriuthdc</definedName>
    <definedName name="ff" localSheetId="2">'APUS CAPITULO 4'!eririutriuthdc</definedName>
    <definedName name="ff" localSheetId="3">'APUS CAPITULO 5'!eririutriuthdc</definedName>
    <definedName name="ff" localSheetId="4">'APUS CAPITULO 6'!eririutriuthdc</definedName>
    <definedName name="ff" localSheetId="5">'APUS CAPITULO 7'!eririutriuthdc</definedName>
    <definedName name="ff" localSheetId="6">'APUS CAPITULO 8'!eririutriuthdc</definedName>
    <definedName name="ff" localSheetId="7">'APUS CAPITULO 9'!eririutriuthdc</definedName>
    <definedName name="ff">[0]!eririutriuthdc</definedName>
    <definedName name="fff" localSheetId="1" hidden="1">{"via1",#N/A,TRUE,"general";"via2",#N/A,TRUE,"general";"via3",#N/A,TRUE,"general"}</definedName>
    <definedName name="fff" localSheetId="2" hidden="1">{"via1",#N/A,TRUE,"general";"via2",#N/A,TRUE,"general";"via3",#N/A,TRUE,"general"}</definedName>
    <definedName name="fff" localSheetId="3" hidden="1">{"via1",#N/A,TRUE,"general";"via2",#N/A,TRUE,"general";"via3",#N/A,TRUE,"general"}</definedName>
    <definedName name="fff" localSheetId="4" hidden="1">{"via1",#N/A,TRUE,"general";"via2",#N/A,TRUE,"general";"via3",#N/A,TRUE,"general"}</definedName>
    <definedName name="fff" localSheetId="5" hidden="1">{"via1",#N/A,TRUE,"general";"via2",#N/A,TRUE,"general";"via3",#N/A,TRUE,"general"}</definedName>
    <definedName name="fff" localSheetId="6" hidden="1">{"via1",#N/A,TRUE,"general";"via2",#N/A,TRUE,"general";"via3",#N/A,TRUE,"general"}</definedName>
    <definedName name="fff" localSheetId="7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localSheetId="3" hidden="1">{"via1",#N/A,TRUE,"general";"via2",#N/A,TRUE,"general";"via3",#N/A,TRUE,"general"}</definedName>
    <definedName name="ffffd" localSheetId="4" hidden="1">{"via1",#N/A,TRUE,"general";"via2",#N/A,TRUE,"general";"via3",#N/A,TRUE,"general"}</definedName>
    <definedName name="ffffd" localSheetId="5" hidden="1">{"via1",#N/A,TRUE,"general";"via2",#N/A,TRUE,"general";"via3",#N/A,TRUE,"general"}</definedName>
    <definedName name="ffffd" localSheetId="6" hidden="1">{"via1",#N/A,TRUE,"general";"via2",#N/A,TRUE,"general";"via3",#N/A,TRUE,"general"}</definedName>
    <definedName name="ffffd" localSheetId="7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localSheetId="3" hidden="1">{"TAB1",#N/A,TRUE,"GENERAL";"TAB2",#N/A,TRUE,"GENERAL";"TAB3",#N/A,TRUE,"GENERAL";"TAB4",#N/A,TRUE,"GENERAL";"TAB5",#N/A,TRUE,"GENERAL"}</definedName>
    <definedName name="fffffft" localSheetId="4" hidden="1">{"TAB1",#N/A,TRUE,"GENERAL";"TAB2",#N/A,TRUE,"GENERAL";"TAB3",#N/A,TRUE,"GENERAL";"TAB4",#N/A,TRUE,"GENERAL";"TAB5",#N/A,TRUE,"GENERAL"}</definedName>
    <definedName name="fffffft" localSheetId="5" hidden="1">{"TAB1",#N/A,TRUE,"GENERAL";"TAB2",#N/A,TRUE,"GENERAL";"TAB3",#N/A,TRUE,"GENERAL";"TAB4",#N/A,TRUE,"GENERAL";"TAB5",#N/A,TRUE,"GENERAL"}</definedName>
    <definedName name="fffffft" localSheetId="6" hidden="1">{"TAB1",#N/A,TRUE,"GENERAL";"TAB2",#N/A,TRUE,"GENERAL";"TAB3",#N/A,TRUE,"GENERAL";"TAB4",#N/A,TRUE,"GENERAL";"TAB5",#N/A,TRUE,"GENERAL"}</definedName>
    <definedName name="fffffft" localSheetId="7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localSheetId="3" hidden="1">{"TAB1",#N/A,TRUE,"GENERAL";"TAB2",#N/A,TRUE,"GENERAL";"TAB3",#N/A,TRUE,"GENERAL";"TAB4",#N/A,TRUE,"GENERAL";"TAB5",#N/A,TRUE,"GENERAL"}</definedName>
    <definedName name="fffffik" localSheetId="4" hidden="1">{"TAB1",#N/A,TRUE,"GENERAL";"TAB2",#N/A,TRUE,"GENERAL";"TAB3",#N/A,TRUE,"GENERAL";"TAB4",#N/A,TRUE,"GENERAL";"TAB5",#N/A,TRUE,"GENERAL"}</definedName>
    <definedName name="fffffik" localSheetId="5" hidden="1">{"TAB1",#N/A,TRUE,"GENERAL";"TAB2",#N/A,TRUE,"GENERAL";"TAB3",#N/A,TRUE,"GENERAL";"TAB4",#N/A,TRUE,"GENERAL";"TAB5",#N/A,TRUE,"GENERAL"}</definedName>
    <definedName name="fffffik" localSheetId="6" hidden="1">{"TAB1",#N/A,TRUE,"GENERAL";"TAB2",#N/A,TRUE,"GENERAL";"TAB3",#N/A,TRUE,"GENERAL";"TAB4",#N/A,TRUE,"GENERAL";"TAB5",#N/A,TRUE,"GENERAL"}</definedName>
    <definedName name="fffffik" localSheetId="7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localSheetId="3" hidden="1">{"TAB1",#N/A,TRUE,"GENERAL";"TAB2",#N/A,TRUE,"GENERAL";"TAB3",#N/A,TRUE,"GENERAL";"TAB4",#N/A,TRUE,"GENERAL";"TAB5",#N/A,TRUE,"GENERAL"}</definedName>
    <definedName name="fffffj" localSheetId="4" hidden="1">{"TAB1",#N/A,TRUE,"GENERAL";"TAB2",#N/A,TRUE,"GENERAL";"TAB3",#N/A,TRUE,"GENERAL";"TAB4",#N/A,TRUE,"GENERAL";"TAB5",#N/A,TRUE,"GENERAL"}</definedName>
    <definedName name="fffffj" localSheetId="5" hidden="1">{"TAB1",#N/A,TRUE,"GENERAL";"TAB2",#N/A,TRUE,"GENERAL";"TAB3",#N/A,TRUE,"GENERAL";"TAB4",#N/A,TRUE,"GENERAL";"TAB5",#N/A,TRUE,"GENERAL"}</definedName>
    <definedName name="fffffj" localSheetId="6" hidden="1">{"TAB1",#N/A,TRUE,"GENERAL";"TAB2",#N/A,TRUE,"GENERAL";"TAB3",#N/A,TRUE,"GENERAL";"TAB4",#N/A,TRUE,"GENERAL";"TAB5",#N/A,TRUE,"GENERAL"}</definedName>
    <definedName name="fffffj" localSheetId="7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localSheetId="2" hidden="1">{"via1",#N/A,TRUE,"general";"via2",#N/A,TRUE,"general";"via3",#N/A,TRUE,"general"}</definedName>
    <definedName name="ffffrd" localSheetId="3" hidden="1">{"via1",#N/A,TRUE,"general";"via2",#N/A,TRUE,"general";"via3",#N/A,TRUE,"general"}</definedName>
    <definedName name="ffffrd" localSheetId="4" hidden="1">{"via1",#N/A,TRUE,"general";"via2",#N/A,TRUE,"general";"via3",#N/A,TRUE,"general"}</definedName>
    <definedName name="ffffrd" localSheetId="5" hidden="1">{"via1",#N/A,TRUE,"general";"via2",#N/A,TRUE,"general";"via3",#N/A,TRUE,"general"}</definedName>
    <definedName name="ffffrd" localSheetId="6" hidden="1">{"via1",#N/A,TRUE,"general";"via2",#N/A,TRUE,"general";"via3",#N/A,TRUE,"general"}</definedName>
    <definedName name="ffffrd" localSheetId="7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localSheetId="2" hidden="1">{"TAB1",#N/A,TRUE,"GENERAL";"TAB2",#N/A,TRUE,"GENERAL";"TAB3",#N/A,TRUE,"GENERAL";"TAB4",#N/A,TRUE,"GENERAL";"TAB5",#N/A,TRUE,"GENERAL"}</definedName>
    <definedName name="ffffy" localSheetId="3" hidden="1">{"TAB1",#N/A,TRUE,"GENERAL";"TAB2",#N/A,TRUE,"GENERAL";"TAB3",#N/A,TRUE,"GENERAL";"TAB4",#N/A,TRUE,"GENERAL";"TAB5",#N/A,TRUE,"GENERAL"}</definedName>
    <definedName name="ffffy" localSheetId="4" hidden="1">{"TAB1",#N/A,TRUE,"GENERAL";"TAB2",#N/A,TRUE,"GENERAL";"TAB3",#N/A,TRUE,"GENERAL";"TAB4",#N/A,TRUE,"GENERAL";"TAB5",#N/A,TRUE,"GENERAL"}</definedName>
    <definedName name="ffffy" localSheetId="5" hidden="1">{"TAB1",#N/A,TRUE,"GENERAL";"TAB2",#N/A,TRUE,"GENERAL";"TAB3",#N/A,TRUE,"GENERAL";"TAB4",#N/A,TRUE,"GENERAL";"TAB5",#N/A,TRUE,"GENERAL"}</definedName>
    <definedName name="ffffy" localSheetId="6" hidden="1">{"TAB1",#N/A,TRUE,"GENERAL";"TAB2",#N/A,TRUE,"GENERAL";"TAB3",#N/A,TRUE,"GENERAL";"TAB4",#N/A,TRUE,"GENERAL";"TAB5",#N/A,TRUE,"GENERAL"}</definedName>
    <definedName name="ffffy" localSheetId="7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localSheetId="3" hidden="1">{"TAB1",#N/A,TRUE,"GENERAL";"TAB2",#N/A,TRUE,"GENERAL";"TAB3",#N/A,TRUE,"GENERAL";"TAB4",#N/A,TRUE,"GENERAL";"TAB5",#N/A,TRUE,"GENERAL"}</definedName>
    <definedName name="fffrfr" localSheetId="4" hidden="1">{"TAB1",#N/A,TRUE,"GENERAL";"TAB2",#N/A,TRUE,"GENERAL";"TAB3",#N/A,TRUE,"GENERAL";"TAB4",#N/A,TRUE,"GENERAL";"TAB5",#N/A,TRUE,"GENERAL"}</definedName>
    <definedName name="fffrfr" localSheetId="5" hidden="1">{"TAB1",#N/A,TRUE,"GENERAL";"TAB2",#N/A,TRUE,"GENERAL";"TAB3",#N/A,TRUE,"GENERAL";"TAB4",#N/A,TRUE,"GENERAL";"TAB5",#N/A,TRUE,"GENERAL"}</definedName>
    <definedName name="fffrfr" localSheetId="6" hidden="1">{"TAB1",#N/A,TRUE,"GENERAL";"TAB2",#N/A,TRUE,"GENERAL";"TAB3",#N/A,TRUE,"GENERAL";"TAB4",#N/A,TRUE,"GENERAL";"TAB5",#N/A,TRUE,"GENERAL"}</definedName>
    <definedName name="fffrfr" localSheetId="7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localSheetId="3" hidden="1">{"TAB1",#N/A,TRUE,"GENERAL";"TAB2",#N/A,TRUE,"GENERAL";"TAB3",#N/A,TRUE,"GENERAL";"TAB4",#N/A,TRUE,"GENERAL";"TAB5",#N/A,TRUE,"GENERAL"}</definedName>
    <definedName name="fffs" localSheetId="4" hidden="1">{"TAB1",#N/A,TRUE,"GENERAL";"TAB2",#N/A,TRUE,"GENERAL";"TAB3",#N/A,TRUE,"GENERAL";"TAB4",#N/A,TRUE,"GENERAL";"TAB5",#N/A,TRUE,"GENERAL"}</definedName>
    <definedName name="fffs" localSheetId="5" hidden="1">{"TAB1",#N/A,TRUE,"GENERAL";"TAB2",#N/A,TRUE,"GENERAL";"TAB3",#N/A,TRUE,"GENERAL";"TAB4",#N/A,TRUE,"GENERAL";"TAB5",#N/A,TRUE,"GENERAL"}</definedName>
    <definedName name="fffs" localSheetId="6" hidden="1">{"TAB1",#N/A,TRUE,"GENERAL";"TAB2",#N/A,TRUE,"GENERAL";"TAB3",#N/A,TRUE,"GENERAL";"TAB4",#N/A,TRUE,"GENERAL";"TAB5",#N/A,TRUE,"GENERAL"}</definedName>
    <definedName name="fffs" localSheetId="7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1">'APUS CAPITULO 3'!eririutriuthdc</definedName>
    <definedName name="fg" localSheetId="2">'APUS CAPITULO 4'!eririutriuthdc</definedName>
    <definedName name="fg" localSheetId="3">'APUS CAPITULO 5'!eririutriuthdc</definedName>
    <definedName name="fg" localSheetId="4">'APUS CAPITULO 6'!eririutriuthdc</definedName>
    <definedName name="fg" localSheetId="5">'APUS CAPITULO 7'!eririutriuthdc</definedName>
    <definedName name="fg" localSheetId="6">'APUS CAPITULO 8'!eririutriuthdc</definedName>
    <definedName name="fg" localSheetId="7">'APUS CAPITULO 9'!eririutriuthdc</definedName>
    <definedName name="fg">[0]!eririutriuthdc</definedName>
    <definedName name="fgdfg" localSheetId="1" hidden="1">{"TAB1",#N/A,TRUE,"GENERAL";"TAB2",#N/A,TRUE,"GENERAL";"TAB3",#N/A,TRUE,"GENERAL";"TAB4",#N/A,TRUE,"GENERAL";"TAB5",#N/A,TRUE,"GENERAL"}</definedName>
    <definedName name="fgdfg" localSheetId="2" hidden="1">{"TAB1",#N/A,TRUE,"GENERAL";"TAB2",#N/A,TRUE,"GENERAL";"TAB3",#N/A,TRUE,"GENERAL";"TAB4",#N/A,TRUE,"GENERAL";"TAB5",#N/A,TRUE,"GENERAL"}</definedName>
    <definedName name="fgdfg" localSheetId="3" hidden="1">{"TAB1",#N/A,TRUE,"GENERAL";"TAB2",#N/A,TRUE,"GENERAL";"TAB3",#N/A,TRUE,"GENERAL";"TAB4",#N/A,TRUE,"GENERAL";"TAB5",#N/A,TRUE,"GENERAL"}</definedName>
    <definedName name="fgdfg" localSheetId="4" hidden="1">{"TAB1",#N/A,TRUE,"GENERAL";"TAB2",#N/A,TRUE,"GENERAL";"TAB3",#N/A,TRUE,"GENERAL";"TAB4",#N/A,TRUE,"GENERAL";"TAB5",#N/A,TRUE,"GENERAL"}</definedName>
    <definedName name="fgdfg" localSheetId="5" hidden="1">{"TAB1",#N/A,TRUE,"GENERAL";"TAB2",#N/A,TRUE,"GENERAL";"TAB3",#N/A,TRUE,"GENERAL";"TAB4",#N/A,TRUE,"GENERAL";"TAB5",#N/A,TRUE,"GENERAL"}</definedName>
    <definedName name="fgdfg" localSheetId="6" hidden="1">{"TAB1",#N/A,TRUE,"GENERAL";"TAB2",#N/A,TRUE,"GENERAL";"TAB3",#N/A,TRUE,"GENERAL";"TAB4",#N/A,TRUE,"GENERAL";"TAB5",#N/A,TRUE,"GENERAL"}</definedName>
    <definedName name="fgdfg" localSheetId="7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localSheetId="2" hidden="1">{"via1",#N/A,TRUE,"general";"via2",#N/A,TRUE,"general";"via3",#N/A,TRUE,"general"}</definedName>
    <definedName name="fgdfsgr" localSheetId="3" hidden="1">{"via1",#N/A,TRUE,"general";"via2",#N/A,TRUE,"general";"via3",#N/A,TRUE,"general"}</definedName>
    <definedName name="fgdfsgr" localSheetId="4" hidden="1">{"via1",#N/A,TRUE,"general";"via2",#N/A,TRUE,"general";"via3",#N/A,TRUE,"general"}</definedName>
    <definedName name="fgdfsgr" localSheetId="5" hidden="1">{"via1",#N/A,TRUE,"general";"via2",#N/A,TRUE,"general";"via3",#N/A,TRUE,"general"}</definedName>
    <definedName name="fgdfsgr" localSheetId="6" hidden="1">{"via1",#N/A,TRUE,"general";"via2",#N/A,TRUE,"general";"via3",#N/A,TRUE,"general"}</definedName>
    <definedName name="fgdfsgr" localSheetId="7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" hidden="1">{"TAB1",#N/A,TRUE,"GENERAL";"TAB2",#N/A,TRUE,"GENERAL";"TAB3",#N/A,TRUE,"GENERAL";"TAB4",#N/A,TRUE,"GENERAL";"TAB5",#N/A,TRUE,"GENERAL"}</definedName>
    <definedName name="fgdsfg" localSheetId="2" hidden="1">{"TAB1",#N/A,TRUE,"GENERAL";"TAB2",#N/A,TRUE,"GENERAL";"TAB3",#N/A,TRUE,"GENERAL";"TAB4",#N/A,TRUE,"GENERAL";"TAB5",#N/A,TRUE,"GENERAL"}</definedName>
    <definedName name="fgdsfg" localSheetId="3" hidden="1">{"TAB1",#N/A,TRUE,"GENERAL";"TAB2",#N/A,TRUE,"GENERAL";"TAB3",#N/A,TRUE,"GENERAL";"TAB4",#N/A,TRUE,"GENERAL";"TAB5",#N/A,TRUE,"GENERAL"}</definedName>
    <definedName name="fgdsfg" localSheetId="4" hidden="1">{"TAB1",#N/A,TRUE,"GENERAL";"TAB2",#N/A,TRUE,"GENERAL";"TAB3",#N/A,TRUE,"GENERAL";"TAB4",#N/A,TRUE,"GENERAL";"TAB5",#N/A,TRUE,"GENERAL"}</definedName>
    <definedName name="fgdsfg" localSheetId="5" hidden="1">{"TAB1",#N/A,TRUE,"GENERAL";"TAB2",#N/A,TRUE,"GENERAL";"TAB3",#N/A,TRUE,"GENERAL";"TAB4",#N/A,TRUE,"GENERAL";"TAB5",#N/A,TRUE,"GENERAL"}</definedName>
    <definedName name="fgdsfg" localSheetId="6" hidden="1">{"TAB1",#N/A,TRUE,"GENERAL";"TAB2",#N/A,TRUE,"GENERAL";"TAB3",#N/A,TRUE,"GENERAL";"TAB4",#N/A,TRUE,"GENERAL";"TAB5",#N/A,TRUE,"GENERAL"}</definedName>
    <definedName name="fgdsfg" localSheetId="7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" hidden="1">{"via1",#N/A,TRUE,"general";"via2",#N/A,TRUE,"general";"via3",#N/A,TRUE,"general"}</definedName>
    <definedName name="FGFDH" localSheetId="2" hidden="1">{"via1",#N/A,TRUE,"general";"via2",#N/A,TRUE,"general";"via3",#N/A,TRUE,"general"}</definedName>
    <definedName name="FGFDH" localSheetId="3" hidden="1">{"via1",#N/A,TRUE,"general";"via2",#N/A,TRUE,"general";"via3",#N/A,TRUE,"general"}</definedName>
    <definedName name="FGFDH" localSheetId="4" hidden="1">{"via1",#N/A,TRUE,"general";"via2",#N/A,TRUE,"general";"via3",#N/A,TRUE,"general"}</definedName>
    <definedName name="FGFDH" localSheetId="5" hidden="1">{"via1",#N/A,TRUE,"general";"via2",#N/A,TRUE,"general";"via3",#N/A,TRUE,"general"}</definedName>
    <definedName name="FGFDH" localSheetId="6" hidden="1">{"via1",#N/A,TRUE,"general";"via2",#N/A,TRUE,"general";"via3",#N/A,TRUE,"general"}</definedName>
    <definedName name="FGFDH" localSheetId="7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localSheetId="3" hidden="1">{"via1",#N/A,TRUE,"general";"via2",#N/A,TRUE,"general";"via3",#N/A,TRUE,"general"}</definedName>
    <definedName name="fgghhj" localSheetId="4" hidden="1">{"via1",#N/A,TRUE,"general";"via2",#N/A,TRUE,"general";"via3",#N/A,TRUE,"general"}</definedName>
    <definedName name="fgghhj" localSheetId="5" hidden="1">{"via1",#N/A,TRUE,"general";"via2",#N/A,TRUE,"general";"via3",#N/A,TRUE,"general"}</definedName>
    <definedName name="fgghhj" localSheetId="6" hidden="1">{"via1",#N/A,TRUE,"general";"via2",#N/A,TRUE,"general";"via3",#N/A,TRUE,"general"}</definedName>
    <definedName name="fgghhj" localSheetId="7" hidden="1">{"via1",#N/A,TRUE,"general";"via2",#N/A,TRUE,"general";"via3",#N/A,TRUE,"general"}</definedName>
    <definedName name="fgghhj" hidden="1">{"via1",#N/A,TRUE,"general";"via2",#N/A,TRUE,"general";"via3",#N/A,TRUE,"general"}</definedName>
    <definedName name="fgh">'[67]7422CW00'!#REF!</definedName>
    <definedName name="FGHFBC" localSheetId="1" hidden="1">{"via1",#N/A,TRUE,"general";"via2",#N/A,TRUE,"general";"via3",#N/A,TRUE,"general"}</definedName>
    <definedName name="FGHFBC" localSheetId="2" hidden="1">{"via1",#N/A,TRUE,"general";"via2",#N/A,TRUE,"general";"via3",#N/A,TRUE,"general"}</definedName>
    <definedName name="FGHFBC" localSheetId="3" hidden="1">{"via1",#N/A,TRUE,"general";"via2",#N/A,TRUE,"general";"via3",#N/A,TRUE,"general"}</definedName>
    <definedName name="FGHFBC" localSheetId="4" hidden="1">{"via1",#N/A,TRUE,"general";"via2",#N/A,TRUE,"general";"via3",#N/A,TRUE,"general"}</definedName>
    <definedName name="FGHFBC" localSheetId="5" hidden="1">{"via1",#N/A,TRUE,"general";"via2",#N/A,TRUE,"general";"via3",#N/A,TRUE,"general"}</definedName>
    <definedName name="FGHFBC" localSheetId="6" hidden="1">{"via1",#N/A,TRUE,"general";"via2",#N/A,TRUE,"general";"via3",#N/A,TRUE,"general"}</definedName>
    <definedName name="FGHFBC" localSheetId="7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localSheetId="2" hidden="1">{"TAB1",#N/A,TRUE,"GENERAL";"TAB2",#N/A,TRUE,"GENERAL";"TAB3",#N/A,TRUE,"GENERAL";"TAB4",#N/A,TRUE,"GENERAL";"TAB5",#N/A,TRUE,"GENERAL"}</definedName>
    <definedName name="fghfg" localSheetId="3" hidden="1">{"TAB1",#N/A,TRUE,"GENERAL";"TAB2",#N/A,TRUE,"GENERAL";"TAB3",#N/A,TRUE,"GENERAL";"TAB4",#N/A,TRUE,"GENERAL";"TAB5",#N/A,TRUE,"GENERAL"}</definedName>
    <definedName name="fghfg" localSheetId="4" hidden="1">{"TAB1",#N/A,TRUE,"GENERAL";"TAB2",#N/A,TRUE,"GENERAL";"TAB3",#N/A,TRUE,"GENERAL";"TAB4",#N/A,TRUE,"GENERAL";"TAB5",#N/A,TRUE,"GENERAL"}</definedName>
    <definedName name="fghfg" localSheetId="5" hidden="1">{"TAB1",#N/A,TRUE,"GENERAL";"TAB2",#N/A,TRUE,"GENERAL";"TAB3",#N/A,TRUE,"GENERAL";"TAB4",#N/A,TRUE,"GENERAL";"TAB5",#N/A,TRUE,"GENERAL"}</definedName>
    <definedName name="fghfg" localSheetId="6" hidden="1">{"TAB1",#N/A,TRUE,"GENERAL";"TAB2",#N/A,TRUE,"GENERAL";"TAB3",#N/A,TRUE,"GENERAL";"TAB4",#N/A,TRUE,"GENERAL";"TAB5",#N/A,TRUE,"GENERAL"}</definedName>
    <definedName name="fghfg" localSheetId="7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localSheetId="2" hidden="1">{"via1",#N/A,TRUE,"general";"via2",#N/A,TRUE,"general";"via3",#N/A,TRUE,"general"}</definedName>
    <definedName name="fghfgh" localSheetId="3" hidden="1">{"via1",#N/A,TRUE,"general";"via2",#N/A,TRUE,"general";"via3",#N/A,TRUE,"general"}</definedName>
    <definedName name="fghfgh" localSheetId="4" hidden="1">{"via1",#N/A,TRUE,"general";"via2",#N/A,TRUE,"general";"via3",#N/A,TRUE,"general"}</definedName>
    <definedName name="fghfgh" localSheetId="5" hidden="1">{"via1",#N/A,TRUE,"general";"via2",#N/A,TRUE,"general";"via3",#N/A,TRUE,"general"}</definedName>
    <definedName name="fghfgh" localSheetId="6" hidden="1">{"via1",#N/A,TRUE,"general";"via2",#N/A,TRUE,"general";"via3",#N/A,TRUE,"general"}</definedName>
    <definedName name="fghfgh" localSheetId="7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localSheetId="3" hidden="1">{"via1",#N/A,TRUE,"general";"via2",#N/A,TRUE,"general";"via3",#N/A,TRUE,"general"}</definedName>
    <definedName name="FGHFW" localSheetId="4" hidden="1">{"via1",#N/A,TRUE,"general";"via2",#N/A,TRUE,"general";"via3",#N/A,TRUE,"general"}</definedName>
    <definedName name="FGHFW" localSheetId="5" hidden="1">{"via1",#N/A,TRUE,"general";"via2",#N/A,TRUE,"general";"via3",#N/A,TRUE,"general"}</definedName>
    <definedName name="FGHFW" localSheetId="6" hidden="1">{"via1",#N/A,TRUE,"general";"via2",#N/A,TRUE,"general";"via3",#N/A,TRUE,"general"}</definedName>
    <definedName name="FGHFW" localSheetId="7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localSheetId="2" hidden="1">{"TAB1",#N/A,TRUE,"GENERAL";"TAB2",#N/A,TRUE,"GENERAL";"TAB3",#N/A,TRUE,"GENERAL";"TAB4",#N/A,TRUE,"GENERAL";"TAB5",#N/A,TRUE,"GENERAL"}</definedName>
    <definedName name="fghhh" localSheetId="3" hidden="1">{"TAB1",#N/A,TRUE,"GENERAL";"TAB2",#N/A,TRUE,"GENERAL";"TAB3",#N/A,TRUE,"GENERAL";"TAB4",#N/A,TRUE,"GENERAL";"TAB5",#N/A,TRUE,"GENERAL"}</definedName>
    <definedName name="fghhh" localSheetId="4" hidden="1">{"TAB1",#N/A,TRUE,"GENERAL";"TAB2",#N/A,TRUE,"GENERAL";"TAB3",#N/A,TRUE,"GENERAL";"TAB4",#N/A,TRUE,"GENERAL";"TAB5",#N/A,TRUE,"GENERAL"}</definedName>
    <definedName name="fghhh" localSheetId="5" hidden="1">{"TAB1",#N/A,TRUE,"GENERAL";"TAB2",#N/A,TRUE,"GENERAL";"TAB3",#N/A,TRUE,"GENERAL";"TAB4",#N/A,TRUE,"GENERAL";"TAB5",#N/A,TRUE,"GENERAL"}</definedName>
    <definedName name="fghhh" localSheetId="6" hidden="1">{"TAB1",#N/A,TRUE,"GENERAL";"TAB2",#N/A,TRUE,"GENERAL";"TAB3",#N/A,TRUE,"GENERAL";"TAB4",#N/A,TRUE,"GENERAL";"TAB5",#N/A,TRUE,"GENERAL"}</definedName>
    <definedName name="fghhh" localSheetId="7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" hidden="1">{"via1",#N/A,TRUE,"general";"via2",#N/A,TRUE,"general";"via3",#N/A,TRUE,"general"}</definedName>
    <definedName name="fghsfgh" localSheetId="2" hidden="1">{"via1",#N/A,TRUE,"general";"via2",#N/A,TRUE,"general";"via3",#N/A,TRUE,"general"}</definedName>
    <definedName name="fghsfgh" localSheetId="3" hidden="1">{"via1",#N/A,TRUE,"general";"via2",#N/A,TRUE,"general";"via3",#N/A,TRUE,"general"}</definedName>
    <definedName name="fghsfgh" localSheetId="4" hidden="1">{"via1",#N/A,TRUE,"general";"via2",#N/A,TRUE,"general";"via3",#N/A,TRUE,"general"}</definedName>
    <definedName name="fghsfgh" localSheetId="5" hidden="1">{"via1",#N/A,TRUE,"general";"via2",#N/A,TRUE,"general";"via3",#N/A,TRUE,"general"}</definedName>
    <definedName name="fghsfgh" localSheetId="6" hidden="1">{"via1",#N/A,TRUE,"general";"via2",#N/A,TRUE,"general";"via3",#N/A,TRUE,"general"}</definedName>
    <definedName name="fghsfgh" localSheetId="7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localSheetId="2" hidden="1">{"TAB1",#N/A,TRUE,"GENERAL";"TAB2",#N/A,TRUE,"GENERAL";"TAB3",#N/A,TRUE,"GENERAL";"TAB4",#N/A,TRUE,"GENERAL";"TAB5",#N/A,TRUE,"GENERAL"}</definedName>
    <definedName name="fght" localSheetId="3" hidden="1">{"TAB1",#N/A,TRUE,"GENERAL";"TAB2",#N/A,TRUE,"GENERAL";"TAB3",#N/A,TRUE,"GENERAL";"TAB4",#N/A,TRUE,"GENERAL";"TAB5",#N/A,TRUE,"GENERAL"}</definedName>
    <definedName name="fght" localSheetId="4" hidden="1">{"TAB1",#N/A,TRUE,"GENERAL";"TAB2",#N/A,TRUE,"GENERAL";"TAB3",#N/A,TRUE,"GENERAL";"TAB4",#N/A,TRUE,"GENERAL";"TAB5",#N/A,TRUE,"GENERAL"}</definedName>
    <definedName name="fght" localSheetId="5" hidden="1">{"TAB1",#N/A,TRUE,"GENERAL";"TAB2",#N/A,TRUE,"GENERAL";"TAB3",#N/A,TRUE,"GENERAL";"TAB4",#N/A,TRUE,"GENERAL";"TAB5",#N/A,TRUE,"GENERAL"}</definedName>
    <definedName name="fght" localSheetId="6" hidden="1">{"TAB1",#N/A,TRUE,"GENERAL";"TAB2",#N/A,TRUE,"GENERAL";"TAB3",#N/A,TRUE,"GENERAL";"TAB4",#N/A,TRUE,"GENERAL";"TAB5",#N/A,TRUE,"GENERAL"}</definedName>
    <definedName name="fght" localSheetId="7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localSheetId="3" hidden="1">{"TAB1",#N/A,TRUE,"GENERAL";"TAB2",#N/A,TRUE,"GENERAL";"TAB3",#N/A,TRUE,"GENERAL";"TAB4",#N/A,TRUE,"GENERAL";"TAB5",#N/A,TRUE,"GENERAL"}</definedName>
    <definedName name="fgjgryi" localSheetId="4" hidden="1">{"TAB1",#N/A,TRUE,"GENERAL";"TAB2",#N/A,TRUE,"GENERAL";"TAB3",#N/A,TRUE,"GENERAL";"TAB4",#N/A,TRUE,"GENERAL";"TAB5",#N/A,TRUE,"GENERAL"}</definedName>
    <definedName name="fgjgryi" localSheetId="5" hidden="1">{"TAB1",#N/A,TRUE,"GENERAL";"TAB2",#N/A,TRUE,"GENERAL";"TAB3",#N/A,TRUE,"GENERAL";"TAB4",#N/A,TRUE,"GENERAL";"TAB5",#N/A,TRUE,"GENERAL"}</definedName>
    <definedName name="fgjgryi" localSheetId="6" hidden="1">{"TAB1",#N/A,TRUE,"GENERAL";"TAB2",#N/A,TRUE,"GENERAL";"TAB3",#N/A,TRUE,"GENERAL";"TAB4",#N/A,TRUE,"GENERAL";"TAB5",#N/A,TRUE,"GENERAL"}</definedName>
    <definedName name="fgjgryi" localSheetId="7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localSheetId="3" hidden="1">{"TAB1",#N/A,TRUE,"GENERAL";"TAB2",#N/A,TRUE,"GENERAL";"TAB3",#N/A,TRUE,"GENERAL";"TAB4",#N/A,TRUE,"GENERAL";"TAB5",#N/A,TRUE,"GENERAL"}</definedName>
    <definedName name="fhfg" localSheetId="4" hidden="1">{"TAB1",#N/A,TRUE,"GENERAL";"TAB2",#N/A,TRUE,"GENERAL";"TAB3",#N/A,TRUE,"GENERAL";"TAB4",#N/A,TRUE,"GENERAL";"TAB5",#N/A,TRUE,"GENERAL"}</definedName>
    <definedName name="fhfg" localSheetId="5" hidden="1">{"TAB1",#N/A,TRUE,"GENERAL";"TAB2",#N/A,TRUE,"GENERAL";"TAB3",#N/A,TRUE,"GENERAL";"TAB4",#N/A,TRUE,"GENERAL";"TAB5",#N/A,TRUE,"GENERAL"}</definedName>
    <definedName name="fhfg" localSheetId="6" hidden="1">{"TAB1",#N/A,TRUE,"GENERAL";"TAB2",#N/A,TRUE,"GENERAL";"TAB3",#N/A,TRUE,"GENERAL";"TAB4",#N/A,TRUE,"GENERAL";"TAB5",#N/A,TRUE,"GENERAL"}</definedName>
    <definedName name="fhfg" localSheetId="7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localSheetId="2" hidden="1">{"via1",#N/A,TRUE,"general";"via2",#N/A,TRUE,"general";"via3",#N/A,TRUE,"general"}</definedName>
    <definedName name="fhfgh" localSheetId="3" hidden="1">{"via1",#N/A,TRUE,"general";"via2",#N/A,TRUE,"general";"via3",#N/A,TRUE,"general"}</definedName>
    <definedName name="fhfgh" localSheetId="4" hidden="1">{"via1",#N/A,TRUE,"general";"via2",#N/A,TRUE,"general";"via3",#N/A,TRUE,"general"}</definedName>
    <definedName name="fhfgh" localSheetId="5" hidden="1">{"via1",#N/A,TRUE,"general";"via2",#N/A,TRUE,"general";"via3",#N/A,TRUE,"general"}</definedName>
    <definedName name="fhfgh" localSheetId="6" hidden="1">{"via1",#N/A,TRUE,"general";"via2",#N/A,TRUE,"general";"via3",#N/A,TRUE,"general"}</definedName>
    <definedName name="fhfgh" localSheetId="7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1" hidden="1">{#N/A,#N/A,TRUE,"1842CWN0"}</definedName>
    <definedName name="fhg" localSheetId="2" hidden="1">{#N/A,#N/A,TRUE,"1842CWN0"}</definedName>
    <definedName name="fhg" localSheetId="3" hidden="1">{#N/A,#N/A,TRUE,"1842CWN0"}</definedName>
    <definedName name="fhg" localSheetId="4" hidden="1">{#N/A,#N/A,TRUE,"1842CWN0"}</definedName>
    <definedName name="fhg" localSheetId="5" hidden="1">{#N/A,#N/A,TRUE,"1842CWN0"}</definedName>
    <definedName name="fhg" localSheetId="6" hidden="1">{#N/A,#N/A,TRUE,"1842CWN0"}</definedName>
    <definedName name="fhg" localSheetId="7" hidden="1">{#N/A,#N/A,TRUE,"1842CWN0"}</definedName>
    <definedName name="fhg" hidden="1">{#N/A,#N/A,TRUE,"1842CWN0"}</definedName>
    <definedName name="fhgh" localSheetId="1" hidden="1">{"via1",#N/A,TRUE,"general";"via2",#N/A,TRUE,"general";"via3",#N/A,TRUE,"general"}</definedName>
    <definedName name="fhgh" localSheetId="2" hidden="1">{"via1",#N/A,TRUE,"general";"via2",#N/A,TRUE,"general";"via3",#N/A,TRUE,"general"}</definedName>
    <definedName name="fhgh" localSheetId="3" hidden="1">{"via1",#N/A,TRUE,"general";"via2",#N/A,TRUE,"general";"via3",#N/A,TRUE,"general"}</definedName>
    <definedName name="fhgh" localSheetId="4" hidden="1">{"via1",#N/A,TRUE,"general";"via2",#N/A,TRUE,"general";"via3",#N/A,TRUE,"general"}</definedName>
    <definedName name="fhgh" localSheetId="5" hidden="1">{"via1",#N/A,TRUE,"general";"via2",#N/A,TRUE,"general";"via3",#N/A,TRUE,"general"}</definedName>
    <definedName name="fhgh" localSheetId="6" hidden="1">{"via1",#N/A,TRUE,"general";"via2",#N/A,TRUE,"general";"via3",#N/A,TRUE,"general"}</definedName>
    <definedName name="fhgh" localSheetId="7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localSheetId="3" hidden="1">{"via1",#N/A,TRUE,"general";"via2",#N/A,TRUE,"general";"via3",#N/A,TRUE,"general"}</definedName>
    <definedName name="fhpltyunh" localSheetId="4" hidden="1">{"via1",#N/A,TRUE,"general";"via2",#N/A,TRUE,"general";"via3",#N/A,TRUE,"general"}</definedName>
    <definedName name="fhpltyunh" localSheetId="5" hidden="1">{"via1",#N/A,TRUE,"general";"via2",#N/A,TRUE,"general";"via3",#N/A,TRUE,"general"}</definedName>
    <definedName name="fhpltyunh" localSheetId="6" hidden="1">{"via1",#N/A,TRUE,"general";"via2",#N/A,TRUE,"general";"via3",#N/A,TRUE,"general"}</definedName>
    <definedName name="fhpltyunh" localSheetId="7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1">'APUS CAPITULO 3'!eririutriuthdc</definedName>
    <definedName name="FINANCIACION" localSheetId="2">'APUS CAPITULO 4'!eririutriuthdc</definedName>
    <definedName name="FINANCIACION" localSheetId="3">'APUS CAPITULO 5'!eririutriuthdc</definedName>
    <definedName name="FINANCIACION" localSheetId="4">'APUS CAPITULO 6'!eririutriuthdc</definedName>
    <definedName name="FINANCIACION" localSheetId="5">'APUS CAPITULO 7'!eririutriuthdc</definedName>
    <definedName name="FINANCIACION" localSheetId="6">'APUS CAPITULO 8'!eririutriuthdc</definedName>
    <definedName name="FINANCIACION" localSheetId="7">'APUS CAPITULO 9'!eririutriuthdc</definedName>
    <definedName name="FINANCIACION">[0]!eririutriuthdc</definedName>
    <definedName name="FinePrint" localSheetId="0">[46]!FinePrint</definedName>
    <definedName name="FinePrint" localSheetId="1">[46]!FinePrint</definedName>
    <definedName name="FinePrint" localSheetId="2">[46]!FinePrint</definedName>
    <definedName name="FinePrint" localSheetId="3">[46]!FinePrint</definedName>
    <definedName name="FinePrint" localSheetId="4">[46]!FinePrint</definedName>
    <definedName name="FinePrint" localSheetId="5">[46]!FinePrint</definedName>
    <definedName name="FinePrint" localSheetId="6">[46]!FinePrint</definedName>
    <definedName name="FinePrint" localSheetId="7">[46]!FinePrint</definedName>
    <definedName name="FinePrint">[46]!FinePrint</definedName>
    <definedName name="FM">1.18</definedName>
    <definedName name="fnic">[50]Hoja1!$C$13</definedName>
    <definedName name="FO">1.32</definedName>
    <definedName name="FORDESCR">'[5]7422CW00'!#REF!</definedName>
    <definedName name="FORM_C3">[68]Hoja1!$A$33:$N$51</definedName>
    <definedName name="FORMOLT">'[5]7422CW00'!#REF!</definedName>
    <definedName name="formularioCantidades">#REF!</definedName>
    <definedName name="FORSHE">'[5]7422CW00'!#REF!</definedName>
    <definedName name="FORUNMIS">'[5]7422CW00'!#REF!</definedName>
    <definedName name="FR">1.15</definedName>
    <definedName name="frbgsd" localSheetId="1" hidden="1">{"TAB1",#N/A,TRUE,"GENERAL";"TAB2",#N/A,TRUE,"GENERAL";"TAB3",#N/A,TRUE,"GENERAL";"TAB4",#N/A,TRUE,"GENERAL";"TAB5",#N/A,TRUE,"GENERAL"}</definedName>
    <definedName name="frbgsd" localSheetId="2" hidden="1">{"TAB1",#N/A,TRUE,"GENERAL";"TAB2",#N/A,TRUE,"GENERAL";"TAB3",#N/A,TRUE,"GENERAL";"TAB4",#N/A,TRUE,"GENERAL";"TAB5",#N/A,TRUE,"GENERAL"}</definedName>
    <definedName name="frbgsd" localSheetId="3" hidden="1">{"TAB1",#N/A,TRUE,"GENERAL";"TAB2",#N/A,TRUE,"GENERAL";"TAB3",#N/A,TRUE,"GENERAL";"TAB4",#N/A,TRUE,"GENERAL";"TAB5",#N/A,TRUE,"GENERAL"}</definedName>
    <definedName name="frbgsd" localSheetId="4" hidden="1">{"TAB1",#N/A,TRUE,"GENERAL";"TAB2",#N/A,TRUE,"GENERAL";"TAB3",#N/A,TRUE,"GENERAL";"TAB4",#N/A,TRUE,"GENERAL";"TAB5",#N/A,TRUE,"GENERAL"}</definedName>
    <definedName name="frbgsd" localSheetId="5" hidden="1">{"TAB1",#N/A,TRUE,"GENERAL";"TAB2",#N/A,TRUE,"GENERAL";"TAB3",#N/A,TRUE,"GENERAL";"TAB4",#N/A,TRUE,"GENERAL";"TAB5",#N/A,TRUE,"GENERAL"}</definedName>
    <definedName name="frbgsd" localSheetId="6" hidden="1">{"TAB1",#N/A,TRUE,"GENERAL";"TAB2",#N/A,TRUE,"GENERAL";"TAB3",#N/A,TRUE,"GENERAL";"TAB4",#N/A,TRUE,"GENERAL";"TAB5",#N/A,TRUE,"GENERAL"}</definedName>
    <definedName name="frbgsd" localSheetId="7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1" hidden="1">{"via1",#N/A,TRUE,"general";"via2",#N/A,TRUE,"general";"via3",#N/A,TRUE,"general"}</definedName>
    <definedName name="frefr" localSheetId="2" hidden="1">{"via1",#N/A,TRUE,"general";"via2",#N/A,TRUE,"general";"via3",#N/A,TRUE,"general"}</definedName>
    <definedName name="frefr" localSheetId="3" hidden="1">{"via1",#N/A,TRUE,"general";"via2",#N/A,TRUE,"general";"via3",#N/A,TRUE,"general"}</definedName>
    <definedName name="frefr" localSheetId="4" hidden="1">{"via1",#N/A,TRUE,"general";"via2",#N/A,TRUE,"general";"via3",#N/A,TRUE,"general"}</definedName>
    <definedName name="frefr" localSheetId="5" hidden="1">{"via1",#N/A,TRUE,"general";"via2",#N/A,TRUE,"general";"via3",#N/A,TRUE,"general"}</definedName>
    <definedName name="frefr" localSheetId="6" hidden="1">{"via1",#N/A,TRUE,"general";"via2",#N/A,TRUE,"general";"via3",#N/A,TRUE,"general"}</definedName>
    <definedName name="frefr" localSheetId="7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localSheetId="3" hidden="1">{"via1",#N/A,TRUE,"general";"via2",#N/A,TRUE,"general";"via3",#N/A,TRUE,"general"}</definedName>
    <definedName name="frfa" localSheetId="4" hidden="1">{"via1",#N/A,TRUE,"general";"via2",#N/A,TRUE,"general";"via3",#N/A,TRUE,"general"}</definedName>
    <definedName name="frfa" localSheetId="5" hidden="1">{"via1",#N/A,TRUE,"general";"via2",#N/A,TRUE,"general";"via3",#N/A,TRUE,"general"}</definedName>
    <definedName name="frfa" localSheetId="6" hidden="1">{"via1",#N/A,TRUE,"general";"via2",#N/A,TRUE,"general";"via3",#N/A,TRUE,"general"}</definedName>
    <definedName name="frfa" localSheetId="7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localSheetId="2" hidden="1">{"TAB1",#N/A,TRUE,"GENERAL";"TAB2",#N/A,TRUE,"GENERAL";"TAB3",#N/A,TRUE,"GENERAL";"TAB4",#N/A,TRUE,"GENERAL";"TAB5",#N/A,TRUE,"GENERAL"}</definedName>
    <definedName name="frfr" localSheetId="3" hidden="1">{"TAB1",#N/A,TRUE,"GENERAL";"TAB2",#N/A,TRUE,"GENERAL";"TAB3",#N/A,TRUE,"GENERAL";"TAB4",#N/A,TRUE,"GENERAL";"TAB5",#N/A,TRUE,"GENERAL"}</definedName>
    <definedName name="frfr" localSheetId="4" hidden="1">{"TAB1",#N/A,TRUE,"GENERAL";"TAB2",#N/A,TRUE,"GENERAL";"TAB3",#N/A,TRUE,"GENERAL";"TAB4",#N/A,TRUE,"GENERAL";"TAB5",#N/A,TRUE,"GENERAL"}</definedName>
    <definedName name="frfr" localSheetId="5" hidden="1">{"TAB1",#N/A,TRUE,"GENERAL";"TAB2",#N/A,TRUE,"GENERAL";"TAB3",#N/A,TRUE,"GENERAL";"TAB4",#N/A,TRUE,"GENERAL";"TAB5",#N/A,TRUE,"GENERAL"}</definedName>
    <definedName name="frfr" localSheetId="6" hidden="1">{"TAB1",#N/A,TRUE,"GENERAL";"TAB2",#N/A,TRUE,"GENERAL";"TAB3",#N/A,TRUE,"GENERAL";"TAB4",#N/A,TRUE,"GENERAL";"TAB5",#N/A,TRUE,"GENERAL"}</definedName>
    <definedName name="frfr" localSheetId="7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1">'APUS CAPITULO 3'!eririutriuthdc</definedName>
    <definedName name="fu" localSheetId="2">'APUS CAPITULO 4'!eririutriuthdc</definedName>
    <definedName name="fu" localSheetId="3">'APUS CAPITULO 5'!eririutriuthdc</definedName>
    <definedName name="fu" localSheetId="4">'APUS CAPITULO 6'!eririutriuthdc</definedName>
    <definedName name="fu" localSheetId="5">'APUS CAPITULO 7'!eririutriuthdc</definedName>
    <definedName name="fu" localSheetId="6">'APUS CAPITULO 8'!eririutriuthdc</definedName>
    <definedName name="fu" localSheetId="7">'APUS CAPITULO 9'!eririutriuthdc</definedName>
    <definedName name="fu">[0]!eririutriuthdc</definedName>
    <definedName name="Full_Print">#REF!</definedName>
    <definedName name="fwff" localSheetId="1" hidden="1">{"via1",#N/A,TRUE,"general";"via2",#N/A,TRUE,"general";"via3",#N/A,TRUE,"general"}</definedName>
    <definedName name="fwff" localSheetId="2" hidden="1">{"via1",#N/A,TRUE,"general";"via2",#N/A,TRUE,"general";"via3",#N/A,TRUE,"general"}</definedName>
    <definedName name="fwff" localSheetId="3" hidden="1">{"via1",#N/A,TRUE,"general";"via2",#N/A,TRUE,"general";"via3",#N/A,TRUE,"general"}</definedName>
    <definedName name="fwff" localSheetId="4" hidden="1">{"via1",#N/A,TRUE,"general";"via2",#N/A,TRUE,"general";"via3",#N/A,TRUE,"general"}</definedName>
    <definedName name="fwff" localSheetId="5" hidden="1">{"via1",#N/A,TRUE,"general";"via2",#N/A,TRUE,"general";"via3",#N/A,TRUE,"general"}</definedName>
    <definedName name="fwff" localSheetId="6" hidden="1">{"via1",#N/A,TRUE,"general";"via2",#N/A,TRUE,"general";"via3",#N/A,TRUE,"general"}</definedName>
    <definedName name="fwff" localSheetId="7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localSheetId="3" hidden="1">{"via1",#N/A,TRUE,"general";"via2",#N/A,TRUE,"general";"via3",#N/A,TRUE,"general"}</definedName>
    <definedName name="fwwe" localSheetId="4" hidden="1">{"via1",#N/A,TRUE,"general";"via2",#N/A,TRUE,"general";"via3",#N/A,TRUE,"general"}</definedName>
    <definedName name="fwwe" localSheetId="5" hidden="1">{"via1",#N/A,TRUE,"general";"via2",#N/A,TRUE,"general";"via3",#N/A,TRUE,"general"}</definedName>
    <definedName name="fwwe" localSheetId="6" hidden="1">{"via1",#N/A,TRUE,"general";"via2",#N/A,TRUE,"general";"via3",#N/A,TRUE,"general"}</definedName>
    <definedName name="fwwe" localSheetId="7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[14]Tablas!#REF!</definedName>
    <definedName name="G_C10">[14]Tablas!#REF!</definedName>
    <definedName name="G_C11">[14]Tablas!#REF!</definedName>
    <definedName name="G_C12">[14]Tablas!#REF!</definedName>
    <definedName name="G_C13">[14]Tablas!#REF!</definedName>
    <definedName name="G_C14">[14]Tablas!#REF!</definedName>
    <definedName name="G_C15">[14]Tablas!#REF!</definedName>
    <definedName name="G_C16">[14]Tablas!#REF!</definedName>
    <definedName name="G_C17">[14]Tablas!#REF!</definedName>
    <definedName name="G_C18">[14]Tablas!#REF!</definedName>
    <definedName name="G_C19">[14]Tablas!#REF!</definedName>
    <definedName name="G_C2">[14]Tablas!#REF!</definedName>
    <definedName name="G_C20">[14]Tablas!#REF!</definedName>
    <definedName name="G_C21">[14]Tablas!#REF!</definedName>
    <definedName name="G_C22">[14]Tablas!#REF!</definedName>
    <definedName name="G_C3">[14]Tablas!#REF!</definedName>
    <definedName name="G_C4">[14]Tablas!#REF!</definedName>
    <definedName name="G_C5">[14]Tablas!#REF!</definedName>
    <definedName name="G_C6">[14]Tablas!#REF!</definedName>
    <definedName name="G_C7">[14]Tablas!#REF!</definedName>
    <definedName name="G_C8">[14]Tablas!#REF!</definedName>
    <definedName name="G_C9">[14]Tablas!#REF!</definedName>
    <definedName name="G1_">#REF!</definedName>
    <definedName name="GAJ">#REF!</definedName>
    <definedName name="GAS">[14]Tablas!#REF!</definedName>
    <definedName name="gba" localSheetId="1" hidden="1">{#N/A,#N/A,FALSE,"orthoflow";#N/A,#N/A,FALSE,"Miscelaneos";#N/A,#N/A,FALSE,"Instrumentacio";#N/A,#N/A,FALSE,"Electrico";#N/A,#N/A,FALSE,"Valv. Seguridad"}</definedName>
    <definedName name="gba" localSheetId="2" hidden="1">{#N/A,#N/A,FALSE,"orthoflow";#N/A,#N/A,FALSE,"Miscelaneos";#N/A,#N/A,FALSE,"Instrumentacio";#N/A,#N/A,FALSE,"Electrico";#N/A,#N/A,FALSE,"Valv. Seguridad"}</definedName>
    <definedName name="gba" localSheetId="3" hidden="1">{#N/A,#N/A,FALSE,"orthoflow";#N/A,#N/A,FALSE,"Miscelaneos";#N/A,#N/A,FALSE,"Instrumentacio";#N/A,#N/A,FALSE,"Electrico";#N/A,#N/A,FALSE,"Valv. Seguridad"}</definedName>
    <definedName name="gba" localSheetId="4" hidden="1">{#N/A,#N/A,FALSE,"orthoflow";#N/A,#N/A,FALSE,"Miscelaneos";#N/A,#N/A,FALSE,"Instrumentacio";#N/A,#N/A,FALSE,"Electrico";#N/A,#N/A,FALSE,"Valv. Seguridad"}</definedName>
    <definedName name="gba" localSheetId="5" hidden="1">{#N/A,#N/A,FALSE,"orthoflow";#N/A,#N/A,FALSE,"Miscelaneos";#N/A,#N/A,FALSE,"Instrumentacio";#N/A,#N/A,FALSE,"Electrico";#N/A,#N/A,FALSE,"Valv. Seguridad"}</definedName>
    <definedName name="gba" localSheetId="6" hidden="1">{#N/A,#N/A,FALSE,"orthoflow";#N/A,#N/A,FALSE,"Miscelaneos";#N/A,#N/A,FALSE,"Instrumentacio";#N/A,#N/A,FALSE,"Electrico";#N/A,#N/A,FALSE,"Valv. Seguridad"}</definedName>
    <definedName name="gba" localSheetId="7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1" hidden="1">{#N/A,#N/A,FALSE,"Estatico";#N/A,#N/A,FALSE,"Tuberia";#N/A,#N/A,FALSE,"Instrumentación";#N/A,#N/A,FALSE,"Mecanica";#N/A,#N/A,FALSE,"Electrico";#N/A,#N/A,FALSE,"Ofic.Civiles"}</definedName>
    <definedName name="gbac" localSheetId="2" hidden="1">{#N/A,#N/A,FALSE,"Estatico";#N/A,#N/A,FALSE,"Tuberia";#N/A,#N/A,FALSE,"Instrumentación";#N/A,#N/A,FALSE,"Mecanica";#N/A,#N/A,FALSE,"Electrico";#N/A,#N/A,FALSE,"Ofic.Civiles"}</definedName>
    <definedName name="gbac" localSheetId="3" hidden="1">{#N/A,#N/A,FALSE,"Estatico";#N/A,#N/A,FALSE,"Tuberia";#N/A,#N/A,FALSE,"Instrumentación";#N/A,#N/A,FALSE,"Mecanica";#N/A,#N/A,FALSE,"Electrico";#N/A,#N/A,FALSE,"Ofic.Civiles"}</definedName>
    <definedName name="gbac" localSheetId="4" hidden="1">{#N/A,#N/A,FALSE,"Estatico";#N/A,#N/A,FALSE,"Tuberia";#N/A,#N/A,FALSE,"Instrumentación";#N/A,#N/A,FALSE,"Mecanica";#N/A,#N/A,FALSE,"Electrico";#N/A,#N/A,FALSE,"Ofic.Civiles"}</definedName>
    <definedName name="gbac" localSheetId="5" hidden="1">{#N/A,#N/A,FALSE,"Estatico";#N/A,#N/A,FALSE,"Tuberia";#N/A,#N/A,FALSE,"Instrumentación";#N/A,#N/A,FALSE,"Mecanica";#N/A,#N/A,FALSE,"Electrico";#N/A,#N/A,FALSE,"Ofic.Civiles"}</definedName>
    <definedName name="gbac" localSheetId="6" hidden="1">{#N/A,#N/A,FALSE,"Estatico";#N/A,#N/A,FALSE,"Tuberia";#N/A,#N/A,FALSE,"Instrumentación";#N/A,#N/A,FALSE,"Mecanica";#N/A,#N/A,FALSE,"Electrico";#N/A,#N/A,FALSE,"Ofic.Civiles"}</definedName>
    <definedName name="gbac" localSheetId="7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1" hidden="1">{"TAB1",#N/A,TRUE,"GENERAL";"TAB2",#N/A,TRUE,"GENERAL";"TAB3",#N/A,TRUE,"GENERAL";"TAB4",#N/A,TRUE,"GENERAL";"TAB5",#N/A,TRUE,"GENERAL"}</definedName>
    <definedName name="gbbfghghj" localSheetId="2" hidden="1">{"TAB1",#N/A,TRUE,"GENERAL";"TAB2",#N/A,TRUE,"GENERAL";"TAB3",#N/A,TRUE,"GENERAL";"TAB4",#N/A,TRUE,"GENERAL";"TAB5",#N/A,TRUE,"GENERAL"}</definedName>
    <definedName name="gbbfghghj" localSheetId="3" hidden="1">{"TAB1",#N/A,TRUE,"GENERAL";"TAB2",#N/A,TRUE,"GENERAL";"TAB3",#N/A,TRUE,"GENERAL";"TAB4",#N/A,TRUE,"GENERAL";"TAB5",#N/A,TRUE,"GENERAL"}</definedName>
    <definedName name="gbbfghghj" localSheetId="4" hidden="1">{"TAB1",#N/A,TRUE,"GENERAL";"TAB2",#N/A,TRUE,"GENERAL";"TAB3",#N/A,TRUE,"GENERAL";"TAB4",#N/A,TRUE,"GENERAL";"TAB5",#N/A,TRUE,"GENERAL"}</definedName>
    <definedName name="gbbfghghj" localSheetId="5" hidden="1">{"TAB1",#N/A,TRUE,"GENERAL";"TAB2",#N/A,TRUE,"GENERAL";"TAB3",#N/A,TRUE,"GENERAL";"TAB4",#N/A,TRUE,"GENERAL";"TAB5",#N/A,TRUE,"GENERAL"}</definedName>
    <definedName name="gbbfghghj" localSheetId="6" hidden="1">{"TAB1",#N/A,TRUE,"GENERAL";"TAB2",#N/A,TRUE,"GENERAL";"TAB3",#N/A,TRUE,"GENERAL";"TAB4",#N/A,TRUE,"GENERAL";"TAB5",#N/A,TRUE,"GENERAL"}</definedName>
    <definedName name="gbbfghghj" localSheetId="7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[13]Tablas!#REF!</definedName>
    <definedName name="GCI">[14]Tablas!#REF!</definedName>
    <definedName name="GCN">[14]Tablas!#REF!</definedName>
    <definedName name="GCP">[14]Tablas!#REF!</definedName>
    <definedName name="GDN">[14]Tablas!#REF!</definedName>
    <definedName name="GDR">[14]Tablas!#REF!</definedName>
    <definedName name="gdt" localSheetId="1" hidden="1">{"TAB1",#N/A,TRUE,"GENERAL";"TAB2",#N/A,TRUE,"GENERAL";"TAB3",#N/A,TRUE,"GENERAL";"TAB4",#N/A,TRUE,"GENERAL";"TAB5",#N/A,TRUE,"GENERAL"}</definedName>
    <definedName name="gdt" localSheetId="2" hidden="1">{"TAB1",#N/A,TRUE,"GENERAL";"TAB2",#N/A,TRUE,"GENERAL";"TAB3",#N/A,TRUE,"GENERAL";"TAB4",#N/A,TRUE,"GENERAL";"TAB5",#N/A,TRUE,"GENERAL"}</definedName>
    <definedName name="gdt" localSheetId="3" hidden="1">{"TAB1",#N/A,TRUE,"GENERAL";"TAB2",#N/A,TRUE,"GENERAL";"TAB3",#N/A,TRUE,"GENERAL";"TAB4",#N/A,TRUE,"GENERAL";"TAB5",#N/A,TRUE,"GENERAL"}</definedName>
    <definedName name="gdt" localSheetId="4" hidden="1">{"TAB1",#N/A,TRUE,"GENERAL";"TAB2",#N/A,TRUE,"GENERAL";"TAB3",#N/A,TRUE,"GENERAL";"TAB4",#N/A,TRUE,"GENERAL";"TAB5",#N/A,TRUE,"GENERAL"}</definedName>
    <definedName name="gdt" localSheetId="5" hidden="1">{"TAB1",#N/A,TRUE,"GENERAL";"TAB2",#N/A,TRUE,"GENERAL";"TAB3",#N/A,TRUE,"GENERAL";"TAB4",#N/A,TRUE,"GENERAL";"TAB5",#N/A,TRUE,"GENERAL"}</definedName>
    <definedName name="gdt" localSheetId="6" hidden="1">{"TAB1",#N/A,TRUE,"GENERAL";"TAB2",#N/A,TRUE,"GENERAL";"TAB3",#N/A,TRUE,"GENERAL";"TAB4",#N/A,TRUE,"GENERAL";"TAB5",#N/A,TRUE,"GENERAL"}</definedName>
    <definedName name="gdt" localSheetId="7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[14]Tablas!#REF!</definedName>
    <definedName name="GEA1_1">[14]Tablas!#REF!</definedName>
    <definedName name="GEA1_1_1">[14]Tablas!#REF!</definedName>
    <definedName name="GEA1_1_10">[14]Tablas!#REF!</definedName>
    <definedName name="GEA1_1_2">[14]Tablas!#REF!</definedName>
    <definedName name="GEA1_1_3">[14]Tablas!#REF!</definedName>
    <definedName name="GEA1_1_4">[14]Tablas!#REF!</definedName>
    <definedName name="GEA1_1_5">[14]Tablas!#REF!</definedName>
    <definedName name="GEA1_1_6">[14]Tablas!#REF!</definedName>
    <definedName name="GEA1_1_7">[14]Tablas!#REF!</definedName>
    <definedName name="GEA1_1_8">[14]Tablas!#REF!</definedName>
    <definedName name="GEA1_1_9">[14]Tablas!#REF!</definedName>
    <definedName name="GEA1_2">[14]Tablas!#REF!</definedName>
    <definedName name="GEA1_3">[14]Tablas!#REF!</definedName>
    <definedName name="GEA1_4">[14]Tablas!#REF!</definedName>
    <definedName name="GEC">[14]Tablas!#REF!</definedName>
    <definedName name="GEC_ON_DAPIAY">#REF!</definedName>
    <definedName name="GEC_ON_GER">#REF!</definedName>
    <definedName name="geg" localSheetId="1" hidden="1">{"via1",#N/A,TRUE,"general";"via2",#N/A,TRUE,"general";"via3",#N/A,TRUE,"general"}</definedName>
    <definedName name="geg" localSheetId="2" hidden="1">{"via1",#N/A,TRUE,"general";"via2",#N/A,TRUE,"general";"via3",#N/A,TRUE,"general"}</definedName>
    <definedName name="geg" localSheetId="3" hidden="1">{"via1",#N/A,TRUE,"general";"via2",#N/A,TRUE,"general";"via3",#N/A,TRUE,"general"}</definedName>
    <definedName name="geg" localSheetId="4" hidden="1">{"via1",#N/A,TRUE,"general";"via2",#N/A,TRUE,"general";"via3",#N/A,TRUE,"general"}</definedName>
    <definedName name="geg" localSheetId="5" hidden="1">{"via1",#N/A,TRUE,"general";"via2",#N/A,TRUE,"general";"via3",#N/A,TRUE,"general"}</definedName>
    <definedName name="geg" localSheetId="6" hidden="1">{"via1",#N/A,TRUE,"general";"via2",#N/A,TRUE,"general";"via3",#N/A,TRUE,"general"}</definedName>
    <definedName name="geg" localSheetId="7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[37]EMPRESA!$F$12</definedName>
    <definedName name="gerg" localSheetId="1" hidden="1">{"TAB1",#N/A,TRUE,"GENERAL";"TAB2",#N/A,TRUE,"GENERAL";"TAB3",#N/A,TRUE,"GENERAL";"TAB4",#N/A,TRUE,"GENERAL";"TAB5",#N/A,TRUE,"GENERAL"}</definedName>
    <definedName name="gerg" localSheetId="2" hidden="1">{"TAB1",#N/A,TRUE,"GENERAL";"TAB2",#N/A,TRUE,"GENERAL";"TAB3",#N/A,TRUE,"GENERAL";"TAB4",#N/A,TRUE,"GENERAL";"TAB5",#N/A,TRUE,"GENERAL"}</definedName>
    <definedName name="gerg" localSheetId="3" hidden="1">{"TAB1",#N/A,TRUE,"GENERAL";"TAB2",#N/A,TRUE,"GENERAL";"TAB3",#N/A,TRUE,"GENERAL";"TAB4",#N/A,TRUE,"GENERAL";"TAB5",#N/A,TRUE,"GENERAL"}</definedName>
    <definedName name="gerg" localSheetId="4" hidden="1">{"TAB1",#N/A,TRUE,"GENERAL";"TAB2",#N/A,TRUE,"GENERAL";"TAB3",#N/A,TRUE,"GENERAL";"TAB4",#N/A,TRUE,"GENERAL";"TAB5",#N/A,TRUE,"GENERAL"}</definedName>
    <definedName name="gerg" localSheetId="5" hidden="1">{"TAB1",#N/A,TRUE,"GENERAL";"TAB2",#N/A,TRUE,"GENERAL";"TAB3",#N/A,TRUE,"GENERAL";"TAB4",#N/A,TRUE,"GENERAL";"TAB5",#N/A,TRUE,"GENERAL"}</definedName>
    <definedName name="gerg" localSheetId="6" hidden="1">{"TAB1",#N/A,TRUE,"GENERAL";"TAB2",#N/A,TRUE,"GENERAL";"TAB3",#N/A,TRUE,"GENERAL";"TAB4",#N/A,TRUE,"GENERAL";"TAB5",#N/A,TRUE,"GENERAL"}</definedName>
    <definedName name="gerg" localSheetId="7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localSheetId="2" hidden="1">{"via1",#N/A,TRUE,"general";"via2",#N/A,TRUE,"general";"via3",#N/A,TRUE,"general"}</definedName>
    <definedName name="gerg54" localSheetId="3" hidden="1">{"via1",#N/A,TRUE,"general";"via2",#N/A,TRUE,"general";"via3",#N/A,TRUE,"general"}</definedName>
    <definedName name="gerg54" localSheetId="4" hidden="1">{"via1",#N/A,TRUE,"general";"via2",#N/A,TRUE,"general";"via3",#N/A,TRUE,"general"}</definedName>
    <definedName name="gerg54" localSheetId="5" hidden="1">{"via1",#N/A,TRUE,"general";"via2",#N/A,TRUE,"general";"via3",#N/A,TRUE,"general"}</definedName>
    <definedName name="gerg54" localSheetId="6" hidden="1">{"via1",#N/A,TRUE,"general";"via2",#N/A,TRUE,"general";"via3",#N/A,TRUE,"general"}</definedName>
    <definedName name="gerg54" localSheetId="7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localSheetId="2" hidden="1">{"TAB1",#N/A,TRUE,"GENERAL";"TAB2",#N/A,TRUE,"GENERAL";"TAB3",#N/A,TRUE,"GENERAL";"TAB4",#N/A,TRUE,"GENERAL";"TAB5",#N/A,TRUE,"GENERAL"}</definedName>
    <definedName name="gergew" localSheetId="3" hidden="1">{"TAB1",#N/A,TRUE,"GENERAL";"TAB2",#N/A,TRUE,"GENERAL";"TAB3",#N/A,TRUE,"GENERAL";"TAB4",#N/A,TRUE,"GENERAL";"TAB5",#N/A,TRUE,"GENERAL"}</definedName>
    <definedName name="gergew" localSheetId="4" hidden="1">{"TAB1",#N/A,TRUE,"GENERAL";"TAB2",#N/A,TRUE,"GENERAL";"TAB3",#N/A,TRUE,"GENERAL";"TAB4",#N/A,TRUE,"GENERAL";"TAB5",#N/A,TRUE,"GENERAL"}</definedName>
    <definedName name="gergew" localSheetId="5" hidden="1">{"TAB1",#N/A,TRUE,"GENERAL";"TAB2",#N/A,TRUE,"GENERAL";"TAB3",#N/A,TRUE,"GENERAL";"TAB4",#N/A,TRUE,"GENERAL";"TAB5",#N/A,TRUE,"GENERAL"}</definedName>
    <definedName name="gergew" localSheetId="6" hidden="1">{"TAB1",#N/A,TRUE,"GENERAL";"TAB2",#N/A,TRUE,"GENERAL";"TAB3",#N/A,TRUE,"GENERAL";"TAB4",#N/A,TRUE,"GENERAL";"TAB5",#N/A,TRUE,"GENERAL"}</definedName>
    <definedName name="gergew" localSheetId="7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localSheetId="3" hidden="1">{"TAB1",#N/A,TRUE,"GENERAL";"TAB2",#N/A,TRUE,"GENERAL";"TAB3",#N/A,TRUE,"GENERAL";"TAB4",#N/A,TRUE,"GENERAL";"TAB5",#N/A,TRUE,"GENERAL"}</definedName>
    <definedName name="gergw" localSheetId="4" hidden="1">{"TAB1",#N/A,TRUE,"GENERAL";"TAB2",#N/A,TRUE,"GENERAL";"TAB3",#N/A,TRUE,"GENERAL";"TAB4",#N/A,TRUE,"GENERAL";"TAB5",#N/A,TRUE,"GENERAL"}</definedName>
    <definedName name="gergw" localSheetId="5" hidden="1">{"TAB1",#N/A,TRUE,"GENERAL";"TAB2",#N/A,TRUE,"GENERAL";"TAB3",#N/A,TRUE,"GENERAL";"TAB4",#N/A,TRUE,"GENERAL";"TAB5",#N/A,TRUE,"GENERAL"}</definedName>
    <definedName name="gergw" localSheetId="6" hidden="1">{"TAB1",#N/A,TRUE,"GENERAL";"TAB2",#N/A,TRUE,"GENERAL";"TAB3",#N/A,TRUE,"GENERAL";"TAB4",#N/A,TRUE,"GENERAL";"TAB5",#N/A,TRUE,"GENERAL"}</definedName>
    <definedName name="gergw" localSheetId="7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localSheetId="3" hidden="1">{"TAB1",#N/A,TRUE,"GENERAL";"TAB2",#N/A,TRUE,"GENERAL";"TAB3",#N/A,TRUE,"GENERAL";"TAB4",#N/A,TRUE,"GENERAL";"TAB5",#N/A,TRUE,"GENERAL"}</definedName>
    <definedName name="gfd" localSheetId="4" hidden="1">{"TAB1",#N/A,TRUE,"GENERAL";"TAB2",#N/A,TRUE,"GENERAL";"TAB3",#N/A,TRUE,"GENERAL";"TAB4",#N/A,TRUE,"GENERAL";"TAB5",#N/A,TRUE,"GENERAL"}</definedName>
    <definedName name="gfd" localSheetId="5" hidden="1">{"TAB1",#N/A,TRUE,"GENERAL";"TAB2",#N/A,TRUE,"GENERAL";"TAB3",#N/A,TRUE,"GENERAL";"TAB4",#N/A,TRUE,"GENERAL";"TAB5",#N/A,TRUE,"GENERAL"}</definedName>
    <definedName name="gfd" localSheetId="6" hidden="1">{"TAB1",#N/A,TRUE,"GENERAL";"TAB2",#N/A,TRUE,"GENERAL";"TAB3",#N/A,TRUE,"GENERAL";"TAB4",#N/A,TRUE,"GENERAL";"TAB5",#N/A,TRUE,"GENERAL"}</definedName>
    <definedName name="gfd" localSheetId="7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localSheetId="2" hidden="1">{"via1",#N/A,TRUE,"general";"via2",#N/A,TRUE,"general";"via3",#N/A,TRUE,"general"}</definedName>
    <definedName name="gfdg" localSheetId="3" hidden="1">{"via1",#N/A,TRUE,"general";"via2",#N/A,TRUE,"general";"via3",#N/A,TRUE,"general"}</definedName>
    <definedName name="gfdg" localSheetId="4" hidden="1">{"via1",#N/A,TRUE,"general";"via2",#N/A,TRUE,"general";"via3",#N/A,TRUE,"general"}</definedName>
    <definedName name="gfdg" localSheetId="5" hidden="1">{"via1",#N/A,TRUE,"general";"via2",#N/A,TRUE,"general";"via3",#N/A,TRUE,"general"}</definedName>
    <definedName name="gfdg" localSheetId="6" hidden="1">{"via1",#N/A,TRUE,"general";"via2",#N/A,TRUE,"general";"via3",#N/A,TRUE,"general"}</definedName>
    <definedName name="gfdg" localSheetId="7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1" hidden="1">{#N/A,#N/A,TRUE,"INGENIERIA";#N/A,#N/A,TRUE,"COMPRAS";#N/A,#N/A,TRUE,"DIRECCION";#N/A,#N/A,TRUE,"RESUMEN"}</definedName>
    <definedName name="gffgfhhf" localSheetId="2" hidden="1">{#N/A,#N/A,TRUE,"INGENIERIA";#N/A,#N/A,TRUE,"COMPRAS";#N/A,#N/A,TRUE,"DIRECCION";#N/A,#N/A,TRUE,"RESUMEN"}</definedName>
    <definedName name="gffgfhhf" localSheetId="3" hidden="1">{#N/A,#N/A,TRUE,"INGENIERIA";#N/A,#N/A,TRUE,"COMPRAS";#N/A,#N/A,TRUE,"DIRECCION";#N/A,#N/A,TRUE,"RESUMEN"}</definedName>
    <definedName name="gffgfhhf" localSheetId="4" hidden="1">{#N/A,#N/A,TRUE,"INGENIERIA";#N/A,#N/A,TRUE,"COMPRAS";#N/A,#N/A,TRUE,"DIRECCION";#N/A,#N/A,TRUE,"RESUMEN"}</definedName>
    <definedName name="gffgfhhf" localSheetId="5" hidden="1">{#N/A,#N/A,TRUE,"INGENIERIA";#N/A,#N/A,TRUE,"COMPRAS";#N/A,#N/A,TRUE,"DIRECCION";#N/A,#N/A,TRUE,"RESUMEN"}</definedName>
    <definedName name="gffgfhhf" localSheetId="6" hidden="1">{#N/A,#N/A,TRUE,"INGENIERIA";#N/A,#N/A,TRUE,"COMPRAS";#N/A,#N/A,TRUE,"DIRECCION";#N/A,#N/A,TRUE,"RESUMEN"}</definedName>
    <definedName name="gffgfhhf" localSheetId="7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1" hidden="1">{"via1",#N/A,TRUE,"general";"via2",#N/A,TRUE,"general";"via3",#N/A,TRUE,"general"}</definedName>
    <definedName name="gfgfgr" localSheetId="2" hidden="1">{"via1",#N/A,TRUE,"general";"via2",#N/A,TRUE,"general";"via3",#N/A,TRUE,"general"}</definedName>
    <definedName name="gfgfgr" localSheetId="3" hidden="1">{"via1",#N/A,TRUE,"general";"via2",#N/A,TRUE,"general";"via3",#N/A,TRUE,"general"}</definedName>
    <definedName name="gfgfgr" localSheetId="4" hidden="1">{"via1",#N/A,TRUE,"general";"via2",#N/A,TRUE,"general";"via3",#N/A,TRUE,"general"}</definedName>
    <definedName name="gfgfgr" localSheetId="5" hidden="1">{"via1",#N/A,TRUE,"general";"via2",#N/A,TRUE,"general";"via3",#N/A,TRUE,"general"}</definedName>
    <definedName name="gfgfgr" localSheetId="6" hidden="1">{"via1",#N/A,TRUE,"general";"via2",#N/A,TRUE,"general";"via3",#N/A,TRUE,"general"}</definedName>
    <definedName name="gfgfgr" localSheetId="7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localSheetId="3" hidden="1">{"via1",#N/A,TRUE,"general";"via2",#N/A,TRUE,"general";"via3",#N/A,TRUE,"general"}</definedName>
    <definedName name="gfhf" localSheetId="4" hidden="1">{"via1",#N/A,TRUE,"general";"via2",#N/A,TRUE,"general";"via3",#N/A,TRUE,"general"}</definedName>
    <definedName name="gfhf" localSheetId="5" hidden="1">{"via1",#N/A,TRUE,"general";"via2",#N/A,TRUE,"general";"via3",#N/A,TRUE,"general"}</definedName>
    <definedName name="gfhf" localSheetId="6" hidden="1">{"via1",#N/A,TRUE,"general";"via2",#N/A,TRUE,"general";"via3",#N/A,TRUE,"general"}</definedName>
    <definedName name="gfhf" localSheetId="7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localSheetId="2" hidden="1">{"TAB1",#N/A,TRUE,"GENERAL";"TAB2",#N/A,TRUE,"GENERAL";"TAB3",#N/A,TRUE,"GENERAL";"TAB4",#N/A,TRUE,"GENERAL";"TAB5",#N/A,TRUE,"GENERAL"}</definedName>
    <definedName name="gfhfdh" localSheetId="3" hidden="1">{"TAB1",#N/A,TRUE,"GENERAL";"TAB2",#N/A,TRUE,"GENERAL";"TAB3",#N/A,TRUE,"GENERAL";"TAB4",#N/A,TRUE,"GENERAL";"TAB5",#N/A,TRUE,"GENERAL"}</definedName>
    <definedName name="gfhfdh" localSheetId="4" hidden="1">{"TAB1",#N/A,TRUE,"GENERAL";"TAB2",#N/A,TRUE,"GENERAL";"TAB3",#N/A,TRUE,"GENERAL";"TAB4",#N/A,TRUE,"GENERAL";"TAB5",#N/A,TRUE,"GENERAL"}</definedName>
    <definedName name="gfhfdh" localSheetId="5" hidden="1">{"TAB1",#N/A,TRUE,"GENERAL";"TAB2",#N/A,TRUE,"GENERAL";"TAB3",#N/A,TRUE,"GENERAL";"TAB4",#N/A,TRUE,"GENERAL";"TAB5",#N/A,TRUE,"GENERAL"}</definedName>
    <definedName name="gfhfdh" localSheetId="6" hidden="1">{"TAB1",#N/A,TRUE,"GENERAL";"TAB2",#N/A,TRUE,"GENERAL";"TAB3",#N/A,TRUE,"GENERAL";"TAB4",#N/A,TRUE,"GENERAL";"TAB5",#N/A,TRUE,"GENERAL"}</definedName>
    <definedName name="gfhfdh" localSheetId="7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localSheetId="3" hidden="1">{"TAB1",#N/A,TRUE,"GENERAL";"TAB2",#N/A,TRUE,"GENERAL";"TAB3",#N/A,TRUE,"GENERAL";"TAB4",#N/A,TRUE,"GENERAL";"TAB5",#N/A,TRUE,"GENERAL"}</definedName>
    <definedName name="gfhgfh" localSheetId="4" hidden="1">{"TAB1",#N/A,TRUE,"GENERAL";"TAB2",#N/A,TRUE,"GENERAL";"TAB3",#N/A,TRUE,"GENERAL";"TAB4",#N/A,TRUE,"GENERAL";"TAB5",#N/A,TRUE,"GENERAL"}</definedName>
    <definedName name="gfhgfh" localSheetId="5" hidden="1">{"TAB1",#N/A,TRUE,"GENERAL";"TAB2",#N/A,TRUE,"GENERAL";"TAB3",#N/A,TRUE,"GENERAL";"TAB4",#N/A,TRUE,"GENERAL";"TAB5",#N/A,TRUE,"GENERAL"}</definedName>
    <definedName name="gfhgfh" localSheetId="6" hidden="1">{"TAB1",#N/A,TRUE,"GENERAL";"TAB2",#N/A,TRUE,"GENERAL";"TAB3",#N/A,TRUE,"GENERAL";"TAB4",#N/A,TRUE,"GENERAL";"TAB5",#N/A,TRUE,"GENERAL"}</definedName>
    <definedName name="gfhgfh" localSheetId="7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localSheetId="3" hidden="1">{"TAB1",#N/A,TRUE,"GENERAL";"TAB2",#N/A,TRUE,"GENERAL";"TAB3",#N/A,TRUE,"GENERAL";"TAB4",#N/A,TRUE,"GENERAL";"TAB5",#N/A,TRUE,"GENERAL"}</definedName>
    <definedName name="GFJHGJ" localSheetId="4" hidden="1">{"TAB1",#N/A,TRUE,"GENERAL";"TAB2",#N/A,TRUE,"GENERAL";"TAB3",#N/A,TRUE,"GENERAL";"TAB4",#N/A,TRUE,"GENERAL";"TAB5",#N/A,TRUE,"GENERAL"}</definedName>
    <definedName name="GFJHGJ" localSheetId="5" hidden="1">{"TAB1",#N/A,TRUE,"GENERAL";"TAB2",#N/A,TRUE,"GENERAL";"TAB3",#N/A,TRUE,"GENERAL";"TAB4",#N/A,TRUE,"GENERAL";"TAB5",#N/A,TRUE,"GENERAL"}</definedName>
    <definedName name="GFJHGJ" localSheetId="6" hidden="1">{"TAB1",#N/A,TRUE,"GENERAL";"TAB2",#N/A,TRUE,"GENERAL";"TAB3",#N/A,TRUE,"GENERAL";"TAB4",#N/A,TRUE,"GENERAL";"TAB5",#N/A,TRUE,"GENERAL"}</definedName>
    <definedName name="GFJHGJ" localSheetId="7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localSheetId="2" hidden="1">{"via1",#N/A,TRUE,"general";"via2",#N/A,TRUE,"general";"via3",#N/A,TRUE,"general"}</definedName>
    <definedName name="gfjjh" localSheetId="3" hidden="1">{"via1",#N/A,TRUE,"general";"via2",#N/A,TRUE,"general";"via3",#N/A,TRUE,"general"}</definedName>
    <definedName name="gfjjh" localSheetId="4" hidden="1">{"via1",#N/A,TRUE,"general";"via2",#N/A,TRUE,"general";"via3",#N/A,TRUE,"general"}</definedName>
    <definedName name="gfjjh" localSheetId="5" hidden="1">{"via1",#N/A,TRUE,"general";"via2",#N/A,TRUE,"general";"via3",#N/A,TRUE,"general"}</definedName>
    <definedName name="gfjjh" localSheetId="6" hidden="1">{"via1",#N/A,TRUE,"general";"via2",#N/A,TRUE,"general";"via3",#N/A,TRUE,"general"}</definedName>
    <definedName name="gfjjh" localSheetId="7" hidden="1">{"via1",#N/A,TRUE,"general";"via2",#N/A,TRUE,"general";"via3",#N/A,TRUE,"general"}</definedName>
    <definedName name="gfjjh" hidden="1">{"via1",#N/A,TRUE,"general";"via2",#N/A,TRUE,"general";"via3",#N/A,TRUE,"general"}</definedName>
    <definedName name="GFN">[14]Tablas!#REF!</definedName>
    <definedName name="gfutyj6" localSheetId="1" hidden="1">{"via1",#N/A,TRUE,"general";"via2",#N/A,TRUE,"general";"via3",#N/A,TRUE,"general"}</definedName>
    <definedName name="gfutyj6" localSheetId="2" hidden="1">{"via1",#N/A,TRUE,"general";"via2",#N/A,TRUE,"general";"via3",#N/A,TRUE,"general"}</definedName>
    <definedName name="gfutyj6" localSheetId="3" hidden="1">{"via1",#N/A,TRUE,"general";"via2",#N/A,TRUE,"general";"via3",#N/A,TRUE,"general"}</definedName>
    <definedName name="gfutyj6" localSheetId="4" hidden="1">{"via1",#N/A,TRUE,"general";"via2",#N/A,TRUE,"general";"via3",#N/A,TRUE,"general"}</definedName>
    <definedName name="gfutyj6" localSheetId="5" hidden="1">{"via1",#N/A,TRUE,"general";"via2",#N/A,TRUE,"general";"via3",#N/A,TRUE,"general"}</definedName>
    <definedName name="gfutyj6" localSheetId="6" hidden="1">{"via1",#N/A,TRUE,"general";"via2",#N/A,TRUE,"general";"via3",#N/A,TRUE,"general"}</definedName>
    <definedName name="gfutyj6" localSheetId="7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" hidden="1">{"TAB1",#N/A,TRUE,"GENERAL";"TAB2",#N/A,TRUE,"GENERAL";"TAB3",#N/A,TRUE,"GENERAL";"TAB4",#N/A,TRUE,"GENERAL";"TAB5",#N/A,TRUE,"GENERAL"}</definedName>
    <definedName name="gg" localSheetId="2" hidden="1">{"TAB1",#N/A,TRUE,"GENERAL";"TAB2",#N/A,TRUE,"GENERAL";"TAB3",#N/A,TRUE,"GENERAL";"TAB4",#N/A,TRUE,"GENERAL";"TAB5",#N/A,TRUE,"GENERAL"}</definedName>
    <definedName name="gg" localSheetId="3" hidden="1">{"TAB1",#N/A,TRUE,"GENERAL";"TAB2",#N/A,TRUE,"GENERAL";"TAB3",#N/A,TRUE,"GENERAL";"TAB4",#N/A,TRUE,"GENERAL";"TAB5",#N/A,TRUE,"GENERAL"}</definedName>
    <definedName name="gg" localSheetId="4" hidden="1">{"TAB1",#N/A,TRUE,"GENERAL";"TAB2",#N/A,TRUE,"GENERAL";"TAB3",#N/A,TRUE,"GENERAL";"TAB4",#N/A,TRUE,"GENERAL";"TAB5",#N/A,TRUE,"GENERAL"}</definedName>
    <definedName name="gg" localSheetId="5" hidden="1">{"TAB1",#N/A,TRUE,"GENERAL";"TAB2",#N/A,TRUE,"GENERAL";"TAB3",#N/A,TRUE,"GENERAL";"TAB4",#N/A,TRUE,"GENERAL";"TAB5",#N/A,TRUE,"GENERAL"}</definedName>
    <definedName name="gg" localSheetId="6" hidden="1">{"TAB1",#N/A,TRUE,"GENERAL";"TAB2",#N/A,TRUE,"GENERAL";"TAB3",#N/A,TRUE,"GENERAL";"TAB4",#N/A,TRUE,"GENERAL";"TAB5",#N/A,TRUE,"GENERAL"}</definedName>
    <definedName name="gg" localSheetId="7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1" hidden="1">{"via1",#N/A,TRUE,"general";"via2",#N/A,TRUE,"general";"via3",#N/A,TRUE,"general"}</definedName>
    <definedName name="ggdr" localSheetId="2" hidden="1">{"via1",#N/A,TRUE,"general";"via2",#N/A,TRUE,"general";"via3",#N/A,TRUE,"general"}</definedName>
    <definedName name="ggdr" localSheetId="3" hidden="1">{"via1",#N/A,TRUE,"general";"via2",#N/A,TRUE,"general";"via3",#N/A,TRUE,"general"}</definedName>
    <definedName name="ggdr" localSheetId="4" hidden="1">{"via1",#N/A,TRUE,"general";"via2",#N/A,TRUE,"general";"via3",#N/A,TRUE,"general"}</definedName>
    <definedName name="ggdr" localSheetId="5" hidden="1">{"via1",#N/A,TRUE,"general";"via2",#N/A,TRUE,"general";"via3",#N/A,TRUE,"general"}</definedName>
    <definedName name="ggdr" localSheetId="6" hidden="1">{"via1",#N/A,TRUE,"general";"via2",#N/A,TRUE,"general";"via3",#N/A,TRUE,"general"}</definedName>
    <definedName name="ggdr" localSheetId="7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localSheetId="2" hidden="1">{"TAB1",#N/A,TRUE,"GENERAL";"TAB2",#N/A,TRUE,"GENERAL";"TAB3",#N/A,TRUE,"GENERAL";"TAB4",#N/A,TRUE,"GENERAL";"TAB5",#N/A,TRUE,"GENERAL"}</definedName>
    <definedName name="ggerg" localSheetId="3" hidden="1">{"TAB1",#N/A,TRUE,"GENERAL";"TAB2",#N/A,TRUE,"GENERAL";"TAB3",#N/A,TRUE,"GENERAL";"TAB4",#N/A,TRUE,"GENERAL";"TAB5",#N/A,TRUE,"GENERAL"}</definedName>
    <definedName name="ggerg" localSheetId="4" hidden="1">{"TAB1",#N/A,TRUE,"GENERAL";"TAB2",#N/A,TRUE,"GENERAL";"TAB3",#N/A,TRUE,"GENERAL";"TAB4",#N/A,TRUE,"GENERAL";"TAB5",#N/A,TRUE,"GENERAL"}</definedName>
    <definedName name="ggerg" localSheetId="5" hidden="1">{"TAB1",#N/A,TRUE,"GENERAL";"TAB2",#N/A,TRUE,"GENERAL";"TAB3",#N/A,TRUE,"GENERAL";"TAB4",#N/A,TRUE,"GENERAL";"TAB5",#N/A,TRUE,"GENERAL"}</definedName>
    <definedName name="ggerg" localSheetId="6" hidden="1">{"TAB1",#N/A,TRUE,"GENERAL";"TAB2",#N/A,TRUE,"GENERAL";"TAB3",#N/A,TRUE,"GENERAL";"TAB4",#N/A,TRUE,"GENERAL";"TAB5",#N/A,TRUE,"GENERAL"}</definedName>
    <definedName name="ggerg" localSheetId="7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1">'APUS CAPITULO 3'!eririutriuthdc</definedName>
    <definedName name="GGG" localSheetId="2">'APUS CAPITULO 4'!eririutriuthdc</definedName>
    <definedName name="GGG" localSheetId="3">'APUS CAPITULO 5'!eririutriuthdc</definedName>
    <definedName name="GGG" localSheetId="4">'APUS CAPITULO 6'!eririutriuthdc</definedName>
    <definedName name="GGG" localSheetId="5">'APUS CAPITULO 7'!eririutriuthdc</definedName>
    <definedName name="GGG" localSheetId="6">'APUS CAPITULO 8'!eririutriuthdc</definedName>
    <definedName name="GGG" localSheetId="7">'APUS CAPITULO 9'!eririutriuthdc</definedName>
    <definedName name="GGG">[0]!eririutriuthdc</definedName>
    <definedName name="gggb" localSheetId="1" hidden="1">{"TAB1",#N/A,TRUE,"GENERAL";"TAB2",#N/A,TRUE,"GENERAL";"TAB3",#N/A,TRUE,"GENERAL";"TAB4",#N/A,TRUE,"GENERAL";"TAB5",#N/A,TRUE,"GENERAL"}</definedName>
    <definedName name="gggb" localSheetId="2" hidden="1">{"TAB1",#N/A,TRUE,"GENERAL";"TAB2",#N/A,TRUE,"GENERAL";"TAB3",#N/A,TRUE,"GENERAL";"TAB4",#N/A,TRUE,"GENERAL";"TAB5",#N/A,TRUE,"GENERAL"}</definedName>
    <definedName name="gggb" localSheetId="3" hidden="1">{"TAB1",#N/A,TRUE,"GENERAL";"TAB2",#N/A,TRUE,"GENERAL";"TAB3",#N/A,TRUE,"GENERAL";"TAB4",#N/A,TRUE,"GENERAL";"TAB5",#N/A,TRUE,"GENERAL"}</definedName>
    <definedName name="gggb" localSheetId="4" hidden="1">{"TAB1",#N/A,TRUE,"GENERAL";"TAB2",#N/A,TRUE,"GENERAL";"TAB3",#N/A,TRUE,"GENERAL";"TAB4",#N/A,TRUE,"GENERAL";"TAB5",#N/A,TRUE,"GENERAL"}</definedName>
    <definedName name="gggb" localSheetId="5" hidden="1">{"TAB1",#N/A,TRUE,"GENERAL";"TAB2",#N/A,TRUE,"GENERAL";"TAB3",#N/A,TRUE,"GENERAL";"TAB4",#N/A,TRUE,"GENERAL";"TAB5",#N/A,TRUE,"GENERAL"}</definedName>
    <definedName name="gggb" localSheetId="6" hidden="1">{"TAB1",#N/A,TRUE,"GENERAL";"TAB2",#N/A,TRUE,"GENERAL";"TAB3",#N/A,TRUE,"GENERAL";"TAB4",#N/A,TRUE,"GENERAL";"TAB5",#N/A,TRUE,"GENERAL"}</definedName>
    <definedName name="gggb" localSheetId="7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localSheetId="2" hidden="1">{"via1",#N/A,TRUE,"general";"via2",#N/A,TRUE,"general";"via3",#N/A,TRUE,"general"}</definedName>
    <definedName name="gggg" localSheetId="3" hidden="1">{"via1",#N/A,TRUE,"general";"via2",#N/A,TRUE,"general";"via3",#N/A,TRUE,"general"}</definedName>
    <definedName name="gggg" localSheetId="4" hidden="1">{"via1",#N/A,TRUE,"general";"via2",#N/A,TRUE,"general";"via3",#N/A,TRUE,"general"}</definedName>
    <definedName name="gggg" localSheetId="5" hidden="1">{"via1",#N/A,TRUE,"general";"via2",#N/A,TRUE,"general";"via3",#N/A,TRUE,"general"}</definedName>
    <definedName name="gggg" localSheetId="6" hidden="1">{"via1",#N/A,TRUE,"general";"via2",#N/A,TRUE,"general";"via3",#N/A,TRUE,"general"}</definedName>
    <definedName name="gggg" localSheetId="7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localSheetId="2" hidden="1">{"TAB1",#N/A,TRUE,"GENERAL";"TAB2",#N/A,TRUE,"GENERAL";"TAB3",#N/A,TRUE,"GENERAL";"TAB4",#N/A,TRUE,"GENERAL";"TAB5",#N/A,TRUE,"GENERAL"}</definedName>
    <definedName name="ggggd" localSheetId="3" hidden="1">{"TAB1",#N/A,TRUE,"GENERAL";"TAB2",#N/A,TRUE,"GENERAL";"TAB3",#N/A,TRUE,"GENERAL";"TAB4",#N/A,TRUE,"GENERAL";"TAB5",#N/A,TRUE,"GENERAL"}</definedName>
    <definedName name="ggggd" localSheetId="4" hidden="1">{"TAB1",#N/A,TRUE,"GENERAL";"TAB2",#N/A,TRUE,"GENERAL";"TAB3",#N/A,TRUE,"GENERAL";"TAB4",#N/A,TRUE,"GENERAL";"TAB5",#N/A,TRUE,"GENERAL"}</definedName>
    <definedName name="ggggd" localSheetId="5" hidden="1">{"TAB1",#N/A,TRUE,"GENERAL";"TAB2",#N/A,TRUE,"GENERAL";"TAB3",#N/A,TRUE,"GENERAL";"TAB4",#N/A,TRUE,"GENERAL";"TAB5",#N/A,TRUE,"GENERAL"}</definedName>
    <definedName name="ggggd" localSheetId="6" hidden="1">{"TAB1",#N/A,TRUE,"GENERAL";"TAB2",#N/A,TRUE,"GENERAL";"TAB3",#N/A,TRUE,"GENERAL";"TAB4",#N/A,TRUE,"GENERAL";"TAB5",#N/A,TRUE,"GENERAL"}</definedName>
    <definedName name="ggggd" localSheetId="7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1" hidden="1">{"via1",#N/A,TRUE,"general";"via2",#N/A,TRUE,"general";"via3",#N/A,TRUE,"general"}</definedName>
    <definedName name="gggggt" localSheetId="2" hidden="1">{"via1",#N/A,TRUE,"general";"via2",#N/A,TRUE,"general";"via3",#N/A,TRUE,"general"}</definedName>
    <definedName name="gggggt" localSheetId="3" hidden="1">{"via1",#N/A,TRUE,"general";"via2",#N/A,TRUE,"general";"via3",#N/A,TRUE,"general"}</definedName>
    <definedName name="gggggt" localSheetId="4" hidden="1">{"via1",#N/A,TRUE,"general";"via2",#N/A,TRUE,"general";"via3",#N/A,TRUE,"general"}</definedName>
    <definedName name="gggggt" localSheetId="5" hidden="1">{"via1",#N/A,TRUE,"general";"via2",#N/A,TRUE,"general";"via3",#N/A,TRUE,"general"}</definedName>
    <definedName name="gggggt" localSheetId="6" hidden="1">{"via1",#N/A,TRUE,"general";"via2",#N/A,TRUE,"general";"via3",#N/A,TRUE,"general"}</definedName>
    <definedName name="gggggt" localSheetId="7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localSheetId="2" hidden="1">{"TAB1",#N/A,TRUE,"GENERAL";"TAB2",#N/A,TRUE,"GENERAL";"TAB3",#N/A,TRUE,"GENERAL";"TAB4",#N/A,TRUE,"GENERAL";"TAB5",#N/A,TRUE,"GENERAL"}</definedName>
    <definedName name="gggghn" localSheetId="3" hidden="1">{"TAB1",#N/A,TRUE,"GENERAL";"TAB2",#N/A,TRUE,"GENERAL";"TAB3",#N/A,TRUE,"GENERAL";"TAB4",#N/A,TRUE,"GENERAL";"TAB5",#N/A,TRUE,"GENERAL"}</definedName>
    <definedName name="gggghn" localSheetId="4" hidden="1">{"TAB1",#N/A,TRUE,"GENERAL";"TAB2",#N/A,TRUE,"GENERAL";"TAB3",#N/A,TRUE,"GENERAL";"TAB4",#N/A,TRUE,"GENERAL";"TAB5",#N/A,TRUE,"GENERAL"}</definedName>
    <definedName name="gggghn" localSheetId="5" hidden="1">{"TAB1",#N/A,TRUE,"GENERAL";"TAB2",#N/A,TRUE,"GENERAL";"TAB3",#N/A,TRUE,"GENERAL";"TAB4",#N/A,TRUE,"GENERAL";"TAB5",#N/A,TRUE,"GENERAL"}</definedName>
    <definedName name="gggghn" localSheetId="6" hidden="1">{"TAB1",#N/A,TRUE,"GENERAL";"TAB2",#N/A,TRUE,"GENERAL";"TAB3",#N/A,TRUE,"GENERAL";"TAB4",#N/A,TRUE,"GENERAL";"TAB5",#N/A,TRUE,"GENERAL"}</definedName>
    <definedName name="gggghn" localSheetId="7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localSheetId="3" hidden="1">{"TAB1",#N/A,TRUE,"GENERAL";"TAB2",#N/A,TRUE,"GENERAL";"TAB3",#N/A,TRUE,"GENERAL";"TAB4",#N/A,TRUE,"GENERAL";"TAB5",#N/A,TRUE,"GENERAL"}</definedName>
    <definedName name="ggggt" localSheetId="4" hidden="1">{"TAB1",#N/A,TRUE,"GENERAL";"TAB2",#N/A,TRUE,"GENERAL";"TAB3",#N/A,TRUE,"GENERAL";"TAB4",#N/A,TRUE,"GENERAL";"TAB5",#N/A,TRUE,"GENERAL"}</definedName>
    <definedName name="ggggt" localSheetId="5" hidden="1">{"TAB1",#N/A,TRUE,"GENERAL";"TAB2",#N/A,TRUE,"GENERAL";"TAB3",#N/A,TRUE,"GENERAL";"TAB4",#N/A,TRUE,"GENERAL";"TAB5",#N/A,TRUE,"GENERAL"}</definedName>
    <definedName name="ggggt" localSheetId="6" hidden="1">{"TAB1",#N/A,TRUE,"GENERAL";"TAB2",#N/A,TRUE,"GENERAL";"TAB3",#N/A,TRUE,"GENERAL";"TAB4",#N/A,TRUE,"GENERAL";"TAB5",#N/A,TRUE,"GENERAL"}</definedName>
    <definedName name="ggggt" localSheetId="7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localSheetId="3" hidden="1">{"TAB1",#N/A,TRUE,"GENERAL";"TAB2",#N/A,TRUE,"GENERAL";"TAB3",#N/A,TRUE,"GENERAL";"TAB4",#N/A,TRUE,"GENERAL";"TAB5",#N/A,TRUE,"GENERAL"}</definedName>
    <definedName name="ggggy" localSheetId="4" hidden="1">{"TAB1",#N/A,TRUE,"GENERAL";"TAB2",#N/A,TRUE,"GENERAL";"TAB3",#N/A,TRUE,"GENERAL";"TAB4",#N/A,TRUE,"GENERAL";"TAB5",#N/A,TRUE,"GENERAL"}</definedName>
    <definedName name="ggggy" localSheetId="5" hidden="1">{"TAB1",#N/A,TRUE,"GENERAL";"TAB2",#N/A,TRUE,"GENERAL";"TAB3",#N/A,TRUE,"GENERAL";"TAB4",#N/A,TRUE,"GENERAL";"TAB5",#N/A,TRUE,"GENERAL"}</definedName>
    <definedName name="ggggy" localSheetId="6" hidden="1">{"TAB1",#N/A,TRUE,"GENERAL";"TAB2",#N/A,TRUE,"GENERAL";"TAB3",#N/A,TRUE,"GENERAL";"TAB4",#N/A,TRUE,"GENERAL";"TAB5",#N/A,TRUE,"GENERAL"}</definedName>
    <definedName name="ggggy" localSheetId="7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localSheetId="2" hidden="1">{"via1",#N/A,TRUE,"general";"via2",#N/A,TRUE,"general";"via3",#N/A,TRUE,"general"}</definedName>
    <definedName name="gggtgd" localSheetId="3" hidden="1">{"via1",#N/A,TRUE,"general";"via2",#N/A,TRUE,"general";"via3",#N/A,TRUE,"general"}</definedName>
    <definedName name="gggtgd" localSheetId="4" hidden="1">{"via1",#N/A,TRUE,"general";"via2",#N/A,TRUE,"general";"via3",#N/A,TRUE,"general"}</definedName>
    <definedName name="gggtgd" localSheetId="5" hidden="1">{"via1",#N/A,TRUE,"general";"via2",#N/A,TRUE,"general";"via3",#N/A,TRUE,"general"}</definedName>
    <definedName name="gggtgd" localSheetId="6" hidden="1">{"via1",#N/A,TRUE,"general";"via2",#N/A,TRUE,"general";"via3",#N/A,TRUE,"general"}</definedName>
    <definedName name="gggtgd" localSheetId="7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1" hidden="1">{#N/A,#N/A,TRUE,"1842CWN0"}</definedName>
    <definedName name="ggjgjkg" localSheetId="2" hidden="1">{#N/A,#N/A,TRUE,"1842CWN0"}</definedName>
    <definedName name="ggjgjkg" localSheetId="3" hidden="1">{#N/A,#N/A,TRUE,"1842CWN0"}</definedName>
    <definedName name="ggjgjkg" localSheetId="4" hidden="1">{#N/A,#N/A,TRUE,"1842CWN0"}</definedName>
    <definedName name="ggjgjkg" localSheetId="5" hidden="1">{#N/A,#N/A,TRUE,"1842CWN0"}</definedName>
    <definedName name="ggjgjkg" localSheetId="6" hidden="1">{#N/A,#N/A,TRUE,"1842CWN0"}</definedName>
    <definedName name="ggjgjkg" localSheetId="7" hidden="1">{#N/A,#N/A,TRUE,"1842CWN0"}</definedName>
    <definedName name="ggjgjkg" hidden="1">{#N/A,#N/A,TRUE,"1842CWN0"}</definedName>
    <definedName name="ggtgt" localSheetId="1" hidden="1">{"via1",#N/A,TRUE,"general";"via2",#N/A,TRUE,"general";"via3",#N/A,TRUE,"general"}</definedName>
    <definedName name="ggtgt" localSheetId="2" hidden="1">{"via1",#N/A,TRUE,"general";"via2",#N/A,TRUE,"general";"via3",#N/A,TRUE,"general"}</definedName>
    <definedName name="ggtgt" localSheetId="3" hidden="1">{"via1",#N/A,TRUE,"general";"via2",#N/A,TRUE,"general";"via3",#N/A,TRUE,"general"}</definedName>
    <definedName name="ggtgt" localSheetId="4" hidden="1">{"via1",#N/A,TRUE,"general";"via2",#N/A,TRUE,"general";"via3",#N/A,TRUE,"general"}</definedName>
    <definedName name="ggtgt" localSheetId="5" hidden="1">{"via1",#N/A,TRUE,"general";"via2",#N/A,TRUE,"general";"via3",#N/A,TRUE,"general"}</definedName>
    <definedName name="ggtgt" localSheetId="6" hidden="1">{"via1",#N/A,TRUE,"general";"via2",#N/A,TRUE,"general";"via3",#N/A,TRUE,"general"}</definedName>
    <definedName name="ggtgt" localSheetId="7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localSheetId="3" hidden="1">{"via1",#N/A,TRUE,"general";"via2",#N/A,TRUE,"general";"via3",#N/A,TRUE,"general"}</definedName>
    <definedName name="ghdghuy" localSheetId="4" hidden="1">{"via1",#N/A,TRUE,"general";"via2",#N/A,TRUE,"general";"via3",#N/A,TRUE,"general"}</definedName>
    <definedName name="ghdghuy" localSheetId="5" hidden="1">{"via1",#N/A,TRUE,"general";"via2",#N/A,TRUE,"general";"via3",#N/A,TRUE,"general"}</definedName>
    <definedName name="ghdghuy" localSheetId="6" hidden="1">{"via1",#N/A,TRUE,"general";"via2",#N/A,TRUE,"general";"via3",#N/A,TRUE,"general"}</definedName>
    <definedName name="ghdghuy" localSheetId="7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localSheetId="3" hidden="1">{"via1",#N/A,TRUE,"general";"via2",#N/A,TRUE,"general";"via3",#N/A,TRUE,"general"}</definedName>
    <definedName name="GHDP" localSheetId="4" hidden="1">{"via1",#N/A,TRUE,"general";"via2",#N/A,TRUE,"general";"via3",#N/A,TRUE,"general"}</definedName>
    <definedName name="GHDP" localSheetId="5" hidden="1">{"via1",#N/A,TRUE,"general";"via2",#N/A,TRUE,"general";"via3",#N/A,TRUE,"general"}</definedName>
    <definedName name="GHDP" localSheetId="6" hidden="1">{"via1",#N/A,TRUE,"general";"via2",#N/A,TRUE,"general";"via3",#N/A,TRUE,"general"}</definedName>
    <definedName name="GHDP" localSheetId="7" hidden="1">{"via1",#N/A,TRUE,"general";"via2",#N/A,TRUE,"general";"via3",#N/A,TRUE,"general"}</definedName>
    <definedName name="GHDP" hidden="1">{"via1",#N/A,TRUE,"general";"via2",#N/A,TRUE,"general";"via3",#N/A,TRUE,"general"}</definedName>
    <definedName name="ghf">'[67]7422CW00'!#REF!</definedName>
    <definedName name="ghfg" localSheetId="1" hidden="1">{"via1",#N/A,TRUE,"general";"via2",#N/A,TRUE,"general";"via3",#N/A,TRUE,"general"}</definedName>
    <definedName name="ghfg" localSheetId="2" hidden="1">{"via1",#N/A,TRUE,"general";"via2",#N/A,TRUE,"general";"via3",#N/A,TRUE,"general"}</definedName>
    <definedName name="ghfg" localSheetId="3" hidden="1">{"via1",#N/A,TRUE,"general";"via2",#N/A,TRUE,"general";"via3",#N/A,TRUE,"general"}</definedName>
    <definedName name="ghfg" localSheetId="4" hidden="1">{"via1",#N/A,TRUE,"general";"via2",#N/A,TRUE,"general";"via3",#N/A,TRUE,"general"}</definedName>
    <definedName name="ghfg" localSheetId="5" hidden="1">{"via1",#N/A,TRUE,"general";"via2",#N/A,TRUE,"general";"via3",#N/A,TRUE,"general"}</definedName>
    <definedName name="ghfg" localSheetId="6" hidden="1">{"via1",#N/A,TRUE,"general";"via2",#N/A,TRUE,"general";"via3",#N/A,TRUE,"general"}</definedName>
    <definedName name="ghfg" localSheetId="7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1" hidden="1">{"TAB1",#N/A,TRUE,"GENERAL";"TAB2",#N/A,TRUE,"GENERAL";"TAB3",#N/A,TRUE,"GENERAL";"TAB4",#N/A,TRUE,"GENERAL";"TAB5",#N/A,TRUE,"GENERAL"}</definedName>
    <definedName name="ghjghj" localSheetId="2" hidden="1">{"TAB1",#N/A,TRUE,"GENERAL";"TAB2",#N/A,TRUE,"GENERAL";"TAB3",#N/A,TRUE,"GENERAL";"TAB4",#N/A,TRUE,"GENERAL";"TAB5",#N/A,TRUE,"GENERAL"}</definedName>
    <definedName name="ghjghj" localSheetId="3" hidden="1">{"TAB1",#N/A,TRUE,"GENERAL";"TAB2",#N/A,TRUE,"GENERAL";"TAB3",#N/A,TRUE,"GENERAL";"TAB4",#N/A,TRUE,"GENERAL";"TAB5",#N/A,TRUE,"GENERAL"}</definedName>
    <definedName name="ghjghj" localSheetId="4" hidden="1">{"TAB1",#N/A,TRUE,"GENERAL";"TAB2",#N/A,TRUE,"GENERAL";"TAB3",#N/A,TRUE,"GENERAL";"TAB4",#N/A,TRUE,"GENERAL";"TAB5",#N/A,TRUE,"GENERAL"}</definedName>
    <definedName name="ghjghj" localSheetId="5" hidden="1">{"TAB1",#N/A,TRUE,"GENERAL";"TAB2",#N/A,TRUE,"GENERAL";"TAB3",#N/A,TRUE,"GENERAL";"TAB4",#N/A,TRUE,"GENERAL";"TAB5",#N/A,TRUE,"GENERAL"}</definedName>
    <definedName name="ghjghj" localSheetId="6" hidden="1">{"TAB1",#N/A,TRUE,"GENERAL";"TAB2",#N/A,TRUE,"GENERAL";"TAB3",#N/A,TRUE,"GENERAL";"TAB4",#N/A,TRUE,"GENERAL";"TAB5",#N/A,TRUE,"GENERAL"}</definedName>
    <definedName name="ghjghj" localSheetId="7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localSheetId="3" hidden="1">{"TAB1",#N/A,TRUE,"GENERAL";"TAB2",#N/A,TRUE,"GENERAL";"TAB3",#N/A,TRUE,"GENERAL";"TAB4",#N/A,TRUE,"GENERAL";"TAB5",#N/A,TRUE,"GENERAL"}</definedName>
    <definedName name="GHKJHK" localSheetId="4" hidden="1">{"TAB1",#N/A,TRUE,"GENERAL";"TAB2",#N/A,TRUE,"GENERAL";"TAB3",#N/A,TRUE,"GENERAL";"TAB4",#N/A,TRUE,"GENERAL";"TAB5",#N/A,TRUE,"GENERAL"}</definedName>
    <definedName name="GHKJHK" localSheetId="5" hidden="1">{"TAB1",#N/A,TRUE,"GENERAL";"TAB2",#N/A,TRUE,"GENERAL";"TAB3",#N/A,TRUE,"GENERAL";"TAB4",#N/A,TRUE,"GENERAL";"TAB5",#N/A,TRUE,"GENERAL"}</definedName>
    <definedName name="GHKJHK" localSheetId="6" hidden="1">{"TAB1",#N/A,TRUE,"GENERAL";"TAB2",#N/A,TRUE,"GENERAL";"TAB3",#N/A,TRUE,"GENERAL";"TAB4",#N/A,TRUE,"GENERAL";"TAB5",#N/A,TRUE,"GENERAL"}</definedName>
    <definedName name="GHKJHK" localSheetId="7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1" hidden="1">{#N/A,#N/A,TRUE,"1842CWN0"}</definedName>
    <definedName name="ghnbbfr" localSheetId="2" hidden="1">{#N/A,#N/A,TRUE,"1842CWN0"}</definedName>
    <definedName name="ghnbbfr" localSheetId="3" hidden="1">{#N/A,#N/A,TRUE,"1842CWN0"}</definedName>
    <definedName name="ghnbbfr" localSheetId="4" hidden="1">{#N/A,#N/A,TRUE,"1842CWN0"}</definedName>
    <definedName name="ghnbbfr" localSheetId="5" hidden="1">{#N/A,#N/A,TRUE,"1842CWN0"}</definedName>
    <definedName name="ghnbbfr" localSheetId="6" hidden="1">{#N/A,#N/A,TRUE,"1842CWN0"}</definedName>
    <definedName name="ghnbbfr" localSheetId="7" hidden="1">{#N/A,#N/A,TRUE,"1842CWN0"}</definedName>
    <definedName name="ghnbbfr" hidden="1">{#N/A,#N/A,TRUE,"1842CWN0"}</definedName>
    <definedName name="GJHVCB" localSheetId="1" hidden="1">{"TAB1",#N/A,TRUE,"GENERAL";"TAB2",#N/A,TRUE,"GENERAL";"TAB3",#N/A,TRUE,"GENERAL";"TAB4",#N/A,TRUE,"GENERAL";"TAB5",#N/A,TRUE,"GENERAL"}</definedName>
    <definedName name="GJHVCB" localSheetId="2" hidden="1">{"TAB1",#N/A,TRUE,"GENERAL";"TAB2",#N/A,TRUE,"GENERAL";"TAB3",#N/A,TRUE,"GENERAL";"TAB4",#N/A,TRUE,"GENERAL";"TAB5",#N/A,TRUE,"GENERAL"}</definedName>
    <definedName name="GJHVCB" localSheetId="3" hidden="1">{"TAB1",#N/A,TRUE,"GENERAL";"TAB2",#N/A,TRUE,"GENERAL";"TAB3",#N/A,TRUE,"GENERAL";"TAB4",#N/A,TRUE,"GENERAL";"TAB5",#N/A,TRUE,"GENERAL"}</definedName>
    <definedName name="GJHVCB" localSheetId="4" hidden="1">{"TAB1",#N/A,TRUE,"GENERAL";"TAB2",#N/A,TRUE,"GENERAL";"TAB3",#N/A,TRUE,"GENERAL";"TAB4",#N/A,TRUE,"GENERAL";"TAB5",#N/A,TRUE,"GENERAL"}</definedName>
    <definedName name="GJHVCB" localSheetId="5" hidden="1">{"TAB1",#N/A,TRUE,"GENERAL";"TAB2",#N/A,TRUE,"GENERAL";"TAB3",#N/A,TRUE,"GENERAL";"TAB4",#N/A,TRUE,"GENERAL";"TAB5",#N/A,TRUE,"GENERAL"}</definedName>
    <definedName name="GJHVCB" localSheetId="6" hidden="1">{"TAB1",#N/A,TRUE,"GENERAL";"TAB2",#N/A,TRUE,"GENERAL";"TAB3",#N/A,TRUE,"GENERAL";"TAB4",#N/A,TRUE,"GENERAL";"TAB5",#N/A,TRUE,"GENERAL"}</definedName>
    <definedName name="GJHVCB" localSheetId="7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" hidden="1">{"via1",#N/A,TRUE,"general";"via2",#N/A,TRUE,"general";"via3",#N/A,TRUE,"general"}</definedName>
    <definedName name="gk" localSheetId="2" hidden="1">{"via1",#N/A,TRUE,"general";"via2",#N/A,TRUE,"general";"via3",#N/A,TRUE,"general"}</definedName>
    <definedName name="gk" localSheetId="3" hidden="1">{"via1",#N/A,TRUE,"general";"via2",#N/A,TRUE,"general";"via3",#N/A,TRUE,"general"}</definedName>
    <definedName name="gk" localSheetId="4" hidden="1">{"via1",#N/A,TRUE,"general";"via2",#N/A,TRUE,"general";"via3",#N/A,TRUE,"general"}</definedName>
    <definedName name="gk" localSheetId="5" hidden="1">{"via1",#N/A,TRUE,"general";"via2",#N/A,TRUE,"general";"via3",#N/A,TRUE,"general"}</definedName>
    <definedName name="gk" localSheetId="6" hidden="1">{"via1",#N/A,TRUE,"general";"via2",#N/A,TRUE,"general";"via3",#N/A,TRUE,"general"}</definedName>
    <definedName name="gk" localSheetId="7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[14]Tablas!#REF!</definedName>
    <definedName name="GMM_ON_DMARES">#REF!</definedName>
    <definedName name="GMM_ON_DRIO">#REF!</definedName>
    <definedName name="GOR">#REF!</definedName>
    <definedName name="GOT">[14]Tablas!#REF!</definedName>
    <definedName name="GPO">[14]Tablas!#REF!</definedName>
    <definedName name="GPR">[14]Tablas!#REF!</definedName>
    <definedName name="GRAF1ANO" localSheetId="1" hidden="1">{"via1",#N/A,TRUE,"general";"via2",#N/A,TRUE,"general";"via3",#N/A,TRUE,"general"}</definedName>
    <definedName name="GRAF1ANO" localSheetId="2" hidden="1">{"via1",#N/A,TRUE,"general";"via2",#N/A,TRUE,"general";"via3",#N/A,TRUE,"general"}</definedName>
    <definedName name="GRAF1ANO" localSheetId="3" hidden="1">{"via1",#N/A,TRUE,"general";"via2",#N/A,TRUE,"general";"via3",#N/A,TRUE,"general"}</definedName>
    <definedName name="GRAF1ANO" localSheetId="4" hidden="1">{"via1",#N/A,TRUE,"general";"via2",#N/A,TRUE,"general";"via3",#N/A,TRUE,"general"}</definedName>
    <definedName name="GRAF1ANO" localSheetId="5" hidden="1">{"via1",#N/A,TRUE,"general";"via2",#N/A,TRUE,"general";"via3",#N/A,TRUE,"general"}</definedName>
    <definedName name="GRAF1ANO" localSheetId="6" hidden="1">{"via1",#N/A,TRUE,"general";"via2",#N/A,TRUE,"general";"via3",#N/A,TRUE,"general"}</definedName>
    <definedName name="GRAF1ANO" localSheetId="7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localSheetId="3" hidden="1">{"TAB1",#N/A,TRUE,"GENERAL";"TAB2",#N/A,TRUE,"GENERAL";"TAB3",#N/A,TRUE,"GENERAL";"TAB4",#N/A,TRUE,"GENERAL";"TAB5",#N/A,TRUE,"GENERAL"}</definedName>
    <definedName name="GRAF1AÑO" localSheetId="4" hidden="1">{"TAB1",#N/A,TRUE,"GENERAL";"TAB2",#N/A,TRUE,"GENERAL";"TAB3",#N/A,TRUE,"GENERAL";"TAB4",#N/A,TRUE,"GENERAL";"TAB5",#N/A,TRUE,"GENERAL"}</definedName>
    <definedName name="GRAF1AÑO" localSheetId="5" hidden="1">{"TAB1",#N/A,TRUE,"GENERAL";"TAB2",#N/A,TRUE,"GENERAL";"TAB3",#N/A,TRUE,"GENERAL";"TAB4",#N/A,TRUE,"GENERAL";"TAB5",#N/A,TRUE,"GENERAL"}</definedName>
    <definedName name="GRAF1AÑO" localSheetId="6" hidden="1">{"TAB1",#N/A,TRUE,"GENERAL";"TAB2",#N/A,TRUE,"GENERAL";"TAB3",#N/A,TRUE,"GENERAL";"TAB4",#N/A,TRUE,"GENERAL";"TAB5",#N/A,TRUE,"GENERAL"}</definedName>
    <definedName name="GRAF1AÑO" localSheetId="7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[14]Tablas!#REF!</definedName>
    <definedName name="GRC_ON_ASO">[14]Tablas!#REF!</definedName>
    <definedName name="GRC_ON_DAPIAY">#REF!</definedName>
    <definedName name="GRC_ON_GER">#REF!</definedName>
    <definedName name="gregds" localSheetId="1" hidden="1">{"TAB1",#N/A,TRUE,"GENERAL";"TAB2",#N/A,TRUE,"GENERAL";"TAB3",#N/A,TRUE,"GENERAL";"TAB4",#N/A,TRUE,"GENERAL";"TAB5",#N/A,TRUE,"GENERAL"}</definedName>
    <definedName name="gregds" localSheetId="2" hidden="1">{"TAB1",#N/A,TRUE,"GENERAL";"TAB2",#N/A,TRUE,"GENERAL";"TAB3",#N/A,TRUE,"GENERAL";"TAB4",#N/A,TRUE,"GENERAL";"TAB5",#N/A,TRUE,"GENERAL"}</definedName>
    <definedName name="gregds" localSheetId="3" hidden="1">{"TAB1",#N/A,TRUE,"GENERAL";"TAB2",#N/A,TRUE,"GENERAL";"TAB3",#N/A,TRUE,"GENERAL";"TAB4",#N/A,TRUE,"GENERAL";"TAB5",#N/A,TRUE,"GENERAL"}</definedName>
    <definedName name="gregds" localSheetId="4" hidden="1">{"TAB1",#N/A,TRUE,"GENERAL";"TAB2",#N/A,TRUE,"GENERAL";"TAB3",#N/A,TRUE,"GENERAL";"TAB4",#N/A,TRUE,"GENERAL";"TAB5",#N/A,TRUE,"GENERAL"}</definedName>
    <definedName name="gregds" localSheetId="5" hidden="1">{"TAB1",#N/A,TRUE,"GENERAL";"TAB2",#N/A,TRUE,"GENERAL";"TAB3",#N/A,TRUE,"GENERAL";"TAB4",#N/A,TRUE,"GENERAL";"TAB5",#N/A,TRUE,"GENERAL"}</definedName>
    <definedName name="gregds" localSheetId="6" hidden="1">{"TAB1",#N/A,TRUE,"GENERAL";"TAB2",#N/A,TRUE,"GENERAL";"TAB3",#N/A,TRUE,"GENERAL";"TAB4",#N/A,TRUE,"GENERAL";"TAB5",#N/A,TRUE,"GENERAL"}</definedName>
    <definedName name="gregds" localSheetId="7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localSheetId="3" hidden="1">{"TAB1",#N/A,TRUE,"GENERAL";"TAB2",#N/A,TRUE,"GENERAL";"TAB3",#N/A,TRUE,"GENERAL";"TAB4",#N/A,TRUE,"GENERAL";"TAB5",#N/A,TRUE,"GENERAL"}</definedName>
    <definedName name="grehrtyh" localSheetId="4" hidden="1">{"TAB1",#N/A,TRUE,"GENERAL";"TAB2",#N/A,TRUE,"GENERAL";"TAB3",#N/A,TRUE,"GENERAL";"TAB4",#N/A,TRUE,"GENERAL";"TAB5",#N/A,TRUE,"GENERAL"}</definedName>
    <definedName name="grehrtyh" localSheetId="5" hidden="1">{"TAB1",#N/A,TRUE,"GENERAL";"TAB2",#N/A,TRUE,"GENERAL";"TAB3",#N/A,TRUE,"GENERAL";"TAB4",#N/A,TRUE,"GENERAL";"TAB5",#N/A,TRUE,"GENERAL"}</definedName>
    <definedName name="grehrtyh" localSheetId="6" hidden="1">{"TAB1",#N/A,TRUE,"GENERAL";"TAB2",#N/A,TRUE,"GENERAL";"TAB3",#N/A,TRUE,"GENERAL";"TAB4",#N/A,TRUE,"GENERAL";"TAB5",#N/A,TRUE,"GENERAL"}</definedName>
    <definedName name="grehrtyh" localSheetId="7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" hidden="1">{"via1",#N/A,TRUE,"general";"via2",#N/A,TRUE,"general";"via3",#N/A,TRUE,"general"}</definedName>
    <definedName name="grggwero" localSheetId="2" hidden="1">{"via1",#N/A,TRUE,"general";"via2",#N/A,TRUE,"general";"via3",#N/A,TRUE,"general"}</definedName>
    <definedName name="grggwero" localSheetId="3" hidden="1">{"via1",#N/A,TRUE,"general";"via2",#N/A,TRUE,"general";"via3",#N/A,TRUE,"general"}</definedName>
    <definedName name="grggwero" localSheetId="4" hidden="1">{"via1",#N/A,TRUE,"general";"via2",#N/A,TRUE,"general";"via3",#N/A,TRUE,"general"}</definedName>
    <definedName name="grggwero" localSheetId="5" hidden="1">{"via1",#N/A,TRUE,"general";"via2",#N/A,TRUE,"general";"via3",#N/A,TRUE,"general"}</definedName>
    <definedName name="grggwero" localSheetId="6" hidden="1">{"via1",#N/A,TRUE,"general";"via2",#N/A,TRUE,"general";"via3",#N/A,TRUE,"general"}</definedName>
    <definedName name="grggwero" localSheetId="7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[14]Tablas!#REF!</definedName>
    <definedName name="GRM_ON_DMARES">#REF!</definedName>
    <definedName name="GRM_ON_DRIO">#REF!</definedName>
    <definedName name="GRN">[14]Tablas!#REF!</definedName>
    <definedName name="GRN_ON_ASO">[14]Tablas!#REF!</definedName>
    <definedName name="GRN_ON_DIREC">#REF!</definedName>
    <definedName name="GRS">[14]Tablas!#REF!</definedName>
    <definedName name="GRS_ON_ASO">[14]Tablas!#REF!</definedName>
    <definedName name="GRS_ON_DIREC">#REF!</definedName>
    <definedName name="GRS_ON_HUIL">#REF!</definedName>
    <definedName name="grtyerh" localSheetId="1" hidden="1">{"TAB1",#N/A,TRUE,"GENERAL";"TAB2",#N/A,TRUE,"GENERAL";"TAB3",#N/A,TRUE,"GENERAL";"TAB4",#N/A,TRUE,"GENERAL";"TAB5",#N/A,TRUE,"GENERAL"}</definedName>
    <definedName name="grtyerh" localSheetId="2" hidden="1">{"TAB1",#N/A,TRUE,"GENERAL";"TAB2",#N/A,TRUE,"GENERAL";"TAB3",#N/A,TRUE,"GENERAL";"TAB4",#N/A,TRUE,"GENERAL";"TAB5",#N/A,TRUE,"GENERAL"}</definedName>
    <definedName name="grtyerh" localSheetId="3" hidden="1">{"TAB1",#N/A,TRUE,"GENERAL";"TAB2",#N/A,TRUE,"GENERAL";"TAB3",#N/A,TRUE,"GENERAL";"TAB4",#N/A,TRUE,"GENERAL";"TAB5",#N/A,TRUE,"GENERAL"}</definedName>
    <definedName name="grtyerh" localSheetId="4" hidden="1">{"TAB1",#N/A,TRUE,"GENERAL";"TAB2",#N/A,TRUE,"GENERAL";"TAB3",#N/A,TRUE,"GENERAL";"TAB4",#N/A,TRUE,"GENERAL";"TAB5",#N/A,TRUE,"GENERAL"}</definedName>
    <definedName name="grtyerh" localSheetId="5" hidden="1">{"TAB1",#N/A,TRUE,"GENERAL";"TAB2",#N/A,TRUE,"GENERAL";"TAB3",#N/A,TRUE,"GENERAL";"TAB4",#N/A,TRUE,"GENERAL";"TAB5",#N/A,TRUE,"GENERAL"}</definedName>
    <definedName name="grtyerh" localSheetId="6" hidden="1">{"TAB1",#N/A,TRUE,"GENERAL";"TAB2",#N/A,TRUE,"GENERAL";"TAB3",#N/A,TRUE,"GENERAL";"TAB4",#N/A,TRUE,"GENERAL";"TAB5",#N/A,TRUE,"GENERAL"}</definedName>
    <definedName name="grtyerh" localSheetId="7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[50]Hoja1!$F$6</definedName>
    <definedName name="grupo4">[50]Hoja1!$F$7</definedName>
    <definedName name="grupo5">[50]Hoja1!$F$10</definedName>
    <definedName name="grupo6">[50]Hoja1!$F$11</definedName>
    <definedName name="grupo7">[50]Hoja1!$F$12</definedName>
    <definedName name="grupo8">[50]Hoja1!$F$13</definedName>
    <definedName name="grupo9">[50]Hoja1!$F$14</definedName>
    <definedName name="GSDG" localSheetId="1" hidden="1">{"TAB1",#N/A,TRUE,"GENERAL";"TAB2",#N/A,TRUE,"GENERAL";"TAB3",#N/A,TRUE,"GENERAL";"TAB4",#N/A,TRUE,"GENERAL";"TAB5",#N/A,TRUE,"GENERAL"}</definedName>
    <definedName name="GSDG" localSheetId="2" hidden="1">{"TAB1",#N/A,TRUE,"GENERAL";"TAB2",#N/A,TRUE,"GENERAL";"TAB3",#N/A,TRUE,"GENERAL";"TAB4",#N/A,TRUE,"GENERAL";"TAB5",#N/A,TRUE,"GENERAL"}</definedName>
    <definedName name="GSDG" localSheetId="3" hidden="1">{"TAB1",#N/A,TRUE,"GENERAL";"TAB2",#N/A,TRUE,"GENERAL";"TAB3",#N/A,TRUE,"GENERAL";"TAB4",#N/A,TRUE,"GENERAL";"TAB5",#N/A,TRUE,"GENERAL"}</definedName>
    <definedName name="GSDG" localSheetId="4" hidden="1">{"TAB1",#N/A,TRUE,"GENERAL";"TAB2",#N/A,TRUE,"GENERAL";"TAB3",#N/A,TRUE,"GENERAL";"TAB4",#N/A,TRUE,"GENERAL";"TAB5",#N/A,TRUE,"GENERAL"}</definedName>
    <definedName name="GSDG" localSheetId="5" hidden="1">{"TAB1",#N/A,TRUE,"GENERAL";"TAB2",#N/A,TRUE,"GENERAL";"TAB3",#N/A,TRUE,"GENERAL";"TAB4",#N/A,TRUE,"GENERAL";"TAB5",#N/A,TRUE,"GENERAL"}</definedName>
    <definedName name="GSDG" localSheetId="6" hidden="1">{"TAB1",#N/A,TRUE,"GENERAL";"TAB2",#N/A,TRUE,"GENERAL";"TAB3",#N/A,TRUE,"GENERAL";"TAB4",#N/A,TRUE,"GENERAL";"TAB5",#N/A,TRUE,"GENERAL"}</definedName>
    <definedName name="GSDG" localSheetId="7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localSheetId="2" hidden="1">{"via1",#N/A,TRUE,"general";"via2",#N/A,TRUE,"general";"via3",#N/A,TRUE,"general"}</definedName>
    <definedName name="gsfsf" localSheetId="3" hidden="1">{"via1",#N/A,TRUE,"general";"via2",#N/A,TRUE,"general";"via3",#N/A,TRUE,"general"}</definedName>
    <definedName name="gsfsf" localSheetId="4" hidden="1">{"via1",#N/A,TRUE,"general";"via2",#N/A,TRUE,"general";"via3",#N/A,TRUE,"general"}</definedName>
    <definedName name="gsfsf" localSheetId="5" hidden="1">{"via1",#N/A,TRUE,"general";"via2",#N/A,TRUE,"general";"via3",#N/A,TRUE,"general"}</definedName>
    <definedName name="gsfsf" localSheetId="6" hidden="1">{"via1",#N/A,TRUE,"general";"via2",#N/A,TRUE,"general";"via3",#N/A,TRUE,"general"}</definedName>
    <definedName name="gsfsf" localSheetId="7" hidden="1">{"via1",#N/A,TRUE,"general";"via2",#N/A,TRUE,"general";"via3",#N/A,TRUE,"general"}</definedName>
    <definedName name="gsfsf" hidden="1">{"via1",#N/A,TRUE,"general";"via2",#N/A,TRUE,"general";"via3",#N/A,TRUE,"general"}</definedName>
    <definedName name="GT">[69]BASE!$C$4:$H$255</definedName>
    <definedName name="GTC">[14]Tablas!#REF!</definedName>
    <definedName name="GTE">[14]Tablas!#REF!</definedName>
    <definedName name="gtgt" localSheetId="1" hidden="1">{"via1",#N/A,TRUE,"general";"via2",#N/A,TRUE,"general";"via3",#N/A,TRUE,"general"}</definedName>
    <definedName name="gtgt" localSheetId="2" hidden="1">{"via1",#N/A,TRUE,"general";"via2",#N/A,TRUE,"general";"via3",#N/A,TRUE,"general"}</definedName>
    <definedName name="gtgt" localSheetId="3" hidden="1">{"via1",#N/A,TRUE,"general";"via2",#N/A,TRUE,"general";"via3",#N/A,TRUE,"general"}</definedName>
    <definedName name="gtgt" localSheetId="4" hidden="1">{"via1",#N/A,TRUE,"general";"via2",#N/A,TRUE,"general";"via3",#N/A,TRUE,"general"}</definedName>
    <definedName name="gtgt" localSheetId="5" hidden="1">{"via1",#N/A,TRUE,"general";"via2",#N/A,TRUE,"general";"via3",#N/A,TRUE,"general"}</definedName>
    <definedName name="gtgt" localSheetId="6" hidden="1">{"via1",#N/A,TRUE,"general";"via2",#N/A,TRUE,"general";"via3",#N/A,TRUE,"general"}</definedName>
    <definedName name="gtgt" localSheetId="7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localSheetId="3" hidden="1">{"via1",#N/A,TRUE,"general";"via2",#N/A,TRUE,"general";"via3",#N/A,TRUE,"general"}</definedName>
    <definedName name="gtgtg" localSheetId="4" hidden="1">{"via1",#N/A,TRUE,"general";"via2",#N/A,TRUE,"general";"via3",#N/A,TRUE,"general"}</definedName>
    <definedName name="gtgtg" localSheetId="5" hidden="1">{"via1",#N/A,TRUE,"general";"via2",#N/A,TRUE,"general";"via3",#N/A,TRUE,"general"}</definedName>
    <definedName name="gtgtg" localSheetId="6" hidden="1">{"via1",#N/A,TRUE,"general";"via2",#N/A,TRUE,"general";"via3",#N/A,TRUE,"general"}</definedName>
    <definedName name="gtgtg" localSheetId="7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localSheetId="3" hidden="1">{"via1",#N/A,TRUE,"general";"via2",#N/A,TRUE,"general";"via3",#N/A,TRUE,"general"}</definedName>
    <definedName name="gtgtgff" localSheetId="4" hidden="1">{"via1",#N/A,TRUE,"general";"via2",#N/A,TRUE,"general";"via3",#N/A,TRUE,"general"}</definedName>
    <definedName name="gtgtgff" localSheetId="5" hidden="1">{"via1",#N/A,TRUE,"general";"via2",#N/A,TRUE,"general";"via3",#N/A,TRUE,"general"}</definedName>
    <definedName name="gtgtgff" localSheetId="6" hidden="1">{"via1",#N/A,TRUE,"general";"via2",#N/A,TRUE,"general";"via3",#N/A,TRUE,"general"}</definedName>
    <definedName name="gtgtgff" localSheetId="7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localSheetId="3" hidden="1">{"TAB1",#N/A,TRUE,"GENERAL";"TAB2",#N/A,TRUE,"GENERAL";"TAB3",#N/A,TRUE,"GENERAL";"TAB4",#N/A,TRUE,"GENERAL";"TAB5",#N/A,TRUE,"GENERAL"}</definedName>
    <definedName name="gtgtgyh" localSheetId="4" hidden="1">{"TAB1",#N/A,TRUE,"GENERAL";"TAB2",#N/A,TRUE,"GENERAL";"TAB3",#N/A,TRUE,"GENERAL";"TAB4",#N/A,TRUE,"GENERAL";"TAB5",#N/A,TRUE,"GENERAL"}</definedName>
    <definedName name="gtgtgyh" localSheetId="5" hidden="1">{"TAB1",#N/A,TRUE,"GENERAL";"TAB2",#N/A,TRUE,"GENERAL";"TAB3",#N/A,TRUE,"GENERAL";"TAB4",#N/A,TRUE,"GENERAL";"TAB5",#N/A,TRUE,"GENERAL"}</definedName>
    <definedName name="gtgtgyh" localSheetId="6" hidden="1">{"TAB1",#N/A,TRUE,"GENERAL";"TAB2",#N/A,TRUE,"GENERAL";"TAB3",#N/A,TRUE,"GENERAL";"TAB4",#N/A,TRUE,"GENERAL";"TAB5",#N/A,TRUE,"GENERAL"}</definedName>
    <definedName name="gtgtgyh" localSheetId="7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localSheetId="3" hidden="1">{"TAB1",#N/A,TRUE,"GENERAL";"TAB2",#N/A,TRUE,"GENERAL";"TAB3",#N/A,TRUE,"GENERAL";"TAB4",#N/A,TRUE,"GENERAL";"TAB5",#N/A,TRUE,"GENERAL"}</definedName>
    <definedName name="gtgth" localSheetId="4" hidden="1">{"TAB1",#N/A,TRUE,"GENERAL";"TAB2",#N/A,TRUE,"GENERAL";"TAB3",#N/A,TRUE,"GENERAL";"TAB4",#N/A,TRUE,"GENERAL";"TAB5",#N/A,TRUE,"GENERAL"}</definedName>
    <definedName name="gtgth" localSheetId="5" hidden="1">{"TAB1",#N/A,TRUE,"GENERAL";"TAB2",#N/A,TRUE,"GENERAL";"TAB3",#N/A,TRUE,"GENERAL";"TAB4",#N/A,TRUE,"GENERAL";"TAB5",#N/A,TRUE,"GENERAL"}</definedName>
    <definedName name="gtgth" localSheetId="6" hidden="1">{"TAB1",#N/A,TRUE,"GENERAL";"TAB2",#N/A,TRUE,"GENERAL";"TAB3",#N/A,TRUE,"GENERAL";"TAB4",#N/A,TRUE,"GENERAL";"TAB5",#N/A,TRUE,"GENERAL"}</definedName>
    <definedName name="gtgth" localSheetId="7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[14]Tablas!#REF!</definedName>
    <definedName name="GTRE">#REF!</definedName>
    <definedName name="h">#REF!</definedName>
    <definedName name="H_pump">#REF!</definedName>
    <definedName name="h9h" localSheetId="1" hidden="1">{"via1",#N/A,TRUE,"general";"via2",#N/A,TRUE,"general";"via3",#N/A,TRUE,"general"}</definedName>
    <definedName name="h9h" localSheetId="2" hidden="1">{"via1",#N/A,TRUE,"general";"via2",#N/A,TRUE,"general";"via3",#N/A,TRUE,"general"}</definedName>
    <definedName name="h9h" localSheetId="3" hidden="1">{"via1",#N/A,TRUE,"general";"via2",#N/A,TRUE,"general";"via3",#N/A,TRUE,"general"}</definedName>
    <definedName name="h9h" localSheetId="4" hidden="1">{"via1",#N/A,TRUE,"general";"via2",#N/A,TRUE,"general";"via3",#N/A,TRUE,"general"}</definedName>
    <definedName name="h9h" localSheetId="5" hidden="1">{"via1",#N/A,TRUE,"general";"via2",#N/A,TRUE,"general";"via3",#N/A,TRUE,"general"}</definedName>
    <definedName name="h9h" localSheetId="6" hidden="1">{"via1",#N/A,TRUE,"general";"via2",#N/A,TRUE,"general";"via3",#N/A,TRUE,"general"}</definedName>
    <definedName name="h9h" localSheetId="7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1" hidden="1">{"TAB1",#N/A,TRUE,"GENERAL";"TAB2",#N/A,TRUE,"GENERAL";"TAB3",#N/A,TRUE,"GENERAL";"TAB4",#N/A,TRUE,"GENERAL";"TAB5",#N/A,TRUE,"GENERAL"}</definedName>
    <definedName name="hbfdhrw" localSheetId="2" hidden="1">{"TAB1",#N/A,TRUE,"GENERAL";"TAB2",#N/A,TRUE,"GENERAL";"TAB3",#N/A,TRUE,"GENERAL";"TAB4",#N/A,TRUE,"GENERAL";"TAB5",#N/A,TRUE,"GENERAL"}</definedName>
    <definedName name="hbfdhrw" localSheetId="3" hidden="1">{"TAB1",#N/A,TRUE,"GENERAL";"TAB2",#N/A,TRUE,"GENERAL";"TAB3",#N/A,TRUE,"GENERAL";"TAB4",#N/A,TRUE,"GENERAL";"TAB5",#N/A,TRUE,"GENERAL"}</definedName>
    <definedName name="hbfdhrw" localSheetId="4" hidden="1">{"TAB1",#N/A,TRUE,"GENERAL";"TAB2",#N/A,TRUE,"GENERAL";"TAB3",#N/A,TRUE,"GENERAL";"TAB4",#N/A,TRUE,"GENERAL";"TAB5",#N/A,TRUE,"GENERAL"}</definedName>
    <definedName name="hbfdhrw" localSheetId="5" hidden="1">{"TAB1",#N/A,TRUE,"GENERAL";"TAB2",#N/A,TRUE,"GENERAL";"TAB3",#N/A,TRUE,"GENERAL";"TAB4",#N/A,TRUE,"GENERAL";"TAB5",#N/A,TRUE,"GENERAL"}</definedName>
    <definedName name="hbfdhrw" localSheetId="6" hidden="1">{"TAB1",#N/A,TRUE,"GENERAL";"TAB2",#N/A,TRUE,"GENERAL";"TAB3",#N/A,TRUE,"GENERAL";"TAB4",#N/A,TRUE,"GENERAL";"TAB5",#N/A,TRUE,"GENERAL"}</definedName>
    <definedName name="hbfdhrw" localSheetId="7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1" hidden="1">{"via1",#N/A,TRUE,"general";"via2",#N/A,TRUE,"general";"via3",#N/A,TRUE,"general"}</definedName>
    <definedName name="hdfh" localSheetId="2" hidden="1">{"via1",#N/A,TRUE,"general";"via2",#N/A,TRUE,"general";"via3",#N/A,TRUE,"general"}</definedName>
    <definedName name="hdfh" localSheetId="3" hidden="1">{"via1",#N/A,TRUE,"general";"via2",#N/A,TRUE,"general";"via3",#N/A,TRUE,"general"}</definedName>
    <definedName name="hdfh" localSheetId="4" hidden="1">{"via1",#N/A,TRUE,"general";"via2",#N/A,TRUE,"general";"via3",#N/A,TRUE,"general"}</definedName>
    <definedName name="hdfh" localSheetId="5" hidden="1">{"via1",#N/A,TRUE,"general";"via2",#N/A,TRUE,"general";"via3",#N/A,TRUE,"general"}</definedName>
    <definedName name="hdfh" localSheetId="6" hidden="1">{"via1",#N/A,TRUE,"general";"via2",#N/A,TRUE,"general";"via3",#N/A,TRUE,"general"}</definedName>
    <definedName name="hdfh" localSheetId="7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localSheetId="2" hidden="1">{"TAB1",#N/A,TRUE,"GENERAL";"TAB2",#N/A,TRUE,"GENERAL";"TAB3",#N/A,TRUE,"GENERAL";"TAB4",#N/A,TRUE,"GENERAL";"TAB5",#N/A,TRUE,"GENERAL"}</definedName>
    <definedName name="hdfh4" localSheetId="3" hidden="1">{"TAB1",#N/A,TRUE,"GENERAL";"TAB2",#N/A,TRUE,"GENERAL";"TAB3",#N/A,TRUE,"GENERAL";"TAB4",#N/A,TRUE,"GENERAL";"TAB5",#N/A,TRUE,"GENERAL"}</definedName>
    <definedName name="hdfh4" localSheetId="4" hidden="1">{"TAB1",#N/A,TRUE,"GENERAL";"TAB2",#N/A,TRUE,"GENERAL";"TAB3",#N/A,TRUE,"GENERAL";"TAB4",#N/A,TRUE,"GENERAL";"TAB5",#N/A,TRUE,"GENERAL"}</definedName>
    <definedName name="hdfh4" localSheetId="5" hidden="1">{"TAB1",#N/A,TRUE,"GENERAL";"TAB2",#N/A,TRUE,"GENERAL";"TAB3",#N/A,TRUE,"GENERAL";"TAB4",#N/A,TRUE,"GENERAL";"TAB5",#N/A,TRUE,"GENERAL"}</definedName>
    <definedName name="hdfh4" localSheetId="6" hidden="1">{"TAB1",#N/A,TRUE,"GENERAL";"TAB2",#N/A,TRUE,"GENERAL";"TAB3",#N/A,TRUE,"GENERAL";"TAB4",#N/A,TRUE,"GENERAL";"TAB5",#N/A,TRUE,"GENERAL"}</definedName>
    <definedName name="hdfh4" localSheetId="7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localSheetId="3" hidden="1">{"TAB1",#N/A,TRUE,"GENERAL";"TAB2",#N/A,TRUE,"GENERAL";"TAB3",#N/A,TRUE,"GENERAL";"TAB4",#N/A,TRUE,"GENERAL";"TAB5",#N/A,TRUE,"GENERAL"}</definedName>
    <definedName name="hdfhwq" localSheetId="4" hidden="1">{"TAB1",#N/A,TRUE,"GENERAL";"TAB2",#N/A,TRUE,"GENERAL";"TAB3",#N/A,TRUE,"GENERAL";"TAB4",#N/A,TRUE,"GENERAL";"TAB5",#N/A,TRUE,"GENERAL"}</definedName>
    <definedName name="hdfhwq" localSheetId="5" hidden="1">{"TAB1",#N/A,TRUE,"GENERAL";"TAB2",#N/A,TRUE,"GENERAL";"TAB3",#N/A,TRUE,"GENERAL";"TAB4",#N/A,TRUE,"GENERAL";"TAB5",#N/A,TRUE,"GENERAL"}</definedName>
    <definedName name="hdfhwq" localSheetId="6" hidden="1">{"TAB1",#N/A,TRUE,"GENERAL";"TAB2",#N/A,TRUE,"GENERAL";"TAB3",#N/A,TRUE,"GENERAL";"TAB4",#N/A,TRUE,"GENERAL";"TAB5",#N/A,TRUE,"GENERAL"}</definedName>
    <definedName name="hdfhwq" localSheetId="7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localSheetId="2" hidden="1">{"via1",#N/A,TRUE,"general";"via2",#N/A,TRUE,"general";"via3",#N/A,TRUE,"general"}</definedName>
    <definedName name="hdgh" localSheetId="3" hidden="1">{"via1",#N/A,TRUE,"general";"via2",#N/A,TRUE,"general";"via3",#N/A,TRUE,"general"}</definedName>
    <definedName name="hdgh" localSheetId="4" hidden="1">{"via1",#N/A,TRUE,"general";"via2",#N/A,TRUE,"general";"via3",#N/A,TRUE,"general"}</definedName>
    <definedName name="hdgh" localSheetId="5" hidden="1">{"via1",#N/A,TRUE,"general";"via2",#N/A,TRUE,"general";"via3",#N/A,TRUE,"general"}</definedName>
    <definedName name="hdgh" localSheetId="6" hidden="1">{"via1",#N/A,TRUE,"general";"via2",#N/A,TRUE,"general";"via3",#N/A,TRUE,"general"}</definedName>
    <definedName name="hdgh" localSheetId="7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" hidden="1">{"TAB1",#N/A,TRUE,"GENERAL";"TAB2",#N/A,TRUE,"GENERAL";"TAB3",#N/A,TRUE,"GENERAL";"TAB4",#N/A,TRUE,"GENERAL";"TAB5",#N/A,TRUE,"GENERAL"}</definedName>
    <definedName name="hdhf" localSheetId="2" hidden="1">{"TAB1",#N/A,TRUE,"GENERAL";"TAB2",#N/A,TRUE,"GENERAL";"TAB3",#N/A,TRUE,"GENERAL";"TAB4",#N/A,TRUE,"GENERAL";"TAB5",#N/A,TRUE,"GENERAL"}</definedName>
    <definedName name="hdhf" localSheetId="3" hidden="1">{"TAB1",#N/A,TRUE,"GENERAL";"TAB2",#N/A,TRUE,"GENERAL";"TAB3",#N/A,TRUE,"GENERAL";"TAB4",#N/A,TRUE,"GENERAL";"TAB5",#N/A,TRUE,"GENERAL"}</definedName>
    <definedName name="hdhf" localSheetId="4" hidden="1">{"TAB1",#N/A,TRUE,"GENERAL";"TAB2",#N/A,TRUE,"GENERAL";"TAB3",#N/A,TRUE,"GENERAL";"TAB4",#N/A,TRUE,"GENERAL";"TAB5",#N/A,TRUE,"GENERAL"}</definedName>
    <definedName name="hdhf" localSheetId="5" hidden="1">{"TAB1",#N/A,TRUE,"GENERAL";"TAB2",#N/A,TRUE,"GENERAL";"TAB3",#N/A,TRUE,"GENERAL";"TAB4",#N/A,TRUE,"GENERAL";"TAB5",#N/A,TRUE,"GENERAL"}</definedName>
    <definedName name="hdhf" localSheetId="6" hidden="1">{"TAB1",#N/A,TRUE,"GENERAL";"TAB2",#N/A,TRUE,"GENERAL";"TAB3",#N/A,TRUE,"GENERAL";"TAB4",#N/A,TRUE,"GENERAL";"TAB5",#N/A,TRUE,"GENERAL"}</definedName>
    <definedName name="hdhf" localSheetId="7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[50]Datos!$D$8</definedName>
    <definedName name="hen">[50]Datos!$D$9</definedName>
    <definedName name="HERRERO">#REF!</definedName>
    <definedName name="hfgh" localSheetId="1" hidden="1">{"via1",#N/A,TRUE,"general";"via2",#N/A,TRUE,"general";"via3",#N/A,TRUE,"general"}</definedName>
    <definedName name="hfgh" localSheetId="2" hidden="1">{"via1",#N/A,TRUE,"general";"via2",#N/A,TRUE,"general";"via3",#N/A,TRUE,"general"}</definedName>
    <definedName name="hfgh" localSheetId="3" hidden="1">{"via1",#N/A,TRUE,"general";"via2",#N/A,TRUE,"general";"via3",#N/A,TRUE,"general"}</definedName>
    <definedName name="hfgh" localSheetId="4" hidden="1">{"via1",#N/A,TRUE,"general";"via2",#N/A,TRUE,"general";"via3",#N/A,TRUE,"general"}</definedName>
    <definedName name="hfgh" localSheetId="5" hidden="1">{"via1",#N/A,TRUE,"general";"via2",#N/A,TRUE,"general";"via3",#N/A,TRUE,"general"}</definedName>
    <definedName name="hfgh" localSheetId="6" hidden="1">{"via1",#N/A,TRUE,"general";"via2",#N/A,TRUE,"general";"via3",#N/A,TRUE,"general"}</definedName>
    <definedName name="hfgh" localSheetId="7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" localSheetId="2" hidden="1">{"TAB1",#N/A,TRUE,"GENERAL";"TAB2",#N/A,TRUE,"GENERAL";"TAB3",#N/A,TRUE,"GENERAL";"TAB4",#N/A,TRUE,"GENERAL";"TAB5",#N/A,TRUE,"GENERAL"}</definedName>
    <definedName name="hfh" localSheetId="3" hidden="1">{"TAB1",#N/A,TRUE,"GENERAL";"TAB2",#N/A,TRUE,"GENERAL";"TAB3",#N/A,TRUE,"GENERAL";"TAB4",#N/A,TRUE,"GENERAL";"TAB5",#N/A,TRUE,"GENERAL"}</definedName>
    <definedName name="hfh" localSheetId="4" hidden="1">{"TAB1",#N/A,TRUE,"GENERAL";"TAB2",#N/A,TRUE,"GENERAL";"TAB3",#N/A,TRUE,"GENERAL";"TAB4",#N/A,TRUE,"GENERAL";"TAB5",#N/A,TRUE,"GENERAL"}</definedName>
    <definedName name="hfh" localSheetId="5" hidden="1">{"TAB1",#N/A,TRUE,"GENERAL";"TAB2",#N/A,TRUE,"GENERAL";"TAB3",#N/A,TRUE,"GENERAL";"TAB4",#N/A,TRUE,"GENERAL";"TAB5",#N/A,TRUE,"GENERAL"}</definedName>
    <definedName name="hfh" localSheetId="6" hidden="1">{"TAB1",#N/A,TRUE,"GENERAL";"TAB2",#N/A,TRUE,"GENERAL";"TAB3",#N/A,TRUE,"GENERAL";"TAB4",#N/A,TRUE,"GENERAL";"TAB5",#N/A,TRUE,"GENERAL"}</definedName>
    <definedName name="hfh" localSheetId="7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localSheetId="3" hidden="1">{"TAB1",#N/A,TRUE,"GENERAL";"TAB2",#N/A,TRUE,"GENERAL";"TAB3",#N/A,TRUE,"GENERAL";"TAB4",#N/A,TRUE,"GENERAL";"TAB5",#N/A,TRUE,"GENERAL"}</definedName>
    <definedName name="hfhg" localSheetId="4" hidden="1">{"TAB1",#N/A,TRUE,"GENERAL";"TAB2",#N/A,TRUE,"GENERAL";"TAB3",#N/A,TRUE,"GENERAL";"TAB4",#N/A,TRUE,"GENERAL";"TAB5",#N/A,TRUE,"GENERAL"}</definedName>
    <definedName name="hfhg" localSheetId="5" hidden="1">{"TAB1",#N/A,TRUE,"GENERAL";"TAB2",#N/A,TRUE,"GENERAL";"TAB3",#N/A,TRUE,"GENERAL";"TAB4",#N/A,TRUE,"GENERAL";"TAB5",#N/A,TRUE,"GENERAL"}</definedName>
    <definedName name="hfhg" localSheetId="6" hidden="1">{"TAB1",#N/A,TRUE,"GENERAL";"TAB2",#N/A,TRUE,"GENERAL";"TAB3",#N/A,TRUE,"GENERAL";"TAB4",#N/A,TRUE,"GENERAL";"TAB5",#N/A,TRUE,"GENERAL"}</definedName>
    <definedName name="hfhg" localSheetId="7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1" hidden="1">{"via1",#N/A,TRUE,"general";"via2",#N/A,TRUE,"general";"via3",#N/A,TRUE,"general"}</definedName>
    <definedName name="hfthr" localSheetId="2" hidden="1">{"via1",#N/A,TRUE,"general";"via2",#N/A,TRUE,"general";"via3",#N/A,TRUE,"general"}</definedName>
    <definedName name="hfthr" localSheetId="3" hidden="1">{"via1",#N/A,TRUE,"general";"via2",#N/A,TRUE,"general";"via3",#N/A,TRUE,"general"}</definedName>
    <definedName name="hfthr" localSheetId="4" hidden="1">{"via1",#N/A,TRUE,"general";"via2",#N/A,TRUE,"general";"via3",#N/A,TRUE,"general"}</definedName>
    <definedName name="hfthr" localSheetId="5" hidden="1">{"via1",#N/A,TRUE,"general";"via2",#N/A,TRUE,"general";"via3",#N/A,TRUE,"general"}</definedName>
    <definedName name="hfthr" localSheetId="6" hidden="1">{"via1",#N/A,TRUE,"general";"via2",#N/A,TRUE,"general";"via3",#N/A,TRUE,"general"}</definedName>
    <definedName name="hfthr" localSheetId="7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localSheetId="3" hidden="1">{"via1",#N/A,TRUE,"general";"via2",#N/A,TRUE,"general";"via3",#N/A,TRUE,"general"}</definedName>
    <definedName name="hg" localSheetId="4" hidden="1">{"via1",#N/A,TRUE,"general";"via2",#N/A,TRUE,"general";"via3",#N/A,TRUE,"general"}</definedName>
    <definedName name="hg" localSheetId="5" hidden="1">{"via1",#N/A,TRUE,"general";"via2",#N/A,TRUE,"general";"via3",#N/A,TRUE,"general"}</definedName>
    <definedName name="hg" localSheetId="6" hidden="1">{"via1",#N/A,TRUE,"general";"via2",#N/A,TRUE,"general";"via3",#N/A,TRUE,"general"}</definedName>
    <definedName name="hg" localSheetId="7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localSheetId="3" hidden="1">{"via1",#N/A,TRUE,"general";"via2",#N/A,TRUE,"general";"via3",#N/A,TRUE,"general"}</definedName>
    <definedName name="HGFH" localSheetId="4" hidden="1">{"via1",#N/A,TRUE,"general";"via2",#N/A,TRUE,"general";"via3",#N/A,TRUE,"general"}</definedName>
    <definedName name="HGFH" localSheetId="5" hidden="1">{"via1",#N/A,TRUE,"general";"via2",#N/A,TRUE,"general";"via3",#N/A,TRUE,"general"}</definedName>
    <definedName name="HGFH" localSheetId="6" hidden="1">{"via1",#N/A,TRUE,"general";"via2",#N/A,TRUE,"general";"via3",#N/A,TRUE,"general"}</definedName>
    <definedName name="HGFH" localSheetId="7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localSheetId="3" hidden="1">{"via1",#N/A,TRUE,"general";"via2",#N/A,TRUE,"general";"via3",#N/A,TRUE,"general"}</definedName>
    <definedName name="hgfhty" localSheetId="4" hidden="1">{"via1",#N/A,TRUE,"general";"via2",#N/A,TRUE,"general";"via3",#N/A,TRUE,"general"}</definedName>
    <definedName name="hgfhty" localSheetId="5" hidden="1">{"via1",#N/A,TRUE,"general";"via2",#N/A,TRUE,"general";"via3",#N/A,TRUE,"general"}</definedName>
    <definedName name="hgfhty" localSheetId="6" hidden="1">{"via1",#N/A,TRUE,"general";"via2",#N/A,TRUE,"general";"via3",#N/A,TRUE,"general"}</definedName>
    <definedName name="hgfhty" localSheetId="7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FH7" localSheetId="2" hidden="1">{"TAB1",#N/A,TRUE,"GENERAL";"TAB2",#N/A,TRUE,"GENERAL";"TAB3",#N/A,TRUE,"GENERAL";"TAB4",#N/A,TRUE,"GENERAL";"TAB5",#N/A,TRUE,"GENERAL"}</definedName>
    <definedName name="HGHFH7" localSheetId="3" hidden="1">{"TAB1",#N/A,TRUE,"GENERAL";"TAB2",#N/A,TRUE,"GENERAL";"TAB3",#N/A,TRUE,"GENERAL";"TAB4",#N/A,TRUE,"GENERAL";"TAB5",#N/A,TRUE,"GENERAL"}</definedName>
    <definedName name="HGHFH7" localSheetId="4" hidden="1">{"TAB1",#N/A,TRUE,"GENERAL";"TAB2",#N/A,TRUE,"GENERAL";"TAB3",#N/A,TRUE,"GENERAL";"TAB4",#N/A,TRUE,"GENERAL";"TAB5",#N/A,TRUE,"GENERAL"}</definedName>
    <definedName name="HGHFH7" localSheetId="5" hidden="1">{"TAB1",#N/A,TRUE,"GENERAL";"TAB2",#N/A,TRUE,"GENERAL";"TAB3",#N/A,TRUE,"GENERAL";"TAB4",#N/A,TRUE,"GENERAL";"TAB5",#N/A,TRUE,"GENERAL"}</definedName>
    <definedName name="HGHFH7" localSheetId="6" hidden="1">{"TAB1",#N/A,TRUE,"GENERAL";"TAB2",#N/A,TRUE,"GENERAL";"TAB3",#N/A,TRUE,"GENERAL";"TAB4",#N/A,TRUE,"GENERAL";"TAB5",#N/A,TRUE,"GENERAL"}</definedName>
    <definedName name="HGHFH7" localSheetId="7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localSheetId="3" hidden="1">{"TAB1",#N/A,TRUE,"GENERAL";"TAB2",#N/A,TRUE,"GENERAL";"TAB3",#N/A,TRUE,"GENERAL";"TAB4",#N/A,TRUE,"GENERAL";"TAB5",#N/A,TRUE,"GENERAL"}</definedName>
    <definedName name="hghhj" localSheetId="4" hidden="1">{"TAB1",#N/A,TRUE,"GENERAL";"TAB2",#N/A,TRUE,"GENERAL";"TAB3",#N/A,TRUE,"GENERAL";"TAB4",#N/A,TRUE,"GENERAL";"TAB5",#N/A,TRUE,"GENERAL"}</definedName>
    <definedName name="hghhj" localSheetId="5" hidden="1">{"TAB1",#N/A,TRUE,"GENERAL";"TAB2",#N/A,TRUE,"GENERAL";"TAB3",#N/A,TRUE,"GENERAL";"TAB4",#N/A,TRUE,"GENERAL";"TAB5",#N/A,TRUE,"GENERAL"}</definedName>
    <definedName name="hghhj" localSheetId="6" hidden="1">{"TAB1",#N/A,TRUE,"GENERAL";"TAB2",#N/A,TRUE,"GENERAL";"TAB3",#N/A,TRUE,"GENERAL";"TAB4",#N/A,TRUE,"GENERAL";"TAB5",#N/A,TRUE,"GENERAL"}</definedName>
    <definedName name="hghhj" localSheetId="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localSheetId="2" hidden="1">{"via1",#N/A,TRUE,"general";"via2",#N/A,TRUE,"general";"via3",#N/A,TRUE,"general"}</definedName>
    <definedName name="hghydj" localSheetId="3" hidden="1">{"via1",#N/A,TRUE,"general";"via2",#N/A,TRUE,"general";"via3",#N/A,TRUE,"general"}</definedName>
    <definedName name="hghydj" localSheetId="4" hidden="1">{"via1",#N/A,TRUE,"general";"via2",#N/A,TRUE,"general";"via3",#N/A,TRUE,"general"}</definedName>
    <definedName name="hghydj" localSheetId="5" hidden="1">{"via1",#N/A,TRUE,"general";"via2",#N/A,TRUE,"general";"via3",#N/A,TRUE,"general"}</definedName>
    <definedName name="hghydj" localSheetId="6" hidden="1">{"via1",#N/A,TRUE,"general";"via2",#N/A,TRUE,"general";"via3",#N/A,TRUE,"general"}</definedName>
    <definedName name="hghydj" localSheetId="7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localSheetId="3" hidden="1">{"via1",#N/A,TRUE,"general";"via2",#N/A,TRUE,"general";"via3",#N/A,TRUE,"general"}</definedName>
    <definedName name="hgjfjw" localSheetId="4" hidden="1">{"via1",#N/A,TRUE,"general";"via2",#N/A,TRUE,"general";"via3",#N/A,TRUE,"general"}</definedName>
    <definedName name="hgjfjw" localSheetId="5" hidden="1">{"via1",#N/A,TRUE,"general";"via2",#N/A,TRUE,"general";"via3",#N/A,TRUE,"general"}</definedName>
    <definedName name="hgjfjw" localSheetId="6" hidden="1">{"via1",#N/A,TRUE,"general";"via2",#N/A,TRUE,"general";"via3",#N/A,TRUE,"general"}</definedName>
    <definedName name="hgjfjw" localSheetId="7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localSheetId="2" hidden="1">{"TAB1",#N/A,TRUE,"GENERAL";"TAB2",#N/A,TRUE,"GENERAL";"TAB3",#N/A,TRUE,"GENERAL";"TAB4",#N/A,TRUE,"GENERAL";"TAB5",#N/A,TRUE,"GENERAL"}</definedName>
    <definedName name="HGJG" localSheetId="3" hidden="1">{"TAB1",#N/A,TRUE,"GENERAL";"TAB2",#N/A,TRUE,"GENERAL";"TAB3",#N/A,TRUE,"GENERAL";"TAB4",#N/A,TRUE,"GENERAL";"TAB5",#N/A,TRUE,"GENERAL"}</definedName>
    <definedName name="HGJG" localSheetId="4" hidden="1">{"TAB1",#N/A,TRUE,"GENERAL";"TAB2",#N/A,TRUE,"GENERAL";"TAB3",#N/A,TRUE,"GENERAL";"TAB4",#N/A,TRUE,"GENERAL";"TAB5",#N/A,TRUE,"GENERAL"}</definedName>
    <definedName name="HGJG" localSheetId="5" hidden="1">{"TAB1",#N/A,TRUE,"GENERAL";"TAB2",#N/A,TRUE,"GENERAL";"TAB3",#N/A,TRUE,"GENERAL";"TAB4",#N/A,TRUE,"GENERAL";"TAB5",#N/A,TRUE,"GENERAL"}</definedName>
    <definedName name="HGJG" localSheetId="6" hidden="1">{"TAB1",#N/A,TRUE,"GENERAL";"TAB2",#N/A,TRUE,"GENERAL";"TAB3",#N/A,TRUE,"GENERAL";"TAB4",#N/A,TRUE,"GENERAL";"TAB5",#N/A,TRUE,"GENERAL"}</definedName>
    <definedName name="HGJG" localSheetId="7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1">'APUS CAPITULO 3'!eririutriuthdc</definedName>
    <definedName name="hh" localSheetId="2">'APUS CAPITULO 4'!eririutriuthdc</definedName>
    <definedName name="hh" localSheetId="3">'APUS CAPITULO 5'!eririutriuthdc</definedName>
    <definedName name="hh" localSheetId="4">'APUS CAPITULO 6'!eririutriuthdc</definedName>
    <definedName name="hh" localSheetId="5">'APUS CAPITULO 7'!eririutriuthdc</definedName>
    <definedName name="hh" localSheetId="6">'APUS CAPITULO 8'!eririutriuthdc</definedName>
    <definedName name="hh" localSheetId="7">'APUS CAPITULO 9'!eririutriuthdc</definedName>
    <definedName name="hh">[0]!eririutriuthdc</definedName>
    <definedName name="hhg" localSheetId="1" hidden="1">{#N/A,#N/A,TRUE,"1842CWN0"}</definedName>
    <definedName name="hhg" localSheetId="2" hidden="1">{#N/A,#N/A,TRUE,"1842CWN0"}</definedName>
    <definedName name="hhg" localSheetId="3" hidden="1">{#N/A,#N/A,TRUE,"1842CWN0"}</definedName>
    <definedName name="hhg" localSheetId="4" hidden="1">{#N/A,#N/A,TRUE,"1842CWN0"}</definedName>
    <definedName name="hhg" localSheetId="5" hidden="1">{#N/A,#N/A,TRUE,"1842CWN0"}</definedName>
    <definedName name="hhg" localSheetId="6" hidden="1">{#N/A,#N/A,TRUE,"1842CWN0"}</definedName>
    <definedName name="hhg" localSheetId="7" hidden="1">{#N/A,#N/A,TRUE,"1842CWN0"}</definedName>
    <definedName name="hhg" hidden="1">{#N/A,#N/A,TRUE,"1842CWN0"}</definedName>
    <definedName name="hhh" localSheetId="1" hidden="1">{"TAB1",#N/A,TRUE,"GENERAL";"TAB2",#N/A,TRUE,"GENERAL";"TAB3",#N/A,TRUE,"GENERAL";"TAB4",#N/A,TRUE,"GENERAL";"TAB5",#N/A,TRUE,"GENERAL"}</definedName>
    <definedName name="hhh" localSheetId="2" hidden="1">{"TAB1",#N/A,TRUE,"GENERAL";"TAB2",#N/A,TRUE,"GENERAL";"TAB3",#N/A,TRUE,"GENERAL";"TAB4",#N/A,TRUE,"GENERAL";"TAB5",#N/A,TRUE,"GENERAL"}</definedName>
    <definedName name="hhh" localSheetId="3" hidden="1">{"TAB1",#N/A,TRUE,"GENERAL";"TAB2",#N/A,TRUE,"GENERAL";"TAB3",#N/A,TRUE,"GENERAL";"TAB4",#N/A,TRUE,"GENERAL";"TAB5",#N/A,TRUE,"GENERAL"}</definedName>
    <definedName name="hhh" localSheetId="4" hidden="1">{"TAB1",#N/A,TRUE,"GENERAL";"TAB2",#N/A,TRUE,"GENERAL";"TAB3",#N/A,TRUE,"GENERAL";"TAB4",#N/A,TRUE,"GENERAL";"TAB5",#N/A,TRUE,"GENERAL"}</definedName>
    <definedName name="hhh" localSheetId="5" hidden="1">{"TAB1",#N/A,TRUE,"GENERAL";"TAB2",#N/A,TRUE,"GENERAL";"TAB3",#N/A,TRUE,"GENERAL";"TAB4",#N/A,TRUE,"GENERAL";"TAB5",#N/A,TRUE,"GENERAL"}</definedName>
    <definedName name="hhh" localSheetId="6" hidden="1">{"TAB1",#N/A,TRUE,"GENERAL";"TAB2",#N/A,TRUE,"GENERAL";"TAB3",#N/A,TRUE,"GENERAL";"TAB4",#N/A,TRUE,"GENERAL";"TAB5",#N/A,TRUE,"GENERAL"}</definedName>
    <definedName name="hhh" localSheetId="7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" hidden="1">{"via1",#N/A,TRUE,"general";"via2",#N/A,TRUE,"general";"via3",#N/A,TRUE,"general"}</definedName>
    <definedName name="hhhhhh" localSheetId="2" hidden="1">{"via1",#N/A,TRUE,"general";"via2",#N/A,TRUE,"general";"via3",#N/A,TRUE,"general"}</definedName>
    <definedName name="hhhhhh" localSheetId="3" hidden="1">{"via1",#N/A,TRUE,"general";"via2",#N/A,TRUE,"general";"via3",#N/A,TRUE,"general"}</definedName>
    <definedName name="hhhhhh" localSheetId="4" hidden="1">{"via1",#N/A,TRUE,"general";"via2",#N/A,TRUE,"general";"via3",#N/A,TRUE,"general"}</definedName>
    <definedName name="hhhhhh" localSheetId="5" hidden="1">{"via1",#N/A,TRUE,"general";"via2",#N/A,TRUE,"general";"via3",#N/A,TRUE,"general"}</definedName>
    <definedName name="hhhhhh" localSheetId="6" hidden="1">{"via1",#N/A,TRUE,"general";"via2",#N/A,TRUE,"general";"via3",#N/A,TRUE,"general"}</definedName>
    <definedName name="hhhhhh" localSheetId="7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localSheetId="3" hidden="1">{"TAB1",#N/A,TRUE,"GENERAL";"TAB2",#N/A,TRUE,"GENERAL";"TAB3",#N/A,TRUE,"GENERAL";"TAB4",#N/A,TRUE,"GENERAL";"TAB5",#N/A,TRUE,"GENERAL"}</definedName>
    <definedName name="hhhhhho" localSheetId="4" hidden="1">{"TAB1",#N/A,TRUE,"GENERAL";"TAB2",#N/A,TRUE,"GENERAL";"TAB3",#N/A,TRUE,"GENERAL";"TAB4",#N/A,TRUE,"GENERAL";"TAB5",#N/A,TRUE,"GENERAL"}</definedName>
    <definedName name="hhhhhho" localSheetId="5" hidden="1">{"TAB1",#N/A,TRUE,"GENERAL";"TAB2",#N/A,TRUE,"GENERAL";"TAB3",#N/A,TRUE,"GENERAL";"TAB4",#N/A,TRUE,"GENERAL";"TAB5",#N/A,TRUE,"GENERAL"}</definedName>
    <definedName name="hhhhhho" localSheetId="6" hidden="1">{"TAB1",#N/A,TRUE,"GENERAL";"TAB2",#N/A,TRUE,"GENERAL";"TAB3",#N/A,TRUE,"GENERAL";"TAB4",#N/A,TRUE,"GENERAL";"TAB5",#N/A,TRUE,"GENERAL"}</definedName>
    <definedName name="hhhhhho" localSheetId="7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localSheetId="3" hidden="1">{"TAB1",#N/A,TRUE,"GENERAL";"TAB2",#N/A,TRUE,"GENERAL";"TAB3",#N/A,TRUE,"GENERAL";"TAB4",#N/A,TRUE,"GENERAL";"TAB5",#N/A,TRUE,"GENERAL"}</definedName>
    <definedName name="hhhhhpy" localSheetId="4" hidden="1">{"TAB1",#N/A,TRUE,"GENERAL";"TAB2",#N/A,TRUE,"GENERAL";"TAB3",#N/A,TRUE,"GENERAL";"TAB4",#N/A,TRUE,"GENERAL";"TAB5",#N/A,TRUE,"GENERAL"}</definedName>
    <definedName name="hhhhhpy" localSheetId="5" hidden="1">{"TAB1",#N/A,TRUE,"GENERAL";"TAB2",#N/A,TRUE,"GENERAL";"TAB3",#N/A,TRUE,"GENERAL";"TAB4",#N/A,TRUE,"GENERAL";"TAB5",#N/A,TRUE,"GENERAL"}</definedName>
    <definedName name="hhhhhpy" localSheetId="6" hidden="1">{"TAB1",#N/A,TRUE,"GENERAL";"TAB2",#N/A,TRUE,"GENERAL";"TAB3",#N/A,TRUE,"GENERAL";"TAB4",#N/A,TRUE,"GENERAL";"TAB5",#N/A,TRUE,"GENERAL"}</definedName>
    <definedName name="hhhhhpy" localSheetId="7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localSheetId="2" hidden="1">{"via1",#N/A,TRUE,"general";"via2",#N/A,TRUE,"general";"via3",#N/A,TRUE,"general"}</definedName>
    <definedName name="hhhhth" localSheetId="3" hidden="1">{"via1",#N/A,TRUE,"general";"via2",#N/A,TRUE,"general";"via3",#N/A,TRUE,"general"}</definedName>
    <definedName name="hhhhth" localSheetId="4" hidden="1">{"via1",#N/A,TRUE,"general";"via2",#N/A,TRUE,"general";"via3",#N/A,TRUE,"general"}</definedName>
    <definedName name="hhhhth" localSheetId="5" hidden="1">{"via1",#N/A,TRUE,"general";"via2",#N/A,TRUE,"general";"via3",#N/A,TRUE,"general"}</definedName>
    <definedName name="hhhhth" localSheetId="6" hidden="1">{"via1",#N/A,TRUE,"general";"via2",#N/A,TRUE,"general";"via3",#N/A,TRUE,"general"}</definedName>
    <definedName name="hhhhth" localSheetId="7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localSheetId="3" hidden="1">{"TAB1",#N/A,TRUE,"GENERAL";"TAB2",#N/A,TRUE,"GENERAL";"TAB3",#N/A,TRUE,"GENERAL";"TAB4",#N/A,TRUE,"GENERAL";"TAB5",#N/A,TRUE,"GENERAL"}</definedName>
    <definedName name="hhhyhyh" localSheetId="4" hidden="1">{"TAB1",#N/A,TRUE,"GENERAL";"TAB2",#N/A,TRUE,"GENERAL";"TAB3",#N/A,TRUE,"GENERAL";"TAB4",#N/A,TRUE,"GENERAL";"TAB5",#N/A,TRUE,"GENERAL"}</definedName>
    <definedName name="hhhyhyh" localSheetId="5" hidden="1">{"TAB1",#N/A,TRUE,"GENERAL";"TAB2",#N/A,TRUE,"GENERAL";"TAB3",#N/A,TRUE,"GENERAL";"TAB4",#N/A,TRUE,"GENERAL";"TAB5",#N/A,TRUE,"GENERAL"}</definedName>
    <definedName name="hhhyhyh" localSheetId="6" hidden="1">{"TAB1",#N/A,TRUE,"GENERAL";"TAB2",#N/A,TRUE,"GENERAL";"TAB3",#N/A,TRUE,"GENERAL";"TAB4",#N/A,TRUE,"GENERAL";"TAB5",#N/A,TRUE,"GENERAL"}</definedName>
    <definedName name="hhhyhyh" localSheetId="7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" hidden="1">{"via1",#N/A,TRUE,"general";"via2",#N/A,TRUE,"general";"via3",#N/A,TRUE,"general"}</definedName>
    <definedName name="hhtrhreh" localSheetId="2" hidden="1">{"via1",#N/A,TRUE,"general";"via2",#N/A,TRUE,"general";"via3",#N/A,TRUE,"general"}</definedName>
    <definedName name="hhtrhreh" localSheetId="3" hidden="1">{"via1",#N/A,TRUE,"general";"via2",#N/A,TRUE,"general";"via3",#N/A,TRUE,"general"}</definedName>
    <definedName name="hhtrhreh" localSheetId="4" hidden="1">{"via1",#N/A,TRUE,"general";"via2",#N/A,TRUE,"general";"via3",#N/A,TRUE,"general"}</definedName>
    <definedName name="hhtrhreh" localSheetId="5" hidden="1">{"via1",#N/A,TRUE,"general";"via2",#N/A,TRUE,"general";"via3",#N/A,TRUE,"general"}</definedName>
    <definedName name="hhtrhreh" localSheetId="6" hidden="1">{"via1",#N/A,TRUE,"general";"via2",#N/A,TRUE,"general";"via3",#N/A,TRUE,"general"}</definedName>
    <definedName name="hhtrhreh" localSheetId="7" hidden="1">{"via1",#N/A,TRUE,"general";"via2",#N/A,TRUE,"general";"via3",#N/A,TRUE,"general"}</definedName>
    <definedName name="hhtrhreh" hidden="1">{"via1",#N/A,TRUE,"general";"via2",#N/A,TRUE,"general";"via3",#N/A,TRUE,"general"}</definedName>
    <definedName name="Hid" localSheetId="1">#REF!</definedName>
    <definedName name="Hid" localSheetId="2">#REF!</definedName>
    <definedName name="Hid" localSheetId="3">#REF!</definedName>
    <definedName name="Hid" localSheetId="4">#REF!</definedName>
    <definedName name="Hid" localSheetId="5">#REF!</definedName>
    <definedName name="Hid" localSheetId="6">#REF!</definedName>
    <definedName name="Hid" localSheetId="7">#REF!</definedName>
    <definedName name="Hid">#REF!</definedName>
    <definedName name="HIDE1">[42]steel!$F$7:$J$7</definedName>
    <definedName name="hjfg" localSheetId="1" hidden="1">{"via1",#N/A,TRUE,"general";"via2",#N/A,TRUE,"general";"via3",#N/A,TRUE,"general"}</definedName>
    <definedName name="hjfg" localSheetId="2" hidden="1">{"via1",#N/A,TRUE,"general";"via2",#N/A,TRUE,"general";"via3",#N/A,TRUE,"general"}</definedName>
    <definedName name="hjfg" localSheetId="3" hidden="1">{"via1",#N/A,TRUE,"general";"via2",#N/A,TRUE,"general";"via3",#N/A,TRUE,"general"}</definedName>
    <definedName name="hjfg" localSheetId="4" hidden="1">{"via1",#N/A,TRUE,"general";"via2",#N/A,TRUE,"general";"via3",#N/A,TRUE,"general"}</definedName>
    <definedName name="hjfg" localSheetId="5" hidden="1">{"via1",#N/A,TRUE,"general";"via2",#N/A,TRUE,"general";"via3",#N/A,TRUE,"general"}</definedName>
    <definedName name="hjfg" localSheetId="6" hidden="1">{"via1",#N/A,TRUE,"general";"via2",#N/A,TRUE,"general";"via3",#N/A,TRUE,"general"}</definedName>
    <definedName name="hjfg" localSheetId="7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localSheetId="2" hidden="1">{"TAB1",#N/A,TRUE,"GENERAL";"TAB2",#N/A,TRUE,"GENERAL";"TAB3",#N/A,TRUE,"GENERAL";"TAB4",#N/A,TRUE,"GENERAL";"TAB5",#N/A,TRUE,"GENERAL"}</definedName>
    <definedName name="hjgh" localSheetId="3" hidden="1">{"TAB1",#N/A,TRUE,"GENERAL";"TAB2",#N/A,TRUE,"GENERAL";"TAB3",#N/A,TRUE,"GENERAL";"TAB4",#N/A,TRUE,"GENERAL";"TAB5",#N/A,TRUE,"GENERAL"}</definedName>
    <definedName name="hjgh" localSheetId="4" hidden="1">{"TAB1",#N/A,TRUE,"GENERAL";"TAB2",#N/A,TRUE,"GENERAL";"TAB3",#N/A,TRUE,"GENERAL";"TAB4",#N/A,TRUE,"GENERAL";"TAB5",#N/A,TRUE,"GENERAL"}</definedName>
    <definedName name="hjgh" localSheetId="5" hidden="1">{"TAB1",#N/A,TRUE,"GENERAL";"TAB2",#N/A,TRUE,"GENERAL";"TAB3",#N/A,TRUE,"GENERAL";"TAB4",#N/A,TRUE,"GENERAL";"TAB5",#N/A,TRUE,"GENERAL"}</definedName>
    <definedName name="hjgh" localSheetId="6" hidden="1">{"TAB1",#N/A,TRUE,"GENERAL";"TAB2",#N/A,TRUE,"GENERAL";"TAB3",#N/A,TRUE,"GENERAL";"TAB4",#N/A,TRUE,"GENERAL";"TAB5",#N/A,TRUE,"GENERAL"}</definedName>
    <definedName name="hjgh" localSheetId="7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localSheetId="3" hidden="1">{"TAB1",#N/A,TRUE,"GENERAL";"TAB2",#N/A,TRUE,"GENERAL";"TAB3",#N/A,TRUE,"GENERAL";"TAB4",#N/A,TRUE,"GENERAL";"TAB5",#N/A,TRUE,"GENERAL"}</definedName>
    <definedName name="hjghj" localSheetId="4" hidden="1">{"TAB1",#N/A,TRUE,"GENERAL";"TAB2",#N/A,TRUE,"GENERAL";"TAB3",#N/A,TRUE,"GENERAL";"TAB4",#N/A,TRUE,"GENERAL";"TAB5",#N/A,TRUE,"GENERAL"}</definedName>
    <definedName name="hjghj" localSheetId="5" hidden="1">{"TAB1",#N/A,TRUE,"GENERAL";"TAB2",#N/A,TRUE,"GENERAL";"TAB3",#N/A,TRUE,"GENERAL";"TAB4",#N/A,TRUE,"GENERAL";"TAB5",#N/A,TRUE,"GENERAL"}</definedName>
    <definedName name="hjghj" localSheetId="6" hidden="1">{"TAB1",#N/A,TRUE,"GENERAL";"TAB2",#N/A,TRUE,"GENERAL";"TAB3",#N/A,TRUE,"GENERAL";"TAB4",#N/A,TRUE,"GENERAL";"TAB5",#N/A,TRUE,"GENERAL"}</definedName>
    <definedName name="hjghj" localSheetId="7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localSheetId="3" hidden="1">{"TAB1",#N/A,TRUE,"GENERAL";"TAB2",#N/A,TRUE,"GENERAL";"TAB3",#N/A,TRUE,"GENERAL";"TAB4",#N/A,TRUE,"GENERAL";"TAB5",#N/A,TRUE,"GENERAL"}</definedName>
    <definedName name="hjhjhg" localSheetId="4" hidden="1">{"TAB1",#N/A,TRUE,"GENERAL";"TAB2",#N/A,TRUE,"GENERAL";"TAB3",#N/A,TRUE,"GENERAL";"TAB4",#N/A,TRUE,"GENERAL";"TAB5",#N/A,TRUE,"GENERAL"}</definedName>
    <definedName name="hjhjhg" localSheetId="5" hidden="1">{"TAB1",#N/A,TRUE,"GENERAL";"TAB2",#N/A,TRUE,"GENERAL";"TAB3",#N/A,TRUE,"GENERAL";"TAB4",#N/A,TRUE,"GENERAL";"TAB5",#N/A,TRUE,"GENERAL"}</definedName>
    <definedName name="hjhjhg" localSheetId="6" hidden="1">{"TAB1",#N/A,TRUE,"GENERAL";"TAB2",#N/A,TRUE,"GENERAL";"TAB3",#N/A,TRUE,"GENERAL";"TAB4",#N/A,TRUE,"GENERAL";"TAB5",#N/A,TRUE,"GENERAL"}</definedName>
    <definedName name="hjhjhg" localSheetId="7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1" hidden="1">{"via1",#N/A,TRUE,"general";"via2",#N/A,TRUE,"general";"via3",#N/A,TRUE,"general"}</definedName>
    <definedName name="HJKH" localSheetId="2" hidden="1">{"via1",#N/A,TRUE,"general";"via2",#N/A,TRUE,"general";"via3",#N/A,TRUE,"general"}</definedName>
    <definedName name="HJKH" localSheetId="3" hidden="1">{"via1",#N/A,TRUE,"general";"via2",#N/A,TRUE,"general";"via3",#N/A,TRUE,"general"}</definedName>
    <definedName name="HJKH" localSheetId="4" hidden="1">{"via1",#N/A,TRUE,"general";"via2",#N/A,TRUE,"general";"via3",#N/A,TRUE,"general"}</definedName>
    <definedName name="HJKH" localSheetId="5" hidden="1">{"via1",#N/A,TRUE,"general";"via2",#N/A,TRUE,"general";"via3",#N/A,TRUE,"general"}</definedName>
    <definedName name="HJKH" localSheetId="6" hidden="1">{"via1",#N/A,TRUE,"general";"via2",#N/A,TRUE,"general";"via3",#N/A,TRUE,"general"}</definedName>
    <definedName name="HJKH" localSheetId="7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localSheetId="3" hidden="1">{"via1",#N/A,TRUE,"general";"via2",#N/A,TRUE,"general";"via3",#N/A,TRUE,"general"}</definedName>
    <definedName name="hjkjk" localSheetId="4" hidden="1">{"via1",#N/A,TRUE,"general";"via2",#N/A,TRUE,"general";"via3",#N/A,TRUE,"general"}</definedName>
    <definedName name="hjkjk" localSheetId="5" hidden="1">{"via1",#N/A,TRUE,"general";"via2",#N/A,TRUE,"general";"via3",#N/A,TRUE,"general"}</definedName>
    <definedName name="hjkjk" localSheetId="6" hidden="1">{"via1",#N/A,TRUE,"general";"via2",#N/A,TRUE,"general";"via3",#N/A,TRUE,"general"}</definedName>
    <definedName name="hjkjk" localSheetId="7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1">'APUS CAPITULO 3'!eririutriuthdc</definedName>
    <definedName name="HK" localSheetId="2">'APUS CAPITULO 4'!eririutriuthdc</definedName>
    <definedName name="HK" localSheetId="3">'APUS CAPITULO 5'!eririutriuthdc</definedName>
    <definedName name="HK" localSheetId="4">'APUS CAPITULO 6'!eririutriuthdc</definedName>
    <definedName name="HK" localSheetId="5">'APUS CAPITULO 7'!eririutriuthdc</definedName>
    <definedName name="HK" localSheetId="6">'APUS CAPITULO 8'!eririutriuthdc</definedName>
    <definedName name="HK" localSheetId="7">'APUS CAPITULO 9'!eririutriuthdc</definedName>
    <definedName name="HK">[0]!eririutriuthdc</definedName>
    <definedName name="HM">#REF!</definedName>
    <definedName name="hn" localSheetId="1" hidden="1">{"TAB1",#N/A,TRUE,"GENERAL";"TAB2",#N/A,TRUE,"GENERAL";"TAB3",#N/A,TRUE,"GENERAL";"TAB4",#N/A,TRUE,"GENERAL";"TAB5",#N/A,TRUE,"GENERAL"}</definedName>
    <definedName name="hn" localSheetId="2" hidden="1">{"TAB1",#N/A,TRUE,"GENERAL";"TAB2",#N/A,TRUE,"GENERAL";"TAB3",#N/A,TRUE,"GENERAL";"TAB4",#N/A,TRUE,"GENERAL";"TAB5",#N/A,TRUE,"GENERAL"}</definedName>
    <definedName name="hn" localSheetId="3" hidden="1">{"TAB1",#N/A,TRUE,"GENERAL";"TAB2",#N/A,TRUE,"GENERAL";"TAB3",#N/A,TRUE,"GENERAL";"TAB4",#N/A,TRUE,"GENERAL";"TAB5",#N/A,TRUE,"GENERAL"}</definedName>
    <definedName name="hn" localSheetId="4" hidden="1">{"TAB1",#N/A,TRUE,"GENERAL";"TAB2",#N/A,TRUE,"GENERAL";"TAB3",#N/A,TRUE,"GENERAL";"TAB4",#N/A,TRUE,"GENERAL";"TAB5",#N/A,TRUE,"GENERAL"}</definedName>
    <definedName name="hn" localSheetId="5" hidden="1">{"TAB1",#N/A,TRUE,"GENERAL";"TAB2",#N/A,TRUE,"GENERAL";"TAB3",#N/A,TRUE,"GENERAL";"TAB4",#N/A,TRUE,"GENERAL";"TAB5",#N/A,TRUE,"GENERAL"}</definedName>
    <definedName name="hn" localSheetId="6" hidden="1">{"TAB1",#N/A,TRUE,"GENERAL";"TAB2",#N/A,TRUE,"GENERAL";"TAB3",#N/A,TRUE,"GENERAL";"TAB4",#N/A,TRUE,"GENERAL";"TAB5",#N/A,TRUE,"GENERAL"}</definedName>
    <definedName name="hn" localSheetId="7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#REF!</definedName>
    <definedName name="Hornos">#REF!</definedName>
    <definedName name="HP_stg_Hz">#REF!</definedName>
    <definedName name="hreer" localSheetId="1" hidden="1">{"TAB1",#N/A,TRUE,"GENERAL";"TAB2",#N/A,TRUE,"GENERAL";"TAB3",#N/A,TRUE,"GENERAL";"TAB4",#N/A,TRUE,"GENERAL";"TAB5",#N/A,TRUE,"GENERAL"}</definedName>
    <definedName name="hreer" localSheetId="2" hidden="1">{"TAB1",#N/A,TRUE,"GENERAL";"TAB2",#N/A,TRUE,"GENERAL";"TAB3",#N/A,TRUE,"GENERAL";"TAB4",#N/A,TRUE,"GENERAL";"TAB5",#N/A,TRUE,"GENERAL"}</definedName>
    <definedName name="hreer" localSheetId="3" hidden="1">{"TAB1",#N/A,TRUE,"GENERAL";"TAB2",#N/A,TRUE,"GENERAL";"TAB3",#N/A,TRUE,"GENERAL";"TAB4",#N/A,TRUE,"GENERAL";"TAB5",#N/A,TRUE,"GENERAL"}</definedName>
    <definedName name="hreer" localSheetId="4" hidden="1">{"TAB1",#N/A,TRUE,"GENERAL";"TAB2",#N/A,TRUE,"GENERAL";"TAB3",#N/A,TRUE,"GENERAL";"TAB4",#N/A,TRUE,"GENERAL";"TAB5",#N/A,TRUE,"GENERAL"}</definedName>
    <definedName name="hreer" localSheetId="5" hidden="1">{"TAB1",#N/A,TRUE,"GENERAL";"TAB2",#N/A,TRUE,"GENERAL";"TAB3",#N/A,TRUE,"GENERAL";"TAB4",#N/A,TRUE,"GENERAL";"TAB5",#N/A,TRUE,"GENERAL"}</definedName>
    <definedName name="hreer" localSheetId="6" hidden="1">{"TAB1",#N/A,TRUE,"GENERAL";"TAB2",#N/A,TRUE,"GENERAL";"TAB3",#N/A,TRUE,"GENERAL";"TAB4",#N/A,TRUE,"GENERAL";"TAB5",#N/A,TRUE,"GENERAL"}</definedName>
    <definedName name="hreer" localSheetId="7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localSheetId="3" hidden="1">{"TAB1",#N/A,TRUE,"GENERAL";"TAB2",#N/A,TRUE,"GENERAL";"TAB3",#N/A,TRUE,"GENERAL";"TAB4",#N/A,TRUE,"GENERAL";"TAB5",#N/A,TRUE,"GENERAL"}</definedName>
    <definedName name="hrhth" localSheetId="4" hidden="1">{"TAB1",#N/A,TRUE,"GENERAL";"TAB2",#N/A,TRUE,"GENERAL";"TAB3",#N/A,TRUE,"GENERAL";"TAB4",#N/A,TRUE,"GENERAL";"TAB5",#N/A,TRUE,"GENERAL"}</definedName>
    <definedName name="hrhth" localSheetId="5" hidden="1">{"TAB1",#N/A,TRUE,"GENERAL";"TAB2",#N/A,TRUE,"GENERAL";"TAB3",#N/A,TRUE,"GENERAL";"TAB4",#N/A,TRUE,"GENERAL";"TAB5",#N/A,TRUE,"GENERAL"}</definedName>
    <definedName name="hrhth" localSheetId="6" hidden="1">{"TAB1",#N/A,TRUE,"GENERAL";"TAB2",#N/A,TRUE,"GENERAL";"TAB3",#N/A,TRUE,"GENERAL";"TAB4",#N/A,TRUE,"GENERAL";"TAB5",#N/A,TRUE,"GENERAL"}</definedName>
    <definedName name="hrhth" localSheetId="7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[50]Datos!$D$7</definedName>
    <definedName name="hrthtrh" localSheetId="1" hidden="1">{"TAB1",#N/A,TRUE,"GENERAL";"TAB2",#N/A,TRUE,"GENERAL";"TAB3",#N/A,TRUE,"GENERAL";"TAB4",#N/A,TRUE,"GENERAL";"TAB5",#N/A,TRUE,"GENERAL"}</definedName>
    <definedName name="hrthtrh" localSheetId="2" hidden="1">{"TAB1",#N/A,TRUE,"GENERAL";"TAB2",#N/A,TRUE,"GENERAL";"TAB3",#N/A,TRUE,"GENERAL";"TAB4",#N/A,TRUE,"GENERAL";"TAB5",#N/A,TRUE,"GENERAL"}</definedName>
    <definedName name="hrthtrh" localSheetId="3" hidden="1">{"TAB1",#N/A,TRUE,"GENERAL";"TAB2",#N/A,TRUE,"GENERAL";"TAB3",#N/A,TRUE,"GENERAL";"TAB4",#N/A,TRUE,"GENERAL";"TAB5",#N/A,TRUE,"GENERAL"}</definedName>
    <definedName name="hrthtrh" localSheetId="4" hidden="1">{"TAB1",#N/A,TRUE,"GENERAL";"TAB2",#N/A,TRUE,"GENERAL";"TAB3",#N/A,TRUE,"GENERAL";"TAB4",#N/A,TRUE,"GENERAL";"TAB5",#N/A,TRUE,"GENERAL"}</definedName>
    <definedName name="hrthtrh" localSheetId="5" hidden="1">{"TAB1",#N/A,TRUE,"GENERAL";"TAB2",#N/A,TRUE,"GENERAL";"TAB3",#N/A,TRUE,"GENERAL";"TAB4",#N/A,TRUE,"GENERAL";"TAB5",#N/A,TRUE,"GENERAL"}</definedName>
    <definedName name="hrthtrh" localSheetId="6" hidden="1">{"TAB1",#N/A,TRUE,"GENERAL";"TAB2",#N/A,TRUE,"GENERAL";"TAB3",#N/A,TRUE,"GENERAL";"TAB4",#N/A,TRUE,"GENERAL";"TAB5",#N/A,TRUE,"GENERAL"}</definedName>
    <definedName name="hrthtrh" localSheetId="7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1" hidden="1">{"via1",#N/A,TRUE,"general";"via2",#N/A,TRUE,"general";"via3",#N/A,TRUE,"general"}</definedName>
    <definedName name="hsfg" localSheetId="2" hidden="1">{"via1",#N/A,TRUE,"general";"via2",#N/A,TRUE,"general";"via3",#N/A,TRUE,"general"}</definedName>
    <definedName name="hsfg" localSheetId="3" hidden="1">{"via1",#N/A,TRUE,"general";"via2",#N/A,TRUE,"general";"via3",#N/A,TRUE,"general"}</definedName>
    <definedName name="hsfg" localSheetId="4" hidden="1">{"via1",#N/A,TRUE,"general";"via2",#N/A,TRUE,"general";"via3",#N/A,TRUE,"general"}</definedName>
    <definedName name="hsfg" localSheetId="5" hidden="1">{"via1",#N/A,TRUE,"general";"via2",#N/A,TRUE,"general";"via3",#N/A,TRUE,"general"}</definedName>
    <definedName name="hsfg" localSheetId="6" hidden="1">{"via1",#N/A,TRUE,"general";"via2",#N/A,TRUE,"general";"via3",#N/A,TRUE,"general"}</definedName>
    <definedName name="hsfg" localSheetId="7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1" hidden="1">{"TAB1",#N/A,TRUE,"GENERAL";"TAB2",#N/A,TRUE,"GENERAL";"TAB3",#N/A,TRUE,"GENERAL";"TAB4",#N/A,TRUE,"GENERAL";"TAB5",#N/A,TRUE,"GENERAL"}</definedName>
    <definedName name="hthdrf" localSheetId="2" hidden="1">{"TAB1",#N/A,TRUE,"GENERAL";"TAB2",#N/A,TRUE,"GENERAL";"TAB3",#N/A,TRUE,"GENERAL";"TAB4",#N/A,TRUE,"GENERAL";"TAB5",#N/A,TRUE,"GENERAL"}</definedName>
    <definedName name="hthdrf" localSheetId="3" hidden="1">{"TAB1",#N/A,TRUE,"GENERAL";"TAB2",#N/A,TRUE,"GENERAL";"TAB3",#N/A,TRUE,"GENERAL";"TAB4",#N/A,TRUE,"GENERAL";"TAB5",#N/A,TRUE,"GENERAL"}</definedName>
    <definedName name="hthdrf" localSheetId="4" hidden="1">{"TAB1",#N/A,TRUE,"GENERAL";"TAB2",#N/A,TRUE,"GENERAL";"TAB3",#N/A,TRUE,"GENERAL";"TAB4",#N/A,TRUE,"GENERAL";"TAB5",#N/A,TRUE,"GENERAL"}</definedName>
    <definedName name="hthdrf" localSheetId="5" hidden="1">{"TAB1",#N/A,TRUE,"GENERAL";"TAB2",#N/A,TRUE,"GENERAL";"TAB3",#N/A,TRUE,"GENERAL";"TAB4",#N/A,TRUE,"GENERAL";"TAB5",#N/A,TRUE,"GENERAL"}</definedName>
    <definedName name="hthdrf" localSheetId="6" hidden="1">{"TAB1",#N/A,TRUE,"GENERAL";"TAB2",#N/A,TRUE,"GENERAL";"TAB3",#N/A,TRUE,"GENERAL";"TAB4",#N/A,TRUE,"GENERAL";"TAB5",#N/A,TRUE,"GENERAL"}</definedName>
    <definedName name="hthdrf" localSheetId="7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1" hidden="1">{"via1",#N/A,TRUE,"general";"via2",#N/A,TRUE,"general";"via3",#N/A,TRUE,"general"}</definedName>
    <definedName name="htryrt7" localSheetId="2" hidden="1">{"via1",#N/A,TRUE,"general";"via2",#N/A,TRUE,"general";"via3",#N/A,TRUE,"general"}</definedName>
    <definedName name="htryrt7" localSheetId="3" hidden="1">{"via1",#N/A,TRUE,"general";"via2",#N/A,TRUE,"general";"via3",#N/A,TRUE,"general"}</definedName>
    <definedName name="htryrt7" localSheetId="4" hidden="1">{"via1",#N/A,TRUE,"general";"via2",#N/A,TRUE,"general";"via3",#N/A,TRUE,"general"}</definedName>
    <definedName name="htryrt7" localSheetId="5" hidden="1">{"via1",#N/A,TRUE,"general";"via2",#N/A,TRUE,"general";"via3",#N/A,TRUE,"general"}</definedName>
    <definedName name="htryrt7" localSheetId="6" hidden="1">{"via1",#N/A,TRUE,"general";"via2",#N/A,TRUE,"general";"via3",#N/A,TRUE,"general"}</definedName>
    <definedName name="htryrt7" localSheetId="7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1" hidden="1">{"TAB1",#N/A,TRUE,"GENERAL";"TAB2",#N/A,TRUE,"GENERAL";"TAB3",#N/A,TRUE,"GENERAL";"TAB4",#N/A,TRUE,"GENERAL";"TAB5",#N/A,TRUE,"GENERAL"}</definedName>
    <definedName name="hyhjop" localSheetId="2" hidden="1">{"TAB1",#N/A,TRUE,"GENERAL";"TAB2",#N/A,TRUE,"GENERAL";"TAB3",#N/A,TRUE,"GENERAL";"TAB4",#N/A,TRUE,"GENERAL";"TAB5",#N/A,TRUE,"GENERAL"}</definedName>
    <definedName name="hyhjop" localSheetId="3" hidden="1">{"TAB1",#N/A,TRUE,"GENERAL";"TAB2",#N/A,TRUE,"GENERAL";"TAB3",#N/A,TRUE,"GENERAL";"TAB4",#N/A,TRUE,"GENERAL";"TAB5",#N/A,TRUE,"GENERAL"}</definedName>
    <definedName name="hyhjop" localSheetId="4" hidden="1">{"TAB1",#N/A,TRUE,"GENERAL";"TAB2",#N/A,TRUE,"GENERAL";"TAB3",#N/A,TRUE,"GENERAL";"TAB4",#N/A,TRUE,"GENERAL";"TAB5",#N/A,TRUE,"GENERAL"}</definedName>
    <definedName name="hyhjop" localSheetId="5" hidden="1">{"TAB1",#N/A,TRUE,"GENERAL";"TAB2",#N/A,TRUE,"GENERAL";"TAB3",#N/A,TRUE,"GENERAL";"TAB4",#N/A,TRUE,"GENERAL";"TAB5",#N/A,TRUE,"GENERAL"}</definedName>
    <definedName name="hyhjop" localSheetId="6" hidden="1">{"TAB1",#N/A,TRUE,"GENERAL";"TAB2",#N/A,TRUE,"GENERAL";"TAB3",#N/A,TRUE,"GENERAL";"TAB4",#N/A,TRUE,"GENERAL";"TAB5",#N/A,TRUE,"GENERAL"}</definedName>
    <definedName name="hyhjop" localSheetId="7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localSheetId="3" hidden="1">{"TAB1",#N/A,TRUE,"GENERAL";"TAB2",#N/A,TRUE,"GENERAL";"TAB3",#N/A,TRUE,"GENERAL";"TAB4",#N/A,TRUE,"GENERAL";"TAB5",#N/A,TRUE,"GENERAL"}</definedName>
    <definedName name="hyhyh" localSheetId="4" hidden="1">{"TAB1",#N/A,TRUE,"GENERAL";"TAB2",#N/A,TRUE,"GENERAL";"TAB3",#N/A,TRUE,"GENERAL";"TAB4",#N/A,TRUE,"GENERAL";"TAB5",#N/A,TRUE,"GENERAL"}</definedName>
    <definedName name="hyhyh" localSheetId="5" hidden="1">{"TAB1",#N/A,TRUE,"GENERAL";"TAB2",#N/A,TRUE,"GENERAL";"TAB3",#N/A,TRUE,"GENERAL";"TAB4",#N/A,TRUE,"GENERAL";"TAB5",#N/A,TRUE,"GENERAL"}</definedName>
    <definedName name="hyhyh" localSheetId="6" hidden="1">{"TAB1",#N/A,TRUE,"GENERAL";"TAB2",#N/A,TRUE,"GENERAL";"TAB3",#N/A,TRUE,"GENERAL";"TAB4",#N/A,TRUE,"GENERAL";"TAB5",#N/A,TRUE,"GENERAL"}</definedName>
    <definedName name="hyhyh" localSheetId="7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1" hidden="1">{"via1",#N/A,TRUE,"general";"via2",#N/A,TRUE,"general";"via3",#N/A,TRUE,"general"}</definedName>
    <definedName name="hytirs" localSheetId="2" hidden="1">{"via1",#N/A,TRUE,"general";"via2",#N/A,TRUE,"general";"via3",#N/A,TRUE,"general"}</definedName>
    <definedName name="hytirs" localSheetId="3" hidden="1">{"via1",#N/A,TRUE,"general";"via2",#N/A,TRUE,"general";"via3",#N/A,TRUE,"general"}</definedName>
    <definedName name="hytirs" localSheetId="4" hidden="1">{"via1",#N/A,TRUE,"general";"via2",#N/A,TRUE,"general";"via3",#N/A,TRUE,"general"}</definedName>
    <definedName name="hytirs" localSheetId="5" hidden="1">{"via1",#N/A,TRUE,"general";"via2",#N/A,TRUE,"general";"via3",#N/A,TRUE,"general"}</definedName>
    <definedName name="hytirs" localSheetId="6" hidden="1">{"via1",#N/A,TRUE,"general";"via2",#N/A,TRUE,"general";"via3",#N/A,TRUE,"general"}</definedName>
    <definedName name="hytirs" localSheetId="7" hidden="1">{"via1",#N/A,TRUE,"general";"via2",#N/A,TRUE,"general";"via3",#N/A,TRUE,"general"}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localSheetId="1" hidden="1">{"TAB1",#N/A,TRUE,"GENERAL";"TAB2",#N/A,TRUE,"GENERAL";"TAB3",#N/A,TRUE,"GENERAL";"TAB4",#N/A,TRUE,"GENERAL";"TAB5",#N/A,TRUE,"GENERAL"}</definedName>
    <definedName name="i8i" localSheetId="2" hidden="1">{"TAB1",#N/A,TRUE,"GENERAL";"TAB2",#N/A,TRUE,"GENERAL";"TAB3",#N/A,TRUE,"GENERAL";"TAB4",#N/A,TRUE,"GENERAL";"TAB5",#N/A,TRUE,"GENERAL"}</definedName>
    <definedName name="i8i" localSheetId="3" hidden="1">{"TAB1",#N/A,TRUE,"GENERAL";"TAB2",#N/A,TRUE,"GENERAL";"TAB3",#N/A,TRUE,"GENERAL";"TAB4",#N/A,TRUE,"GENERAL";"TAB5",#N/A,TRUE,"GENERAL"}</definedName>
    <definedName name="i8i" localSheetId="4" hidden="1">{"TAB1",#N/A,TRUE,"GENERAL";"TAB2",#N/A,TRUE,"GENERAL";"TAB3",#N/A,TRUE,"GENERAL";"TAB4",#N/A,TRUE,"GENERAL";"TAB5",#N/A,TRUE,"GENERAL"}</definedName>
    <definedName name="i8i" localSheetId="5" hidden="1">{"TAB1",#N/A,TRUE,"GENERAL";"TAB2",#N/A,TRUE,"GENERAL";"TAB3",#N/A,TRUE,"GENERAL";"TAB4",#N/A,TRUE,"GENERAL";"TAB5",#N/A,TRUE,"GENERAL"}</definedName>
    <definedName name="i8i" localSheetId="6" hidden="1">{"TAB1",#N/A,TRUE,"GENERAL";"TAB2",#N/A,TRUE,"GENERAL";"TAB3",#N/A,TRUE,"GENERAL";"TAB4",#N/A,TRUE,"GENERAL";"TAB5",#N/A,TRUE,"GENERAL"}</definedName>
    <definedName name="i8i" localSheetId="7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[50]Hoja1!$C$17</definedName>
    <definedName name="icbf">[50]Hoja1!$C$15</definedName>
    <definedName name="Icct">#REF!</definedName>
    <definedName name="ICP">[14]Tablas!#REF!</definedName>
    <definedName name="ICP1_1">[14]Tablas!#REF!</definedName>
    <definedName name="ICP1_1_1">[14]Tablas!#REF!</definedName>
    <definedName name="ICP1_1_2">[14]Tablas!#REF!</definedName>
    <definedName name="ICP1_1_3">[14]Tablas!#REF!</definedName>
    <definedName name="ICP1_1_4">[14]Tablas!#REF!</definedName>
    <definedName name="ICP1_2">[14]Tablas!#REF!</definedName>
    <definedName name="ICP1_3">[14]Tablas!#REF!</definedName>
    <definedName name="ICP1_4">[14]Tablas!#REF!</definedName>
    <definedName name="ID" localSheetId="1">'APUS CAPITULO 3'!eririutriuthdc</definedName>
    <definedName name="ID" localSheetId="2">'APUS CAPITULO 4'!eririutriuthdc</definedName>
    <definedName name="ID" localSheetId="3">'APUS CAPITULO 5'!eririutriuthdc</definedName>
    <definedName name="ID" localSheetId="4">'APUS CAPITULO 6'!eririutriuthdc</definedName>
    <definedName name="ID" localSheetId="5">'APUS CAPITULO 7'!eririutriuthdc</definedName>
    <definedName name="ID" localSheetId="6">'APUS CAPITULO 8'!eririutriuthdc</definedName>
    <definedName name="ID" localSheetId="7">'APUS CAPITULO 9'!eririutriuthdc</definedName>
    <definedName name="ID">[0]!eririutriuthdc</definedName>
    <definedName name="IF">'[47]A. P. U.'!#REF!</definedName>
    <definedName name="Ig">#REF!</definedName>
    <definedName name="ii" localSheetId="1" hidden="1">{"TAB1",#N/A,TRUE,"GENERAL";"TAB2",#N/A,TRUE,"GENERAL";"TAB3",#N/A,TRUE,"GENERAL";"TAB4",#N/A,TRUE,"GENERAL";"TAB5",#N/A,TRUE,"GENERAL"}</definedName>
    <definedName name="ii" localSheetId="2" hidden="1">{"TAB1",#N/A,TRUE,"GENERAL";"TAB2",#N/A,TRUE,"GENERAL";"TAB3",#N/A,TRUE,"GENERAL";"TAB4",#N/A,TRUE,"GENERAL";"TAB5",#N/A,TRUE,"GENERAL"}</definedName>
    <definedName name="ii" localSheetId="3" hidden="1">{"TAB1",#N/A,TRUE,"GENERAL";"TAB2",#N/A,TRUE,"GENERAL";"TAB3",#N/A,TRUE,"GENERAL";"TAB4",#N/A,TRUE,"GENERAL";"TAB5",#N/A,TRUE,"GENERAL"}</definedName>
    <definedName name="ii" localSheetId="4" hidden="1">{"TAB1",#N/A,TRUE,"GENERAL";"TAB2",#N/A,TRUE,"GENERAL";"TAB3",#N/A,TRUE,"GENERAL";"TAB4",#N/A,TRUE,"GENERAL";"TAB5",#N/A,TRUE,"GENERAL"}</definedName>
    <definedName name="ii" localSheetId="5" hidden="1">{"TAB1",#N/A,TRUE,"GENERAL";"TAB2",#N/A,TRUE,"GENERAL";"TAB3",#N/A,TRUE,"GENERAL";"TAB4",#N/A,TRUE,"GENERAL";"TAB5",#N/A,TRUE,"GENERAL"}</definedName>
    <definedName name="ii" localSheetId="6" hidden="1">{"TAB1",#N/A,TRUE,"GENERAL";"TAB2",#N/A,TRUE,"GENERAL";"TAB3",#N/A,TRUE,"GENERAL";"TAB4",#N/A,TRUE,"GENERAL";"TAB5",#N/A,TRUE,"GENERAL"}</definedName>
    <definedName name="ii" localSheetId="7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localSheetId="2" hidden="1">{"via1",#N/A,TRUE,"general";"via2",#N/A,TRUE,"general";"via3",#N/A,TRUE,"general"}</definedName>
    <definedName name="iii" localSheetId="3" hidden="1">{"via1",#N/A,TRUE,"general";"via2",#N/A,TRUE,"general";"via3",#N/A,TRUE,"general"}</definedName>
    <definedName name="iii" localSheetId="4" hidden="1">{"via1",#N/A,TRUE,"general";"via2",#N/A,TRUE,"general";"via3",#N/A,TRUE,"general"}</definedName>
    <definedName name="iii" localSheetId="5" hidden="1">{"via1",#N/A,TRUE,"general";"via2",#N/A,TRUE,"general";"via3",#N/A,TRUE,"general"}</definedName>
    <definedName name="iii" localSheetId="6" hidden="1">{"via1",#N/A,TRUE,"general";"via2",#N/A,TRUE,"general";"via3",#N/A,TRUE,"general"}</definedName>
    <definedName name="iii" localSheetId="7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localSheetId="3" hidden="1">{"via1",#N/A,TRUE,"general";"via2",#N/A,TRUE,"general";"via3",#N/A,TRUE,"general"}</definedName>
    <definedName name="iiii" localSheetId="4" hidden="1">{"via1",#N/A,TRUE,"general";"via2",#N/A,TRUE,"general";"via3",#N/A,TRUE,"general"}</definedName>
    <definedName name="iiii" localSheetId="5" hidden="1">{"via1",#N/A,TRUE,"general";"via2",#N/A,TRUE,"general";"via3",#N/A,TRUE,"general"}</definedName>
    <definedName name="iiii" localSheetId="6" hidden="1">{"via1",#N/A,TRUE,"general";"via2",#N/A,TRUE,"general";"via3",#N/A,TRUE,"general"}</definedName>
    <definedName name="iiii" localSheetId="7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localSheetId="3" hidden="1">{"via1",#N/A,TRUE,"general";"via2",#N/A,TRUE,"general";"via3",#N/A,TRUE,"general"}</definedName>
    <definedName name="iiiiiiik" localSheetId="4" hidden="1">{"via1",#N/A,TRUE,"general";"via2",#N/A,TRUE,"general";"via3",#N/A,TRUE,"general"}</definedName>
    <definedName name="iiiiiiik" localSheetId="5" hidden="1">{"via1",#N/A,TRUE,"general";"via2",#N/A,TRUE,"general";"via3",#N/A,TRUE,"general"}</definedName>
    <definedName name="iiiiiiik" localSheetId="6" hidden="1">{"via1",#N/A,TRUE,"general";"via2",#N/A,TRUE,"general";"via3",#N/A,TRUE,"general"}</definedName>
    <definedName name="iiiiiiik" localSheetId="7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iiiuh" localSheetId="2" hidden="1">{"TAB1",#N/A,TRUE,"GENERAL";"TAB2",#N/A,TRUE,"GENERAL";"TAB3",#N/A,TRUE,"GENERAL";"TAB4",#N/A,TRUE,"GENERAL";"TAB5",#N/A,TRUE,"GENERAL"}</definedName>
    <definedName name="iiiiuh" localSheetId="3" hidden="1">{"TAB1",#N/A,TRUE,"GENERAL";"TAB2",#N/A,TRUE,"GENERAL";"TAB3",#N/A,TRUE,"GENERAL";"TAB4",#N/A,TRUE,"GENERAL";"TAB5",#N/A,TRUE,"GENERAL"}</definedName>
    <definedName name="iiiiuh" localSheetId="4" hidden="1">{"TAB1",#N/A,TRUE,"GENERAL";"TAB2",#N/A,TRUE,"GENERAL";"TAB3",#N/A,TRUE,"GENERAL";"TAB4",#N/A,TRUE,"GENERAL";"TAB5",#N/A,TRUE,"GENERAL"}</definedName>
    <definedName name="iiiiuh" localSheetId="5" hidden="1">{"TAB1",#N/A,TRUE,"GENERAL";"TAB2",#N/A,TRUE,"GENERAL";"TAB3",#N/A,TRUE,"GENERAL";"TAB4",#N/A,TRUE,"GENERAL";"TAB5",#N/A,TRUE,"GENERAL"}</definedName>
    <definedName name="iiiiuh" localSheetId="6" hidden="1">{"TAB1",#N/A,TRUE,"GENERAL";"TAB2",#N/A,TRUE,"GENERAL";"TAB3",#N/A,TRUE,"GENERAL";"TAB4",#N/A,TRUE,"GENERAL";"TAB5",#N/A,TRUE,"GENERAL"}</definedName>
    <definedName name="iiiiuh" localSheetId="7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localSheetId="3" hidden="1">{"TAB1",#N/A,TRUE,"GENERAL";"TAB2",#N/A,TRUE,"GENERAL";"TAB3",#N/A,TRUE,"GENERAL";"TAB4",#N/A,TRUE,"GENERAL";"TAB5",#N/A,TRUE,"GENERAL"}</definedName>
    <definedName name="iktgvfmu" localSheetId="4" hidden="1">{"TAB1",#N/A,TRUE,"GENERAL";"TAB2",#N/A,TRUE,"GENERAL";"TAB3",#N/A,TRUE,"GENERAL";"TAB4",#N/A,TRUE,"GENERAL";"TAB5",#N/A,TRUE,"GENERAL"}</definedName>
    <definedName name="iktgvfmu" localSheetId="5" hidden="1">{"TAB1",#N/A,TRUE,"GENERAL";"TAB2",#N/A,TRUE,"GENERAL";"TAB3",#N/A,TRUE,"GENERAL";"TAB4",#N/A,TRUE,"GENERAL";"TAB5",#N/A,TRUE,"GENERAL"}</definedName>
    <definedName name="iktgvfmu" localSheetId="6" hidden="1">{"TAB1",#N/A,TRUE,"GENERAL";"TAB2",#N/A,TRUE,"GENERAL";"TAB3",#N/A,TRUE,"GENERAL";"TAB4",#N/A,TRUE,"GENERAL";"TAB5",#N/A,TRUE,"GENERAL"}</definedName>
    <definedName name="iktgvfmu" localSheetId="7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'[70]1'!$N$41</definedName>
    <definedName name="IMP">[24]otros!$C$3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 localSheetId="1">[71]TABLAS!$A:$A</definedName>
    <definedName name="INFORME" localSheetId="2">[71]TABLAS!$A:$A</definedName>
    <definedName name="INFORME" localSheetId="3">[71]TABLAS!$A:$A</definedName>
    <definedName name="INFORME" localSheetId="4">[71]TABLAS!$A:$A</definedName>
    <definedName name="INFORME" localSheetId="5">[71]TABLAS!$A:$A</definedName>
    <definedName name="INFORME" localSheetId="6">[71]TABLAS!$A:$A</definedName>
    <definedName name="INFORME" localSheetId="7">[71]TABLAS!$A:$A</definedName>
    <definedName name="INFORME">[71]TABLAS!$A:$A</definedName>
    <definedName name="Informe_semanal">#REF!</definedName>
    <definedName name="INGENIERIA1" hidden="1">#REF!</definedName>
    <definedName name="INGENIERIA11" hidden="1">#REF!</definedName>
    <definedName name="iniciales" localSheetId="1">'[26]Reservas de Petróleo'!$A$2,'[26]Reservas de Petróleo'!$A$1,'[26]Reservas de Petróleo'!$D$4,'[26]Reservas de Petróleo'!$D:$D</definedName>
    <definedName name="iniciales" localSheetId="2">'[26]Reservas de Petróleo'!$A$2,'[26]Reservas de Petróleo'!$A$1,'[26]Reservas de Petróleo'!$D$4,'[26]Reservas de Petróleo'!$D:$D</definedName>
    <definedName name="iniciales" localSheetId="3">'[26]Reservas de Petróleo'!$A$2,'[26]Reservas de Petróleo'!$A$1,'[26]Reservas de Petróleo'!$D$4,'[26]Reservas de Petróleo'!$D:$D</definedName>
    <definedName name="iniciales" localSheetId="4">'[26]Reservas de Petróleo'!$A$2,'[26]Reservas de Petróleo'!$A$1,'[26]Reservas de Petróleo'!$D$4,'[26]Reservas de Petróleo'!$D:$D</definedName>
    <definedName name="iniciales" localSheetId="5">'[26]Reservas de Petróleo'!$A$2,'[26]Reservas de Petróleo'!$A$1,'[26]Reservas de Petróleo'!$D$4,'[26]Reservas de Petróleo'!$D:$D</definedName>
    <definedName name="iniciales" localSheetId="6">'[26]Reservas de Petróleo'!$A$2,'[26]Reservas de Petróleo'!$A$1,'[26]Reservas de Petróleo'!$D$4,'[26]Reservas de Petróleo'!$D:$D</definedName>
    <definedName name="iniciales" localSheetId="7">'[26]Reservas de Petróleo'!$A$2,'[26]Reservas de Petróleo'!$A$1,'[26]Reservas de Petróleo'!$D$4,'[26]Reservas de Petróleo'!$D:$D</definedName>
    <definedName name="iniciales">'[26]Reservas de Petróleo'!$A$2,'[26]Reservas de Petróleo'!$A$1,'[26]Reservas de Petróleo'!$D$4,'[26]Reservas de Petróleo'!$D:$D</definedName>
    <definedName name="Inicio">[33]BASES!$E$26</definedName>
    <definedName name="INPU">#REF!</definedName>
    <definedName name="INPUT">'[5]7422CW00'!#REF!</definedName>
    <definedName name="INSU" localSheetId="1">[72]INSUMOS!$A:$E</definedName>
    <definedName name="INSU" localSheetId="2">[72]INSUMOS!$A:$E</definedName>
    <definedName name="INSU" localSheetId="3">[72]INSUMOS!$A:$E</definedName>
    <definedName name="INSU" localSheetId="4">[72]INSUMOS!$A:$E</definedName>
    <definedName name="INSU" localSheetId="5">[72]INSUMOS!$A:$E</definedName>
    <definedName name="INSU" localSheetId="6">[72]INSUMOS!$A:$E</definedName>
    <definedName name="INSU" localSheetId="7">[72]INSUMOS!$A:$E</definedName>
    <definedName name="INSU">[72]INSUMOS!$A:$E</definedName>
    <definedName name="Insumos_auxiliares">[73]Insumos!#REF!</definedName>
    <definedName name="Insumos_basicos">#REF!</definedName>
    <definedName name="Int">#REF!</definedName>
    <definedName name="InTap" localSheetId="1">#REF!</definedName>
    <definedName name="InTap" localSheetId="2">#REF!</definedName>
    <definedName name="InTap" localSheetId="3">#REF!</definedName>
    <definedName name="InTap" localSheetId="4">#REF!</definedName>
    <definedName name="InTap" localSheetId="5">#REF!</definedName>
    <definedName name="InTap" localSheetId="6">#REF!</definedName>
    <definedName name="InTap" localSheetId="7">#REF!</definedName>
    <definedName name="InTap">#REF!</definedName>
    <definedName name="INTER">[64]Hoja3!$F$7:$F$9</definedName>
    <definedName name="Intercambiadores">#REF!</definedName>
    <definedName name="Interest_Rate">#REF!</definedName>
    <definedName name="INTERMEDIA_I">#REF!</definedName>
    <definedName name="Interventor">[37]CONTRATO!$E$12</definedName>
    <definedName name="IntVal" localSheetId="1">#REF!</definedName>
    <definedName name="IntVal" localSheetId="2">#REF!</definedName>
    <definedName name="IntVal" localSheetId="3">#REF!</definedName>
    <definedName name="IntVal" localSheetId="4">#REF!</definedName>
    <definedName name="IntVal" localSheetId="5">#REF!</definedName>
    <definedName name="IntVal" localSheetId="6">#REF!</definedName>
    <definedName name="IntVal" localSheetId="7">#REF!</definedName>
    <definedName name="IntVal">#REF!</definedName>
    <definedName name="INV_11">'[74]PR 1'!$A$2:$N$655</definedName>
    <definedName name="INV_Payments" localSheetId="0">[46]!INV_Payments</definedName>
    <definedName name="INV_Payments" localSheetId="1">[46]!INV_Payments</definedName>
    <definedName name="INV_Payments" localSheetId="2">[46]!INV_Payments</definedName>
    <definedName name="INV_Payments" localSheetId="3">[46]!INV_Payments</definedName>
    <definedName name="INV_Payments" localSheetId="4">[46]!INV_Payments</definedName>
    <definedName name="INV_Payments" localSheetId="5">[46]!INV_Payments</definedName>
    <definedName name="INV_Payments" localSheetId="6">[46]!INV_Payments</definedName>
    <definedName name="INV_Payments" localSheetId="7">[46]!INV_Payments</definedName>
    <definedName name="INV_Payments">[46]!INV_Payments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1">'APUS CAPITULO 3'!eririutriuthdc</definedName>
    <definedName name="IOUHH" localSheetId="2">'APUS CAPITULO 4'!eririutriuthdc</definedName>
    <definedName name="IOUHH" localSheetId="3">'APUS CAPITULO 5'!eririutriuthdc</definedName>
    <definedName name="IOUHH" localSheetId="4">'APUS CAPITULO 6'!eririutriuthdc</definedName>
    <definedName name="IOUHH" localSheetId="5">'APUS CAPITULO 7'!eririutriuthdc</definedName>
    <definedName name="IOUHH" localSheetId="6">'APUS CAPITULO 8'!eririutriuthdc</definedName>
    <definedName name="IOUHH" localSheetId="7">'APUS CAPITULO 9'!eririutriuthdc</definedName>
    <definedName name="IOUHH">[0]!eririutriuthdc</definedName>
    <definedName name="IP">#REF!</definedName>
    <definedName name="irng" hidden="1">#REF!</definedName>
    <definedName name="Iss">'[37]LIQUIDA-NOMINA'!$AT$4</definedName>
    <definedName name="issafp">[50]Hoja1!$C$19</definedName>
    <definedName name="isscs">[50]Hoja1!$C$21</definedName>
    <definedName name="isseps">[50]Hoja1!$C$20</definedName>
    <definedName name="ITEM">[69]BASE!$C$4:$H$255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localSheetId="1" hidden="1">{"TAB1",#N/A,TRUE,"GENERAL";"TAB2",#N/A,TRUE,"GENERAL";"TAB3",#N/A,TRUE,"GENERAL";"TAB4",#N/A,TRUE,"GENERAL";"TAB5",#N/A,TRUE,"GENERAL"}</definedName>
    <definedName name="IUI" localSheetId="2" hidden="1">{"TAB1",#N/A,TRUE,"GENERAL";"TAB2",#N/A,TRUE,"GENERAL";"TAB3",#N/A,TRUE,"GENERAL";"TAB4",#N/A,TRUE,"GENERAL";"TAB5",#N/A,TRUE,"GENERAL"}</definedName>
    <definedName name="IUI" localSheetId="3" hidden="1">{"TAB1",#N/A,TRUE,"GENERAL";"TAB2",#N/A,TRUE,"GENERAL";"TAB3",#N/A,TRUE,"GENERAL";"TAB4",#N/A,TRUE,"GENERAL";"TAB5",#N/A,TRUE,"GENERAL"}</definedName>
    <definedName name="IUI" localSheetId="4" hidden="1">{"TAB1",#N/A,TRUE,"GENERAL";"TAB2",#N/A,TRUE,"GENERAL";"TAB3",#N/A,TRUE,"GENERAL";"TAB4",#N/A,TRUE,"GENERAL";"TAB5",#N/A,TRUE,"GENERAL"}</definedName>
    <definedName name="IUI" localSheetId="5" hidden="1">{"TAB1",#N/A,TRUE,"GENERAL";"TAB2",#N/A,TRUE,"GENERAL";"TAB3",#N/A,TRUE,"GENERAL";"TAB4",#N/A,TRUE,"GENERAL";"TAB5",#N/A,TRUE,"GENERAL"}</definedName>
    <definedName name="IUI" localSheetId="6" hidden="1">{"TAB1",#N/A,TRUE,"GENERAL";"TAB2",#N/A,TRUE,"GENERAL";"TAB3",#N/A,TRUE,"GENERAL";"TAB4",#N/A,TRUE,"GENERAL";"TAB5",#N/A,TRUE,"GENERAL"}</definedName>
    <definedName name="IUI" localSheetId="7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localSheetId="3" hidden="1">{"TAB1",#N/A,TRUE,"GENERAL";"TAB2",#N/A,TRUE,"GENERAL";"TAB3",#N/A,TRUE,"GENERAL";"TAB4",#N/A,TRUE,"GENERAL";"TAB5",#N/A,TRUE,"GENERAL"}</definedName>
    <definedName name="iuit7" localSheetId="4" hidden="1">{"TAB1",#N/A,TRUE,"GENERAL";"TAB2",#N/A,TRUE,"GENERAL";"TAB3",#N/A,TRUE,"GENERAL";"TAB4",#N/A,TRUE,"GENERAL";"TAB5",#N/A,TRUE,"GENERAL"}</definedName>
    <definedName name="iuit7" localSheetId="5" hidden="1">{"TAB1",#N/A,TRUE,"GENERAL";"TAB2",#N/A,TRUE,"GENERAL";"TAB3",#N/A,TRUE,"GENERAL";"TAB4",#N/A,TRUE,"GENERAL";"TAB5",#N/A,TRUE,"GENERAL"}</definedName>
    <definedName name="iuit7" localSheetId="6" hidden="1">{"TAB1",#N/A,TRUE,"GENERAL";"TAB2",#N/A,TRUE,"GENERAL";"TAB3",#N/A,TRUE,"GENERAL";"TAB4",#N/A,TRUE,"GENERAL";"TAB5",#N/A,TRUE,"GENERAL"}</definedName>
    <definedName name="iuit7" localSheetId="7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localSheetId="2" hidden="1">{"via1",#N/A,TRUE,"general";"via2",#N/A,TRUE,"general";"via3",#N/A,TRUE,"general"}</definedName>
    <definedName name="iul" localSheetId="3" hidden="1">{"via1",#N/A,TRUE,"general";"via2",#N/A,TRUE,"general";"via3",#N/A,TRUE,"general"}</definedName>
    <definedName name="iul" localSheetId="4" hidden="1">{"via1",#N/A,TRUE,"general";"via2",#N/A,TRUE,"general";"via3",#N/A,TRUE,"general"}</definedName>
    <definedName name="iul" localSheetId="5" hidden="1">{"via1",#N/A,TRUE,"general";"via2",#N/A,TRUE,"general";"via3",#N/A,TRUE,"general"}</definedName>
    <definedName name="iul" localSheetId="6" hidden="1">{"via1",#N/A,TRUE,"general";"via2",#N/A,TRUE,"general";"via3",#N/A,TRUE,"general"}</definedName>
    <definedName name="iul" localSheetId="7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localSheetId="3" hidden="1">{"via1",#N/A,TRUE,"general";"via2",#N/A,TRUE,"general";"via3",#N/A,TRUE,"general"}</definedName>
    <definedName name="iuouio" localSheetId="4" hidden="1">{"via1",#N/A,TRUE,"general";"via2",#N/A,TRUE,"general";"via3",#N/A,TRUE,"general"}</definedName>
    <definedName name="iuouio" localSheetId="5" hidden="1">{"via1",#N/A,TRUE,"general";"via2",#N/A,TRUE,"general";"via3",#N/A,TRUE,"general"}</definedName>
    <definedName name="iuouio" localSheetId="6" hidden="1">{"via1",#N/A,TRUE,"general";"via2",#N/A,TRUE,"general";"via3",#N/A,TRUE,"general"}</definedName>
    <definedName name="iuouio" localSheetId="7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localSheetId="2" hidden="1">{"TAB1",#N/A,TRUE,"GENERAL";"TAB2",#N/A,TRUE,"GENERAL";"TAB3",#N/A,TRUE,"GENERAL";"TAB4",#N/A,TRUE,"GENERAL";"TAB5",#N/A,TRUE,"GENERAL"}</definedName>
    <definedName name="iuyi9" localSheetId="3" hidden="1">{"TAB1",#N/A,TRUE,"GENERAL";"TAB2",#N/A,TRUE,"GENERAL";"TAB3",#N/A,TRUE,"GENERAL";"TAB4",#N/A,TRUE,"GENERAL";"TAB5",#N/A,TRUE,"GENERAL"}</definedName>
    <definedName name="iuyi9" localSheetId="4" hidden="1">{"TAB1",#N/A,TRUE,"GENERAL";"TAB2",#N/A,TRUE,"GENERAL";"TAB3",#N/A,TRUE,"GENERAL";"TAB4",#N/A,TRUE,"GENERAL";"TAB5",#N/A,TRUE,"GENERAL"}</definedName>
    <definedName name="iuyi9" localSheetId="5" hidden="1">{"TAB1",#N/A,TRUE,"GENERAL";"TAB2",#N/A,TRUE,"GENERAL";"TAB3",#N/A,TRUE,"GENERAL";"TAB4",#N/A,TRUE,"GENERAL";"TAB5",#N/A,TRUE,"GENERAL"}</definedName>
    <definedName name="iuyi9" localSheetId="6" hidden="1">{"TAB1",#N/A,TRUE,"GENERAL";"TAB2",#N/A,TRUE,"GENERAL";"TAB3",#N/A,TRUE,"GENERAL";"TAB4",#N/A,TRUE,"GENERAL";"TAB5",#N/A,TRUE,"GENERAL"}</definedName>
    <definedName name="iuyi9" localSheetId="7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localSheetId="1" hidden="1">{"via1",#N/A,TRUE,"general";"via2",#N/A,TRUE,"general";"via3",#N/A,TRUE,"general"}</definedName>
    <definedName name="iyuiuyi" localSheetId="2" hidden="1">{"via1",#N/A,TRUE,"general";"via2",#N/A,TRUE,"general";"via3",#N/A,TRUE,"general"}</definedName>
    <definedName name="iyuiuyi" localSheetId="3" hidden="1">{"via1",#N/A,TRUE,"general";"via2",#N/A,TRUE,"general";"via3",#N/A,TRUE,"general"}</definedName>
    <definedName name="iyuiuyi" localSheetId="4" hidden="1">{"via1",#N/A,TRUE,"general";"via2",#N/A,TRUE,"general";"via3",#N/A,TRUE,"general"}</definedName>
    <definedName name="iyuiuyi" localSheetId="5" hidden="1">{"via1",#N/A,TRUE,"general";"via2",#N/A,TRUE,"general";"via3",#N/A,TRUE,"general"}</definedName>
    <definedName name="iyuiuyi" localSheetId="6" hidden="1">{"via1",#N/A,TRUE,"general";"via2",#N/A,TRUE,"general";"via3",#N/A,TRUE,"general"}</definedName>
    <definedName name="iyuiuyi" localSheetId="7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1" hidden="1">{"TAB1",#N/A,TRUE,"GENERAL";"TAB2",#N/A,TRUE,"GENERAL";"TAB3",#N/A,TRUE,"GENERAL";"TAB4",#N/A,TRUE,"GENERAL";"TAB5",#N/A,TRUE,"GENERAL"}</definedName>
    <definedName name="j" localSheetId="2" hidden="1">{"TAB1",#N/A,TRUE,"GENERAL";"TAB2",#N/A,TRUE,"GENERAL";"TAB3",#N/A,TRUE,"GENERAL";"TAB4",#N/A,TRUE,"GENERAL";"TAB5",#N/A,TRUE,"GENERAL"}</definedName>
    <definedName name="j" localSheetId="3" hidden="1">{"TAB1",#N/A,TRUE,"GENERAL";"TAB2",#N/A,TRUE,"GENERAL";"TAB3",#N/A,TRUE,"GENERAL";"TAB4",#N/A,TRUE,"GENERAL";"TAB5",#N/A,TRUE,"GENERAL"}</definedName>
    <definedName name="j" localSheetId="4" hidden="1">{"TAB1",#N/A,TRUE,"GENERAL";"TAB2",#N/A,TRUE,"GENERAL";"TAB3",#N/A,TRUE,"GENERAL";"TAB4",#N/A,TRUE,"GENERAL";"TAB5",#N/A,TRUE,"GENERAL"}</definedName>
    <definedName name="j" localSheetId="5" hidden="1">{"TAB1",#N/A,TRUE,"GENERAL";"TAB2",#N/A,TRUE,"GENERAL";"TAB3",#N/A,TRUE,"GENERAL";"TAB4",#N/A,TRUE,"GENERAL";"TAB5",#N/A,TRUE,"GENERAL"}</definedName>
    <definedName name="j" localSheetId="6" hidden="1">{"TAB1",#N/A,TRUE,"GENERAL";"TAB2",#N/A,TRUE,"GENERAL";"TAB3",#N/A,TRUE,"GENERAL";"TAB4",#N/A,TRUE,"GENERAL";"TAB5",#N/A,TRUE,"GENERAL"}</definedName>
    <definedName name="j" localSheetId="7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1" hidden="1">{"via1",#N/A,TRUE,"general";"via2",#N/A,TRUE,"general";"via3",#N/A,TRUE,"general"}</definedName>
    <definedName name="jd" localSheetId="2" hidden="1">{"via1",#N/A,TRUE,"general";"via2",#N/A,TRUE,"general";"via3",#N/A,TRUE,"general"}</definedName>
    <definedName name="jd" localSheetId="3" hidden="1">{"via1",#N/A,TRUE,"general";"via2",#N/A,TRUE,"general";"via3",#N/A,TRUE,"general"}</definedName>
    <definedName name="jd" localSheetId="4" hidden="1">{"via1",#N/A,TRUE,"general";"via2",#N/A,TRUE,"general";"via3",#N/A,TRUE,"general"}</definedName>
    <definedName name="jd" localSheetId="5" hidden="1">{"via1",#N/A,TRUE,"general";"via2",#N/A,TRUE,"general";"via3",#N/A,TRUE,"general"}</definedName>
    <definedName name="jd" localSheetId="6" hidden="1">{"via1",#N/A,TRUE,"general";"via2",#N/A,TRUE,"general";"via3",#N/A,TRUE,"general"}</definedName>
    <definedName name="jd" localSheetId="7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1" hidden="1">{"TAB1",#N/A,TRUE,"GENERAL";"TAB2",#N/A,TRUE,"GENERAL";"TAB3",#N/A,TRUE,"GENERAL";"TAB4",#N/A,TRUE,"GENERAL";"TAB5",#N/A,TRUE,"GENERAL"}</definedName>
    <definedName name="jdh" localSheetId="2" hidden="1">{"TAB1",#N/A,TRUE,"GENERAL";"TAB2",#N/A,TRUE,"GENERAL";"TAB3",#N/A,TRUE,"GENERAL";"TAB4",#N/A,TRUE,"GENERAL";"TAB5",#N/A,TRUE,"GENERAL"}</definedName>
    <definedName name="jdh" localSheetId="3" hidden="1">{"TAB1",#N/A,TRUE,"GENERAL";"TAB2",#N/A,TRUE,"GENERAL";"TAB3",#N/A,TRUE,"GENERAL";"TAB4",#N/A,TRUE,"GENERAL";"TAB5",#N/A,TRUE,"GENERAL"}</definedName>
    <definedName name="jdh" localSheetId="4" hidden="1">{"TAB1",#N/A,TRUE,"GENERAL";"TAB2",#N/A,TRUE,"GENERAL";"TAB3",#N/A,TRUE,"GENERAL";"TAB4",#N/A,TRUE,"GENERAL";"TAB5",#N/A,TRUE,"GENERAL"}</definedName>
    <definedName name="jdh" localSheetId="5" hidden="1">{"TAB1",#N/A,TRUE,"GENERAL";"TAB2",#N/A,TRUE,"GENERAL";"TAB3",#N/A,TRUE,"GENERAL";"TAB4",#N/A,TRUE,"GENERAL";"TAB5",#N/A,TRUE,"GENERAL"}</definedName>
    <definedName name="jdh" localSheetId="6" hidden="1">{"TAB1",#N/A,TRUE,"GENERAL";"TAB2",#N/A,TRUE,"GENERAL";"TAB3",#N/A,TRUE,"GENERAL";"TAB4",#N/A,TRUE,"GENERAL";"TAB5",#N/A,TRUE,"GENERAL"}</definedName>
    <definedName name="jdh" localSheetId="7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localSheetId="3" hidden="1">{"TAB1",#N/A,TRUE,"GENERAL";"TAB2",#N/A,TRUE,"GENERAL";"TAB3",#N/A,TRUE,"GENERAL";"TAB4",#N/A,TRUE,"GENERAL";"TAB5",#N/A,TRUE,"GENERAL"}</definedName>
    <definedName name="jeytj" localSheetId="4" hidden="1">{"TAB1",#N/A,TRUE,"GENERAL";"TAB2",#N/A,TRUE,"GENERAL";"TAB3",#N/A,TRUE,"GENERAL";"TAB4",#N/A,TRUE,"GENERAL";"TAB5",#N/A,TRUE,"GENERAL"}</definedName>
    <definedName name="jeytj" localSheetId="5" hidden="1">{"TAB1",#N/A,TRUE,"GENERAL";"TAB2",#N/A,TRUE,"GENERAL";"TAB3",#N/A,TRUE,"GENERAL";"TAB4",#N/A,TRUE,"GENERAL";"TAB5",#N/A,TRUE,"GENERAL"}</definedName>
    <definedName name="jeytj" localSheetId="6" hidden="1">{"TAB1",#N/A,TRUE,"GENERAL";"TAB2",#N/A,TRUE,"GENERAL";"TAB3",#N/A,TRUE,"GENERAL";"TAB4",#N/A,TRUE,"GENERAL";"TAB5",#N/A,TRUE,"GENERAL"}</definedName>
    <definedName name="jeytj" localSheetId="7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1" hidden="1">{"TAB1",#N/A,TRUE,"GENERAL";"TAB2",#N/A,TRUE,"GENERAL";"TAB3",#N/A,TRUE,"GENERAL";"TAB4",#N/A,TRUE,"GENERAL";"TAB5",#N/A,TRUE,"GENERAL"}</definedName>
    <definedName name="jfhjfrt" localSheetId="2" hidden="1">{"TAB1",#N/A,TRUE,"GENERAL";"TAB2",#N/A,TRUE,"GENERAL";"TAB3",#N/A,TRUE,"GENERAL";"TAB4",#N/A,TRUE,"GENERAL";"TAB5",#N/A,TRUE,"GENERAL"}</definedName>
    <definedName name="jfhjfrt" localSheetId="3" hidden="1">{"TAB1",#N/A,TRUE,"GENERAL";"TAB2",#N/A,TRUE,"GENERAL";"TAB3",#N/A,TRUE,"GENERAL";"TAB4",#N/A,TRUE,"GENERAL";"TAB5",#N/A,TRUE,"GENERAL"}</definedName>
    <definedName name="jfhjfrt" localSheetId="4" hidden="1">{"TAB1",#N/A,TRUE,"GENERAL";"TAB2",#N/A,TRUE,"GENERAL";"TAB3",#N/A,TRUE,"GENERAL";"TAB4",#N/A,TRUE,"GENERAL";"TAB5",#N/A,TRUE,"GENERAL"}</definedName>
    <definedName name="jfhjfrt" localSheetId="5" hidden="1">{"TAB1",#N/A,TRUE,"GENERAL";"TAB2",#N/A,TRUE,"GENERAL";"TAB3",#N/A,TRUE,"GENERAL";"TAB4",#N/A,TRUE,"GENERAL";"TAB5",#N/A,TRUE,"GENERAL"}</definedName>
    <definedName name="jfhjfrt" localSheetId="6" hidden="1">{"TAB1",#N/A,TRUE,"GENERAL";"TAB2",#N/A,TRUE,"GENERAL";"TAB3",#N/A,TRUE,"GENERAL";"TAB4",#N/A,TRUE,"GENERAL";"TAB5",#N/A,TRUE,"GENERAL"}</definedName>
    <definedName name="jfhjfrt" localSheetId="7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fj" localSheetId="2" hidden="1">{"via1",#N/A,TRUE,"general";"via2",#N/A,TRUE,"general";"via3",#N/A,TRUE,"general"}</definedName>
    <definedName name="jgfj" localSheetId="3" hidden="1">{"via1",#N/A,TRUE,"general";"via2",#N/A,TRUE,"general";"via3",#N/A,TRUE,"general"}</definedName>
    <definedName name="jgfj" localSheetId="4" hidden="1">{"via1",#N/A,TRUE,"general";"via2",#N/A,TRUE,"general";"via3",#N/A,TRUE,"general"}</definedName>
    <definedName name="jgfj" localSheetId="5" hidden="1">{"via1",#N/A,TRUE,"general";"via2",#N/A,TRUE,"general";"via3",#N/A,TRUE,"general"}</definedName>
    <definedName name="jgfj" localSheetId="6" hidden="1">{"via1",#N/A,TRUE,"general";"via2",#N/A,TRUE,"general";"via3",#N/A,TRUE,"general"}</definedName>
    <definedName name="jgfj" localSheetId="7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hj" localSheetId="2" hidden="1">{"TAB1",#N/A,TRUE,"GENERAL";"TAB2",#N/A,TRUE,"GENERAL";"TAB3",#N/A,TRUE,"GENERAL";"TAB4",#N/A,TRUE,"GENERAL";"TAB5",#N/A,TRUE,"GENERAL"}</definedName>
    <definedName name="jghj" localSheetId="3" hidden="1">{"TAB1",#N/A,TRUE,"GENERAL";"TAB2",#N/A,TRUE,"GENERAL";"TAB3",#N/A,TRUE,"GENERAL";"TAB4",#N/A,TRUE,"GENERAL";"TAB5",#N/A,TRUE,"GENERAL"}</definedName>
    <definedName name="jghj" localSheetId="4" hidden="1">{"TAB1",#N/A,TRUE,"GENERAL";"TAB2",#N/A,TRUE,"GENERAL";"TAB3",#N/A,TRUE,"GENERAL";"TAB4",#N/A,TRUE,"GENERAL";"TAB5",#N/A,TRUE,"GENERAL"}</definedName>
    <definedName name="jghj" localSheetId="5" hidden="1">{"TAB1",#N/A,TRUE,"GENERAL";"TAB2",#N/A,TRUE,"GENERAL";"TAB3",#N/A,TRUE,"GENERAL";"TAB4",#N/A,TRUE,"GENERAL";"TAB5",#N/A,TRUE,"GENERAL"}</definedName>
    <definedName name="jghj" localSheetId="6" hidden="1">{"TAB1",#N/A,TRUE,"GENERAL";"TAB2",#N/A,TRUE,"GENERAL";"TAB3",#N/A,TRUE,"GENERAL";"TAB4",#N/A,TRUE,"GENERAL";"TAB5",#N/A,TRUE,"GENERAL"}</definedName>
    <definedName name="jghj" localSheetId="7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localSheetId="3" hidden="1">{"TAB1",#N/A,TRUE,"GENERAL";"TAB2",#N/A,TRUE,"GENERAL";"TAB3",#N/A,TRUE,"GENERAL";"TAB4",#N/A,TRUE,"GENERAL";"TAB5",#N/A,TRUE,"GENERAL"}</definedName>
    <definedName name="jgj" localSheetId="4" hidden="1">{"TAB1",#N/A,TRUE,"GENERAL";"TAB2",#N/A,TRUE,"GENERAL";"TAB3",#N/A,TRUE,"GENERAL";"TAB4",#N/A,TRUE,"GENERAL";"TAB5",#N/A,TRUE,"GENERAL"}</definedName>
    <definedName name="jgj" localSheetId="5" hidden="1">{"TAB1",#N/A,TRUE,"GENERAL";"TAB2",#N/A,TRUE,"GENERAL";"TAB3",#N/A,TRUE,"GENERAL";"TAB4",#N/A,TRUE,"GENERAL";"TAB5",#N/A,TRUE,"GENERAL"}</definedName>
    <definedName name="jgj" localSheetId="6" hidden="1">{"TAB1",#N/A,TRUE,"GENERAL";"TAB2",#N/A,TRUE,"GENERAL";"TAB3",#N/A,TRUE,"GENERAL";"TAB4",#N/A,TRUE,"GENERAL";"TAB5",#N/A,TRUE,"GENERAL"}</definedName>
    <definedName name="jgj" localSheetId="7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localSheetId="3" hidden="1">{"TAB1",#N/A,TRUE,"GENERAL";"TAB2",#N/A,TRUE,"GENERAL";"TAB3",#N/A,TRUE,"GENERAL";"TAB4",#N/A,TRUE,"GENERAL";"TAB5",#N/A,TRUE,"GENERAL"}</definedName>
    <definedName name="jhg" localSheetId="4" hidden="1">{"TAB1",#N/A,TRUE,"GENERAL";"TAB2",#N/A,TRUE,"GENERAL";"TAB3",#N/A,TRUE,"GENERAL";"TAB4",#N/A,TRUE,"GENERAL";"TAB5",#N/A,TRUE,"GENERAL"}</definedName>
    <definedName name="jhg" localSheetId="5" hidden="1">{"TAB1",#N/A,TRUE,"GENERAL";"TAB2",#N/A,TRUE,"GENERAL";"TAB3",#N/A,TRUE,"GENERAL";"TAB4",#N/A,TRUE,"GENERAL";"TAB5",#N/A,TRUE,"GENERAL"}</definedName>
    <definedName name="jhg" localSheetId="6" hidden="1">{"TAB1",#N/A,TRUE,"GENERAL";"TAB2",#N/A,TRUE,"GENERAL";"TAB3",#N/A,TRUE,"GENERAL";"TAB4",#N/A,TRUE,"GENERAL";"TAB5",#N/A,TRUE,"GENERAL"}</definedName>
    <definedName name="jhg" localSheetId="7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1" hidden="1">{"via1",#N/A,TRUE,"general";"via2",#N/A,TRUE,"general";"via3",#N/A,TRUE,"general"}</definedName>
    <definedName name="jhjyj" localSheetId="2" hidden="1">{"via1",#N/A,TRUE,"general";"via2",#N/A,TRUE,"general";"via3",#N/A,TRUE,"general"}</definedName>
    <definedName name="jhjyj" localSheetId="3" hidden="1">{"via1",#N/A,TRUE,"general";"via2",#N/A,TRUE,"general";"via3",#N/A,TRUE,"general"}</definedName>
    <definedName name="jhjyj" localSheetId="4" hidden="1">{"via1",#N/A,TRUE,"general";"via2",#N/A,TRUE,"general";"via3",#N/A,TRUE,"general"}</definedName>
    <definedName name="jhjyj" localSheetId="5" hidden="1">{"via1",#N/A,TRUE,"general";"via2",#N/A,TRUE,"general";"via3",#N/A,TRUE,"general"}</definedName>
    <definedName name="jhjyj" localSheetId="6" hidden="1">{"via1",#N/A,TRUE,"general";"via2",#N/A,TRUE,"general";"via3",#N/A,TRUE,"general"}</definedName>
    <definedName name="jhjyj" localSheetId="7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localSheetId="2" hidden="1">{"TAB1",#N/A,TRUE,"GENERAL";"TAB2",#N/A,TRUE,"GENERAL";"TAB3",#N/A,TRUE,"GENERAL";"TAB4",#N/A,TRUE,"GENERAL";"TAB5",#N/A,TRUE,"GENERAL"}</definedName>
    <definedName name="JHK" localSheetId="3" hidden="1">{"TAB1",#N/A,TRUE,"GENERAL";"TAB2",#N/A,TRUE,"GENERAL";"TAB3",#N/A,TRUE,"GENERAL";"TAB4",#N/A,TRUE,"GENERAL";"TAB5",#N/A,TRUE,"GENERAL"}</definedName>
    <definedName name="JHK" localSheetId="4" hidden="1">{"TAB1",#N/A,TRUE,"GENERAL";"TAB2",#N/A,TRUE,"GENERAL";"TAB3",#N/A,TRUE,"GENERAL";"TAB4",#N/A,TRUE,"GENERAL";"TAB5",#N/A,TRUE,"GENERAL"}</definedName>
    <definedName name="JHK" localSheetId="5" hidden="1">{"TAB1",#N/A,TRUE,"GENERAL";"TAB2",#N/A,TRUE,"GENERAL";"TAB3",#N/A,TRUE,"GENERAL";"TAB4",#N/A,TRUE,"GENERAL";"TAB5",#N/A,TRUE,"GENERAL"}</definedName>
    <definedName name="JHK" localSheetId="6" hidden="1">{"TAB1",#N/A,TRUE,"GENERAL";"TAB2",#N/A,TRUE,"GENERAL";"TAB3",#N/A,TRUE,"GENERAL";"TAB4",#N/A,TRUE,"GENERAL";"TAB5",#N/A,TRUE,"GENERAL"}</definedName>
    <definedName name="JHK" localSheetId="7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localSheetId="3" hidden="1">{"TAB1",#N/A,TRUE,"GENERAL";"TAB2",#N/A,TRUE,"GENERAL";"TAB3",#N/A,TRUE,"GENERAL";"TAB4",#N/A,TRUE,"GENERAL";"TAB5",#N/A,TRUE,"GENERAL"}</definedName>
    <definedName name="jhkgjkvf" localSheetId="4" hidden="1">{"TAB1",#N/A,TRUE,"GENERAL";"TAB2",#N/A,TRUE,"GENERAL";"TAB3",#N/A,TRUE,"GENERAL";"TAB4",#N/A,TRUE,"GENERAL";"TAB5",#N/A,TRUE,"GENERAL"}</definedName>
    <definedName name="jhkgjkvf" localSheetId="5" hidden="1">{"TAB1",#N/A,TRUE,"GENERAL";"TAB2",#N/A,TRUE,"GENERAL";"TAB3",#N/A,TRUE,"GENERAL";"TAB4",#N/A,TRUE,"GENERAL";"TAB5",#N/A,TRUE,"GENERAL"}</definedName>
    <definedName name="jhkgjkvf" localSheetId="6" hidden="1">{"TAB1",#N/A,TRUE,"GENERAL";"TAB2",#N/A,TRUE,"GENERAL";"TAB3",#N/A,TRUE,"GENERAL";"TAB4",#N/A,TRUE,"GENERAL";"TAB5",#N/A,TRUE,"GENERAL"}</definedName>
    <definedName name="jhkgjkvf" localSheetId="7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1">'APUS CAPITULO 3'!eririutriuthdc</definedName>
    <definedName name="jj" localSheetId="2">'APUS CAPITULO 4'!eririutriuthdc</definedName>
    <definedName name="jj" localSheetId="3">'APUS CAPITULO 5'!eririutriuthdc</definedName>
    <definedName name="jj" localSheetId="4">'APUS CAPITULO 6'!eririutriuthdc</definedName>
    <definedName name="jj" localSheetId="5">'APUS CAPITULO 7'!eririutriuthdc</definedName>
    <definedName name="jj" localSheetId="6">'APUS CAPITULO 8'!eririutriuthdc</definedName>
    <definedName name="jj" localSheetId="7">'APUS CAPITULO 9'!eririutriuthdc</definedName>
    <definedName name="jj">[0]!eririutriuthdc</definedName>
    <definedName name="jjfq" localSheetId="1" hidden="1">{"via1",#N/A,TRUE,"general";"via2",#N/A,TRUE,"general";"via3",#N/A,TRUE,"general"}</definedName>
    <definedName name="jjfq" localSheetId="2" hidden="1">{"via1",#N/A,TRUE,"general";"via2",#N/A,TRUE,"general";"via3",#N/A,TRUE,"general"}</definedName>
    <definedName name="jjfq" localSheetId="3" hidden="1">{"via1",#N/A,TRUE,"general";"via2",#N/A,TRUE,"general";"via3",#N/A,TRUE,"general"}</definedName>
    <definedName name="jjfq" localSheetId="4" hidden="1">{"via1",#N/A,TRUE,"general";"via2",#N/A,TRUE,"general";"via3",#N/A,TRUE,"general"}</definedName>
    <definedName name="jjfq" localSheetId="5" hidden="1">{"via1",#N/A,TRUE,"general";"via2",#N/A,TRUE,"general";"via3",#N/A,TRUE,"general"}</definedName>
    <definedName name="jjfq" localSheetId="6" hidden="1">{"via1",#N/A,TRUE,"general";"via2",#N/A,TRUE,"general";"via3",#N/A,TRUE,"general"}</definedName>
    <definedName name="jjfq" localSheetId="7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1" hidden="1">{#N/A,#N/A,FALSE,"Hoja1";#N/A,#N/A,FALSE,"Hoja2"}</definedName>
    <definedName name="JJJ" localSheetId="2" hidden="1">{#N/A,#N/A,FALSE,"Hoja1";#N/A,#N/A,FALSE,"Hoja2"}</definedName>
    <definedName name="JJJ" localSheetId="3" hidden="1">{#N/A,#N/A,FALSE,"Hoja1";#N/A,#N/A,FALSE,"Hoja2"}</definedName>
    <definedName name="JJJ" localSheetId="4" hidden="1">{#N/A,#N/A,FALSE,"Hoja1";#N/A,#N/A,FALSE,"Hoja2"}</definedName>
    <definedName name="JJJ" localSheetId="5" hidden="1">{#N/A,#N/A,FALSE,"Hoja1";#N/A,#N/A,FALSE,"Hoja2"}</definedName>
    <definedName name="JJJ" localSheetId="6" hidden="1">{#N/A,#N/A,FALSE,"Hoja1";#N/A,#N/A,FALSE,"Hoja2"}</definedName>
    <definedName name="JJJ" localSheetId="7" hidden="1">{#N/A,#N/A,FALSE,"Hoja1";#N/A,#N/A,FALSE,"Hoja2"}</definedName>
    <definedName name="JJJ" hidden="1">{#N/A,#N/A,FALSE,"Hoja1";#N/A,#N/A,FALSE,"Hoja2"}</definedName>
    <definedName name="jjjhjddfg" localSheetId="1" hidden="1">{"via1",#N/A,TRUE,"general";"via2",#N/A,TRUE,"general";"via3",#N/A,TRUE,"general"}</definedName>
    <definedName name="jjjhjddfg" localSheetId="2" hidden="1">{"via1",#N/A,TRUE,"general";"via2",#N/A,TRUE,"general";"via3",#N/A,TRUE,"general"}</definedName>
    <definedName name="jjjhjddfg" localSheetId="3" hidden="1">{"via1",#N/A,TRUE,"general";"via2",#N/A,TRUE,"general";"via3",#N/A,TRUE,"general"}</definedName>
    <definedName name="jjjhjddfg" localSheetId="4" hidden="1">{"via1",#N/A,TRUE,"general";"via2",#N/A,TRUE,"general";"via3",#N/A,TRUE,"general"}</definedName>
    <definedName name="jjjhjddfg" localSheetId="5" hidden="1">{"via1",#N/A,TRUE,"general";"via2",#N/A,TRUE,"general";"via3",#N/A,TRUE,"general"}</definedName>
    <definedName name="jjjhjddfg" localSheetId="6" hidden="1">{"via1",#N/A,TRUE,"general";"via2",#N/A,TRUE,"general";"via3",#N/A,TRUE,"general"}</definedName>
    <definedName name="jjjhjddfg" localSheetId="7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localSheetId="3" hidden="1">{"via1",#N/A,TRUE,"general";"via2",#N/A,TRUE,"general";"via3",#N/A,TRUE,"general"}</definedName>
    <definedName name="jjjjju" localSheetId="4" hidden="1">{"via1",#N/A,TRUE,"general";"via2",#N/A,TRUE,"general";"via3",#N/A,TRUE,"general"}</definedName>
    <definedName name="jjjjju" localSheetId="5" hidden="1">{"via1",#N/A,TRUE,"general";"via2",#N/A,TRUE,"general";"via3",#N/A,TRUE,"general"}</definedName>
    <definedName name="jjjjju" localSheetId="6" hidden="1">{"via1",#N/A,TRUE,"general";"via2",#N/A,TRUE,"general";"via3",#N/A,TRUE,"general"}</definedName>
    <definedName name="jjjjju" localSheetId="7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localSheetId="3" hidden="1">{"TAB1",#N/A,TRUE,"GENERAL";"TAB2",#N/A,TRUE,"GENERAL";"TAB3",#N/A,TRUE,"GENERAL";"TAB4",#N/A,TRUE,"GENERAL";"TAB5",#N/A,TRUE,"GENERAL"}</definedName>
    <definedName name="jjujujty" localSheetId="4" hidden="1">{"TAB1",#N/A,TRUE,"GENERAL";"TAB2",#N/A,TRUE,"GENERAL";"TAB3",#N/A,TRUE,"GENERAL";"TAB4",#N/A,TRUE,"GENERAL";"TAB5",#N/A,TRUE,"GENERAL"}</definedName>
    <definedName name="jjujujty" localSheetId="5" hidden="1">{"TAB1",#N/A,TRUE,"GENERAL";"TAB2",#N/A,TRUE,"GENERAL";"TAB3",#N/A,TRUE,"GENERAL";"TAB4",#N/A,TRUE,"GENERAL";"TAB5",#N/A,TRUE,"GENERAL"}</definedName>
    <definedName name="jjujujty" localSheetId="6" hidden="1">{"TAB1",#N/A,TRUE,"GENERAL";"TAB2",#N/A,TRUE,"GENERAL";"TAB3",#N/A,TRUE,"GENERAL";"TAB4",#N/A,TRUE,"GENERAL";"TAB5",#N/A,TRUE,"GENERAL"}</definedName>
    <definedName name="jjujujty" localSheetId="7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localSheetId="2" hidden="1">{"via1",#N/A,TRUE,"general";"via2",#N/A,TRUE,"general";"via3",#N/A,TRUE,"general"}</definedName>
    <definedName name="jjyjy" localSheetId="3" hidden="1">{"via1",#N/A,TRUE,"general";"via2",#N/A,TRUE,"general";"via3",#N/A,TRUE,"general"}</definedName>
    <definedName name="jjyjy" localSheetId="4" hidden="1">{"via1",#N/A,TRUE,"general";"via2",#N/A,TRUE,"general";"via3",#N/A,TRUE,"general"}</definedName>
    <definedName name="jjyjy" localSheetId="5" hidden="1">{"via1",#N/A,TRUE,"general";"via2",#N/A,TRUE,"general";"via3",#N/A,TRUE,"general"}</definedName>
    <definedName name="jjyjy" localSheetId="6" hidden="1">{"via1",#N/A,TRUE,"general";"via2",#N/A,TRUE,"general";"via3",#N/A,TRUE,"general"}</definedName>
    <definedName name="jjyjy" localSheetId="7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1" hidden="1">{"TAB1",#N/A,TRUE,"GENERAL";"TAB2",#N/A,TRUE,"GENERAL";"TAB3",#N/A,TRUE,"GENERAL";"TAB4",#N/A,TRUE,"GENERAL";"TAB5",#N/A,TRUE,"GENERAL"}</definedName>
    <definedName name="jkk" localSheetId="2" hidden="1">{"TAB1",#N/A,TRUE,"GENERAL";"TAB2",#N/A,TRUE,"GENERAL";"TAB3",#N/A,TRUE,"GENERAL";"TAB4",#N/A,TRUE,"GENERAL";"TAB5",#N/A,TRUE,"GENERAL"}</definedName>
    <definedName name="jkk" localSheetId="3" hidden="1">{"TAB1",#N/A,TRUE,"GENERAL";"TAB2",#N/A,TRUE,"GENERAL";"TAB3",#N/A,TRUE,"GENERAL";"TAB4",#N/A,TRUE,"GENERAL";"TAB5",#N/A,TRUE,"GENERAL"}</definedName>
    <definedName name="jkk" localSheetId="4" hidden="1">{"TAB1",#N/A,TRUE,"GENERAL";"TAB2",#N/A,TRUE,"GENERAL";"TAB3",#N/A,TRUE,"GENERAL";"TAB4",#N/A,TRUE,"GENERAL";"TAB5",#N/A,TRUE,"GENERAL"}</definedName>
    <definedName name="jkk" localSheetId="5" hidden="1">{"TAB1",#N/A,TRUE,"GENERAL";"TAB2",#N/A,TRUE,"GENERAL";"TAB3",#N/A,TRUE,"GENERAL";"TAB4",#N/A,TRUE,"GENERAL";"TAB5",#N/A,TRUE,"GENERAL"}</definedName>
    <definedName name="jkk" localSheetId="6" hidden="1">{"TAB1",#N/A,TRUE,"GENERAL";"TAB2",#N/A,TRUE,"GENERAL";"TAB3",#N/A,TRUE,"GENERAL";"TAB4",#N/A,TRUE,"GENERAL";"TAB5",#N/A,TRUE,"GENERAL"}</definedName>
    <definedName name="jkk" localSheetId="7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 localSheetId="1">'APUS CAPITULO 3'!eririutriuthdc</definedName>
    <definedName name="JOHNNY" localSheetId="2">'APUS CAPITULO 4'!eririutriuthdc</definedName>
    <definedName name="JOHNNY" localSheetId="3">'APUS CAPITULO 5'!eririutriuthdc</definedName>
    <definedName name="JOHNNY" localSheetId="4">'APUS CAPITULO 6'!eririutriuthdc</definedName>
    <definedName name="JOHNNY" localSheetId="5">'APUS CAPITULO 7'!eririutriuthdc</definedName>
    <definedName name="JOHNNY" localSheetId="6">'APUS CAPITULO 8'!eririutriuthdc</definedName>
    <definedName name="JOHNNY" localSheetId="7">'APUS CAPITULO 9'!eririutriuthdc</definedName>
    <definedName name="JOHNNY">[0]!eririutriuthdc</definedName>
    <definedName name="JRYJ" localSheetId="1" hidden="1">{"via1",#N/A,TRUE,"general";"via2",#N/A,TRUE,"general";"via3",#N/A,TRUE,"general"}</definedName>
    <definedName name="JRYJ" localSheetId="2" hidden="1">{"via1",#N/A,TRUE,"general";"via2",#N/A,TRUE,"general";"via3",#N/A,TRUE,"general"}</definedName>
    <definedName name="JRYJ" localSheetId="3" hidden="1">{"via1",#N/A,TRUE,"general";"via2",#N/A,TRUE,"general";"via3",#N/A,TRUE,"general"}</definedName>
    <definedName name="JRYJ" localSheetId="4" hidden="1">{"via1",#N/A,TRUE,"general";"via2",#N/A,TRUE,"general";"via3",#N/A,TRUE,"general"}</definedName>
    <definedName name="JRYJ" localSheetId="5" hidden="1">{"via1",#N/A,TRUE,"general";"via2",#N/A,TRUE,"general";"via3",#N/A,TRUE,"general"}</definedName>
    <definedName name="JRYJ" localSheetId="6" hidden="1">{"via1",#N/A,TRUE,"general";"via2",#N/A,TRUE,"general";"via3",#N/A,TRUE,"general"}</definedName>
    <definedName name="JRYJ" localSheetId="7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1" hidden="1">{"TAB1",#N/A,TRUE,"GENERAL";"TAB2",#N/A,TRUE,"GENERAL";"TAB3",#N/A,TRUE,"GENERAL";"TAB4",#N/A,TRUE,"GENERAL";"TAB5",#N/A,TRUE,"GENERAL"}</definedName>
    <definedName name="jtyj" localSheetId="2" hidden="1">{"TAB1",#N/A,TRUE,"GENERAL";"TAB2",#N/A,TRUE,"GENERAL";"TAB3",#N/A,TRUE,"GENERAL";"TAB4",#N/A,TRUE,"GENERAL";"TAB5",#N/A,TRUE,"GENERAL"}</definedName>
    <definedName name="jtyj" localSheetId="3" hidden="1">{"TAB1",#N/A,TRUE,"GENERAL";"TAB2",#N/A,TRUE,"GENERAL";"TAB3",#N/A,TRUE,"GENERAL";"TAB4",#N/A,TRUE,"GENERAL";"TAB5",#N/A,TRUE,"GENERAL"}</definedName>
    <definedName name="jtyj" localSheetId="4" hidden="1">{"TAB1",#N/A,TRUE,"GENERAL";"TAB2",#N/A,TRUE,"GENERAL";"TAB3",#N/A,TRUE,"GENERAL";"TAB4",#N/A,TRUE,"GENERAL";"TAB5",#N/A,TRUE,"GENERAL"}</definedName>
    <definedName name="jtyj" localSheetId="5" hidden="1">{"TAB1",#N/A,TRUE,"GENERAL";"TAB2",#N/A,TRUE,"GENERAL";"TAB3",#N/A,TRUE,"GENERAL";"TAB4",#N/A,TRUE,"GENERAL";"TAB5",#N/A,TRUE,"GENERAL"}</definedName>
    <definedName name="jtyj" localSheetId="6" hidden="1">{"TAB1",#N/A,TRUE,"GENERAL";"TAB2",#N/A,TRUE,"GENERAL";"TAB3",#N/A,TRUE,"GENERAL";"TAB4",#N/A,TRUE,"GENERAL";"TAB5",#N/A,TRUE,"GENERAL"}</definedName>
    <definedName name="jtyj" localSheetId="7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localSheetId="3" hidden="1">{"TAB1",#N/A,TRUE,"GENERAL";"TAB2",#N/A,TRUE,"GENERAL";"TAB3",#N/A,TRUE,"GENERAL";"TAB4",#N/A,TRUE,"GENERAL";"TAB5",#N/A,TRUE,"GENERAL"}</definedName>
    <definedName name="jtyry" localSheetId="4" hidden="1">{"TAB1",#N/A,TRUE,"GENERAL";"TAB2",#N/A,TRUE,"GENERAL";"TAB3",#N/A,TRUE,"GENERAL";"TAB4",#N/A,TRUE,"GENERAL";"TAB5",#N/A,TRUE,"GENERAL"}</definedName>
    <definedName name="jtyry" localSheetId="5" hidden="1">{"TAB1",#N/A,TRUE,"GENERAL";"TAB2",#N/A,TRUE,"GENERAL";"TAB3",#N/A,TRUE,"GENERAL";"TAB4",#N/A,TRUE,"GENERAL";"TAB5",#N/A,TRUE,"GENERAL"}</definedName>
    <definedName name="jtyry" localSheetId="6" hidden="1">{"TAB1",#N/A,TRUE,"GENERAL";"TAB2",#N/A,TRUE,"GENERAL";"TAB3",#N/A,TRUE,"GENERAL";"TAB4",#N/A,TRUE,"GENERAL";"TAB5",#N/A,TRUE,"GENERAL"}</definedName>
    <definedName name="jtyry" localSheetId="7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1" hidden="1">{"via1",#N/A,TRUE,"general";"via2",#N/A,TRUE,"general";"via3",#N/A,TRUE,"general"}</definedName>
    <definedName name="juj" localSheetId="2" hidden="1">{"via1",#N/A,TRUE,"general";"via2",#N/A,TRUE,"general";"via3",#N/A,TRUE,"general"}</definedName>
    <definedName name="juj" localSheetId="3" hidden="1">{"via1",#N/A,TRUE,"general";"via2",#N/A,TRUE,"general";"via3",#N/A,TRUE,"general"}</definedName>
    <definedName name="juj" localSheetId="4" hidden="1">{"via1",#N/A,TRUE,"general";"via2",#N/A,TRUE,"general";"via3",#N/A,TRUE,"general"}</definedName>
    <definedName name="juj" localSheetId="5" hidden="1">{"via1",#N/A,TRUE,"general";"via2",#N/A,TRUE,"general";"via3",#N/A,TRUE,"general"}</definedName>
    <definedName name="juj" localSheetId="6" hidden="1">{"via1",#N/A,TRUE,"general";"via2",#N/A,TRUE,"general";"via3",#N/A,TRUE,"general"}</definedName>
    <definedName name="juj" localSheetId="7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localSheetId="3" hidden="1">{"via1",#N/A,TRUE,"general";"via2",#N/A,TRUE,"general";"via3",#N/A,TRUE,"general"}</definedName>
    <definedName name="jujcx" localSheetId="4" hidden="1">{"via1",#N/A,TRUE,"general";"via2",#N/A,TRUE,"general";"via3",#N/A,TRUE,"general"}</definedName>
    <definedName name="jujcx" localSheetId="5" hidden="1">{"via1",#N/A,TRUE,"general";"via2",#N/A,TRUE,"general";"via3",#N/A,TRUE,"general"}</definedName>
    <definedName name="jujcx" localSheetId="6" hidden="1">{"via1",#N/A,TRUE,"general";"via2",#N/A,TRUE,"general";"via3",#N/A,TRUE,"general"}</definedName>
    <definedName name="jujcx" localSheetId="7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localSheetId="3" hidden="1">{"via1",#N/A,TRUE,"general";"via2",#N/A,TRUE,"general";"via3",#N/A,TRUE,"general"}</definedName>
    <definedName name="jujuj" localSheetId="4" hidden="1">{"via1",#N/A,TRUE,"general";"via2",#N/A,TRUE,"general";"via3",#N/A,TRUE,"general"}</definedName>
    <definedName name="jujuj" localSheetId="5" hidden="1">{"via1",#N/A,TRUE,"general";"via2",#N/A,TRUE,"general";"via3",#N/A,TRUE,"general"}</definedName>
    <definedName name="jujuj" localSheetId="6" hidden="1">{"via1",#N/A,TRUE,"general";"via2",#N/A,TRUE,"general";"via3",#N/A,TRUE,"general"}</definedName>
    <definedName name="jujuj" localSheetId="7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localSheetId="3" hidden="1">{"TAB1",#N/A,TRUE,"GENERAL";"TAB2",#N/A,TRUE,"GENERAL";"TAB3",#N/A,TRUE,"GENERAL";"TAB4",#N/A,TRUE,"GENERAL";"TAB5",#N/A,TRUE,"GENERAL"}</definedName>
    <definedName name="jujujuju" localSheetId="4" hidden="1">{"TAB1",#N/A,TRUE,"GENERAL";"TAB2",#N/A,TRUE,"GENERAL";"TAB3",#N/A,TRUE,"GENERAL";"TAB4",#N/A,TRUE,"GENERAL";"TAB5",#N/A,TRUE,"GENERAL"}</definedName>
    <definedName name="jujujuju" localSheetId="5" hidden="1">{"TAB1",#N/A,TRUE,"GENERAL";"TAB2",#N/A,TRUE,"GENERAL";"TAB3",#N/A,TRUE,"GENERAL";"TAB4",#N/A,TRUE,"GENERAL";"TAB5",#N/A,TRUE,"GENERAL"}</definedName>
    <definedName name="jujujuju" localSheetId="6" hidden="1">{"TAB1",#N/A,TRUE,"GENERAL";"TAB2",#N/A,TRUE,"GENERAL";"TAB3",#N/A,TRUE,"GENERAL";"TAB4",#N/A,TRUE,"GENERAL";"TAB5",#N/A,TRUE,"GENERAL"}</definedName>
    <definedName name="jujujuju" localSheetId="7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localSheetId="3" hidden="1">{"TAB1",#N/A,TRUE,"GENERAL";"TAB2",#N/A,TRUE,"GENERAL";"TAB3",#N/A,TRUE,"GENERAL";"TAB4",#N/A,TRUE,"GENERAL";"TAB5",#N/A,TRUE,"GENERAL"}</definedName>
    <definedName name="juuuhb" localSheetId="4" hidden="1">{"TAB1",#N/A,TRUE,"GENERAL";"TAB2",#N/A,TRUE,"GENERAL";"TAB3",#N/A,TRUE,"GENERAL";"TAB4",#N/A,TRUE,"GENERAL";"TAB5",#N/A,TRUE,"GENERAL"}</definedName>
    <definedName name="juuuhb" localSheetId="5" hidden="1">{"TAB1",#N/A,TRUE,"GENERAL";"TAB2",#N/A,TRUE,"GENERAL";"TAB3",#N/A,TRUE,"GENERAL";"TAB4",#N/A,TRUE,"GENERAL";"TAB5",#N/A,TRUE,"GENERAL"}</definedName>
    <definedName name="juuuhb" localSheetId="6" hidden="1">{"TAB1",#N/A,TRUE,"GENERAL";"TAB2",#N/A,TRUE,"GENERAL";"TAB3",#N/A,TRUE,"GENERAL";"TAB4",#N/A,TRUE,"GENERAL";"TAB5",#N/A,TRUE,"GENERAL"}</definedName>
    <definedName name="juuuhb" localSheetId="7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localSheetId="1" hidden="1">{"via1",#N/A,TRUE,"general";"via2",#N/A,TRUE,"general";"via3",#N/A,TRUE,"general"}</definedName>
    <definedName name="jyjt7" localSheetId="2" hidden="1">{"via1",#N/A,TRUE,"general";"via2",#N/A,TRUE,"general";"via3",#N/A,TRUE,"general"}</definedName>
    <definedName name="jyjt7" localSheetId="3" hidden="1">{"via1",#N/A,TRUE,"general";"via2",#N/A,TRUE,"general";"via3",#N/A,TRUE,"general"}</definedName>
    <definedName name="jyjt7" localSheetId="4" hidden="1">{"via1",#N/A,TRUE,"general";"via2",#N/A,TRUE,"general";"via3",#N/A,TRUE,"general"}</definedName>
    <definedName name="jyjt7" localSheetId="5" hidden="1">{"via1",#N/A,TRUE,"general";"via2",#N/A,TRUE,"general";"via3",#N/A,TRUE,"general"}</definedName>
    <definedName name="jyjt7" localSheetId="6" hidden="1">{"via1",#N/A,TRUE,"general";"via2",#N/A,TRUE,"general";"via3",#N/A,TRUE,"general"}</definedName>
    <definedName name="jyjt7" localSheetId="7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localSheetId="3" hidden="1">{"via1",#N/A,TRUE,"general";"via2",#N/A,TRUE,"general";"via3",#N/A,TRUE,"general"}</definedName>
    <definedName name="jyt" localSheetId="4" hidden="1">{"via1",#N/A,TRUE,"general";"via2",#N/A,TRUE,"general";"via3",#N/A,TRUE,"general"}</definedName>
    <definedName name="jyt" localSheetId="5" hidden="1">{"via1",#N/A,TRUE,"general";"via2",#N/A,TRUE,"general";"via3",#N/A,TRUE,"general"}</definedName>
    <definedName name="jyt" localSheetId="6" hidden="1">{"via1",#N/A,TRUE,"general";"via2",#N/A,TRUE,"general";"via3",#N/A,TRUE,"general"}</definedName>
    <definedName name="jyt" localSheetId="7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localSheetId="3" hidden="1">{"via1",#N/A,TRUE,"general";"via2",#N/A,TRUE,"general";"via3",#N/A,TRUE,"general"}</definedName>
    <definedName name="jytj" localSheetId="4" hidden="1">{"via1",#N/A,TRUE,"general";"via2",#N/A,TRUE,"general";"via3",#N/A,TRUE,"general"}</definedName>
    <definedName name="jytj" localSheetId="5" hidden="1">{"via1",#N/A,TRUE,"general";"via2",#N/A,TRUE,"general";"via3",#N/A,TRUE,"general"}</definedName>
    <definedName name="jytj" localSheetId="6" hidden="1">{"via1",#N/A,TRUE,"general";"via2",#N/A,TRUE,"general";"via3",#N/A,TRUE,"general"}</definedName>
    <definedName name="jytj" localSheetId="7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localSheetId="3" hidden="1">{"via1",#N/A,TRUE,"general";"via2",#N/A,TRUE,"general";"via3",#N/A,TRUE,"general"}</definedName>
    <definedName name="jyuju" localSheetId="4" hidden="1">{"via1",#N/A,TRUE,"general";"via2",#N/A,TRUE,"general";"via3",#N/A,TRUE,"general"}</definedName>
    <definedName name="jyuju" localSheetId="5" hidden="1">{"via1",#N/A,TRUE,"general";"via2",#N/A,TRUE,"general";"via3",#N/A,TRUE,"general"}</definedName>
    <definedName name="jyuju" localSheetId="6" hidden="1">{"via1",#N/A,TRUE,"general";"via2",#N/A,TRUE,"general";"via3",#N/A,TRUE,"general"}</definedName>
    <definedName name="jyuju" localSheetId="7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localSheetId="3" hidden="1">{"via1",#N/A,TRUE,"general";"via2",#N/A,TRUE,"general";"via3",#N/A,TRUE,"general"}</definedName>
    <definedName name="jyujyuj" localSheetId="4" hidden="1">{"via1",#N/A,TRUE,"general";"via2",#N/A,TRUE,"general";"via3",#N/A,TRUE,"general"}</definedName>
    <definedName name="jyujyuj" localSheetId="5" hidden="1">{"via1",#N/A,TRUE,"general";"via2",#N/A,TRUE,"general";"via3",#N/A,TRUE,"general"}</definedName>
    <definedName name="jyujyuj" localSheetId="6" hidden="1">{"via1",#N/A,TRUE,"general";"via2",#N/A,TRUE,"general";"via3",#N/A,TRUE,"general"}</definedName>
    <definedName name="jyujyuj" localSheetId="7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localSheetId="1" hidden="1">{"via1",#N/A,TRUE,"general";"via2",#N/A,TRUE,"general";"via3",#N/A,TRUE,"general"}</definedName>
    <definedName name="KHGGH" localSheetId="2" hidden="1">{"via1",#N/A,TRUE,"general";"via2",#N/A,TRUE,"general";"via3",#N/A,TRUE,"general"}</definedName>
    <definedName name="KHGGH" localSheetId="3" hidden="1">{"via1",#N/A,TRUE,"general";"via2",#N/A,TRUE,"general";"via3",#N/A,TRUE,"general"}</definedName>
    <definedName name="KHGGH" localSheetId="4" hidden="1">{"via1",#N/A,TRUE,"general";"via2",#N/A,TRUE,"general";"via3",#N/A,TRUE,"general"}</definedName>
    <definedName name="KHGGH" localSheetId="5" hidden="1">{"via1",#N/A,TRUE,"general";"via2",#N/A,TRUE,"general";"via3",#N/A,TRUE,"general"}</definedName>
    <definedName name="KHGGH" localSheetId="6" hidden="1">{"via1",#N/A,TRUE,"general";"via2",#N/A,TRUE,"general";"via3",#N/A,TRUE,"general"}</definedName>
    <definedName name="KHGGH" localSheetId="7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" hidden="1">{"TAB1",#N/A,TRUE,"GENERAL";"TAB2",#N/A,TRUE,"GENERAL";"TAB3",#N/A,TRUE,"GENERAL";"TAB4",#N/A,TRUE,"GENERAL";"TAB5",#N/A,TRUE,"GENERAL"}</definedName>
    <definedName name="khjk7" localSheetId="2" hidden="1">{"TAB1",#N/A,TRUE,"GENERAL";"TAB2",#N/A,TRUE,"GENERAL";"TAB3",#N/A,TRUE,"GENERAL";"TAB4",#N/A,TRUE,"GENERAL";"TAB5",#N/A,TRUE,"GENERAL"}</definedName>
    <definedName name="khjk7" localSheetId="3" hidden="1">{"TAB1",#N/A,TRUE,"GENERAL";"TAB2",#N/A,TRUE,"GENERAL";"TAB3",#N/A,TRUE,"GENERAL";"TAB4",#N/A,TRUE,"GENERAL";"TAB5",#N/A,TRUE,"GENERAL"}</definedName>
    <definedName name="khjk7" localSheetId="4" hidden="1">{"TAB1",#N/A,TRUE,"GENERAL";"TAB2",#N/A,TRUE,"GENERAL";"TAB3",#N/A,TRUE,"GENERAL";"TAB4",#N/A,TRUE,"GENERAL";"TAB5",#N/A,TRUE,"GENERAL"}</definedName>
    <definedName name="khjk7" localSheetId="5" hidden="1">{"TAB1",#N/A,TRUE,"GENERAL";"TAB2",#N/A,TRUE,"GENERAL";"TAB3",#N/A,TRUE,"GENERAL";"TAB4",#N/A,TRUE,"GENERAL";"TAB5",#N/A,TRUE,"GENERAL"}</definedName>
    <definedName name="khjk7" localSheetId="6" hidden="1">{"TAB1",#N/A,TRUE,"GENERAL";"TAB2",#N/A,TRUE,"GENERAL";"TAB3",#N/A,TRUE,"GENERAL";"TAB4",#N/A,TRUE,"GENERAL";"TAB5",#N/A,TRUE,"GENERAL"}</definedName>
    <definedName name="khjk7" localSheetId="7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" hidden="1">{"via1",#N/A,TRUE,"general";"via2",#N/A,TRUE,"general";"via3",#N/A,TRUE,"general"}</definedName>
    <definedName name="kikik" localSheetId="2" hidden="1">{"via1",#N/A,TRUE,"general";"via2",#N/A,TRUE,"general";"via3",#N/A,TRUE,"general"}</definedName>
    <definedName name="kikik" localSheetId="3" hidden="1">{"via1",#N/A,TRUE,"general";"via2",#N/A,TRUE,"general";"via3",#N/A,TRUE,"general"}</definedName>
    <definedName name="kikik" localSheetId="4" hidden="1">{"via1",#N/A,TRUE,"general";"via2",#N/A,TRUE,"general";"via3",#N/A,TRUE,"general"}</definedName>
    <definedName name="kikik" localSheetId="5" hidden="1">{"via1",#N/A,TRUE,"general";"via2",#N/A,TRUE,"general";"via3",#N/A,TRUE,"general"}</definedName>
    <definedName name="kikik" localSheetId="6" hidden="1">{"via1",#N/A,TRUE,"general";"via2",#N/A,TRUE,"general";"via3",#N/A,TRUE,"general"}</definedName>
    <definedName name="kikik" localSheetId="7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1" hidden="1">{"via1",#N/A,TRUE,"general";"via2",#N/A,TRUE,"general";"via3",#N/A,TRUE,"general"}</definedName>
    <definedName name="kjhkd" localSheetId="2" hidden="1">{"via1",#N/A,TRUE,"general";"via2",#N/A,TRUE,"general";"via3",#N/A,TRUE,"general"}</definedName>
    <definedName name="kjhkd" localSheetId="3" hidden="1">{"via1",#N/A,TRUE,"general";"via2",#N/A,TRUE,"general";"via3",#N/A,TRUE,"general"}</definedName>
    <definedName name="kjhkd" localSheetId="4" hidden="1">{"via1",#N/A,TRUE,"general";"via2",#N/A,TRUE,"general";"via3",#N/A,TRUE,"general"}</definedName>
    <definedName name="kjhkd" localSheetId="5" hidden="1">{"via1",#N/A,TRUE,"general";"via2",#N/A,TRUE,"general";"via3",#N/A,TRUE,"general"}</definedName>
    <definedName name="kjhkd" localSheetId="6" hidden="1">{"via1",#N/A,TRUE,"general";"via2",#N/A,TRUE,"general";"via3",#N/A,TRUE,"general"}</definedName>
    <definedName name="kjhkd" localSheetId="7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1" hidden="1">{"via1",#N/A,TRUE,"general";"via2",#N/A,TRUE,"general";"via3",#N/A,TRUE,"general"}</definedName>
    <definedName name="kjk" localSheetId="2" hidden="1">{"via1",#N/A,TRUE,"general";"via2",#N/A,TRUE,"general";"via3",#N/A,TRUE,"general"}</definedName>
    <definedName name="kjk" localSheetId="3" hidden="1">{"via1",#N/A,TRUE,"general";"via2",#N/A,TRUE,"general";"via3",#N/A,TRUE,"general"}</definedName>
    <definedName name="kjk" localSheetId="4" hidden="1">{"via1",#N/A,TRUE,"general";"via2",#N/A,TRUE,"general";"via3",#N/A,TRUE,"general"}</definedName>
    <definedName name="kjk" localSheetId="5" hidden="1">{"via1",#N/A,TRUE,"general";"via2",#N/A,TRUE,"general";"via3",#N/A,TRUE,"general"}</definedName>
    <definedName name="kjk" localSheetId="6" hidden="1">{"via1",#N/A,TRUE,"general";"via2",#N/A,TRUE,"general";"via3",#N/A,TRUE,"general"}</definedName>
    <definedName name="kjk" localSheetId="7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localSheetId="3" hidden="1">{"via1",#N/A,TRUE,"general";"via2",#N/A,TRUE,"general";"via3",#N/A,TRUE,"general"}</definedName>
    <definedName name="kjtrkjr" localSheetId="4" hidden="1">{"via1",#N/A,TRUE,"general";"via2",#N/A,TRUE,"general";"via3",#N/A,TRUE,"general"}</definedName>
    <definedName name="kjtrkjr" localSheetId="5" hidden="1">{"via1",#N/A,TRUE,"general";"via2",#N/A,TRUE,"general";"via3",#N/A,TRUE,"general"}</definedName>
    <definedName name="kjtrkjr" localSheetId="6" hidden="1">{"via1",#N/A,TRUE,"general";"via2",#N/A,TRUE,"general";"via3",#N/A,TRUE,"general"}</definedName>
    <definedName name="kjtrkjr" localSheetId="7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1" hidden="1">{"via1",#N/A,TRUE,"general";"via2",#N/A,TRUE,"general";"via3",#N/A,TRUE,"general"}</definedName>
    <definedName name="kkkki" localSheetId="2" hidden="1">{"via1",#N/A,TRUE,"general";"via2",#N/A,TRUE,"general";"via3",#N/A,TRUE,"general"}</definedName>
    <definedName name="kkkki" localSheetId="3" hidden="1">{"via1",#N/A,TRUE,"general";"via2",#N/A,TRUE,"general";"via3",#N/A,TRUE,"general"}</definedName>
    <definedName name="kkkki" localSheetId="4" hidden="1">{"via1",#N/A,TRUE,"general";"via2",#N/A,TRUE,"general";"via3",#N/A,TRUE,"general"}</definedName>
    <definedName name="kkkki" localSheetId="5" hidden="1">{"via1",#N/A,TRUE,"general";"via2",#N/A,TRUE,"general";"via3",#N/A,TRUE,"general"}</definedName>
    <definedName name="kkkki" localSheetId="6" hidden="1">{"via1",#N/A,TRUE,"general";"via2",#N/A,TRUE,"general";"via3",#N/A,TRUE,"general"}</definedName>
    <definedName name="kkkki" localSheetId="7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localSheetId="3" hidden="1">{"TAB1",#N/A,TRUE,"GENERAL";"TAB2",#N/A,TRUE,"GENERAL";"TAB3",#N/A,TRUE,"GENERAL";"TAB4",#N/A,TRUE,"GENERAL";"TAB5",#N/A,TRUE,"GENERAL"}</definedName>
    <definedName name="kkkkkki" localSheetId="4" hidden="1">{"TAB1",#N/A,TRUE,"GENERAL";"TAB2",#N/A,TRUE,"GENERAL";"TAB3",#N/A,TRUE,"GENERAL";"TAB4",#N/A,TRUE,"GENERAL";"TAB5",#N/A,TRUE,"GENERAL"}</definedName>
    <definedName name="kkkkkki" localSheetId="5" hidden="1">{"TAB1",#N/A,TRUE,"GENERAL";"TAB2",#N/A,TRUE,"GENERAL";"TAB3",#N/A,TRUE,"GENERAL";"TAB4",#N/A,TRUE,"GENERAL";"TAB5",#N/A,TRUE,"GENERAL"}</definedName>
    <definedName name="kkkkkki" localSheetId="6" hidden="1">{"TAB1",#N/A,TRUE,"GENERAL";"TAB2",#N/A,TRUE,"GENERAL";"TAB3",#N/A,TRUE,"GENERAL";"TAB4",#N/A,TRUE,"GENERAL";"TAB5",#N/A,TRUE,"GENERAL"}</definedName>
    <definedName name="kkkkkki" localSheetId="7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1">'APUS CAPITULO 3'!eririutriuthdc</definedName>
    <definedName name="kl" localSheetId="2">'APUS CAPITULO 4'!eririutriuthdc</definedName>
    <definedName name="kl" localSheetId="3">'APUS CAPITULO 5'!eririutriuthdc</definedName>
    <definedName name="kl" localSheetId="4">'APUS CAPITULO 6'!eririutriuthdc</definedName>
    <definedName name="kl" localSheetId="5">'APUS CAPITULO 7'!eririutriuthdc</definedName>
    <definedName name="kl" localSheetId="6">'APUS CAPITULO 8'!eririutriuthdc</definedName>
    <definedName name="kl" localSheetId="7">'APUS CAPITULO 9'!eririutriuthdc</definedName>
    <definedName name="kl">[0]!eririutriuthdc</definedName>
    <definedName name="klklk">#REF!</definedName>
    <definedName name="km">#REF!</definedName>
    <definedName name="krtrk" localSheetId="1" hidden="1">{"via1",#N/A,TRUE,"general";"via2",#N/A,TRUE,"general";"via3",#N/A,TRUE,"general"}</definedName>
    <definedName name="krtrk" localSheetId="2" hidden="1">{"via1",#N/A,TRUE,"general";"via2",#N/A,TRUE,"general";"via3",#N/A,TRUE,"general"}</definedName>
    <definedName name="krtrk" localSheetId="3" hidden="1">{"via1",#N/A,TRUE,"general";"via2",#N/A,TRUE,"general";"via3",#N/A,TRUE,"general"}</definedName>
    <definedName name="krtrk" localSheetId="4" hidden="1">{"via1",#N/A,TRUE,"general";"via2",#N/A,TRUE,"general";"via3",#N/A,TRUE,"general"}</definedName>
    <definedName name="krtrk" localSheetId="5" hidden="1">{"via1",#N/A,TRUE,"general";"via2",#N/A,TRUE,"general";"via3",#N/A,TRUE,"general"}</definedName>
    <definedName name="krtrk" localSheetId="6" hidden="1">{"via1",#N/A,TRUE,"general";"via2",#N/A,TRUE,"general";"via3",#N/A,TRUE,"general"}</definedName>
    <definedName name="krtrk" localSheetId="7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1" hidden="1">{"TAB1",#N/A,TRUE,"GENERAL";"TAB2",#N/A,TRUE,"GENERAL";"TAB3",#N/A,TRUE,"GENERAL";"TAB4",#N/A,TRUE,"GENERAL";"TAB5",#N/A,TRUE,"GENERAL"}</definedName>
    <definedName name="kyr" localSheetId="2" hidden="1">{"TAB1",#N/A,TRUE,"GENERAL";"TAB2",#N/A,TRUE,"GENERAL";"TAB3",#N/A,TRUE,"GENERAL";"TAB4",#N/A,TRUE,"GENERAL";"TAB5",#N/A,TRUE,"GENERAL"}</definedName>
    <definedName name="kyr" localSheetId="3" hidden="1">{"TAB1",#N/A,TRUE,"GENERAL";"TAB2",#N/A,TRUE,"GENERAL";"TAB3",#N/A,TRUE,"GENERAL";"TAB4",#N/A,TRUE,"GENERAL";"TAB5",#N/A,TRUE,"GENERAL"}</definedName>
    <definedName name="kyr" localSheetId="4" hidden="1">{"TAB1",#N/A,TRUE,"GENERAL";"TAB2",#N/A,TRUE,"GENERAL";"TAB3",#N/A,TRUE,"GENERAL";"TAB4",#N/A,TRUE,"GENERAL";"TAB5",#N/A,TRUE,"GENERAL"}</definedName>
    <definedName name="kyr" localSheetId="5" hidden="1">{"TAB1",#N/A,TRUE,"GENERAL";"TAB2",#N/A,TRUE,"GENERAL";"TAB3",#N/A,TRUE,"GENERAL";"TAB4",#N/A,TRUE,"GENERAL";"TAB5",#N/A,TRUE,"GENERAL"}</definedName>
    <definedName name="kyr" localSheetId="6" hidden="1">{"TAB1",#N/A,TRUE,"GENERAL";"TAB2",#N/A,TRUE,"GENERAL";"TAB3",#N/A,TRUE,"GENERAL";"TAB4",#N/A,TRUE,"GENERAL";"TAB5",#N/A,TRUE,"GENERAL"}</definedName>
    <definedName name="kyr" localSheetId="7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[75]LISTADO!#REF!</definedName>
    <definedName name="LICITACION">#REF!</definedName>
    <definedName name="LINEA">[76]CONT_ADI!#REF!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[77]TOTALES!$D$7:$D$654</definedName>
    <definedName name="liuoo" localSheetId="1" hidden="1">{"TAB1",#N/A,TRUE,"GENERAL";"TAB2",#N/A,TRUE,"GENERAL";"TAB3",#N/A,TRUE,"GENERAL";"TAB4",#N/A,TRUE,"GENERAL";"TAB5",#N/A,TRUE,"GENERAL"}</definedName>
    <definedName name="liuoo" localSheetId="2" hidden="1">{"TAB1",#N/A,TRUE,"GENERAL";"TAB2",#N/A,TRUE,"GENERAL";"TAB3",#N/A,TRUE,"GENERAL";"TAB4",#N/A,TRUE,"GENERAL";"TAB5",#N/A,TRUE,"GENERAL"}</definedName>
    <definedName name="liuoo" localSheetId="3" hidden="1">{"TAB1",#N/A,TRUE,"GENERAL";"TAB2",#N/A,TRUE,"GENERAL";"TAB3",#N/A,TRUE,"GENERAL";"TAB4",#N/A,TRUE,"GENERAL";"TAB5",#N/A,TRUE,"GENERAL"}</definedName>
    <definedName name="liuoo" localSheetId="4" hidden="1">{"TAB1",#N/A,TRUE,"GENERAL";"TAB2",#N/A,TRUE,"GENERAL";"TAB3",#N/A,TRUE,"GENERAL";"TAB4",#N/A,TRUE,"GENERAL";"TAB5",#N/A,TRUE,"GENERAL"}</definedName>
    <definedName name="liuoo" localSheetId="5" hidden="1">{"TAB1",#N/A,TRUE,"GENERAL";"TAB2",#N/A,TRUE,"GENERAL";"TAB3",#N/A,TRUE,"GENERAL";"TAB4",#N/A,TRUE,"GENERAL";"TAB5",#N/A,TRUE,"GENERAL"}</definedName>
    <definedName name="liuoo" localSheetId="6" hidden="1">{"TAB1",#N/A,TRUE,"GENERAL";"TAB2",#N/A,TRUE,"GENERAL";"TAB3",#N/A,TRUE,"GENERAL";"TAB4",#N/A,TRUE,"GENERAL";"TAB5",#N/A,TRUE,"GENERAL"}</definedName>
    <definedName name="liuoo" localSheetId="7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1" hidden="1">{"via1",#N/A,TRUE,"general";"via2",#N/A,TRUE,"general";"via3",#N/A,TRUE,"general"}</definedName>
    <definedName name="lkj" localSheetId="2" hidden="1">{"via1",#N/A,TRUE,"general";"via2",#N/A,TRUE,"general";"via3",#N/A,TRUE,"general"}</definedName>
    <definedName name="lkj" localSheetId="3" hidden="1">{"via1",#N/A,TRUE,"general";"via2",#N/A,TRUE,"general";"via3",#N/A,TRUE,"general"}</definedName>
    <definedName name="lkj" localSheetId="4" hidden="1">{"via1",#N/A,TRUE,"general";"via2",#N/A,TRUE,"general";"via3",#N/A,TRUE,"general"}</definedName>
    <definedName name="lkj" localSheetId="5" hidden="1">{"via1",#N/A,TRUE,"general";"via2",#N/A,TRUE,"general";"via3",#N/A,TRUE,"general"}</definedName>
    <definedName name="lkj" localSheetId="6" hidden="1">{"via1",#N/A,TRUE,"general";"via2",#N/A,TRUE,"general";"via3",#N/A,TRUE,"general"}</definedName>
    <definedName name="lkj" localSheetId="7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" hidden="1">{"TAB1",#N/A,TRUE,"GENERAL";"TAB2",#N/A,TRUE,"GENERAL";"TAB3",#N/A,TRUE,"GENERAL";"TAB4",#N/A,TRUE,"GENERAL";"TAB5",#N/A,TRUE,"GENERAL"}</definedName>
    <definedName name="LKJLJK" localSheetId="2" hidden="1">{"TAB1",#N/A,TRUE,"GENERAL";"TAB2",#N/A,TRUE,"GENERAL";"TAB3",#N/A,TRUE,"GENERAL";"TAB4",#N/A,TRUE,"GENERAL";"TAB5",#N/A,TRUE,"GENERAL"}</definedName>
    <definedName name="LKJLJK" localSheetId="3" hidden="1">{"TAB1",#N/A,TRUE,"GENERAL";"TAB2",#N/A,TRUE,"GENERAL";"TAB3",#N/A,TRUE,"GENERAL";"TAB4",#N/A,TRUE,"GENERAL";"TAB5",#N/A,TRUE,"GENERAL"}</definedName>
    <definedName name="LKJLJK" localSheetId="4" hidden="1">{"TAB1",#N/A,TRUE,"GENERAL";"TAB2",#N/A,TRUE,"GENERAL";"TAB3",#N/A,TRUE,"GENERAL";"TAB4",#N/A,TRUE,"GENERAL";"TAB5",#N/A,TRUE,"GENERAL"}</definedName>
    <definedName name="LKJLJK" localSheetId="5" hidden="1">{"TAB1",#N/A,TRUE,"GENERAL";"TAB2",#N/A,TRUE,"GENERAL";"TAB3",#N/A,TRUE,"GENERAL";"TAB4",#N/A,TRUE,"GENERAL";"TAB5",#N/A,TRUE,"GENERAL"}</definedName>
    <definedName name="LKJLJK" localSheetId="6" hidden="1">{"TAB1",#N/A,TRUE,"GENERAL";"TAB2",#N/A,TRUE,"GENERAL";"TAB3",#N/A,TRUE,"GENERAL";"TAB4",#N/A,TRUE,"GENERAL";"TAB5",#N/A,TRUE,"GENERAL"}</definedName>
    <definedName name="LKJLJK" localSheetId="7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1" hidden="1">{#N/A,#N/A,FALSE,"orthoflow";#N/A,#N/A,FALSE,"Miscelaneos";#N/A,#N/A,FALSE,"Instrumentacio";#N/A,#N/A,FALSE,"Electrico";#N/A,#N/A,FALSE,"Valv. Seguridad"}</definedName>
    <definedName name="LL" localSheetId="2" hidden="1">{#N/A,#N/A,FALSE,"orthoflow";#N/A,#N/A,FALSE,"Miscelaneos";#N/A,#N/A,FALSE,"Instrumentacio";#N/A,#N/A,FALSE,"Electrico";#N/A,#N/A,FALSE,"Valv. Seguridad"}</definedName>
    <definedName name="LL" localSheetId="3" hidden="1">{#N/A,#N/A,FALSE,"orthoflow";#N/A,#N/A,FALSE,"Miscelaneos";#N/A,#N/A,FALSE,"Instrumentacio";#N/A,#N/A,FALSE,"Electrico";#N/A,#N/A,FALSE,"Valv. Seguridad"}</definedName>
    <definedName name="LL" localSheetId="4" hidden="1">{#N/A,#N/A,FALSE,"orthoflow";#N/A,#N/A,FALSE,"Miscelaneos";#N/A,#N/A,FALSE,"Instrumentacio";#N/A,#N/A,FALSE,"Electrico";#N/A,#N/A,FALSE,"Valv. Seguridad"}</definedName>
    <definedName name="LL" localSheetId="5" hidden="1">{#N/A,#N/A,FALSE,"orthoflow";#N/A,#N/A,FALSE,"Miscelaneos";#N/A,#N/A,FALSE,"Instrumentacio";#N/A,#N/A,FALSE,"Electrico";#N/A,#N/A,FALSE,"Valv. Seguridad"}</definedName>
    <definedName name="LL" localSheetId="6" hidden="1">{#N/A,#N/A,FALSE,"orthoflow";#N/A,#N/A,FALSE,"Miscelaneos";#N/A,#N/A,FALSE,"Instrumentacio";#N/A,#N/A,FALSE,"Electrico";#N/A,#N/A,FALSE,"Valv. Seguridad"}</definedName>
    <definedName name="LL" localSheetId="7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#REF!</definedName>
    <definedName name="lllllh" localSheetId="1" hidden="1">{"via1",#N/A,TRUE,"general";"via2",#N/A,TRUE,"general";"via3",#N/A,TRUE,"general"}</definedName>
    <definedName name="lllllh" localSheetId="2" hidden="1">{"via1",#N/A,TRUE,"general";"via2",#N/A,TRUE,"general";"via3",#N/A,TRUE,"general"}</definedName>
    <definedName name="lllllh" localSheetId="3" hidden="1">{"via1",#N/A,TRUE,"general";"via2",#N/A,TRUE,"general";"via3",#N/A,TRUE,"general"}</definedName>
    <definedName name="lllllh" localSheetId="4" hidden="1">{"via1",#N/A,TRUE,"general";"via2",#N/A,TRUE,"general";"via3",#N/A,TRUE,"general"}</definedName>
    <definedName name="lllllh" localSheetId="5" hidden="1">{"via1",#N/A,TRUE,"general";"via2",#N/A,TRUE,"general";"via3",#N/A,TRUE,"general"}</definedName>
    <definedName name="lllllh" localSheetId="6" hidden="1">{"via1",#N/A,TRUE,"general";"via2",#N/A,TRUE,"general";"via3",#N/A,TRUE,"general"}</definedName>
    <definedName name="lllllh" localSheetId="7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localSheetId="3" hidden="1">{"via1",#N/A,TRUE,"general";"via2",#N/A,TRUE,"general";"via3",#N/A,TRUE,"general"}</definedName>
    <definedName name="lllllllo" localSheetId="4" hidden="1">{"via1",#N/A,TRUE,"general";"via2",#N/A,TRUE,"general";"via3",#N/A,TRUE,"general"}</definedName>
    <definedName name="lllllllo" localSheetId="5" hidden="1">{"via1",#N/A,TRUE,"general";"via2",#N/A,TRUE,"general";"via3",#N/A,TRUE,"general"}</definedName>
    <definedName name="lllllllo" localSheetId="6" hidden="1">{"via1",#N/A,TRUE,"general";"via2",#N/A,TRUE,"general";"via3",#N/A,TRUE,"general"}</definedName>
    <definedName name="lllllllo" localSheetId="7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0">[25]!absc</definedName>
    <definedName name="LOCA" localSheetId="1">[25]!absc</definedName>
    <definedName name="LOCA" localSheetId="2">[25]!absc</definedName>
    <definedName name="LOCA" localSheetId="3">[25]!absc</definedName>
    <definedName name="LOCA" localSheetId="4">[25]!absc</definedName>
    <definedName name="LOCA" localSheetId="5">[25]!absc</definedName>
    <definedName name="LOCA" localSheetId="6">[25]!absc</definedName>
    <definedName name="LOCA" localSheetId="7">[25]!absc</definedName>
    <definedName name="LOCA">[25]!absc</definedName>
    <definedName name="LOCA1" localSheetId="0">[0]!absc</definedName>
    <definedName name="LOCA1" localSheetId="1">[0]!absc</definedName>
    <definedName name="LOCA1" localSheetId="2">[0]!absc</definedName>
    <definedName name="LOCA1" localSheetId="3">[0]!absc</definedName>
    <definedName name="LOCA1" localSheetId="4">[0]!absc</definedName>
    <definedName name="LOCA1" localSheetId="5">[0]!absc</definedName>
    <definedName name="LOCA1" localSheetId="6">[0]!absc</definedName>
    <definedName name="LOCA1" localSheetId="7">[0]!absc</definedName>
    <definedName name="LOCA1">[0]!absc</definedName>
    <definedName name="LOCALIZACION_Y_REPLANTEO">#REF!</definedName>
    <definedName name="LOGO" localSheetId="1">'APUS CAPITULO 3'!eririutriuthdc</definedName>
    <definedName name="LOGO" localSheetId="2">'APUS CAPITULO 4'!eririutriuthdc</definedName>
    <definedName name="LOGO" localSheetId="3">'APUS CAPITULO 5'!eririutriuthdc</definedName>
    <definedName name="LOGO" localSheetId="4">'APUS CAPITULO 6'!eririutriuthdc</definedName>
    <definedName name="LOGO" localSheetId="5">'APUS CAPITULO 7'!eririutriuthdc</definedName>
    <definedName name="LOGO" localSheetId="6">'APUS CAPITULO 8'!eririutriuthdc</definedName>
    <definedName name="LOGO" localSheetId="7">'APUS CAPITULO 9'!eririutriuthdc</definedName>
    <definedName name="LOGO">[0]!eririutriuthdc</definedName>
    <definedName name="lolol" localSheetId="1" hidden="1">{"TAB1",#N/A,TRUE,"GENERAL";"TAB2",#N/A,TRUE,"GENERAL";"TAB3",#N/A,TRUE,"GENERAL";"TAB4",#N/A,TRUE,"GENERAL";"TAB5",#N/A,TRUE,"GENERAL"}</definedName>
    <definedName name="lolol" localSheetId="2" hidden="1">{"TAB1",#N/A,TRUE,"GENERAL";"TAB2",#N/A,TRUE,"GENERAL";"TAB3",#N/A,TRUE,"GENERAL";"TAB4",#N/A,TRUE,"GENERAL";"TAB5",#N/A,TRUE,"GENERAL"}</definedName>
    <definedName name="lolol" localSheetId="3" hidden="1">{"TAB1",#N/A,TRUE,"GENERAL";"TAB2",#N/A,TRUE,"GENERAL";"TAB3",#N/A,TRUE,"GENERAL";"TAB4",#N/A,TRUE,"GENERAL";"TAB5",#N/A,TRUE,"GENERAL"}</definedName>
    <definedName name="lolol" localSheetId="4" hidden="1">{"TAB1",#N/A,TRUE,"GENERAL";"TAB2",#N/A,TRUE,"GENERAL";"TAB3",#N/A,TRUE,"GENERAL";"TAB4",#N/A,TRUE,"GENERAL";"TAB5",#N/A,TRUE,"GENERAL"}</definedName>
    <definedName name="lolol" localSheetId="5" hidden="1">{"TAB1",#N/A,TRUE,"GENERAL";"TAB2",#N/A,TRUE,"GENERAL";"TAB3",#N/A,TRUE,"GENERAL";"TAB4",#N/A,TRUE,"GENERAL";"TAB5",#N/A,TRUE,"GENERAL"}</definedName>
    <definedName name="lolol" localSheetId="6" hidden="1">{"TAB1",#N/A,TRUE,"GENERAL";"TAB2",#N/A,TRUE,"GENERAL";"TAB3",#N/A,TRUE,"GENERAL";"TAB4",#N/A,TRUE,"GENERAL";"TAB5",#N/A,TRUE,"GENERAL"}</definedName>
    <definedName name="lolol" localSheetId="7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1" hidden="1">{"via1",#N/A,TRUE,"general";"via2",#N/A,TRUE,"general";"via3",#N/A,TRUE,"general"}</definedName>
    <definedName name="lplpl" localSheetId="2" hidden="1">{"via1",#N/A,TRUE,"general";"via2",#N/A,TRUE,"general";"via3",#N/A,TRUE,"general"}</definedName>
    <definedName name="lplpl" localSheetId="3" hidden="1">{"via1",#N/A,TRUE,"general";"via2",#N/A,TRUE,"general";"via3",#N/A,TRUE,"general"}</definedName>
    <definedName name="lplpl" localSheetId="4" hidden="1">{"via1",#N/A,TRUE,"general";"via2",#N/A,TRUE,"general";"via3",#N/A,TRUE,"general"}</definedName>
    <definedName name="lplpl" localSheetId="5" hidden="1">{"via1",#N/A,TRUE,"general";"via2",#N/A,TRUE,"general";"via3",#N/A,TRUE,"general"}</definedName>
    <definedName name="lplpl" localSheetId="6" hidden="1">{"via1",#N/A,TRUE,"general";"via2",#N/A,TRUE,"general";"via3",#N/A,TRUE,"general"}</definedName>
    <definedName name="lplpl" localSheetId="7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>'[35]Res-Accide-10'!#REF!</definedName>
    <definedName name="lv">#REF!</definedName>
    <definedName name="m">#REF!</definedName>
    <definedName name="MA">'[35]Res-Accide-10'!#REF!</definedName>
    <definedName name="MACR">#REF!</definedName>
    <definedName name="MACRDEL">'[5]7422CW00'!#REF!</definedName>
    <definedName name="Macroactividad">#REF!</definedName>
    <definedName name="mafdsf" localSheetId="1" hidden="1">{"via1",#N/A,TRUE,"general";"via2",#N/A,TRUE,"general";"via3",#N/A,TRUE,"general"}</definedName>
    <definedName name="mafdsf" localSheetId="2" hidden="1">{"via1",#N/A,TRUE,"general";"via2",#N/A,TRUE,"general";"via3",#N/A,TRUE,"general"}</definedName>
    <definedName name="mafdsf" localSheetId="3" hidden="1">{"via1",#N/A,TRUE,"general";"via2",#N/A,TRUE,"general";"via3",#N/A,TRUE,"general"}</definedName>
    <definedName name="mafdsf" localSheetId="4" hidden="1">{"via1",#N/A,TRUE,"general";"via2",#N/A,TRUE,"general";"via3",#N/A,TRUE,"general"}</definedName>
    <definedName name="mafdsf" localSheetId="5" hidden="1">{"via1",#N/A,TRUE,"general";"via2",#N/A,TRUE,"general";"via3",#N/A,TRUE,"general"}</definedName>
    <definedName name="mafdsf" localSheetId="6" hidden="1">{"via1",#N/A,TRUE,"general";"via2",#N/A,TRUE,"general";"via3",#N/A,TRUE,"general"}</definedName>
    <definedName name="mafdsf" localSheetId="7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1" hidden="1">{"TAB1",#N/A,TRUE,"GENERAL";"TAB2",#N/A,TRUE,"GENERAL";"TAB3",#N/A,TRUE,"GENERAL";"TAB4",#N/A,TRUE,"GENERAL";"TAB5",#N/A,TRUE,"GENERAL"}</definedName>
    <definedName name="mao" localSheetId="2" hidden="1">{"TAB1",#N/A,TRUE,"GENERAL";"TAB2",#N/A,TRUE,"GENERAL";"TAB3",#N/A,TRUE,"GENERAL";"TAB4",#N/A,TRUE,"GENERAL";"TAB5",#N/A,TRUE,"GENERAL"}</definedName>
    <definedName name="mao" localSheetId="3" hidden="1">{"TAB1",#N/A,TRUE,"GENERAL";"TAB2",#N/A,TRUE,"GENERAL";"TAB3",#N/A,TRUE,"GENERAL";"TAB4",#N/A,TRUE,"GENERAL";"TAB5",#N/A,TRUE,"GENERAL"}</definedName>
    <definedName name="mao" localSheetId="4" hidden="1">{"TAB1",#N/A,TRUE,"GENERAL";"TAB2",#N/A,TRUE,"GENERAL";"TAB3",#N/A,TRUE,"GENERAL";"TAB4",#N/A,TRUE,"GENERAL";"TAB5",#N/A,TRUE,"GENERAL"}</definedName>
    <definedName name="mao" localSheetId="5" hidden="1">{"TAB1",#N/A,TRUE,"GENERAL";"TAB2",#N/A,TRUE,"GENERAL";"TAB3",#N/A,TRUE,"GENERAL";"TAB4",#N/A,TRUE,"GENERAL";"TAB5",#N/A,TRUE,"GENERAL"}</definedName>
    <definedName name="mao" localSheetId="6" hidden="1">{"TAB1",#N/A,TRUE,"GENERAL";"TAB2",#N/A,TRUE,"GENERAL";"TAB3",#N/A,TRUE,"GENERAL";"TAB4",#N/A,TRUE,"GENERAL";"TAB5",#N/A,TRUE,"GENERAL"}</definedName>
    <definedName name="mao" localSheetId="7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localSheetId="2" hidden="1">{"via1",#N/A,TRUE,"general";"via2",#N/A,TRUE,"general";"via3",#N/A,TRUE,"general"}</definedName>
    <definedName name="maow" localSheetId="3" hidden="1">{"via1",#N/A,TRUE,"general";"via2",#N/A,TRUE,"general";"via3",#N/A,TRUE,"general"}</definedName>
    <definedName name="maow" localSheetId="4" hidden="1">{"via1",#N/A,TRUE,"general";"via2",#N/A,TRUE,"general";"via3",#N/A,TRUE,"general"}</definedName>
    <definedName name="maow" localSheetId="5" hidden="1">{"via1",#N/A,TRUE,"general";"via2",#N/A,TRUE,"general";"via3",#N/A,TRUE,"general"}</definedName>
    <definedName name="maow" localSheetId="6" hidden="1">{"via1",#N/A,TRUE,"general";"via2",#N/A,TRUE,"general";"via3",#N/A,TRUE,"general"}</definedName>
    <definedName name="maow" localSheetId="7" hidden="1">{"via1",#N/A,TRUE,"general";"via2",#N/A,TRUE,"general";"via3",#N/A,TRUE,"general"}</definedName>
    <definedName name="maow" hidden="1">{"via1",#N/A,TRUE,"general";"via2",#N/A,TRUE,"general";"via3",#N/A,TRUE,"general"}</definedName>
    <definedName name="MAQUINAR">[49]Insum!$A$68:$H$98</definedName>
    <definedName name="mar">'[35]Res-Accide-10'!#REF!</definedName>
    <definedName name="MARCO_H">#REF!</definedName>
    <definedName name="marina">'[78]Informe Semanal 1'!#REF!</definedName>
    <definedName name="masor" localSheetId="1" hidden="1">{"via1",#N/A,TRUE,"general";"via2",#N/A,TRUE,"general";"via3",#N/A,TRUE,"general"}</definedName>
    <definedName name="masor" localSheetId="2" hidden="1">{"via1",#N/A,TRUE,"general";"via2",#N/A,TRUE,"general";"via3",#N/A,TRUE,"general"}</definedName>
    <definedName name="masor" localSheetId="3" hidden="1">{"via1",#N/A,TRUE,"general";"via2",#N/A,TRUE,"general";"via3",#N/A,TRUE,"general"}</definedName>
    <definedName name="masor" localSheetId="4" hidden="1">{"via1",#N/A,TRUE,"general";"via2",#N/A,TRUE,"general";"via3",#N/A,TRUE,"general"}</definedName>
    <definedName name="masor" localSheetId="5" hidden="1">{"via1",#N/A,TRUE,"general";"via2",#N/A,TRUE,"general";"via3",#N/A,TRUE,"general"}</definedName>
    <definedName name="masor" localSheetId="6" hidden="1">{"via1",#N/A,TRUE,"general";"via2",#N/A,TRUE,"general";"via3",#N/A,TRUE,"general"}</definedName>
    <definedName name="masor" localSheetId="7" hidden="1">{"via1",#N/A,TRUE,"general";"via2",#N/A,TRUE,"general";"via3",#N/A,TRUE,"general"}</definedName>
    <definedName name="masor" hidden="1">{"via1",#N/A,TRUE,"general";"via2",#N/A,TRUE,"general";"via3",#N/A,TRUE,"general"}</definedName>
    <definedName name="MAT">#REF!</definedName>
    <definedName name="MATERIAL">'[79]TABLA MATERIALES'!$A$3:$D$654</definedName>
    <definedName name="materiales">[62]materiales!$A$7:$A$1317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1" hidden="1">{"via1",#N/A,TRUE,"general";"via2",#N/A,TRUE,"general";"via3",#N/A,TRUE,"general"}</definedName>
    <definedName name="mdd" localSheetId="2" hidden="1">{"via1",#N/A,TRUE,"general";"via2",#N/A,TRUE,"general";"via3",#N/A,TRUE,"general"}</definedName>
    <definedName name="mdd" localSheetId="3" hidden="1">{"via1",#N/A,TRUE,"general";"via2",#N/A,TRUE,"general";"via3",#N/A,TRUE,"general"}</definedName>
    <definedName name="mdd" localSheetId="4" hidden="1">{"via1",#N/A,TRUE,"general";"via2",#N/A,TRUE,"general";"via3",#N/A,TRUE,"general"}</definedName>
    <definedName name="mdd" localSheetId="5" hidden="1">{"via1",#N/A,TRUE,"general";"via2",#N/A,TRUE,"general";"via3",#N/A,TRUE,"general"}</definedName>
    <definedName name="mdd" localSheetId="6" hidden="1">{"via1",#N/A,TRUE,"general";"via2",#N/A,TRUE,"general";"via3",#N/A,TRUE,"general"}</definedName>
    <definedName name="mdd" localSheetId="7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'[80]CCP,LEYES, Y DEC.'!#REF!</definedName>
    <definedName name="meg" localSheetId="1" hidden="1">{"TAB1",#N/A,TRUE,"GENERAL";"TAB2",#N/A,TRUE,"GENERAL";"TAB3",#N/A,TRUE,"GENERAL";"TAB4",#N/A,TRUE,"GENERAL";"TAB5",#N/A,TRUE,"GENERAL"}</definedName>
    <definedName name="meg" localSheetId="2" hidden="1">{"TAB1",#N/A,TRUE,"GENERAL";"TAB2",#N/A,TRUE,"GENERAL";"TAB3",#N/A,TRUE,"GENERAL";"TAB4",#N/A,TRUE,"GENERAL";"TAB5",#N/A,TRUE,"GENERAL"}</definedName>
    <definedName name="meg" localSheetId="3" hidden="1">{"TAB1",#N/A,TRUE,"GENERAL";"TAB2",#N/A,TRUE,"GENERAL";"TAB3",#N/A,TRUE,"GENERAL";"TAB4",#N/A,TRUE,"GENERAL";"TAB5",#N/A,TRUE,"GENERAL"}</definedName>
    <definedName name="meg" localSheetId="4" hidden="1">{"TAB1",#N/A,TRUE,"GENERAL";"TAB2",#N/A,TRUE,"GENERAL";"TAB3",#N/A,TRUE,"GENERAL";"TAB4",#N/A,TRUE,"GENERAL";"TAB5",#N/A,TRUE,"GENERAL"}</definedName>
    <definedName name="meg" localSheetId="5" hidden="1">{"TAB1",#N/A,TRUE,"GENERAL";"TAB2",#N/A,TRUE,"GENERAL";"TAB3",#N/A,TRUE,"GENERAL";"TAB4",#N/A,TRUE,"GENERAL";"TAB5",#N/A,TRUE,"GENERAL"}</definedName>
    <definedName name="meg" localSheetId="6" hidden="1">{"TAB1",#N/A,TRUE,"GENERAL";"TAB2",#N/A,TRUE,"GENERAL";"TAB3",#N/A,TRUE,"GENERAL";"TAB4",#N/A,TRUE,"GENERAL";"TAB5",#N/A,TRUE,"GENERAL"}</definedName>
    <definedName name="meg" localSheetId="7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'[5]7422CW00'!#REF!</definedName>
    <definedName name="MENU2">'[5]7422CW00'!#REF!</definedName>
    <definedName name="MENU3">'[5]7422CW00'!#REF!</definedName>
    <definedName name="MENU4">'[5]7422CW00'!#REF!</definedName>
    <definedName name="MENU5">'[5]7422CW00'!#REF!</definedName>
    <definedName name="MENU6">'[5]7422CW00'!#REF!</definedName>
    <definedName name="MES">[24]PRESUPUESTO!$C$13</definedName>
    <definedName name="MesCotiz">'[12]LIQ-NOM'!$H$3</definedName>
    <definedName name="MesCotizacion">'[37]LIQUIDA-NOMINA'!$H$3</definedName>
    <definedName name="MESES">#REF!</definedName>
    <definedName name="MesesMora">'[12]LIQ-NOM'!$I$3</definedName>
    <definedName name="Meta1">#REF!</definedName>
    <definedName name="Meta2">#REF!</definedName>
    <definedName name="Meta3">#REF!</definedName>
    <definedName name="mfgjrdt" localSheetId="1" hidden="1">{"TAB1",#N/A,TRUE,"GENERAL";"TAB2",#N/A,TRUE,"GENERAL";"TAB3",#N/A,TRUE,"GENERAL";"TAB4",#N/A,TRUE,"GENERAL";"TAB5",#N/A,TRUE,"GENERAL"}</definedName>
    <definedName name="mfgjrdt" localSheetId="2" hidden="1">{"TAB1",#N/A,TRUE,"GENERAL";"TAB2",#N/A,TRUE,"GENERAL";"TAB3",#N/A,TRUE,"GENERAL";"TAB4",#N/A,TRUE,"GENERAL";"TAB5",#N/A,TRUE,"GENERAL"}</definedName>
    <definedName name="mfgjrdt" localSheetId="3" hidden="1">{"TAB1",#N/A,TRUE,"GENERAL";"TAB2",#N/A,TRUE,"GENERAL";"TAB3",#N/A,TRUE,"GENERAL";"TAB4",#N/A,TRUE,"GENERAL";"TAB5",#N/A,TRUE,"GENERAL"}</definedName>
    <definedName name="mfgjrdt" localSheetId="4" hidden="1">{"TAB1",#N/A,TRUE,"GENERAL";"TAB2",#N/A,TRUE,"GENERAL";"TAB3",#N/A,TRUE,"GENERAL";"TAB4",#N/A,TRUE,"GENERAL";"TAB5",#N/A,TRUE,"GENERAL"}</definedName>
    <definedName name="mfgjrdt" localSheetId="5" hidden="1">{"TAB1",#N/A,TRUE,"GENERAL";"TAB2",#N/A,TRUE,"GENERAL";"TAB3",#N/A,TRUE,"GENERAL";"TAB4",#N/A,TRUE,"GENERAL";"TAB5",#N/A,TRUE,"GENERAL"}</definedName>
    <definedName name="mfgjrdt" localSheetId="6" hidden="1">{"TAB1",#N/A,TRUE,"GENERAL";"TAB2",#N/A,TRUE,"GENERAL";"TAB3",#N/A,TRUE,"GENERAL";"TAB4",#N/A,TRUE,"GENERAL";"TAB5",#N/A,TRUE,"GENERAL"}</definedName>
    <definedName name="mfgjrdt" localSheetId="7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ghm" localSheetId="2" hidden="1">{"via1",#N/A,TRUE,"general";"via2",#N/A,TRUE,"general";"via3",#N/A,TRUE,"general"}</definedName>
    <definedName name="mghm" localSheetId="3" hidden="1">{"via1",#N/A,TRUE,"general";"via2",#N/A,TRUE,"general";"via3",#N/A,TRUE,"general"}</definedName>
    <definedName name="mghm" localSheetId="4" hidden="1">{"via1",#N/A,TRUE,"general";"via2",#N/A,TRUE,"general";"via3",#N/A,TRUE,"general"}</definedName>
    <definedName name="mghm" localSheetId="5" hidden="1">{"via1",#N/A,TRUE,"general";"via2",#N/A,TRUE,"general";"via3",#N/A,TRUE,"general"}</definedName>
    <definedName name="mghm" localSheetId="6" hidden="1">{"via1",#N/A,TRUE,"general";"via2",#N/A,TRUE,"general";"via3",#N/A,TRUE,"general"}</definedName>
    <definedName name="mghm" localSheetId="7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1" hidden="1">{"via1",#N/A,TRUE,"general";"via2",#N/A,TRUE,"general";"via3",#N/A,TRUE,"general"}</definedName>
    <definedName name="mjmj" localSheetId="2" hidden="1">{"via1",#N/A,TRUE,"general";"via2",#N/A,TRUE,"general";"via3",#N/A,TRUE,"general"}</definedName>
    <definedName name="mjmj" localSheetId="3" hidden="1">{"via1",#N/A,TRUE,"general";"via2",#N/A,TRUE,"general";"via3",#N/A,TRUE,"general"}</definedName>
    <definedName name="mjmj" localSheetId="4" hidden="1">{"via1",#N/A,TRUE,"general";"via2",#N/A,TRUE,"general";"via3",#N/A,TRUE,"general"}</definedName>
    <definedName name="mjmj" localSheetId="5" hidden="1">{"via1",#N/A,TRUE,"general";"via2",#N/A,TRUE,"general";"via3",#N/A,TRUE,"general"}</definedName>
    <definedName name="mjmj" localSheetId="6" hidden="1">{"via1",#N/A,TRUE,"general";"via2",#N/A,TRUE,"general";"via3",#N/A,TRUE,"general"}</definedName>
    <definedName name="mjmj" localSheetId="7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localSheetId="3" hidden="1">{"via1",#N/A,TRUE,"general";"via2",#N/A,TRUE,"general";"via3",#N/A,TRUE,"general"}</definedName>
    <definedName name="mjmjmn" localSheetId="4" hidden="1">{"via1",#N/A,TRUE,"general";"via2",#N/A,TRUE,"general";"via3",#N/A,TRUE,"general"}</definedName>
    <definedName name="mjmjmn" localSheetId="5" hidden="1">{"via1",#N/A,TRUE,"general";"via2",#N/A,TRUE,"general";"via3",#N/A,TRUE,"general"}</definedName>
    <definedName name="mjmjmn" localSheetId="6" hidden="1">{"via1",#N/A,TRUE,"general";"via2",#N/A,TRUE,"general";"via3",#N/A,TRUE,"general"}</definedName>
    <definedName name="mjmjmn" localSheetId="7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localSheetId="3" hidden="1">{"via1",#N/A,TRUE,"general";"via2",#N/A,TRUE,"general";"via3",#N/A,TRUE,"general"}</definedName>
    <definedName name="mjnhgkio" localSheetId="4" hidden="1">{"via1",#N/A,TRUE,"general";"via2",#N/A,TRUE,"general";"via3",#N/A,TRUE,"general"}</definedName>
    <definedName name="mjnhgkio" localSheetId="5" hidden="1">{"via1",#N/A,TRUE,"general";"via2",#N/A,TRUE,"general";"via3",#N/A,TRUE,"general"}</definedName>
    <definedName name="mjnhgkio" localSheetId="6" hidden="1">{"via1",#N/A,TRUE,"general";"via2",#N/A,TRUE,"general";"via3",#N/A,TRUE,"general"}</definedName>
    <definedName name="mjnhgkio" localSheetId="7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1" hidden="1">{"TAB1",#N/A,TRUE,"GENERAL";"TAB2",#N/A,TRUE,"GENERAL";"TAB3",#N/A,TRUE,"GENERAL";"TAB4",#N/A,TRUE,"GENERAL";"TAB5",#N/A,TRUE,"GENERAL"}</definedName>
    <definedName name="mmjmjh" localSheetId="2" hidden="1">{"TAB1",#N/A,TRUE,"GENERAL";"TAB2",#N/A,TRUE,"GENERAL";"TAB3",#N/A,TRUE,"GENERAL";"TAB4",#N/A,TRUE,"GENERAL";"TAB5",#N/A,TRUE,"GENERAL"}</definedName>
    <definedName name="mmjmjh" localSheetId="3" hidden="1">{"TAB1",#N/A,TRUE,"GENERAL";"TAB2",#N/A,TRUE,"GENERAL";"TAB3",#N/A,TRUE,"GENERAL";"TAB4",#N/A,TRUE,"GENERAL";"TAB5",#N/A,TRUE,"GENERAL"}</definedName>
    <definedName name="mmjmjh" localSheetId="4" hidden="1">{"TAB1",#N/A,TRUE,"GENERAL";"TAB2",#N/A,TRUE,"GENERAL";"TAB3",#N/A,TRUE,"GENERAL";"TAB4",#N/A,TRUE,"GENERAL";"TAB5",#N/A,TRUE,"GENERAL"}</definedName>
    <definedName name="mmjmjh" localSheetId="5" hidden="1">{"TAB1",#N/A,TRUE,"GENERAL";"TAB2",#N/A,TRUE,"GENERAL";"TAB3",#N/A,TRUE,"GENERAL";"TAB4",#N/A,TRUE,"GENERAL";"TAB5",#N/A,TRUE,"GENERAL"}</definedName>
    <definedName name="mmjmjh" localSheetId="6" hidden="1">{"TAB1",#N/A,TRUE,"GENERAL";"TAB2",#N/A,TRUE,"GENERAL";"TAB3",#N/A,TRUE,"GENERAL";"TAB4",#N/A,TRUE,"GENERAL";"TAB5",#N/A,TRUE,"GENERAL"}</definedName>
    <definedName name="mmjmjh" localSheetId="7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localSheetId="3" hidden="1">{"TAB1",#N/A,TRUE,"GENERAL";"TAB2",#N/A,TRUE,"GENERAL";"TAB3",#N/A,TRUE,"GENERAL";"TAB4",#N/A,TRUE,"GENERAL";"TAB5",#N/A,TRUE,"GENERAL"}</definedName>
    <definedName name="mmm" localSheetId="4" hidden="1">{"TAB1",#N/A,TRUE,"GENERAL";"TAB2",#N/A,TRUE,"GENERAL";"TAB3",#N/A,TRUE,"GENERAL";"TAB4",#N/A,TRUE,"GENERAL";"TAB5",#N/A,TRUE,"GENERAL"}</definedName>
    <definedName name="mmm" localSheetId="5" hidden="1">{"TAB1",#N/A,TRUE,"GENERAL";"TAB2",#N/A,TRUE,"GENERAL";"TAB3",#N/A,TRUE,"GENERAL";"TAB4",#N/A,TRUE,"GENERAL";"TAB5",#N/A,TRUE,"GENERAL"}</definedName>
    <definedName name="mmm" localSheetId="6" hidden="1">{"TAB1",#N/A,TRUE,"GENERAL";"TAB2",#N/A,TRUE,"GENERAL";"TAB3",#N/A,TRUE,"GENERAL";"TAB4",#N/A,TRUE,"GENERAL";"TAB5",#N/A,TRUE,"GENERAL"}</definedName>
    <definedName name="mmm" localSheetId="7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1" hidden="1">{"via1",#N/A,TRUE,"general";"via2",#N/A,TRUE,"general";"via3",#N/A,TRUE,"general"}</definedName>
    <definedName name="mmmh" localSheetId="2" hidden="1">{"via1",#N/A,TRUE,"general";"via2",#N/A,TRUE,"general";"via3",#N/A,TRUE,"general"}</definedName>
    <definedName name="mmmh" localSheetId="3" hidden="1">{"via1",#N/A,TRUE,"general";"via2",#N/A,TRUE,"general";"via3",#N/A,TRUE,"general"}</definedName>
    <definedName name="mmmh" localSheetId="4" hidden="1">{"via1",#N/A,TRUE,"general";"via2",#N/A,TRUE,"general";"via3",#N/A,TRUE,"general"}</definedName>
    <definedName name="mmmh" localSheetId="5" hidden="1">{"via1",#N/A,TRUE,"general";"via2",#N/A,TRUE,"general";"via3",#N/A,TRUE,"general"}</definedName>
    <definedName name="mmmh" localSheetId="6" hidden="1">{"via1",#N/A,TRUE,"general";"via2",#N/A,TRUE,"general";"via3",#N/A,TRUE,"general"}</definedName>
    <definedName name="mmmh" localSheetId="7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localSheetId="3" hidden="1">{"TAB1",#N/A,TRUE,"GENERAL";"TAB2",#N/A,TRUE,"GENERAL";"TAB3",#N/A,TRUE,"GENERAL";"TAB4",#N/A,TRUE,"GENERAL";"TAB5",#N/A,TRUE,"GENERAL"}</definedName>
    <definedName name="mmmmmjyt" localSheetId="4" hidden="1">{"TAB1",#N/A,TRUE,"GENERAL";"TAB2",#N/A,TRUE,"GENERAL";"TAB3",#N/A,TRUE,"GENERAL";"TAB4",#N/A,TRUE,"GENERAL";"TAB5",#N/A,TRUE,"GENERAL"}</definedName>
    <definedName name="mmmmmjyt" localSheetId="5" hidden="1">{"TAB1",#N/A,TRUE,"GENERAL";"TAB2",#N/A,TRUE,"GENERAL";"TAB3",#N/A,TRUE,"GENERAL";"TAB4",#N/A,TRUE,"GENERAL";"TAB5",#N/A,TRUE,"GENERAL"}</definedName>
    <definedName name="mmmmmjyt" localSheetId="6" hidden="1">{"TAB1",#N/A,TRUE,"GENERAL";"TAB2",#N/A,TRUE,"GENERAL";"TAB3",#N/A,TRUE,"GENERAL";"TAB4",#N/A,TRUE,"GENERAL";"TAB5",#N/A,TRUE,"GENERAL"}</definedName>
    <definedName name="mmmmmjyt" localSheetId="7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localSheetId="2" hidden="1">{"via1",#N/A,TRUE,"general";"via2",#N/A,TRUE,"general";"via3",#N/A,TRUE,"general"}</definedName>
    <definedName name="mmmmmmg" localSheetId="3" hidden="1">{"via1",#N/A,TRUE,"general";"via2",#N/A,TRUE,"general";"via3",#N/A,TRUE,"general"}</definedName>
    <definedName name="mmmmmmg" localSheetId="4" hidden="1">{"via1",#N/A,TRUE,"general";"via2",#N/A,TRUE,"general";"via3",#N/A,TRUE,"general"}</definedName>
    <definedName name="mmmmmmg" localSheetId="5" hidden="1">{"via1",#N/A,TRUE,"general";"via2",#N/A,TRUE,"general";"via3",#N/A,TRUE,"general"}</definedName>
    <definedName name="mmmmmmg" localSheetId="6" hidden="1">{"via1",#N/A,TRUE,"general";"via2",#N/A,TRUE,"general";"via3",#N/A,TRUE,"general"}</definedName>
    <definedName name="mmmmmmg" localSheetId="7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localSheetId="3" hidden="1">{"via1",#N/A,TRUE,"general";"via2",#N/A,TRUE,"general";"via3",#N/A,TRUE,"general"}</definedName>
    <definedName name="MN" localSheetId="4" hidden="1">{"via1",#N/A,TRUE,"general";"via2",#N/A,TRUE,"general";"via3",#N/A,TRUE,"general"}</definedName>
    <definedName name="MN" localSheetId="5" hidden="1">{"via1",#N/A,TRUE,"general";"via2",#N/A,TRUE,"general";"via3",#N/A,TRUE,"general"}</definedName>
    <definedName name="MN" localSheetId="6" hidden="1">{"via1",#N/A,TRUE,"general";"via2",#N/A,TRUE,"general";"via3",#N/A,TRUE,"general"}</definedName>
    <definedName name="MN" localSheetId="7" hidden="1">{"via1",#N/A,TRUE,"general";"via2",#N/A,TRUE,"general";"via3",#N/A,TRUE,"general"}</definedName>
    <definedName name="MN" hidden="1">{"via1",#N/A,TRUE,"general";"via2",#N/A,TRUE,"general";"via3",#N/A,TRUE,"general"}</definedName>
    <definedName name="MOA" localSheetId="1" hidden="1">{#N/A,#N/A,FALSE,"Hoja1";#N/A,#N/A,FALSE,"Hoja2"}</definedName>
    <definedName name="MOA" localSheetId="2" hidden="1">{#N/A,#N/A,FALSE,"Hoja1";#N/A,#N/A,FALSE,"Hoja2"}</definedName>
    <definedName name="MOA" localSheetId="3" hidden="1">{#N/A,#N/A,FALSE,"Hoja1";#N/A,#N/A,FALSE,"Hoja2"}</definedName>
    <definedName name="MOA" localSheetId="4" hidden="1">{#N/A,#N/A,FALSE,"Hoja1";#N/A,#N/A,FALSE,"Hoja2"}</definedName>
    <definedName name="MOA" localSheetId="5" hidden="1">{#N/A,#N/A,FALSE,"Hoja1";#N/A,#N/A,FALSE,"Hoja2"}</definedName>
    <definedName name="MOA" localSheetId="6" hidden="1">{#N/A,#N/A,FALSE,"Hoja1";#N/A,#N/A,FALSE,"Hoja2"}</definedName>
    <definedName name="MOA" localSheetId="7" hidden="1">{#N/A,#N/A,FALSE,"Hoja1";#N/A,#N/A,FALSE,"Hoja2"}</definedName>
    <definedName name="MOA" hidden="1">{#N/A,#N/A,FALSE,"Hoja1";#N/A,#N/A,FALSE,"Hoja2"}</definedName>
    <definedName name="MOD">#REF!</definedName>
    <definedName name="MODIVejec" localSheetId="1" hidden="1">{#N/A,#N/A,FALSE,"Hoja1";#N/A,#N/A,FALSE,"Hoja2"}</definedName>
    <definedName name="MODIVejec" localSheetId="2" hidden="1">{#N/A,#N/A,FALSE,"Hoja1";#N/A,#N/A,FALSE,"Hoja2"}</definedName>
    <definedName name="MODIVejec" localSheetId="3" hidden="1">{#N/A,#N/A,FALSE,"Hoja1";#N/A,#N/A,FALSE,"Hoja2"}</definedName>
    <definedName name="MODIVejec" localSheetId="4" hidden="1">{#N/A,#N/A,FALSE,"Hoja1";#N/A,#N/A,FALSE,"Hoja2"}</definedName>
    <definedName name="MODIVejec" localSheetId="5" hidden="1">{#N/A,#N/A,FALSE,"Hoja1";#N/A,#N/A,FALSE,"Hoja2"}</definedName>
    <definedName name="MODIVejec" localSheetId="6" hidden="1">{#N/A,#N/A,FALSE,"Hoja1";#N/A,#N/A,FALSE,"Hoja2"}</definedName>
    <definedName name="MODIVejec" localSheetId="7" hidden="1">{#N/A,#N/A,FALSE,"Hoja1";#N/A,#N/A,FALSE,"Hoja2"}</definedName>
    <definedName name="MODIVejec" hidden="1">{#N/A,#N/A,FALSE,"Hoja1";#N/A,#N/A,FALSE,"Hoja2"}</definedName>
    <definedName name="Módulo3.anexo1" localSheetId="0">[11]!Módulo3.anexo1</definedName>
    <definedName name="Módulo3.anexo1" localSheetId="1">[11]!Módulo3.anexo1</definedName>
    <definedName name="Módulo3.anexo1" localSheetId="2">[11]!Módulo3.anexo1</definedName>
    <definedName name="Módulo3.anexo1" localSheetId="3">[11]!Módulo3.anexo1</definedName>
    <definedName name="Módulo3.anexo1" localSheetId="4">[11]!Módulo3.anexo1</definedName>
    <definedName name="Módulo3.anexo1" localSheetId="5">[11]!Módulo3.anexo1</definedName>
    <definedName name="Módulo3.anexo1" localSheetId="6">[11]!Módulo3.anexo1</definedName>
    <definedName name="Módulo3.anexo1" localSheetId="7">[11]!Módulo3.anexo1</definedName>
    <definedName name="Módulo3.anexo1">[11]!Módulo3.anexo1</definedName>
    <definedName name="Módulo3.anexo10" localSheetId="0">[11]!Módulo3.anexo10</definedName>
    <definedName name="Módulo3.anexo10" localSheetId="1">[11]!Módulo3.anexo10</definedName>
    <definedName name="Módulo3.anexo10" localSheetId="2">[11]!Módulo3.anexo10</definedName>
    <definedName name="Módulo3.anexo10" localSheetId="3">[11]!Módulo3.anexo10</definedName>
    <definedName name="Módulo3.anexo10" localSheetId="4">[11]!Módulo3.anexo10</definedName>
    <definedName name="Módulo3.anexo10" localSheetId="5">[11]!Módulo3.anexo10</definedName>
    <definedName name="Módulo3.anexo10" localSheetId="6">[11]!Módulo3.anexo10</definedName>
    <definedName name="Módulo3.anexo10" localSheetId="7">[11]!Módulo3.anexo10</definedName>
    <definedName name="Módulo3.anexo10">[11]!Módulo3.anexo10</definedName>
    <definedName name="Módulo3.anexo11" localSheetId="0">[11]!Módulo3.anexo11</definedName>
    <definedName name="Módulo3.anexo11" localSheetId="1">[11]!Módulo3.anexo11</definedName>
    <definedName name="Módulo3.anexo11" localSheetId="2">[11]!Módulo3.anexo11</definedName>
    <definedName name="Módulo3.anexo11" localSheetId="3">[11]!Módulo3.anexo11</definedName>
    <definedName name="Módulo3.anexo11" localSheetId="4">[11]!Módulo3.anexo11</definedName>
    <definedName name="Módulo3.anexo11" localSheetId="5">[11]!Módulo3.anexo11</definedName>
    <definedName name="Módulo3.anexo11" localSheetId="6">[11]!Módulo3.anexo11</definedName>
    <definedName name="Módulo3.anexo11" localSheetId="7">[11]!Módulo3.anexo11</definedName>
    <definedName name="Módulo3.anexo11">[11]!Módulo3.anexo11</definedName>
    <definedName name="Módulo3.anexo12" localSheetId="0">[11]!Módulo3.anexo12</definedName>
    <definedName name="Módulo3.anexo12" localSheetId="1">[11]!Módulo3.anexo12</definedName>
    <definedName name="Módulo3.anexo12" localSheetId="2">[11]!Módulo3.anexo12</definedName>
    <definedName name="Módulo3.anexo12" localSheetId="3">[11]!Módulo3.anexo12</definedName>
    <definedName name="Módulo3.anexo12" localSheetId="4">[11]!Módulo3.anexo12</definedName>
    <definedName name="Módulo3.anexo12" localSheetId="5">[11]!Módulo3.anexo12</definedName>
    <definedName name="Módulo3.anexo12" localSheetId="6">[11]!Módulo3.anexo12</definedName>
    <definedName name="Módulo3.anexo12" localSheetId="7">[11]!Módulo3.anexo12</definedName>
    <definedName name="Módulo3.anexo12">[11]!Módulo3.anexo12</definedName>
    <definedName name="Módulo3.anexo3" localSheetId="0">[11]!Módulo3.anexo3</definedName>
    <definedName name="Módulo3.anexo3" localSheetId="1">[11]!Módulo3.anexo3</definedName>
    <definedName name="Módulo3.anexo3" localSheetId="2">[11]!Módulo3.anexo3</definedName>
    <definedName name="Módulo3.anexo3" localSheetId="3">[11]!Módulo3.anexo3</definedName>
    <definedName name="Módulo3.anexo3" localSheetId="4">[11]!Módulo3.anexo3</definedName>
    <definedName name="Módulo3.anexo3" localSheetId="5">[11]!Módulo3.anexo3</definedName>
    <definedName name="Módulo3.anexo3" localSheetId="6">[11]!Módulo3.anexo3</definedName>
    <definedName name="Módulo3.anexo3" localSheetId="7">[11]!Módulo3.anexo3</definedName>
    <definedName name="Módulo3.anexo3">[11]!Módulo3.anexo3</definedName>
    <definedName name="Módulo3.anexo4" localSheetId="0">[11]!Módulo3.anexo4</definedName>
    <definedName name="Módulo3.anexo4" localSheetId="1">[11]!Módulo3.anexo4</definedName>
    <definedName name="Módulo3.anexo4" localSheetId="2">[11]!Módulo3.anexo4</definedName>
    <definedName name="Módulo3.anexo4" localSheetId="3">[11]!Módulo3.anexo4</definedName>
    <definedName name="Módulo3.anexo4" localSheetId="4">[11]!Módulo3.anexo4</definedName>
    <definedName name="Módulo3.anexo4" localSheetId="5">[11]!Módulo3.anexo4</definedName>
    <definedName name="Módulo3.anexo4" localSheetId="6">[11]!Módulo3.anexo4</definedName>
    <definedName name="Módulo3.anexo4" localSheetId="7">[11]!Módulo3.anexo4</definedName>
    <definedName name="Módulo3.anexo4">[11]!Módulo3.anexo4</definedName>
    <definedName name="Módulo3.anexo5" localSheetId="0">[11]!Módulo3.anexo5</definedName>
    <definedName name="Módulo3.anexo5" localSheetId="1">[11]!Módulo3.anexo5</definedName>
    <definedName name="Módulo3.anexo5" localSheetId="2">[11]!Módulo3.anexo5</definedName>
    <definedName name="Módulo3.anexo5" localSheetId="3">[11]!Módulo3.anexo5</definedName>
    <definedName name="Módulo3.anexo5" localSheetId="4">[11]!Módulo3.anexo5</definedName>
    <definedName name="Módulo3.anexo5" localSheetId="5">[11]!Módulo3.anexo5</definedName>
    <definedName name="Módulo3.anexo5" localSheetId="6">[11]!Módulo3.anexo5</definedName>
    <definedName name="Módulo3.anexo5" localSheetId="7">[11]!Módulo3.anexo5</definedName>
    <definedName name="Módulo3.anexo5">[11]!Módulo3.anexo5</definedName>
    <definedName name="Módulo3.anexo6" localSheetId="0">[11]!Módulo3.anexo6</definedName>
    <definedName name="Módulo3.anexo6" localSheetId="1">[11]!Módulo3.anexo6</definedName>
    <definedName name="Módulo3.anexo6" localSheetId="2">[11]!Módulo3.anexo6</definedName>
    <definedName name="Módulo3.anexo6" localSheetId="3">[11]!Módulo3.anexo6</definedName>
    <definedName name="Módulo3.anexo6" localSheetId="4">[11]!Módulo3.anexo6</definedName>
    <definedName name="Módulo3.anexo6" localSheetId="5">[11]!Módulo3.anexo6</definedName>
    <definedName name="Módulo3.anexo6" localSheetId="6">[11]!Módulo3.anexo6</definedName>
    <definedName name="Módulo3.anexo6" localSheetId="7">[11]!Módulo3.anexo6</definedName>
    <definedName name="Módulo3.anexo6">[11]!Módulo3.anexo6</definedName>
    <definedName name="Módulo8.anexo16" localSheetId="0">[11]!Módulo8.anexo16</definedName>
    <definedName name="Módulo8.anexo16" localSheetId="1">[11]!Módulo8.anexo16</definedName>
    <definedName name="Módulo8.anexo16" localSheetId="2">[11]!Módulo8.anexo16</definedName>
    <definedName name="Módulo8.anexo16" localSheetId="3">[11]!Módulo8.anexo16</definedName>
    <definedName name="Módulo8.anexo16" localSheetId="4">[11]!Módulo8.anexo16</definedName>
    <definedName name="Módulo8.anexo16" localSheetId="5">[11]!Módulo8.anexo16</definedName>
    <definedName name="Módulo8.anexo16" localSheetId="6">[11]!Módulo8.anexo16</definedName>
    <definedName name="Módulo8.anexo16" localSheetId="7">[11]!Módulo8.anexo16</definedName>
    <definedName name="Módulo8.anexo16">[11]!Módulo8.anexo16</definedName>
    <definedName name="MOE" localSheetId="1" hidden="1">{#N/A,#N/A,FALSE,"Hoja1";#N/A,#N/A,FALSE,"Hoja2"}</definedName>
    <definedName name="MOE" localSheetId="2" hidden="1">{#N/A,#N/A,FALSE,"Hoja1";#N/A,#N/A,FALSE,"Hoja2"}</definedName>
    <definedName name="MOE" localSheetId="3" hidden="1">{#N/A,#N/A,FALSE,"Hoja1";#N/A,#N/A,FALSE,"Hoja2"}</definedName>
    <definedName name="MOE" localSheetId="4" hidden="1">{#N/A,#N/A,FALSE,"Hoja1";#N/A,#N/A,FALSE,"Hoja2"}</definedName>
    <definedName name="MOE" localSheetId="5" hidden="1">{#N/A,#N/A,FALSE,"Hoja1";#N/A,#N/A,FALSE,"Hoja2"}</definedName>
    <definedName name="MOE" localSheetId="6" hidden="1">{#N/A,#N/A,FALSE,"Hoja1";#N/A,#N/A,FALSE,"Hoja2"}</definedName>
    <definedName name="MOE" localSheetId="7" hidden="1">{#N/A,#N/A,FALSE,"Hoja1";#N/A,#N/A,FALSE,"Hoja2"}</definedName>
    <definedName name="MOE" hidden="1">{#N/A,#N/A,FALSE,"Hoja1";#N/A,#N/A,FALSE,"Hoja2"}</definedName>
    <definedName name="MONEDA">#REF!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[12]EMPRESA!$I$29</definedName>
    <definedName name="MORON">#REF!</definedName>
    <definedName name="MRLART">[4]STRSUMM0!#REF!</definedName>
    <definedName name="MRSUPDET">[42]steel!#REF!</definedName>
    <definedName name="Mtz_Avance">#REF!</definedName>
    <definedName name="Mv">#REF!</definedName>
    <definedName name="n" localSheetId="1" hidden="1">{"via1",#N/A,TRUE,"general";"via2",#N/A,TRUE,"general";"via3",#N/A,TRUE,"general"}</definedName>
    <definedName name="n" localSheetId="2" hidden="1">{"via1",#N/A,TRUE,"general";"via2",#N/A,TRUE,"general";"via3",#N/A,TRUE,"general"}</definedName>
    <definedName name="n" localSheetId="3" hidden="1">{"via1",#N/A,TRUE,"general";"via2",#N/A,TRUE,"general";"via3",#N/A,TRUE,"general"}</definedName>
    <definedName name="n" localSheetId="4" hidden="1">{"via1",#N/A,TRUE,"general";"via2",#N/A,TRUE,"general";"via3",#N/A,TRUE,"general"}</definedName>
    <definedName name="n" localSheetId="5" hidden="1">{"via1",#N/A,TRUE,"general";"via2",#N/A,TRUE,"general";"via3",#N/A,TRUE,"general"}</definedName>
    <definedName name="n" localSheetId="6" hidden="1">{"via1",#N/A,TRUE,"general";"via2",#N/A,TRUE,"general";"via3",#N/A,TRUE,"general"}</definedName>
    <definedName name="n" localSheetId="7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0">[46]!Nada</definedName>
    <definedName name="Nada" localSheetId="1">[46]!Nada</definedName>
    <definedName name="Nada" localSheetId="2">[46]!Nada</definedName>
    <definedName name="Nada" localSheetId="3">[46]!Nada</definedName>
    <definedName name="Nada" localSheetId="4">[46]!Nada</definedName>
    <definedName name="Nada" localSheetId="5">[46]!Nada</definedName>
    <definedName name="Nada" localSheetId="6">[46]!Nada</definedName>
    <definedName name="Nada" localSheetId="7">[46]!Nada</definedName>
    <definedName name="Nada">[46]!Nada</definedName>
    <definedName name="Nafta_2">#REF!</definedName>
    <definedName name="Nafta2">#REF!</definedName>
    <definedName name="Nafta3">#REF!</definedName>
    <definedName name="nbvnv" localSheetId="1" hidden="1">{"via1",#N/A,TRUE,"general";"via2",#N/A,TRUE,"general";"via3",#N/A,TRUE,"general"}</definedName>
    <definedName name="nbvnv" localSheetId="2" hidden="1">{"via1",#N/A,TRUE,"general";"via2",#N/A,TRUE,"general";"via3",#N/A,TRUE,"general"}</definedName>
    <definedName name="nbvnv" localSheetId="3" hidden="1">{"via1",#N/A,TRUE,"general";"via2",#N/A,TRUE,"general";"via3",#N/A,TRUE,"general"}</definedName>
    <definedName name="nbvnv" localSheetId="4" hidden="1">{"via1",#N/A,TRUE,"general";"via2",#N/A,TRUE,"general";"via3",#N/A,TRUE,"general"}</definedName>
    <definedName name="nbvnv" localSheetId="5" hidden="1">{"via1",#N/A,TRUE,"general";"via2",#N/A,TRUE,"general";"via3",#N/A,TRUE,"general"}</definedName>
    <definedName name="nbvnv" localSheetId="6" hidden="1">{"via1",#N/A,TRUE,"general";"via2",#N/A,TRUE,"general";"via3",#N/A,TRUE,"general"}</definedName>
    <definedName name="nbvnv" localSheetId="7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1" hidden="1">{"TAB1",#N/A,TRUE,"GENERAL";"TAB2",#N/A,TRUE,"GENERAL";"TAB3",#N/A,TRUE,"GENERAL";"TAB4",#N/A,TRUE,"GENERAL";"TAB5",#N/A,TRUE,"GENERAL"}</definedName>
    <definedName name="NDHS" localSheetId="2" hidden="1">{"TAB1",#N/A,TRUE,"GENERAL";"TAB2",#N/A,TRUE,"GENERAL";"TAB3",#N/A,TRUE,"GENERAL";"TAB4",#N/A,TRUE,"GENERAL";"TAB5",#N/A,TRUE,"GENERAL"}</definedName>
    <definedName name="NDHS" localSheetId="3" hidden="1">{"TAB1",#N/A,TRUE,"GENERAL";"TAB2",#N/A,TRUE,"GENERAL";"TAB3",#N/A,TRUE,"GENERAL";"TAB4",#N/A,TRUE,"GENERAL";"TAB5",#N/A,TRUE,"GENERAL"}</definedName>
    <definedName name="NDHS" localSheetId="4" hidden="1">{"TAB1",#N/A,TRUE,"GENERAL";"TAB2",#N/A,TRUE,"GENERAL";"TAB3",#N/A,TRUE,"GENERAL";"TAB4",#N/A,TRUE,"GENERAL";"TAB5",#N/A,TRUE,"GENERAL"}</definedName>
    <definedName name="NDHS" localSheetId="5" hidden="1">{"TAB1",#N/A,TRUE,"GENERAL";"TAB2",#N/A,TRUE,"GENERAL";"TAB3",#N/A,TRUE,"GENERAL";"TAB4",#N/A,TRUE,"GENERAL";"TAB5",#N/A,TRUE,"GENERAL"}</definedName>
    <definedName name="NDHS" localSheetId="6" hidden="1">{"TAB1",#N/A,TRUE,"GENERAL";"TAB2",#N/A,TRUE,"GENERAL";"TAB3",#N/A,TRUE,"GENERAL";"TAB4",#N/A,TRUE,"GENERAL";"TAB5",#N/A,TRUE,"GENERAL"}</definedName>
    <definedName name="NDHS" localSheetId="7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localSheetId="3" hidden="1">{"TAB1",#N/A,TRUE,"GENERAL";"TAB2",#N/A,TRUE,"GENERAL";"TAB3",#N/A,TRUE,"GENERAL";"TAB4",#N/A,TRUE,"GENERAL";"TAB5",#N/A,TRUE,"GENERAL"}</definedName>
    <definedName name="nf" localSheetId="4" hidden="1">{"TAB1",#N/A,TRUE,"GENERAL";"TAB2",#N/A,TRUE,"GENERAL";"TAB3",#N/A,TRUE,"GENERAL";"TAB4",#N/A,TRUE,"GENERAL";"TAB5",#N/A,TRUE,"GENERAL"}</definedName>
    <definedName name="nf" localSheetId="5" hidden="1">{"TAB1",#N/A,TRUE,"GENERAL";"TAB2",#N/A,TRUE,"GENERAL";"TAB3",#N/A,TRUE,"GENERAL";"TAB4",#N/A,TRUE,"GENERAL";"TAB5",#N/A,TRUE,"GENERAL"}</definedName>
    <definedName name="nf" localSheetId="6" hidden="1">{"TAB1",#N/A,TRUE,"GENERAL";"TAB2",#N/A,TRUE,"GENERAL";"TAB3",#N/A,TRUE,"GENERAL";"TAB4",#N/A,TRUE,"GENERAL";"TAB5",#N/A,TRUE,"GENERAL"}</definedName>
    <definedName name="nf" localSheetId="7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localSheetId="2" hidden="1">{"via1",#N/A,TRUE,"general";"via2",#N/A,TRUE,"general";"via3",#N/A,TRUE,"general"}</definedName>
    <definedName name="nfg" localSheetId="3" hidden="1">{"via1",#N/A,TRUE,"general";"via2",#N/A,TRUE,"general";"via3",#N/A,TRUE,"general"}</definedName>
    <definedName name="nfg" localSheetId="4" hidden="1">{"via1",#N/A,TRUE,"general";"via2",#N/A,TRUE,"general";"via3",#N/A,TRUE,"general"}</definedName>
    <definedName name="nfg" localSheetId="5" hidden="1">{"via1",#N/A,TRUE,"general";"via2",#N/A,TRUE,"general";"via3",#N/A,TRUE,"general"}</definedName>
    <definedName name="nfg" localSheetId="6" hidden="1">{"via1",#N/A,TRUE,"general";"via2",#N/A,TRUE,"general";"via3",#N/A,TRUE,"general"}</definedName>
    <definedName name="nfg" localSheetId="7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localSheetId="3" hidden="1">{"via1",#N/A,TRUE,"general";"via2",#N/A,TRUE,"general";"via3",#N/A,TRUE,"general"}</definedName>
    <definedName name="nfgn" localSheetId="4" hidden="1">{"via1",#N/A,TRUE,"general";"via2",#N/A,TRUE,"general";"via3",#N/A,TRUE,"general"}</definedName>
    <definedName name="nfgn" localSheetId="5" hidden="1">{"via1",#N/A,TRUE,"general";"via2",#N/A,TRUE,"general";"via3",#N/A,TRUE,"general"}</definedName>
    <definedName name="nfgn" localSheetId="6" hidden="1">{"via1",#N/A,TRUE,"general";"via2",#N/A,TRUE,"general";"via3",#N/A,TRUE,"general"}</definedName>
    <definedName name="nfgn" localSheetId="7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1" hidden="1">{"TAB1",#N/A,TRUE,"GENERAL";"TAB2",#N/A,TRUE,"GENERAL";"TAB3",#N/A,TRUE,"GENERAL";"TAB4",#N/A,TRUE,"GENERAL";"TAB5",#N/A,TRUE,"GENERAL"}</definedName>
    <definedName name="ngdn" localSheetId="2" hidden="1">{"TAB1",#N/A,TRUE,"GENERAL";"TAB2",#N/A,TRUE,"GENERAL";"TAB3",#N/A,TRUE,"GENERAL";"TAB4",#N/A,TRUE,"GENERAL";"TAB5",#N/A,TRUE,"GENERAL"}</definedName>
    <definedName name="ngdn" localSheetId="3" hidden="1">{"TAB1",#N/A,TRUE,"GENERAL";"TAB2",#N/A,TRUE,"GENERAL";"TAB3",#N/A,TRUE,"GENERAL";"TAB4",#N/A,TRUE,"GENERAL";"TAB5",#N/A,TRUE,"GENERAL"}</definedName>
    <definedName name="ngdn" localSheetId="4" hidden="1">{"TAB1",#N/A,TRUE,"GENERAL";"TAB2",#N/A,TRUE,"GENERAL";"TAB3",#N/A,TRUE,"GENERAL";"TAB4",#N/A,TRUE,"GENERAL";"TAB5",#N/A,TRUE,"GENERAL"}</definedName>
    <definedName name="ngdn" localSheetId="5" hidden="1">{"TAB1",#N/A,TRUE,"GENERAL";"TAB2",#N/A,TRUE,"GENERAL";"TAB3",#N/A,TRUE,"GENERAL";"TAB4",#N/A,TRUE,"GENERAL";"TAB5",#N/A,TRUE,"GENERAL"}</definedName>
    <definedName name="ngdn" localSheetId="6" hidden="1">{"TAB1",#N/A,TRUE,"GENERAL";"TAB2",#N/A,TRUE,"GENERAL";"TAB3",#N/A,TRUE,"GENERAL";"TAB4",#N/A,TRUE,"GENERAL";"TAB5",#N/A,TRUE,"GENERAL"}</definedName>
    <definedName name="ngdn" localSheetId="7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" hidden="1">{"via1",#N/A,TRUE,"general";"via2",#N/A,TRUE,"general";"via3",#N/A,TRUE,"general"}</definedName>
    <definedName name="ngfh" localSheetId="2" hidden="1">{"via1",#N/A,TRUE,"general";"via2",#N/A,TRUE,"general";"via3",#N/A,TRUE,"general"}</definedName>
    <definedName name="ngfh" localSheetId="3" hidden="1">{"via1",#N/A,TRUE,"general";"via2",#N/A,TRUE,"general";"via3",#N/A,TRUE,"general"}</definedName>
    <definedName name="ngfh" localSheetId="4" hidden="1">{"via1",#N/A,TRUE,"general";"via2",#N/A,TRUE,"general";"via3",#N/A,TRUE,"general"}</definedName>
    <definedName name="ngfh" localSheetId="5" hidden="1">{"via1",#N/A,TRUE,"general";"via2",#N/A,TRUE,"general";"via3",#N/A,TRUE,"general"}</definedName>
    <definedName name="ngfh" localSheetId="6" hidden="1">{"via1",#N/A,TRUE,"general";"via2",#N/A,TRUE,"general";"via3",#N/A,TRUE,"general"}</definedName>
    <definedName name="ngfh" localSheetId="7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1" hidden="1">{"via1",#N/A,TRUE,"general";"via2",#N/A,TRUE,"general";"via3",#N/A,TRUE,"general"}</definedName>
    <definedName name="nhn" localSheetId="2" hidden="1">{"via1",#N/A,TRUE,"general";"via2",#N/A,TRUE,"general";"via3",#N/A,TRUE,"general"}</definedName>
    <definedName name="nhn" localSheetId="3" hidden="1">{"via1",#N/A,TRUE,"general";"via2",#N/A,TRUE,"general";"via3",#N/A,TRUE,"general"}</definedName>
    <definedName name="nhn" localSheetId="4" hidden="1">{"via1",#N/A,TRUE,"general";"via2",#N/A,TRUE,"general";"via3",#N/A,TRUE,"general"}</definedName>
    <definedName name="nhn" localSheetId="5" hidden="1">{"via1",#N/A,TRUE,"general";"via2",#N/A,TRUE,"general";"via3",#N/A,TRUE,"general"}</definedName>
    <definedName name="nhn" localSheetId="6" hidden="1">{"via1",#N/A,TRUE,"general";"via2",#N/A,TRUE,"general";"via3",#N/A,TRUE,"general"}</definedName>
    <definedName name="nhn" localSheetId="7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localSheetId="3" hidden="1">{"TAB1",#N/A,TRUE,"GENERAL";"TAB2",#N/A,TRUE,"GENERAL";"TAB3",#N/A,TRUE,"GENERAL";"TAB4",#N/A,TRUE,"GENERAL";"TAB5",#N/A,TRUE,"GENERAL"}</definedName>
    <definedName name="nhncfgn" localSheetId="4" hidden="1">{"TAB1",#N/A,TRUE,"GENERAL";"TAB2",#N/A,TRUE,"GENERAL";"TAB3",#N/A,TRUE,"GENERAL";"TAB4",#N/A,TRUE,"GENERAL";"TAB5",#N/A,TRUE,"GENERAL"}</definedName>
    <definedName name="nhncfgn" localSheetId="5" hidden="1">{"TAB1",#N/A,TRUE,"GENERAL";"TAB2",#N/A,TRUE,"GENERAL";"TAB3",#N/A,TRUE,"GENERAL";"TAB4",#N/A,TRUE,"GENERAL";"TAB5",#N/A,TRUE,"GENERAL"}</definedName>
    <definedName name="nhncfgn" localSheetId="6" hidden="1">{"TAB1",#N/A,TRUE,"GENERAL";"TAB2",#N/A,TRUE,"GENERAL";"TAB3",#N/A,TRUE,"GENERAL";"TAB4",#N/A,TRUE,"GENERAL";"TAB5",#N/A,TRUE,"GENERAL"}</definedName>
    <definedName name="nhncfgn" localSheetId="7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localSheetId="2" hidden="1">{"via1",#N/A,TRUE,"general";"via2",#N/A,TRUE,"general";"via3",#N/A,TRUE,"general"}</definedName>
    <definedName name="nhndr" localSheetId="3" hidden="1">{"via1",#N/A,TRUE,"general";"via2",#N/A,TRUE,"general";"via3",#N/A,TRUE,"general"}</definedName>
    <definedName name="nhndr" localSheetId="4" hidden="1">{"via1",#N/A,TRUE,"general";"via2",#N/A,TRUE,"general";"via3",#N/A,TRUE,"general"}</definedName>
    <definedName name="nhndr" localSheetId="5" hidden="1">{"via1",#N/A,TRUE,"general";"via2",#N/A,TRUE,"general";"via3",#N/A,TRUE,"general"}</definedName>
    <definedName name="nhndr" localSheetId="6" hidden="1">{"via1",#N/A,TRUE,"general";"via2",#N/A,TRUE,"general";"via3",#N/A,TRUE,"general"}</definedName>
    <definedName name="nhndr" localSheetId="7" hidden="1">{"via1",#N/A,TRUE,"general";"via2",#N/A,TRUE,"general";"via3",#N/A,TRUE,"general"}</definedName>
    <definedName name="nhndr" hidden="1">{"via1",#N/A,TRUE,"general";"via2",#N/A,TRUE,"general";"via3",#N/A,TRUE,"general"}</definedName>
    <definedName name="Nit">[37]EMPRESA!$F$8</definedName>
    <definedName name="Nmax">#REF!</definedName>
    <definedName name="nmdlf">#REF!</definedName>
    <definedName name="nmmmm" localSheetId="1" hidden="1">{"via1",#N/A,TRUE,"general";"via2",#N/A,TRUE,"general";"via3",#N/A,TRUE,"general"}</definedName>
    <definedName name="nmmmm" localSheetId="2" hidden="1">{"via1",#N/A,TRUE,"general";"via2",#N/A,TRUE,"general";"via3",#N/A,TRUE,"general"}</definedName>
    <definedName name="nmmmm" localSheetId="3" hidden="1">{"via1",#N/A,TRUE,"general";"via2",#N/A,TRUE,"general";"via3",#N/A,TRUE,"general"}</definedName>
    <definedName name="nmmmm" localSheetId="4" hidden="1">{"via1",#N/A,TRUE,"general";"via2",#N/A,TRUE,"general";"via3",#N/A,TRUE,"general"}</definedName>
    <definedName name="nmmmm" localSheetId="5" hidden="1">{"via1",#N/A,TRUE,"general";"via2",#N/A,TRUE,"general";"via3",#N/A,TRUE,"general"}</definedName>
    <definedName name="nmmmm" localSheetId="6" hidden="1">{"via1",#N/A,TRUE,"general";"via2",#N/A,TRUE,"general";"via3",#N/A,TRUE,"general"}</definedName>
    <definedName name="nmmmm" localSheetId="7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 hidden="1">{"TAB1",#N/A,TRUE,"GENERAL";"TAB2",#N/A,TRUE,"GENERAL";"TAB3",#N/A,TRUE,"GENERAL";"TAB4",#N/A,TRUE,"GENERAL";"TAB5",#N/A,TRUE,"GENERAL"}</definedName>
    <definedName name="NN" localSheetId="2" hidden="1">{"TAB1",#N/A,TRUE,"GENERAL";"TAB2",#N/A,TRUE,"GENERAL";"TAB3",#N/A,TRUE,"GENERAL";"TAB4",#N/A,TRUE,"GENERAL";"TAB5",#N/A,TRUE,"GENERAL"}</definedName>
    <definedName name="NN" localSheetId="3" hidden="1">{"TAB1",#N/A,TRUE,"GENERAL";"TAB2",#N/A,TRUE,"GENERAL";"TAB3",#N/A,TRUE,"GENERAL";"TAB4",#N/A,TRUE,"GENERAL";"TAB5",#N/A,TRUE,"GENERAL"}</definedName>
    <definedName name="NN" localSheetId="4" hidden="1">{"TAB1",#N/A,TRUE,"GENERAL";"TAB2",#N/A,TRUE,"GENERAL";"TAB3",#N/A,TRUE,"GENERAL";"TAB4",#N/A,TRUE,"GENERAL";"TAB5",#N/A,TRUE,"GENERAL"}</definedName>
    <definedName name="NN" localSheetId="5" hidden="1">{"TAB1",#N/A,TRUE,"GENERAL";"TAB2",#N/A,TRUE,"GENERAL";"TAB3",#N/A,TRUE,"GENERAL";"TAB4",#N/A,TRUE,"GENERAL";"TAB5",#N/A,TRUE,"GENERAL"}</definedName>
    <definedName name="NN" localSheetId="6" hidden="1">{"TAB1",#N/A,TRUE,"GENERAL";"TAB2",#N/A,TRUE,"GENERAL";"TAB3",#N/A,TRUE,"GENERAL";"TAB4",#N/A,TRUE,"GENERAL";"TAB5",#N/A,TRUE,"GENERAL"}</definedName>
    <definedName name="NN" localSheetId="7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localSheetId="3" hidden="1">{"TAB1",#N/A,TRUE,"GENERAL";"TAB2",#N/A,TRUE,"GENERAL";"TAB3",#N/A,TRUE,"GENERAL";"TAB4",#N/A,TRUE,"GENERAL";"TAB5",#N/A,TRUE,"GENERAL"}</definedName>
    <definedName name="nndng" localSheetId="4" hidden="1">{"TAB1",#N/A,TRUE,"GENERAL";"TAB2",#N/A,TRUE,"GENERAL";"TAB3",#N/A,TRUE,"GENERAL";"TAB4",#N/A,TRUE,"GENERAL";"TAB5",#N/A,TRUE,"GENERAL"}</definedName>
    <definedName name="nndng" localSheetId="5" hidden="1">{"TAB1",#N/A,TRUE,"GENERAL";"TAB2",#N/A,TRUE,"GENERAL";"TAB3",#N/A,TRUE,"GENERAL";"TAB4",#N/A,TRUE,"GENERAL";"TAB5",#N/A,TRUE,"GENERAL"}</definedName>
    <definedName name="nndng" localSheetId="6" hidden="1">{"TAB1",#N/A,TRUE,"GENERAL";"TAB2",#N/A,TRUE,"GENERAL";"TAB3",#N/A,TRUE,"GENERAL";"TAB4",#N/A,TRUE,"GENERAL";"TAB5",#N/A,TRUE,"GENERAL"}</definedName>
    <definedName name="nndng" localSheetId="7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localSheetId="3" hidden="1">{"TAB1",#N/A,TRUE,"GENERAL";"TAB2",#N/A,TRUE,"GENERAL";"TAB3",#N/A,TRUE,"GENERAL";"TAB4",#N/A,TRUE,"GENERAL";"TAB5",#N/A,TRUE,"GENERAL"}</definedName>
    <definedName name="nnn" localSheetId="4" hidden="1">{"TAB1",#N/A,TRUE,"GENERAL";"TAB2",#N/A,TRUE,"GENERAL";"TAB3",#N/A,TRUE,"GENERAL";"TAB4",#N/A,TRUE,"GENERAL";"TAB5",#N/A,TRUE,"GENERAL"}</definedName>
    <definedName name="nnn" localSheetId="5" hidden="1">{"TAB1",#N/A,TRUE,"GENERAL";"TAB2",#N/A,TRUE,"GENERAL";"TAB3",#N/A,TRUE,"GENERAL";"TAB4",#N/A,TRUE,"GENERAL";"TAB5",#N/A,TRUE,"GENERAL"}</definedName>
    <definedName name="nnn" localSheetId="6" hidden="1">{"TAB1",#N/A,TRUE,"GENERAL";"TAB2",#N/A,TRUE,"GENERAL";"TAB3",#N/A,TRUE,"GENERAL";"TAB4",#N/A,TRUE,"GENERAL";"TAB5",#N/A,TRUE,"GENERAL"}</definedName>
    <definedName name="nnn" localSheetId="7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1" hidden="1">{"via1",#N/A,TRUE,"general";"via2",#N/A,TRUE,"general";"via3",#N/A,TRUE,"general"}</definedName>
    <definedName name="nnnhd" localSheetId="2" hidden="1">{"via1",#N/A,TRUE,"general";"via2",#N/A,TRUE,"general";"via3",#N/A,TRUE,"general"}</definedName>
    <definedName name="nnnhd" localSheetId="3" hidden="1">{"via1",#N/A,TRUE,"general";"via2",#N/A,TRUE,"general";"via3",#N/A,TRUE,"general"}</definedName>
    <definedName name="nnnhd" localSheetId="4" hidden="1">{"via1",#N/A,TRUE,"general";"via2",#N/A,TRUE,"general";"via3",#N/A,TRUE,"general"}</definedName>
    <definedName name="nnnhd" localSheetId="5" hidden="1">{"via1",#N/A,TRUE,"general";"via2",#N/A,TRUE,"general";"via3",#N/A,TRUE,"general"}</definedName>
    <definedName name="nnnhd" localSheetId="6" hidden="1">{"via1",#N/A,TRUE,"general";"via2",#N/A,TRUE,"general";"via3",#N/A,TRUE,"general"}</definedName>
    <definedName name="nnnhd" localSheetId="7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localSheetId="3" hidden="1">{"via1",#N/A,TRUE,"general";"via2",#N/A,TRUE,"general";"via3",#N/A,TRUE,"general"}</definedName>
    <definedName name="nnnnn" localSheetId="4" hidden="1">{"via1",#N/A,TRUE,"general";"via2",#N/A,TRUE,"general";"via3",#N/A,TRUE,"general"}</definedName>
    <definedName name="nnnnn" localSheetId="5" hidden="1">{"via1",#N/A,TRUE,"general";"via2",#N/A,TRUE,"general";"via3",#N/A,TRUE,"general"}</definedName>
    <definedName name="nnnnn" localSheetId="6" hidden="1">{"via1",#N/A,TRUE,"general";"via2",#N/A,TRUE,"general";"via3",#N/A,TRUE,"general"}</definedName>
    <definedName name="nnnnn" localSheetId="7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localSheetId="2" hidden="1">{"TAB1",#N/A,TRUE,"GENERAL";"TAB2",#N/A,TRUE,"GENERAL";"TAB3",#N/A,TRUE,"GENERAL";"TAB4",#N/A,TRUE,"GENERAL";"TAB5",#N/A,TRUE,"GENERAL"}</definedName>
    <definedName name="nnnnnd" localSheetId="3" hidden="1">{"TAB1",#N/A,TRUE,"GENERAL";"TAB2",#N/A,TRUE,"GENERAL";"TAB3",#N/A,TRUE,"GENERAL";"TAB4",#N/A,TRUE,"GENERAL";"TAB5",#N/A,TRUE,"GENERAL"}</definedName>
    <definedName name="nnnnnd" localSheetId="4" hidden="1">{"TAB1",#N/A,TRUE,"GENERAL";"TAB2",#N/A,TRUE,"GENERAL";"TAB3",#N/A,TRUE,"GENERAL";"TAB4",#N/A,TRUE,"GENERAL";"TAB5",#N/A,TRUE,"GENERAL"}</definedName>
    <definedName name="nnnnnd" localSheetId="5" hidden="1">{"TAB1",#N/A,TRUE,"GENERAL";"TAB2",#N/A,TRUE,"GENERAL";"TAB3",#N/A,TRUE,"GENERAL";"TAB4",#N/A,TRUE,"GENERAL";"TAB5",#N/A,TRUE,"GENERAL"}</definedName>
    <definedName name="nnnnnd" localSheetId="6" hidden="1">{"TAB1",#N/A,TRUE,"GENERAL";"TAB2",#N/A,TRUE,"GENERAL";"TAB3",#N/A,TRUE,"GENERAL";"TAB4",#N/A,TRUE,"GENERAL";"TAB5",#N/A,TRUE,"GENERAL"}</definedName>
    <definedName name="nnnnnd" localSheetId="7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localSheetId="3" hidden="1">{"TAB1",#N/A,TRUE,"GENERAL";"TAB2",#N/A,TRUE,"GENERAL";"TAB3",#N/A,TRUE,"GENERAL";"TAB4",#N/A,TRUE,"GENERAL";"TAB5",#N/A,TRUE,"GENERAL"}</definedName>
    <definedName name="nnnnnf" localSheetId="4" hidden="1">{"TAB1",#N/A,TRUE,"GENERAL";"TAB2",#N/A,TRUE,"GENERAL";"TAB3",#N/A,TRUE,"GENERAL";"TAB4",#N/A,TRUE,"GENERAL";"TAB5",#N/A,TRUE,"GENERAL"}</definedName>
    <definedName name="nnnnnf" localSheetId="5" hidden="1">{"TAB1",#N/A,TRUE,"GENERAL";"TAB2",#N/A,TRUE,"GENERAL";"TAB3",#N/A,TRUE,"GENERAL";"TAB4",#N/A,TRUE,"GENERAL";"TAB5",#N/A,TRUE,"GENERAL"}</definedName>
    <definedName name="nnnnnf" localSheetId="6" hidden="1">{"TAB1",#N/A,TRUE,"GENERAL";"TAB2",#N/A,TRUE,"GENERAL";"TAB3",#N/A,TRUE,"GENERAL";"TAB4",#N/A,TRUE,"GENERAL";"TAB5",#N/A,TRUE,"GENERAL"}</definedName>
    <definedName name="nnnnnf" localSheetId="7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localSheetId="2" hidden="1">{"via1",#N/A,TRUE,"general";"via2",#N/A,TRUE,"general";"via3",#N/A,TRUE,"general"}</definedName>
    <definedName name="nnnnnh" localSheetId="3" hidden="1">{"via1",#N/A,TRUE,"general";"via2",#N/A,TRUE,"general";"via3",#N/A,TRUE,"general"}</definedName>
    <definedName name="nnnnnh" localSheetId="4" hidden="1">{"via1",#N/A,TRUE,"general";"via2",#N/A,TRUE,"general";"via3",#N/A,TRUE,"general"}</definedName>
    <definedName name="nnnnnh" localSheetId="5" hidden="1">{"via1",#N/A,TRUE,"general";"via2",#N/A,TRUE,"general";"via3",#N/A,TRUE,"general"}</definedName>
    <definedName name="nnnnnh" localSheetId="6" hidden="1">{"via1",#N/A,TRUE,"general";"via2",#N/A,TRUE,"general";"via3",#N/A,TRUE,"general"}</definedName>
    <definedName name="nnnnnh" localSheetId="7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1">'APUS CAPITULO 3'!eririutriuthdc</definedName>
    <definedName name="NO" localSheetId="2">'APUS CAPITULO 4'!eririutriuthdc</definedName>
    <definedName name="NO" localSheetId="3">'APUS CAPITULO 5'!eririutriuthdc</definedName>
    <definedName name="NO" localSheetId="4">'APUS CAPITULO 6'!eririutriuthdc</definedName>
    <definedName name="NO" localSheetId="5">'APUS CAPITULO 7'!eririutriuthdc</definedName>
    <definedName name="NO" localSheetId="6">'APUS CAPITULO 8'!eririutriuthdc</definedName>
    <definedName name="NO" localSheetId="7">'APUS CAPITULO 9'!eririutriuthdc</definedName>
    <definedName name="NO">[0]!eririutriuthdc</definedName>
    <definedName name="No_desarrolladas" localSheetId="1">'[26]Reservas de Petróleo'!$A$2,'[26]Reservas de Petróleo'!$A$1,'[26]Reservas de Petróleo'!$D$4,'[26]Reservas de Petróleo'!$G:$G</definedName>
    <definedName name="No_desarrolladas" localSheetId="2">'[26]Reservas de Petróleo'!$A$2,'[26]Reservas de Petróleo'!$A$1,'[26]Reservas de Petróleo'!$D$4,'[26]Reservas de Petróleo'!$G:$G</definedName>
    <definedName name="No_desarrolladas" localSheetId="3">'[26]Reservas de Petróleo'!$A$2,'[26]Reservas de Petróleo'!$A$1,'[26]Reservas de Petróleo'!$D$4,'[26]Reservas de Petróleo'!$G:$G</definedName>
    <definedName name="No_desarrolladas" localSheetId="4">'[26]Reservas de Petróleo'!$A$2,'[26]Reservas de Petróleo'!$A$1,'[26]Reservas de Petróleo'!$D$4,'[26]Reservas de Petróleo'!$G:$G</definedName>
    <definedName name="No_desarrolladas" localSheetId="5">'[26]Reservas de Petróleo'!$A$2,'[26]Reservas de Petróleo'!$A$1,'[26]Reservas de Petróleo'!$D$4,'[26]Reservas de Petróleo'!$G:$G</definedName>
    <definedName name="No_desarrolladas" localSheetId="6">'[26]Reservas de Petróleo'!$A$2,'[26]Reservas de Petróleo'!$A$1,'[26]Reservas de Petróleo'!$D$4,'[26]Reservas de Petróleo'!$G:$G</definedName>
    <definedName name="No_desarrolladas" localSheetId="7">'[26]Reservas de Petróleo'!$A$2,'[26]Reservas de Petróleo'!$A$1,'[26]Reservas de Petróleo'!$D$4,'[26]Reservas de Petróleo'!$G:$G</definedName>
    <definedName name="No_desarrolladas">'[26]Reservas de Petróleo'!$A$2,'[26]Reservas de Petróleo'!$A$1,'[26]Reservas de Petróleo'!$D$4,'[26]Reservas de Petróleo'!$G:$G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[4]STRSUMM0!#REF!</definedName>
    <definedName name="NUEVO">#REF!</definedName>
    <definedName name="Num_Pmt_Per_Year">#REF!</definedName>
    <definedName name="Number_of_Payments" localSheetId="1">MATCH(0.01,EMULSION,-1)+1</definedName>
    <definedName name="Number_of_Payments" localSheetId="2">MATCH(0.01,EMULSION,-1)+1</definedName>
    <definedName name="Number_of_Payments" localSheetId="3">MATCH(0.01,EMULSION,-1)+1</definedName>
    <definedName name="Number_of_Payments" localSheetId="4">MATCH(0.01,EMULSION,-1)+1</definedName>
    <definedName name="Number_of_Payments" localSheetId="5">MATCH(0.01,EMULSION,-1)+1</definedName>
    <definedName name="Number_of_Payments" localSheetId="6">MATCH(0.01,EMULSION,-1)+1</definedName>
    <definedName name="Number_of_Payments" localSheetId="7">MATCH(0.01,EMULSION,-1)+1</definedName>
    <definedName name="Number_of_Payments">MATCH(0.01,EMULSION,-1)+1</definedName>
    <definedName name="nxn" localSheetId="1" hidden="1">{"via1",#N/A,TRUE,"general";"via2",#N/A,TRUE,"general";"via3",#N/A,TRUE,"general"}</definedName>
    <definedName name="nxn" localSheetId="2" hidden="1">{"via1",#N/A,TRUE,"general";"via2",#N/A,TRUE,"general";"via3",#N/A,TRUE,"general"}</definedName>
    <definedName name="nxn" localSheetId="3" hidden="1">{"via1",#N/A,TRUE,"general";"via2",#N/A,TRUE,"general";"via3",#N/A,TRUE,"general"}</definedName>
    <definedName name="nxn" localSheetId="4" hidden="1">{"via1",#N/A,TRUE,"general";"via2",#N/A,TRUE,"general";"via3",#N/A,TRUE,"general"}</definedName>
    <definedName name="nxn" localSheetId="5" hidden="1">{"via1",#N/A,TRUE,"general";"via2",#N/A,TRUE,"general";"via3",#N/A,TRUE,"general"}</definedName>
    <definedName name="nxn" localSheetId="6" hidden="1">{"via1",#N/A,TRUE,"general";"via2",#N/A,TRUE,"general";"via3",#N/A,TRUE,"general"}</definedName>
    <definedName name="nxn" localSheetId="7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localSheetId="3" hidden="1">{"via1",#N/A,TRUE,"general";"via2",#N/A,TRUE,"general";"via3",#N/A,TRUE,"general"}</definedName>
    <definedName name="ñpñpñ" localSheetId="4" hidden="1">{"via1",#N/A,TRUE,"general";"via2",#N/A,TRUE,"general";"via3",#N/A,TRUE,"general"}</definedName>
    <definedName name="ñpñpñ" localSheetId="5" hidden="1">{"via1",#N/A,TRUE,"general";"via2",#N/A,TRUE,"general";"via3",#N/A,TRUE,"general"}</definedName>
    <definedName name="ñpñpñ" localSheetId="6" hidden="1">{"via1",#N/A,TRUE,"general";"via2",#N/A,TRUE,"general";"via3",#N/A,TRUE,"general"}</definedName>
    <definedName name="ñpñpñ" localSheetId="7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localSheetId="1" hidden="1">{"via1",#N/A,TRUE,"general";"via2",#N/A,TRUE,"general";"via3",#N/A,TRUE,"general"}</definedName>
    <definedName name="o9o9" localSheetId="2" hidden="1">{"via1",#N/A,TRUE,"general";"via2",#N/A,TRUE,"general";"via3",#N/A,TRUE,"general"}</definedName>
    <definedName name="o9o9" localSheetId="3" hidden="1">{"via1",#N/A,TRUE,"general";"via2",#N/A,TRUE,"general";"via3",#N/A,TRUE,"general"}</definedName>
    <definedName name="o9o9" localSheetId="4" hidden="1">{"via1",#N/A,TRUE,"general";"via2",#N/A,TRUE,"general";"via3",#N/A,TRUE,"general"}</definedName>
    <definedName name="o9o9" localSheetId="5" hidden="1">{"via1",#N/A,TRUE,"general";"via2",#N/A,TRUE,"general";"via3",#N/A,TRUE,"general"}</definedName>
    <definedName name="o9o9" localSheetId="6" hidden="1">{"via1",#N/A,TRUE,"general";"via2",#N/A,TRUE,"general";"via3",#N/A,TRUE,"general"}</definedName>
    <definedName name="o9o9" localSheetId="7" hidden="1">{"via1",#N/A,TRUE,"general";"via2",#N/A,TRUE,"general";"via3",#N/A,TRUE,"general"}</definedName>
    <definedName name="o9o9" hidden="1">{"via1",#N/A,TRUE,"general";"via2",#N/A,TRUE,"general";"via3",#N/A,TRUE,"general"}</definedName>
    <definedName name="OBJ">[24]PRESUPUESTO!$C$10</definedName>
    <definedName name="ObjetivoProyecto">#REF!</definedName>
    <definedName name="Obra">#REF!</definedName>
    <definedName name="obras" hidden="1">#REF!</definedName>
    <definedName name="obras1" localSheetId="1">DATE(YEAR([81]!Loan_Start),MONTH([81]!Loan_Start)+Payment_Needed,DAY([81]!Loan_Start))</definedName>
    <definedName name="obras1" localSheetId="2">DATE(YEAR([81]!Loan_Start),MONTH([81]!Loan_Start)+Payment_Needed,DAY([81]!Loan_Start))</definedName>
    <definedName name="obras1" localSheetId="3">DATE(YEAR([81]!Loan_Start),MONTH([81]!Loan_Start)+Payment_Needed,DAY([81]!Loan_Start))</definedName>
    <definedName name="obras1" localSheetId="4">DATE(YEAR([81]!Loan_Start),MONTH([81]!Loan_Start)+Payment_Needed,DAY([81]!Loan_Start))</definedName>
    <definedName name="obras1" localSheetId="5">DATE(YEAR([81]!Loan_Start),MONTH([81]!Loan_Start)+Payment_Needed,DAY([81]!Loan_Start))</definedName>
    <definedName name="obras1" localSheetId="6">DATE(YEAR([81]!Loan_Start),MONTH([81]!Loan_Start)+Payment_Needed,DAY([81]!Loan_Start))</definedName>
    <definedName name="obras1" localSheetId="7">DATE(YEAR([81]!Loan_Start),MONTH([81]!Loan_Start)+Payment_Needed,DAY([81]!Loan_Start))</definedName>
    <definedName name="obras1">DATE(YEAR([81]!Loan_Start),MONTH([81]!Loan_Start)+Payment_Needed,DAY([81]!Loan_Start))</definedName>
    <definedName name="obras11" hidden="1">#REF!</definedName>
    <definedName name="obras111" localSheetId="1">DATE(YEAR([82]!Loan_Start),MONTH([82]!Loan_Start)+Payment_Needed,DAY([82]!Loan_Start))</definedName>
    <definedName name="obras111" localSheetId="2">DATE(YEAR([82]!Loan_Start),MONTH([82]!Loan_Start)+Payment_Needed,DAY([82]!Loan_Start))</definedName>
    <definedName name="obras111" localSheetId="3">DATE(YEAR([82]!Loan_Start),MONTH([82]!Loan_Start)+Payment_Needed,DAY([82]!Loan_Start))</definedName>
    <definedName name="obras111" localSheetId="4">DATE(YEAR([82]!Loan_Start),MONTH([82]!Loan_Start)+Payment_Needed,DAY([82]!Loan_Start))</definedName>
    <definedName name="obras111" localSheetId="5">DATE(YEAR([82]!Loan_Start),MONTH([82]!Loan_Start)+Payment_Needed,DAY([82]!Loan_Start))</definedName>
    <definedName name="obras111" localSheetId="6">DATE(YEAR([82]!Loan_Start),MONTH([82]!Loan_Start)+Payment_Needed,DAY([82]!Loan_Start))</definedName>
    <definedName name="obras111" localSheetId="7">DATE(YEAR([82]!Loan_Start),MONTH([82]!Loan_Start)+Payment_Needed,DAY([82]!Loan_Start))</definedName>
    <definedName name="obras111">DATE(YEAR([82]!Loan_Start),MONTH([82]!Loan_Start)+Payment_Needed,DAY([82]!Loan_Start))</definedName>
    <definedName name="OCD">[14]Tablas!#REF!</definedName>
    <definedName name="OCD1_1">[14]Tablas!#REF!</definedName>
    <definedName name="OCD1_1_1">[14]Tablas!#REF!</definedName>
    <definedName name="OCI">[14]Tablas!#REF!</definedName>
    <definedName name="OCI1_1">[14]Tablas!#REF!</definedName>
    <definedName name="OCI1_1_1">[14]Tablas!#REF!</definedName>
    <definedName name="OCTUBRE" localSheetId="1" hidden="1">{#N/A,#N/A,FALSE,"orthoflow";#N/A,#N/A,FALSE,"Miscelaneos";#N/A,#N/A,FALSE,"Instrumentacio";#N/A,#N/A,FALSE,"Electrico";#N/A,#N/A,FALSE,"Valv. Seguridad"}</definedName>
    <definedName name="OCTUBRE" localSheetId="2" hidden="1">{#N/A,#N/A,FALSE,"orthoflow";#N/A,#N/A,FALSE,"Miscelaneos";#N/A,#N/A,FALSE,"Instrumentacio";#N/A,#N/A,FALSE,"Electrico";#N/A,#N/A,FALSE,"Valv. Seguridad"}</definedName>
    <definedName name="OCTUBRE" localSheetId="3" hidden="1">{#N/A,#N/A,FALSE,"orthoflow";#N/A,#N/A,FALSE,"Miscelaneos";#N/A,#N/A,FALSE,"Instrumentacio";#N/A,#N/A,FALSE,"Electrico";#N/A,#N/A,FALSE,"Valv. Seguridad"}</definedName>
    <definedName name="OCTUBRE" localSheetId="4" hidden="1">{#N/A,#N/A,FALSE,"orthoflow";#N/A,#N/A,FALSE,"Miscelaneos";#N/A,#N/A,FALSE,"Instrumentacio";#N/A,#N/A,FALSE,"Electrico";#N/A,#N/A,FALSE,"Valv. Seguridad"}</definedName>
    <definedName name="OCTUBRE" localSheetId="5" hidden="1">{#N/A,#N/A,FALSE,"orthoflow";#N/A,#N/A,FALSE,"Miscelaneos";#N/A,#N/A,FALSE,"Instrumentacio";#N/A,#N/A,FALSE,"Electrico";#N/A,#N/A,FALSE,"Valv. Seguridad"}</definedName>
    <definedName name="OCTUBRE" localSheetId="6" hidden="1">{#N/A,#N/A,FALSE,"orthoflow";#N/A,#N/A,FALSE,"Miscelaneos";#N/A,#N/A,FALSE,"Instrumentacio";#N/A,#N/A,FALSE,"Electrico";#N/A,#N/A,FALSE,"Valv. Seguridad"}</definedName>
    <definedName name="OCTUBRE" localSheetId="7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1" hidden="1">{"TAB1",#N/A,TRUE,"GENERAL";"TAB2",#N/A,TRUE,"GENERAL";"TAB3",#N/A,TRUE,"GENERAL";"TAB4",#N/A,TRUE,"GENERAL";"TAB5",#N/A,TRUE,"GENERAL"}</definedName>
    <definedName name="oiret" localSheetId="2" hidden="1">{"TAB1",#N/A,TRUE,"GENERAL";"TAB2",#N/A,TRUE,"GENERAL";"TAB3",#N/A,TRUE,"GENERAL";"TAB4",#N/A,TRUE,"GENERAL";"TAB5",#N/A,TRUE,"GENERAL"}</definedName>
    <definedName name="oiret" localSheetId="3" hidden="1">{"TAB1",#N/A,TRUE,"GENERAL";"TAB2",#N/A,TRUE,"GENERAL";"TAB3",#N/A,TRUE,"GENERAL";"TAB4",#N/A,TRUE,"GENERAL";"TAB5",#N/A,TRUE,"GENERAL"}</definedName>
    <definedName name="oiret" localSheetId="4" hidden="1">{"TAB1",#N/A,TRUE,"GENERAL";"TAB2",#N/A,TRUE,"GENERAL";"TAB3",#N/A,TRUE,"GENERAL";"TAB4",#N/A,TRUE,"GENERAL";"TAB5",#N/A,TRUE,"GENERAL"}</definedName>
    <definedName name="oiret" localSheetId="5" hidden="1">{"TAB1",#N/A,TRUE,"GENERAL";"TAB2",#N/A,TRUE,"GENERAL";"TAB3",#N/A,TRUE,"GENERAL";"TAB4",#N/A,TRUE,"GENERAL";"TAB5",#N/A,TRUE,"GENERAL"}</definedName>
    <definedName name="oiret" localSheetId="6" hidden="1">{"TAB1",#N/A,TRUE,"GENERAL";"TAB2",#N/A,TRUE,"GENERAL";"TAB3",#N/A,TRUE,"GENERAL";"TAB4",#N/A,TRUE,"GENERAL";"TAB5",#N/A,TRUE,"GENERAL"}</definedName>
    <definedName name="oiret" localSheetId="7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localSheetId="3" hidden="1">{"TAB1",#N/A,TRUE,"GENERAL";"TAB2",#N/A,TRUE,"GENERAL";"TAB3",#N/A,TRUE,"GENERAL";"TAB4",#N/A,TRUE,"GENERAL";"TAB5",#N/A,TRUE,"GENERAL"}</definedName>
    <definedName name="oirgrth" localSheetId="4" hidden="1">{"TAB1",#N/A,TRUE,"GENERAL";"TAB2",#N/A,TRUE,"GENERAL";"TAB3",#N/A,TRUE,"GENERAL";"TAB4",#N/A,TRUE,"GENERAL";"TAB5",#N/A,TRUE,"GENERAL"}</definedName>
    <definedName name="oirgrth" localSheetId="5" hidden="1">{"TAB1",#N/A,TRUE,"GENERAL";"TAB2",#N/A,TRUE,"GENERAL";"TAB3",#N/A,TRUE,"GENERAL";"TAB4",#N/A,TRUE,"GENERAL";"TAB5",#N/A,TRUE,"GENERAL"}</definedName>
    <definedName name="oirgrth" localSheetId="6" hidden="1">{"TAB1",#N/A,TRUE,"GENERAL";"TAB2",#N/A,TRUE,"GENERAL";"TAB3",#N/A,TRUE,"GENERAL";"TAB4",#N/A,TRUE,"GENERAL";"TAB5",#N/A,TRUE,"GENERAL"}</definedName>
    <definedName name="oirgrth" localSheetId="7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IUOIU" localSheetId="2" hidden="1">{"via1",#N/A,TRUE,"general";"via2",#N/A,TRUE,"general";"via3",#N/A,TRUE,"general"}</definedName>
    <definedName name="OIUOIU" localSheetId="3" hidden="1">{"via1",#N/A,TRUE,"general";"via2",#N/A,TRUE,"general";"via3",#N/A,TRUE,"general"}</definedName>
    <definedName name="OIUOIU" localSheetId="4" hidden="1">{"via1",#N/A,TRUE,"general";"via2",#N/A,TRUE,"general";"via3",#N/A,TRUE,"general"}</definedName>
    <definedName name="OIUOIU" localSheetId="5" hidden="1">{"via1",#N/A,TRUE,"general";"via2",#N/A,TRUE,"general";"via3",#N/A,TRUE,"general"}</definedName>
    <definedName name="OIUOIU" localSheetId="6" hidden="1">{"via1",#N/A,TRUE,"general";"via2",#N/A,TRUE,"general";"via3",#N/A,TRUE,"general"}</definedName>
    <definedName name="OIUOIU" localSheetId="7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1" hidden="1">{"via1",#N/A,TRUE,"general";"via2",#N/A,TRUE,"general";"via3",#N/A,TRUE,"general"}</definedName>
    <definedName name="ooo" localSheetId="2" hidden="1">{"via1",#N/A,TRUE,"general";"via2",#N/A,TRUE,"general";"via3",#N/A,TRUE,"general"}</definedName>
    <definedName name="ooo" localSheetId="3" hidden="1">{"via1",#N/A,TRUE,"general";"via2",#N/A,TRUE,"general";"via3",#N/A,TRUE,"general"}</definedName>
    <definedName name="ooo" localSheetId="4" hidden="1">{"via1",#N/A,TRUE,"general";"via2",#N/A,TRUE,"general";"via3",#N/A,TRUE,"general"}</definedName>
    <definedName name="ooo" localSheetId="5" hidden="1">{"via1",#N/A,TRUE,"general";"via2",#N/A,TRUE,"general";"via3",#N/A,TRUE,"general"}</definedName>
    <definedName name="ooo" localSheetId="6" hidden="1">{"via1",#N/A,TRUE,"general";"via2",#N/A,TRUE,"general";"via3",#N/A,TRUE,"general"}</definedName>
    <definedName name="ooo" localSheetId="7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localSheetId="3" hidden="1">{"TAB1",#N/A,TRUE,"GENERAL";"TAB2",#N/A,TRUE,"GENERAL";"TAB3",#N/A,TRUE,"GENERAL";"TAB4",#N/A,TRUE,"GENERAL";"TAB5",#N/A,TRUE,"GENERAL"}</definedName>
    <definedName name="ooooiii" localSheetId="4" hidden="1">{"TAB1",#N/A,TRUE,"GENERAL";"TAB2",#N/A,TRUE,"GENERAL";"TAB3",#N/A,TRUE,"GENERAL";"TAB4",#N/A,TRUE,"GENERAL";"TAB5",#N/A,TRUE,"GENERAL"}</definedName>
    <definedName name="ooooiii" localSheetId="5" hidden="1">{"TAB1",#N/A,TRUE,"GENERAL";"TAB2",#N/A,TRUE,"GENERAL";"TAB3",#N/A,TRUE,"GENERAL";"TAB4",#N/A,TRUE,"GENERAL";"TAB5",#N/A,TRUE,"GENERAL"}</definedName>
    <definedName name="ooooiii" localSheetId="6" hidden="1">{"TAB1",#N/A,TRUE,"GENERAL";"TAB2",#N/A,TRUE,"GENERAL";"TAB3",#N/A,TRUE,"GENERAL";"TAB4",#N/A,TRUE,"GENERAL";"TAB5",#N/A,TRUE,"GENERAL"}</definedName>
    <definedName name="ooooiii" localSheetId="7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" hidden="1">{"via1",#N/A,TRUE,"general";"via2",#N/A,TRUE,"general";"via3",#N/A,TRUE,"general"}</definedName>
    <definedName name="oooos" localSheetId="2" hidden="1">{"via1",#N/A,TRUE,"general";"via2",#N/A,TRUE,"general";"via3",#N/A,TRUE,"general"}</definedName>
    <definedName name="oooos" localSheetId="3" hidden="1">{"via1",#N/A,TRUE,"general";"via2",#N/A,TRUE,"general";"via3",#N/A,TRUE,"general"}</definedName>
    <definedName name="oooos" localSheetId="4" hidden="1">{"via1",#N/A,TRUE,"general";"via2",#N/A,TRUE,"general";"via3",#N/A,TRUE,"general"}</definedName>
    <definedName name="oooos" localSheetId="5" hidden="1">{"via1",#N/A,TRUE,"general";"via2",#N/A,TRUE,"general";"via3",#N/A,TRUE,"general"}</definedName>
    <definedName name="oooos" localSheetId="6" hidden="1">{"via1",#N/A,TRUE,"general";"via2",#N/A,TRUE,"general";"via3",#N/A,TRUE,"general"}</definedName>
    <definedName name="oooos" localSheetId="7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localSheetId="1" hidden="1">{#N/A,#N/A,FALSE,"orthoflow";#N/A,#N/A,FALSE,"Miscelaneos";#N/A,#N/A,FALSE,"Instrumentacio";#N/A,#N/A,FALSE,"Electrico";#N/A,#N/A,FALSE,"Valv. Seguridad"}</definedName>
    <definedName name="ORIGINAL" localSheetId="2" hidden="1">{#N/A,#N/A,FALSE,"orthoflow";#N/A,#N/A,FALSE,"Miscelaneos";#N/A,#N/A,FALSE,"Instrumentacio";#N/A,#N/A,FALSE,"Electrico";#N/A,#N/A,FALSE,"Valv. Seguridad"}</definedName>
    <definedName name="ORIGINAL" localSheetId="3" hidden="1">{#N/A,#N/A,FALSE,"orthoflow";#N/A,#N/A,FALSE,"Miscelaneos";#N/A,#N/A,FALSE,"Instrumentacio";#N/A,#N/A,FALSE,"Electrico";#N/A,#N/A,FALSE,"Valv. Seguridad"}</definedName>
    <definedName name="ORIGINAL" localSheetId="4" hidden="1">{#N/A,#N/A,FALSE,"orthoflow";#N/A,#N/A,FALSE,"Miscelaneos";#N/A,#N/A,FALSE,"Instrumentacio";#N/A,#N/A,FALSE,"Electrico";#N/A,#N/A,FALSE,"Valv. Seguridad"}</definedName>
    <definedName name="ORIGINAL" localSheetId="5" hidden="1">{#N/A,#N/A,FALSE,"orthoflow";#N/A,#N/A,FALSE,"Miscelaneos";#N/A,#N/A,FALSE,"Instrumentacio";#N/A,#N/A,FALSE,"Electrico";#N/A,#N/A,FALSE,"Valv. Seguridad"}</definedName>
    <definedName name="ORIGINAL" localSheetId="6" hidden="1">{#N/A,#N/A,FALSE,"orthoflow";#N/A,#N/A,FALSE,"Miscelaneos";#N/A,#N/A,FALSE,"Instrumentacio";#N/A,#N/A,FALSE,"Electrico";#N/A,#N/A,FALSE,"Valv. Seguridad"}</definedName>
    <definedName name="ORIGINAL" localSheetId="7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hidden="1">[9]INST!#REF!</definedName>
    <definedName name="otros">[62]otros!$A$6:$A$1235</definedName>
    <definedName name="OTROS1">#REF!</definedName>
    <definedName name="OUT">#REF!</definedName>
    <definedName name="P">#REF!</definedName>
    <definedName name="P_Yacimiento">#REF!</definedName>
    <definedName name="p0p0" localSheetId="1" hidden="1">{"via1",#N/A,TRUE,"general";"via2",#N/A,TRUE,"general";"via3",#N/A,TRUE,"general"}</definedName>
    <definedName name="p0p0" localSheetId="2" hidden="1">{"via1",#N/A,TRUE,"general";"via2",#N/A,TRUE,"general";"via3",#N/A,TRUE,"general"}</definedName>
    <definedName name="p0p0" localSheetId="3" hidden="1">{"via1",#N/A,TRUE,"general";"via2",#N/A,TRUE,"general";"via3",#N/A,TRUE,"general"}</definedName>
    <definedName name="p0p0" localSheetId="4" hidden="1">{"via1",#N/A,TRUE,"general";"via2",#N/A,TRUE,"general";"via3",#N/A,TRUE,"general"}</definedName>
    <definedName name="p0p0" localSheetId="5" hidden="1">{"via1",#N/A,TRUE,"general";"via2",#N/A,TRUE,"general";"via3",#N/A,TRUE,"general"}</definedName>
    <definedName name="p0p0" localSheetId="6" hidden="1">{"via1",#N/A,TRUE,"general";"via2",#N/A,TRUE,"general";"via3",#N/A,TRUE,"general"}</definedName>
    <definedName name="p0p0" localSheetId="7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 localSheetId="1">[51]Tablas!$A:$A</definedName>
    <definedName name="Parametro_Peso" localSheetId="2">[51]Tablas!$A:$A</definedName>
    <definedName name="Parametro_Peso" localSheetId="3">[51]Tablas!$A:$A</definedName>
    <definedName name="Parametro_Peso" localSheetId="4">[51]Tablas!$A:$A</definedName>
    <definedName name="Parametro_Peso" localSheetId="5">[51]Tablas!$A:$A</definedName>
    <definedName name="Parametro_Peso" localSheetId="6">[51]Tablas!$A:$A</definedName>
    <definedName name="Parametro_Peso" localSheetId="7">[51]Tablas!$A:$A</definedName>
    <definedName name="Parametro_Peso">[51]Tablas!$A:$A</definedName>
    <definedName name="Pay_Date">#REF!</definedName>
    <definedName name="Pay_Num">#REF!</definedName>
    <definedName name="Payment_Date" localSheetId="1">DATE(YEAR(Loan_Amount),MONTH(Loan_Amount)+Payment_Needed,DAY(Loan_Amount))</definedName>
    <definedName name="Payment_Date" localSheetId="2">DATE(YEAR(Loan_Amount),MONTH(Loan_Amount)+Payment_Needed,DAY(Loan_Amount))</definedName>
    <definedName name="Payment_Date" localSheetId="3">DATE(YEAR(Loan_Amount),MONTH(Loan_Amount)+Payment_Needed,DAY(Loan_Amount))</definedName>
    <definedName name="Payment_Date" localSheetId="4">DATE(YEAR(Loan_Amount),MONTH(Loan_Amount)+Payment_Needed,DAY(Loan_Amount))</definedName>
    <definedName name="Payment_Date" localSheetId="5">DATE(YEAR(Loan_Amount),MONTH(Loan_Amount)+Payment_Needed,DAY(Loan_Amount))</definedName>
    <definedName name="Payment_Date" localSheetId="6">DATE(YEAR(Loan_Amount),MONTH(Loan_Amount)+Payment_Needed,DAY(Loan_Amount))</definedName>
    <definedName name="Payment_Date" localSheetId="7">DATE(YEAR(Loan_Amount),MONTH(Loan_Amount)+Payment_Needed,DAY(Loan_Amount))</definedName>
    <definedName name="Payment_Date">DATE(YEAR(Loan_Amount),MONTH(Loan_Amount)+Payment_Needed,DAY(Loan_Amount))</definedName>
    <definedName name="Payment_Date1" localSheetId="1">DATE(YEAR([82]!Loan_Start),MONTH([82]!Loan_Start)+Payment_Needed,DAY([82]!Loan_Start))</definedName>
    <definedName name="Payment_Date1" localSheetId="2">DATE(YEAR([82]!Loan_Start),MONTH([82]!Loan_Start)+Payment_Needed,DAY([82]!Loan_Start))</definedName>
    <definedName name="Payment_Date1" localSheetId="3">DATE(YEAR([82]!Loan_Start),MONTH([82]!Loan_Start)+Payment_Needed,DAY([82]!Loan_Start))</definedName>
    <definedName name="Payment_Date1" localSheetId="4">DATE(YEAR([82]!Loan_Start),MONTH([82]!Loan_Start)+Payment_Needed,DAY([82]!Loan_Start))</definedName>
    <definedName name="Payment_Date1" localSheetId="5">DATE(YEAR([82]!Loan_Start),MONTH([82]!Loan_Start)+Payment_Needed,DAY([82]!Loan_Start))</definedName>
    <definedName name="Payment_Date1" localSheetId="6">DATE(YEAR([82]!Loan_Start),MONTH([82]!Loan_Start)+Payment_Needed,DAY([82]!Loan_Start))</definedName>
    <definedName name="Payment_Date1" localSheetId="7">DATE(YEAR([82]!Loan_Start),MONTH([82]!Loan_Start)+Payment_Needed,DAY([82]!Loan_Start))</definedName>
    <definedName name="Payment_Date1">DATE(YEAR([82]!Loan_Start),MONTH([82]!Loan_Start)+Payment_Needed,DAY([82]!Loan_Start))</definedName>
    <definedName name="Payment_Needed">"Pago necesario"</definedName>
    <definedName name="Pb">#REF!</definedName>
    <definedName name="Pd">#REF!</definedName>
    <definedName name="PEPE" localSheetId="1">'APUS CAPITULO 3'!eririutriuthdc</definedName>
    <definedName name="PEPE" localSheetId="2">'APUS CAPITULO 4'!eririutriuthdc</definedName>
    <definedName name="PEPE" localSheetId="3">'APUS CAPITULO 5'!eririutriuthdc</definedName>
    <definedName name="PEPE" localSheetId="4">'APUS CAPITULO 6'!eririutriuthdc</definedName>
    <definedName name="PEPE" localSheetId="5">'APUS CAPITULO 7'!eririutriuthdc</definedName>
    <definedName name="PEPE" localSheetId="6">'APUS CAPITULO 8'!eririutriuthdc</definedName>
    <definedName name="PEPE" localSheetId="7">'APUS CAPITULO 9'!eririutriuthdc</definedName>
    <definedName name="PEPE">[0]!eririutriuthdc</definedName>
    <definedName name="Periodo">[39]Hoja1!$C$1</definedName>
    <definedName name="PeriodoPago">'[37]LIQUIDA-NOMINA'!$C$4</definedName>
    <definedName name="PeriodoRepago">#REF!</definedName>
    <definedName name="PeriodoRepagoCCP">#REF!</definedName>
    <definedName name="phed">[50]Hoja1!$C$4</definedName>
    <definedName name="phen">[50]Hoja1!$C$5</definedName>
    <definedName name="Pindis">#REF!</definedName>
    <definedName name="pint">'[67]7422CW00'!#REF!</definedName>
    <definedName name="pintura">'[67]7422CW00'!#REF!</definedName>
    <definedName name="pintyura">[83]STRSUMM0!#REF!</definedName>
    <definedName name="PIP">#REF!</definedName>
    <definedName name="Piscinas">#REF!</definedName>
    <definedName name="PKHK" localSheetId="1" hidden="1">{"TAB1",#N/A,TRUE,"GENERAL";"TAB2",#N/A,TRUE,"GENERAL";"TAB3",#N/A,TRUE,"GENERAL";"TAB4",#N/A,TRUE,"GENERAL";"TAB5",#N/A,TRUE,"GENERAL"}</definedName>
    <definedName name="PKHK" localSheetId="2" hidden="1">{"TAB1",#N/A,TRUE,"GENERAL";"TAB2",#N/A,TRUE,"GENERAL";"TAB3",#N/A,TRUE,"GENERAL";"TAB4",#N/A,TRUE,"GENERAL";"TAB5",#N/A,TRUE,"GENERAL"}</definedName>
    <definedName name="PKHK" localSheetId="3" hidden="1">{"TAB1",#N/A,TRUE,"GENERAL";"TAB2",#N/A,TRUE,"GENERAL";"TAB3",#N/A,TRUE,"GENERAL";"TAB4",#N/A,TRUE,"GENERAL";"TAB5",#N/A,TRUE,"GENERAL"}</definedName>
    <definedName name="PKHK" localSheetId="4" hidden="1">{"TAB1",#N/A,TRUE,"GENERAL";"TAB2",#N/A,TRUE,"GENERAL";"TAB3",#N/A,TRUE,"GENERAL";"TAB4",#N/A,TRUE,"GENERAL";"TAB5",#N/A,TRUE,"GENERAL"}</definedName>
    <definedName name="PKHK" localSheetId="5" hidden="1">{"TAB1",#N/A,TRUE,"GENERAL";"TAB2",#N/A,TRUE,"GENERAL";"TAB3",#N/A,TRUE,"GENERAL";"TAB4",#N/A,TRUE,"GENERAL";"TAB5",#N/A,TRUE,"GENERAL"}</definedName>
    <definedName name="PKHK" localSheetId="6" hidden="1">{"TAB1",#N/A,TRUE,"GENERAL";"TAB2",#N/A,TRUE,"GENERAL";"TAB3",#N/A,TRUE,"GENERAL";"TAB4",#N/A,TRUE,"GENERAL";"TAB5",#N/A,TRUE,"GENERAL"}</definedName>
    <definedName name="PKHK" localSheetId="7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localSheetId="3" hidden="1">{"TAB1",#N/A,TRUE,"GENERAL";"TAB2",#N/A,TRUE,"GENERAL";"TAB3",#N/A,TRUE,"GENERAL";"TAB4",#N/A,TRUE,"GENERAL";"TAB5",#N/A,TRUE,"GENERAL"}</definedName>
    <definedName name="pkj" localSheetId="4" hidden="1">{"TAB1",#N/A,TRUE,"GENERAL";"TAB2",#N/A,TRUE,"GENERAL";"TAB3",#N/A,TRUE,"GENERAL";"TAB4",#N/A,TRUE,"GENERAL";"TAB5",#N/A,TRUE,"GENERAL"}</definedName>
    <definedName name="pkj" localSheetId="5" hidden="1">{"TAB1",#N/A,TRUE,"GENERAL";"TAB2",#N/A,TRUE,"GENERAL";"TAB3",#N/A,TRUE,"GENERAL";"TAB4",#N/A,TRUE,"GENERAL";"TAB5",#N/A,TRUE,"GENERAL"}</definedName>
    <definedName name="pkj" localSheetId="6" hidden="1">{"TAB1",#N/A,TRUE,"GENERAL";"TAB2",#N/A,TRUE,"GENERAL";"TAB3",#N/A,TRUE,"GENERAL";"TAB4",#N/A,TRUE,"GENERAL";"TAB5",#N/A,TRUE,"GENERAL"}</definedName>
    <definedName name="pkj" localSheetId="7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1" hidden="1">{"TAB1",#N/A,TRUE,"GENERAL";"TAB2",#N/A,TRUE,"GENERAL";"TAB3",#N/A,TRUE,"GENERAL";"TAB4",#N/A,TRUE,"GENERAL";"TAB5",#N/A,TRUE,"GENERAL"}</definedName>
    <definedName name="PLAD" localSheetId="2" hidden="1">{"TAB1",#N/A,TRUE,"GENERAL";"TAB2",#N/A,TRUE,"GENERAL";"TAB3",#N/A,TRUE,"GENERAL";"TAB4",#N/A,TRUE,"GENERAL";"TAB5",#N/A,TRUE,"GENERAL"}</definedName>
    <definedName name="PLAD" localSheetId="3" hidden="1">{"TAB1",#N/A,TRUE,"GENERAL";"TAB2",#N/A,TRUE,"GENERAL";"TAB3",#N/A,TRUE,"GENERAL";"TAB4",#N/A,TRUE,"GENERAL";"TAB5",#N/A,TRUE,"GENERAL"}</definedName>
    <definedName name="PLAD" localSheetId="4" hidden="1">{"TAB1",#N/A,TRUE,"GENERAL";"TAB2",#N/A,TRUE,"GENERAL";"TAB3",#N/A,TRUE,"GENERAL";"TAB4",#N/A,TRUE,"GENERAL";"TAB5",#N/A,TRUE,"GENERAL"}</definedName>
    <definedName name="PLAD" localSheetId="5" hidden="1">{"TAB1",#N/A,TRUE,"GENERAL";"TAB2",#N/A,TRUE,"GENERAL";"TAB3",#N/A,TRUE,"GENERAL";"TAB4",#N/A,TRUE,"GENERAL";"TAB5",#N/A,TRUE,"GENERAL"}</definedName>
    <definedName name="PLAD" localSheetId="6" hidden="1">{"TAB1",#N/A,TRUE,"GENERAL";"TAB2",#N/A,TRUE,"GENERAL";"TAB3",#N/A,TRUE,"GENERAL";"TAB4",#N/A,TRUE,"GENERAL";"TAB5",#N/A,TRUE,"GENERAL"}</definedName>
    <definedName name="PLAD" localSheetId="7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[33]BASES!$E$27</definedName>
    <definedName name="PlazoAIU">#REF!</definedName>
    <definedName name="PLPLUNN" localSheetId="1" hidden="1">{"TAB1",#N/A,TRUE,"GENERAL";"TAB2",#N/A,TRUE,"GENERAL";"TAB3",#N/A,TRUE,"GENERAL";"TAB4",#N/A,TRUE,"GENERAL";"TAB5",#N/A,TRUE,"GENERAL"}</definedName>
    <definedName name="PLPLUNN" localSheetId="2" hidden="1">{"TAB1",#N/A,TRUE,"GENERAL";"TAB2",#N/A,TRUE,"GENERAL";"TAB3",#N/A,TRUE,"GENERAL";"TAB4",#N/A,TRUE,"GENERAL";"TAB5",#N/A,TRUE,"GENERAL"}</definedName>
    <definedName name="PLPLUNN" localSheetId="3" hidden="1">{"TAB1",#N/A,TRUE,"GENERAL";"TAB2",#N/A,TRUE,"GENERAL";"TAB3",#N/A,TRUE,"GENERAL";"TAB4",#N/A,TRUE,"GENERAL";"TAB5",#N/A,TRUE,"GENERAL"}</definedName>
    <definedName name="PLPLUNN" localSheetId="4" hidden="1">{"TAB1",#N/A,TRUE,"GENERAL";"TAB2",#N/A,TRUE,"GENERAL";"TAB3",#N/A,TRUE,"GENERAL";"TAB4",#N/A,TRUE,"GENERAL";"TAB5",#N/A,TRUE,"GENERAL"}</definedName>
    <definedName name="PLPLUNN" localSheetId="5" hidden="1">{"TAB1",#N/A,TRUE,"GENERAL";"TAB2",#N/A,TRUE,"GENERAL";"TAB3",#N/A,TRUE,"GENERAL";"TAB4",#N/A,TRUE,"GENERAL";"TAB5",#N/A,TRUE,"GENERAL"}</definedName>
    <definedName name="PLPLUNN" localSheetId="6" hidden="1">{"TAB1",#N/A,TRUE,"GENERAL";"TAB2",#N/A,TRUE,"GENERAL";"TAB3",#N/A,TRUE,"GENERAL";"TAB4",#N/A,TRUE,"GENERAL";"TAB5",#N/A,TRUE,"GENERAL"}</definedName>
    <definedName name="PLPLUNN" localSheetId="7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localSheetId="1" hidden="1">{"via1",#N/A,TRUE,"general";"via2",#N/A,TRUE,"general";"via3",#N/A,TRUE,"general"}</definedName>
    <definedName name="POIUP" localSheetId="2" hidden="1">{"via1",#N/A,TRUE,"general";"via2",#N/A,TRUE,"general";"via3",#N/A,TRUE,"general"}</definedName>
    <definedName name="POIUP" localSheetId="3" hidden="1">{"via1",#N/A,TRUE,"general";"via2",#N/A,TRUE,"general";"via3",#N/A,TRUE,"general"}</definedName>
    <definedName name="POIUP" localSheetId="4" hidden="1">{"via1",#N/A,TRUE,"general";"via2",#N/A,TRUE,"general";"via3",#N/A,TRUE,"general"}</definedName>
    <definedName name="POIUP" localSheetId="5" hidden="1">{"via1",#N/A,TRUE,"general";"via2",#N/A,TRUE,"general";"via3",#N/A,TRUE,"general"}</definedName>
    <definedName name="POIUP" localSheetId="6" hidden="1">{"via1",#N/A,TRUE,"general";"via2",#N/A,TRUE,"general";"via3",#N/A,TRUE,"general"}</definedName>
    <definedName name="POIUP" localSheetId="7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localSheetId="3" hidden="1">{"via1",#N/A,TRUE,"general";"via2",#N/A,TRUE,"general";"via3",#N/A,TRUE,"general"}</definedName>
    <definedName name="popop" localSheetId="4" hidden="1">{"via1",#N/A,TRUE,"general";"via2",#N/A,TRUE,"general";"via3",#N/A,TRUE,"general"}</definedName>
    <definedName name="popop" localSheetId="5" hidden="1">{"via1",#N/A,TRUE,"general";"via2",#N/A,TRUE,"general";"via3",#N/A,TRUE,"general"}</definedName>
    <definedName name="popop" localSheetId="6" hidden="1">{"via1",#N/A,TRUE,"general";"via2",#N/A,TRUE,"general";"via3",#N/A,TRUE,"general"}</definedName>
    <definedName name="popop" localSheetId="7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localSheetId="3" hidden="1">{"via1",#N/A,TRUE,"general";"via2",#N/A,TRUE,"general";"via3",#N/A,TRUE,"general"}</definedName>
    <definedName name="popp" localSheetId="4" hidden="1">{"via1",#N/A,TRUE,"general";"via2",#N/A,TRUE,"general";"via3",#N/A,TRUE,"general"}</definedName>
    <definedName name="popp" localSheetId="5" hidden="1">{"via1",#N/A,TRUE,"general";"via2",#N/A,TRUE,"general";"via3",#N/A,TRUE,"general"}</definedName>
    <definedName name="popp" localSheetId="6" hidden="1">{"via1",#N/A,TRUE,"general";"via2",#N/A,TRUE,"general";"via3",#N/A,TRUE,"general"}</definedName>
    <definedName name="popp" localSheetId="7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1" hidden="1">{"TAB1",#N/A,TRUE,"GENERAL";"TAB2",#N/A,TRUE,"GENERAL";"TAB3",#N/A,TRUE,"GENERAL";"TAB4",#N/A,TRUE,"GENERAL";"TAB5",#N/A,TRUE,"GENERAL"}</definedName>
    <definedName name="popvds" localSheetId="2" hidden="1">{"TAB1",#N/A,TRUE,"GENERAL";"TAB2",#N/A,TRUE,"GENERAL";"TAB3",#N/A,TRUE,"GENERAL";"TAB4",#N/A,TRUE,"GENERAL";"TAB5",#N/A,TRUE,"GENERAL"}</definedName>
    <definedName name="popvds" localSheetId="3" hidden="1">{"TAB1",#N/A,TRUE,"GENERAL";"TAB2",#N/A,TRUE,"GENERAL";"TAB3",#N/A,TRUE,"GENERAL";"TAB4",#N/A,TRUE,"GENERAL";"TAB5",#N/A,TRUE,"GENERAL"}</definedName>
    <definedName name="popvds" localSheetId="4" hidden="1">{"TAB1",#N/A,TRUE,"GENERAL";"TAB2",#N/A,TRUE,"GENERAL";"TAB3",#N/A,TRUE,"GENERAL";"TAB4",#N/A,TRUE,"GENERAL";"TAB5",#N/A,TRUE,"GENERAL"}</definedName>
    <definedName name="popvds" localSheetId="5" hidden="1">{"TAB1",#N/A,TRUE,"GENERAL";"TAB2",#N/A,TRUE,"GENERAL";"TAB3",#N/A,TRUE,"GENERAL";"TAB4",#N/A,TRUE,"GENERAL";"TAB5",#N/A,TRUE,"GENERAL"}</definedName>
    <definedName name="popvds" localSheetId="6" hidden="1">{"TAB1",#N/A,TRUE,"GENERAL";"TAB2",#N/A,TRUE,"GENERAL";"TAB3",#N/A,TRUE,"GENERAL";"TAB4",#N/A,TRUE,"GENERAL";"TAB5",#N/A,TRUE,"GENERAL"}</definedName>
    <definedName name="popvds" localSheetId="7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[34]BASES!$E$26</definedName>
    <definedName name="Porcentaje">#REF!</definedName>
    <definedName name="PORCENTAJE1">#REF!</definedName>
    <definedName name="PORTADA2">'[84]Hoja 1 '!#REF!</definedName>
    <definedName name="POSICION_PRESUP">[13]Tablas!#REF!</definedName>
    <definedName name="POSICIONES">#REF!</definedName>
    <definedName name="pouig" localSheetId="1" hidden="1">{"via1",#N/A,TRUE,"general";"via2",#N/A,TRUE,"general";"via3",#N/A,TRUE,"general"}</definedName>
    <definedName name="pouig" localSheetId="2" hidden="1">{"via1",#N/A,TRUE,"general";"via2",#N/A,TRUE,"general";"via3",#N/A,TRUE,"general"}</definedName>
    <definedName name="pouig" localSheetId="3" hidden="1">{"via1",#N/A,TRUE,"general";"via2",#N/A,TRUE,"general";"via3",#N/A,TRUE,"general"}</definedName>
    <definedName name="pouig" localSheetId="4" hidden="1">{"via1",#N/A,TRUE,"general";"via2",#N/A,TRUE,"general";"via3",#N/A,TRUE,"general"}</definedName>
    <definedName name="pouig" localSheetId="5" hidden="1">{"via1",#N/A,TRUE,"general";"via2",#N/A,TRUE,"general";"via3",#N/A,TRUE,"general"}</definedName>
    <definedName name="pouig" localSheetId="6" hidden="1">{"via1",#N/A,TRUE,"general";"via2",#N/A,TRUE,"general";"via3",#N/A,TRUE,"general"}</definedName>
    <definedName name="pouig" localSheetId="7" hidden="1">{"via1",#N/A,TRUE,"general";"via2",#N/A,TRUE,"general";"via3",#N/A,TRUE,"general"}</definedName>
    <definedName name="pouig" hidden="1">{"via1",#N/A,TRUE,"general";"via2",#N/A,TRUE,"general";"via3",#N/A,TRUE,"general"}</definedName>
    <definedName name="POZO" localSheetId="1">[51]Tablas!$C:$C</definedName>
    <definedName name="POZO" localSheetId="2">[51]Tablas!$C:$C</definedName>
    <definedName name="POZO" localSheetId="3">[51]Tablas!$C:$C</definedName>
    <definedName name="POZO" localSheetId="4">[51]Tablas!$C:$C</definedName>
    <definedName name="POZO" localSheetId="5">[51]Tablas!$C:$C</definedName>
    <definedName name="POZO" localSheetId="6">[51]Tablas!$C:$C</definedName>
    <definedName name="POZO" localSheetId="7">[51]Tablas!$C:$C</definedName>
    <definedName name="POZO">[51]Tablas!$C:$C</definedName>
    <definedName name="PPPP" localSheetId="1" hidden="1">{#N/A,#N/A,FALSE,"orthoflow";#N/A,#N/A,FALSE,"Miscelaneos";#N/A,#N/A,FALSE,"Instrumentacio";#N/A,#N/A,FALSE,"Electrico";#N/A,#N/A,FALSE,"Valv. Seguridad"}</definedName>
    <definedName name="PPPP" localSheetId="2" hidden="1">{#N/A,#N/A,FALSE,"orthoflow";#N/A,#N/A,FALSE,"Miscelaneos";#N/A,#N/A,FALSE,"Instrumentacio";#N/A,#N/A,FALSE,"Electrico";#N/A,#N/A,FALSE,"Valv. Seguridad"}</definedName>
    <definedName name="PPPP" localSheetId="3" hidden="1">{#N/A,#N/A,FALSE,"orthoflow";#N/A,#N/A,FALSE,"Miscelaneos";#N/A,#N/A,FALSE,"Instrumentacio";#N/A,#N/A,FALSE,"Electrico";#N/A,#N/A,FALSE,"Valv. Seguridad"}</definedName>
    <definedName name="PPPP" localSheetId="4" hidden="1">{#N/A,#N/A,FALSE,"orthoflow";#N/A,#N/A,FALSE,"Miscelaneos";#N/A,#N/A,FALSE,"Instrumentacio";#N/A,#N/A,FALSE,"Electrico";#N/A,#N/A,FALSE,"Valv. Seguridad"}</definedName>
    <definedName name="PPPP" localSheetId="5" hidden="1">{#N/A,#N/A,FALSE,"orthoflow";#N/A,#N/A,FALSE,"Miscelaneos";#N/A,#N/A,FALSE,"Instrumentacio";#N/A,#N/A,FALSE,"Electrico";#N/A,#N/A,FALSE,"Valv. Seguridad"}</definedName>
    <definedName name="PPPP" localSheetId="6" hidden="1">{#N/A,#N/A,FALSE,"orthoflow";#N/A,#N/A,FALSE,"Miscelaneos";#N/A,#N/A,FALSE,"Instrumentacio";#N/A,#N/A,FALSE,"Electrico";#N/A,#N/A,FALSE,"Valv. Seguridad"}</definedName>
    <definedName name="PPPP" localSheetId="7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1" hidden="1">{"via1",#N/A,TRUE,"general";"via2",#N/A,TRUE,"general";"via3",#N/A,TRUE,"general"}</definedName>
    <definedName name="ppppp9" localSheetId="2" hidden="1">{"via1",#N/A,TRUE,"general";"via2",#N/A,TRUE,"general";"via3",#N/A,TRUE,"general"}</definedName>
    <definedName name="ppppp9" localSheetId="3" hidden="1">{"via1",#N/A,TRUE,"general";"via2",#N/A,TRUE,"general";"via3",#N/A,TRUE,"general"}</definedName>
    <definedName name="ppppp9" localSheetId="4" hidden="1">{"via1",#N/A,TRUE,"general";"via2",#N/A,TRUE,"general";"via3",#N/A,TRUE,"general"}</definedName>
    <definedName name="ppppp9" localSheetId="5" hidden="1">{"via1",#N/A,TRUE,"general";"via2",#N/A,TRUE,"general";"via3",#N/A,TRUE,"general"}</definedName>
    <definedName name="ppppp9" localSheetId="6" hidden="1">{"via1",#N/A,TRUE,"general";"via2",#N/A,TRUE,"general";"via3",#N/A,TRUE,"general"}</definedName>
    <definedName name="ppppp9" localSheetId="7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localSheetId="2" hidden="1">{"TAB1",#N/A,TRUE,"GENERAL";"TAB2",#N/A,TRUE,"GENERAL";"TAB3",#N/A,TRUE,"GENERAL";"TAB4",#N/A,TRUE,"GENERAL";"TAB5",#N/A,TRUE,"GENERAL"}</definedName>
    <definedName name="pppppd" localSheetId="3" hidden="1">{"TAB1",#N/A,TRUE,"GENERAL";"TAB2",#N/A,TRUE,"GENERAL";"TAB3",#N/A,TRUE,"GENERAL";"TAB4",#N/A,TRUE,"GENERAL";"TAB5",#N/A,TRUE,"GENERAL"}</definedName>
    <definedName name="pppppd" localSheetId="4" hidden="1">{"TAB1",#N/A,TRUE,"GENERAL";"TAB2",#N/A,TRUE,"GENERAL";"TAB3",#N/A,TRUE,"GENERAL";"TAB4",#N/A,TRUE,"GENERAL";"TAB5",#N/A,TRUE,"GENERAL"}</definedName>
    <definedName name="pppppd" localSheetId="5" hidden="1">{"TAB1",#N/A,TRUE,"GENERAL";"TAB2",#N/A,TRUE,"GENERAL";"TAB3",#N/A,TRUE,"GENERAL";"TAB4",#N/A,TRUE,"GENERAL";"TAB5",#N/A,TRUE,"GENERAL"}</definedName>
    <definedName name="pppppd" localSheetId="6" hidden="1">{"TAB1",#N/A,TRUE,"GENERAL";"TAB2",#N/A,TRUE,"GENERAL";"TAB3",#N/A,TRUE,"GENERAL";"TAB4",#N/A,TRUE,"GENERAL";"TAB5",#N/A,TRUE,"GENERAL"}</definedName>
    <definedName name="pppppd" localSheetId="7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1" hidden="1">{"via1",#N/A,TRUE,"general";"via2",#N/A,TRUE,"general";"via3",#N/A,TRUE,"general"}</definedName>
    <definedName name="pqroj" localSheetId="2" hidden="1">{"via1",#N/A,TRUE,"general";"via2",#N/A,TRUE,"general";"via3",#N/A,TRUE,"general"}</definedName>
    <definedName name="pqroj" localSheetId="3" hidden="1">{"via1",#N/A,TRUE,"general";"via2",#N/A,TRUE,"general";"via3",#N/A,TRUE,"general"}</definedName>
    <definedName name="pqroj" localSheetId="4" hidden="1">{"via1",#N/A,TRUE,"general";"via2",#N/A,TRUE,"general";"via3",#N/A,TRUE,"general"}</definedName>
    <definedName name="pqroj" localSheetId="5" hidden="1">{"via1",#N/A,TRUE,"general";"via2",#N/A,TRUE,"general";"via3",#N/A,TRUE,"general"}</definedName>
    <definedName name="pqroj" localSheetId="6" hidden="1">{"via1",#N/A,TRUE,"general";"via2",#N/A,TRUE,"general";"via3",#N/A,TRUE,"general"}</definedName>
    <definedName name="pqroj" localSheetId="7" hidden="1">{"via1",#N/A,TRUE,"general";"via2",#N/A,TRUE,"general";"via3",#N/A,TRUE,"general"}</definedName>
    <definedName name="pqroj" hidden="1">{"via1",#N/A,TRUE,"general";"via2",#N/A,TRUE,"general";"via3",#N/A,TRUE,"general"}</definedName>
    <definedName name="Pr">[43]medelo!$D$46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localSheetId="1" hidden="1">{"via1",#N/A,TRUE,"general";"via2",#N/A,TRUE,"general";"via3",#N/A,TRUE,"general"}</definedName>
    <definedName name="PRIMER" localSheetId="2" hidden="1">{"via1",#N/A,TRUE,"general";"via2",#N/A,TRUE,"general";"via3",#N/A,TRUE,"general"}</definedName>
    <definedName name="PRIMER" localSheetId="3" hidden="1">{"via1",#N/A,TRUE,"general";"via2",#N/A,TRUE,"general";"via3",#N/A,TRUE,"general"}</definedName>
    <definedName name="PRIMER" localSheetId="4" hidden="1">{"via1",#N/A,TRUE,"general";"via2",#N/A,TRUE,"general";"via3",#N/A,TRUE,"general"}</definedName>
    <definedName name="PRIMER" localSheetId="5" hidden="1">{"via1",#N/A,TRUE,"general";"via2",#N/A,TRUE,"general";"via3",#N/A,TRUE,"general"}</definedName>
    <definedName name="PRIMER" localSheetId="6" hidden="1">{"via1",#N/A,TRUE,"general";"via2",#N/A,TRUE,"general";"via3",#N/A,TRUE,"general"}</definedName>
    <definedName name="PRIMER" localSheetId="7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'[78]Informe Semanal 1'!$V$43:$W$43</definedName>
    <definedName name="PRIMET" localSheetId="1" hidden="1">{"TAB1",#N/A,TRUE,"GENERAL";"TAB2",#N/A,TRUE,"GENERAL";"TAB3",#N/A,TRUE,"GENERAL";"TAB4",#N/A,TRUE,"GENERAL";"TAB5",#N/A,TRUE,"GENERAL"}</definedName>
    <definedName name="PRIMET" localSheetId="2" hidden="1">{"TAB1",#N/A,TRUE,"GENERAL";"TAB2",#N/A,TRUE,"GENERAL";"TAB3",#N/A,TRUE,"GENERAL";"TAB4",#N/A,TRUE,"GENERAL";"TAB5",#N/A,TRUE,"GENERAL"}</definedName>
    <definedName name="PRIMET" localSheetId="3" hidden="1">{"TAB1",#N/A,TRUE,"GENERAL";"TAB2",#N/A,TRUE,"GENERAL";"TAB3",#N/A,TRUE,"GENERAL";"TAB4",#N/A,TRUE,"GENERAL";"TAB5",#N/A,TRUE,"GENERAL"}</definedName>
    <definedName name="PRIMET" localSheetId="4" hidden="1">{"TAB1",#N/A,TRUE,"GENERAL";"TAB2",#N/A,TRUE,"GENERAL";"TAB3",#N/A,TRUE,"GENERAL";"TAB4",#N/A,TRUE,"GENERAL";"TAB5",#N/A,TRUE,"GENERAL"}</definedName>
    <definedName name="PRIMET" localSheetId="5" hidden="1">{"TAB1",#N/A,TRUE,"GENERAL";"TAB2",#N/A,TRUE,"GENERAL";"TAB3",#N/A,TRUE,"GENERAL";"TAB4",#N/A,TRUE,"GENERAL";"TAB5",#N/A,TRUE,"GENERAL"}</definedName>
    <definedName name="PRIMET" localSheetId="6" hidden="1">{"TAB1",#N/A,TRUE,"GENERAL";"TAB2",#N/A,TRUE,"GENERAL";"TAB3",#N/A,TRUE,"GENERAL";"TAB4",#N/A,TRUE,"GENERAL";"TAB5",#N/A,TRUE,"GENERAL"}</definedName>
    <definedName name="PRIMET" localSheetId="7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 localSheetId="1">OFFSET('APUS CAPITULO 3'!fu,0,0,LANODOFT)</definedName>
    <definedName name="Print_Area_Reset" localSheetId="2">OFFSET('APUS CAPITULO 4'!fu,0,0,LANODOFT)</definedName>
    <definedName name="Print_Area_Reset" localSheetId="3">OFFSET('APUS CAPITULO 5'!fu,0,0,LANODOFT)</definedName>
    <definedName name="Print_Area_Reset" localSheetId="4">OFFSET('APUS CAPITULO 6'!fu,0,0,LANODOFT)</definedName>
    <definedName name="Print_Area_Reset" localSheetId="5">OFFSET('APUS CAPITULO 7'!fu,0,0,LANODOFT)</definedName>
    <definedName name="Print_Area_Reset" localSheetId="6">OFFSET('APUS CAPITULO 8'!fu,0,0,LANODOFT)</definedName>
    <definedName name="Print_Area_Reset" localSheetId="7">OFFSET('APUS CAPITULO 9'!fu,0,0,LANODOFT)</definedName>
    <definedName name="Print_Area_Reset">OFFSET(fu,0,0,LANODOFT)</definedName>
    <definedName name="PRINT_TITLES">#N/A</definedName>
    <definedName name="PRINT_TITLES_MI">#N/A</definedName>
    <definedName name="PRINT1">'[5]7422CW00'!#REF!</definedName>
    <definedName name="PRINT2">'[5]7422CW00'!#REF!</definedName>
    <definedName name="PRIVADO">#REF!</definedName>
    <definedName name="prn">[50]Hoja1!$C$3</definedName>
    <definedName name="prnf">[50]Hoja1!$C$6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[33]BASES!$B$31</definedName>
    <definedName name="PROGDES">#REF!</definedName>
    <definedName name="Programa">#REF!</definedName>
    <definedName name="programainv" localSheetId="1">'APUS CAPITULO 3'!eririutriuthdc</definedName>
    <definedName name="programainv" localSheetId="2">'APUS CAPITULO 4'!eririutriuthdc</definedName>
    <definedName name="programainv" localSheetId="3">'APUS CAPITULO 5'!eririutriuthdc</definedName>
    <definedName name="programainv" localSheetId="4">'APUS CAPITULO 6'!eririutriuthdc</definedName>
    <definedName name="programainv" localSheetId="5">'APUS CAPITULO 7'!eririutriuthdc</definedName>
    <definedName name="programainv" localSheetId="6">'APUS CAPITULO 8'!eririutriuthdc</definedName>
    <definedName name="programainv" localSheetId="7">'APUS CAPITULO 9'!eririutriuthdc</definedName>
    <definedName name="programainv">[0]!eririutriuthdc</definedName>
    <definedName name="Proponente">#REF!</definedName>
    <definedName name="PRUEBA" localSheetId="0">[85]!absc</definedName>
    <definedName name="PRUEBA" localSheetId="1">[85]!absc</definedName>
    <definedName name="PRUEBA" localSheetId="2">[85]!absc</definedName>
    <definedName name="PRUEBA" localSheetId="3">[85]!absc</definedName>
    <definedName name="PRUEBA" localSheetId="4">[85]!absc</definedName>
    <definedName name="PRUEBA" localSheetId="5">[85]!absc</definedName>
    <definedName name="PRUEBA" localSheetId="6">[85]!absc</definedName>
    <definedName name="PRUEBA" localSheetId="7">[85]!absc</definedName>
    <definedName name="PRUEBA">[85]!absc</definedName>
    <definedName name="prueba1" localSheetId="0">[85]!absc</definedName>
    <definedName name="prueba1" localSheetId="1">[85]!absc</definedName>
    <definedName name="prueba1" localSheetId="2">[85]!absc</definedName>
    <definedName name="prueba1" localSheetId="3">[85]!absc</definedName>
    <definedName name="prueba1" localSheetId="4">[85]!absc</definedName>
    <definedName name="prueba1" localSheetId="5">[85]!absc</definedName>
    <definedName name="prueba1" localSheetId="6">[85]!absc</definedName>
    <definedName name="prueba1" localSheetId="7">[85]!absc</definedName>
    <definedName name="prueba1">[85]!absc</definedName>
    <definedName name="PRUEBA2">#REF!</definedName>
    <definedName name="ps">#REF!</definedName>
    <definedName name="PSTRESS_RELIEVI">#REF!</definedName>
    <definedName name="PTAR" localSheetId="1" hidden="1">{#N/A,#N/A,FALSE,"Estatico";#N/A,#N/A,FALSE,"Tuberia";#N/A,#N/A,FALSE,"Instrumentación";#N/A,#N/A,FALSE,"Mecanica";#N/A,#N/A,FALSE,"Electrico";#N/A,#N/A,FALSE,"Ofic.Civiles"}</definedName>
    <definedName name="PTAR" localSheetId="2" hidden="1">{#N/A,#N/A,FALSE,"Estatico";#N/A,#N/A,FALSE,"Tuberia";#N/A,#N/A,FALSE,"Instrumentación";#N/A,#N/A,FALSE,"Mecanica";#N/A,#N/A,FALSE,"Electrico";#N/A,#N/A,FALSE,"Ofic.Civiles"}</definedName>
    <definedName name="PTAR" localSheetId="3" hidden="1">{#N/A,#N/A,FALSE,"Estatico";#N/A,#N/A,FALSE,"Tuberia";#N/A,#N/A,FALSE,"Instrumentación";#N/A,#N/A,FALSE,"Mecanica";#N/A,#N/A,FALSE,"Electrico";#N/A,#N/A,FALSE,"Ofic.Civiles"}</definedName>
    <definedName name="PTAR" localSheetId="4" hidden="1">{#N/A,#N/A,FALSE,"Estatico";#N/A,#N/A,FALSE,"Tuberia";#N/A,#N/A,FALSE,"Instrumentación";#N/A,#N/A,FALSE,"Mecanica";#N/A,#N/A,FALSE,"Electrico";#N/A,#N/A,FALSE,"Ofic.Civiles"}</definedName>
    <definedName name="PTAR" localSheetId="5" hidden="1">{#N/A,#N/A,FALSE,"Estatico";#N/A,#N/A,FALSE,"Tuberia";#N/A,#N/A,FALSE,"Instrumentación";#N/A,#N/A,FALSE,"Mecanica";#N/A,#N/A,FALSE,"Electrico";#N/A,#N/A,FALSE,"Ofic.Civiles"}</definedName>
    <definedName name="PTAR" localSheetId="6" hidden="1">{#N/A,#N/A,FALSE,"Estatico";#N/A,#N/A,FALSE,"Tuberia";#N/A,#N/A,FALSE,"Instrumentación";#N/A,#N/A,FALSE,"Mecanica";#N/A,#N/A,FALSE,"Electrico";#N/A,#N/A,FALSE,"Ofic.Civiles"}</definedName>
    <definedName name="PTAR" localSheetId="7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1" hidden="1">{"TAB1",#N/A,TRUE,"GENERAL";"TAB2",#N/A,TRUE,"GENERAL";"TAB3",#N/A,TRUE,"GENERAL";"TAB4",#N/A,TRUE,"GENERAL";"TAB5",#N/A,TRUE,"GENERAL"}</definedName>
    <definedName name="ptope" localSheetId="2" hidden="1">{"TAB1",#N/A,TRUE,"GENERAL";"TAB2",#N/A,TRUE,"GENERAL";"TAB3",#N/A,TRUE,"GENERAL";"TAB4",#N/A,TRUE,"GENERAL";"TAB5",#N/A,TRUE,"GENERAL"}</definedName>
    <definedName name="ptope" localSheetId="3" hidden="1">{"TAB1",#N/A,TRUE,"GENERAL";"TAB2",#N/A,TRUE,"GENERAL";"TAB3",#N/A,TRUE,"GENERAL";"TAB4",#N/A,TRUE,"GENERAL";"TAB5",#N/A,TRUE,"GENERAL"}</definedName>
    <definedName name="ptope" localSheetId="4" hidden="1">{"TAB1",#N/A,TRUE,"GENERAL";"TAB2",#N/A,TRUE,"GENERAL";"TAB3",#N/A,TRUE,"GENERAL";"TAB4",#N/A,TRUE,"GENERAL";"TAB5",#N/A,TRUE,"GENERAL"}</definedName>
    <definedName name="ptope" localSheetId="5" hidden="1">{"TAB1",#N/A,TRUE,"GENERAL";"TAB2",#N/A,TRUE,"GENERAL";"TAB3",#N/A,TRUE,"GENERAL";"TAB4",#N/A,TRUE,"GENERAL";"TAB5",#N/A,TRUE,"GENERAL"}</definedName>
    <definedName name="ptope" localSheetId="6" hidden="1">{"TAB1",#N/A,TRUE,"GENERAL";"TAB2",#N/A,TRUE,"GENERAL";"TAB3",#N/A,TRUE,"GENERAL";"TAB4",#N/A,TRUE,"GENERAL";"TAB5",#N/A,TRUE,"GENERAL"}</definedName>
    <definedName name="ptope" localSheetId="7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localSheetId="2" hidden="1">{"via1",#N/A,TRUE,"general";"via2",#N/A,TRUE,"general";"via3",#N/A,TRUE,"general"}</definedName>
    <definedName name="ptopes" localSheetId="3" hidden="1">{"via1",#N/A,TRUE,"general";"via2",#N/A,TRUE,"general";"via3",#N/A,TRUE,"general"}</definedName>
    <definedName name="ptopes" localSheetId="4" hidden="1">{"via1",#N/A,TRUE,"general";"via2",#N/A,TRUE,"general";"via3",#N/A,TRUE,"general"}</definedName>
    <definedName name="ptopes" localSheetId="5" hidden="1">{"via1",#N/A,TRUE,"general";"via2",#N/A,TRUE,"general";"via3",#N/A,TRUE,"general"}</definedName>
    <definedName name="ptopes" localSheetId="6" hidden="1">{"via1",#N/A,TRUE,"general";"via2",#N/A,TRUE,"general";"via3",#N/A,TRUE,"general"}</definedName>
    <definedName name="ptopes" localSheetId="7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'[86]ORITO 02 '!$A$12</definedName>
    <definedName name="Pwf_actual">'[86]ORITO 02 '!$E$6</definedName>
    <definedName name="Pwf_i">[43]medelo!$A$66:$A$83</definedName>
    <definedName name="Pwf_min">'[86]ORITO 02 '!$E$8</definedName>
    <definedName name="Pwfd">#REF!</definedName>
    <definedName name="Q">#REF!</definedName>
    <definedName name="Q_actual">'[86]ORITO 02 '!$E$7</definedName>
    <definedName name="Q_BRUTO">#REF!</definedName>
    <definedName name="q1q1q" localSheetId="1" hidden="1">{"via1",#N/A,TRUE,"general";"via2",#N/A,TRUE,"general";"via3",#N/A,TRUE,"general"}</definedName>
    <definedName name="q1q1q" localSheetId="2" hidden="1">{"via1",#N/A,TRUE,"general";"via2",#N/A,TRUE,"general";"via3",#N/A,TRUE,"general"}</definedName>
    <definedName name="q1q1q" localSheetId="3" hidden="1">{"via1",#N/A,TRUE,"general";"via2",#N/A,TRUE,"general";"via3",#N/A,TRUE,"general"}</definedName>
    <definedName name="q1q1q" localSheetId="4" hidden="1">{"via1",#N/A,TRUE,"general";"via2",#N/A,TRUE,"general";"via3",#N/A,TRUE,"general"}</definedName>
    <definedName name="q1q1q" localSheetId="5" hidden="1">{"via1",#N/A,TRUE,"general";"via2",#N/A,TRUE,"general";"via3",#N/A,TRUE,"general"}</definedName>
    <definedName name="q1q1q" localSheetId="6" hidden="1">{"via1",#N/A,TRUE,"general";"via2",#N/A,TRUE,"general";"via3",#N/A,TRUE,"general"}</definedName>
    <definedName name="q1q1q" localSheetId="7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localSheetId="3" hidden="1">{"via1",#N/A,TRUE,"general";"via2",#N/A,TRUE,"general";"via3",#N/A,TRUE,"general"}</definedName>
    <definedName name="qaedtguj" localSheetId="4" hidden="1">{"via1",#N/A,TRUE,"general";"via2",#N/A,TRUE,"general";"via3",#N/A,TRUE,"general"}</definedName>
    <definedName name="qaedtguj" localSheetId="5" hidden="1">{"via1",#N/A,TRUE,"general";"via2",#N/A,TRUE,"general";"via3",#N/A,TRUE,"general"}</definedName>
    <definedName name="qaedtguj" localSheetId="6" hidden="1">{"via1",#N/A,TRUE,"general";"via2",#N/A,TRUE,"general";"via3",#N/A,TRUE,"general"}</definedName>
    <definedName name="qaedtguj" localSheetId="7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localSheetId="3" hidden="1">{"via1",#N/A,TRUE,"general";"via2",#N/A,TRUE,"general";"via3",#N/A,TRUE,"general"}</definedName>
    <definedName name="QAQSWS" localSheetId="4" hidden="1">{"via1",#N/A,TRUE,"general";"via2",#N/A,TRUE,"general";"via3",#N/A,TRUE,"general"}</definedName>
    <definedName name="QAQSWS" localSheetId="5" hidden="1">{"via1",#N/A,TRUE,"general";"via2",#N/A,TRUE,"general";"via3",#N/A,TRUE,"general"}</definedName>
    <definedName name="QAQSWS" localSheetId="6" hidden="1">{"via1",#N/A,TRUE,"general";"via2",#N/A,TRUE,"general";"via3",#N/A,TRUE,"general"}</definedName>
    <definedName name="QAQSWS" localSheetId="7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localSheetId="3" hidden="1">{"via1",#N/A,TRUE,"general";"via2",#N/A,TRUE,"general";"via3",#N/A,TRUE,"general"}</definedName>
    <definedName name="qaqwwxcr" localSheetId="4" hidden="1">{"via1",#N/A,TRUE,"general";"via2",#N/A,TRUE,"general";"via3",#N/A,TRUE,"general"}</definedName>
    <definedName name="qaqwwxcr" localSheetId="5" hidden="1">{"via1",#N/A,TRUE,"general";"via2",#N/A,TRUE,"general";"via3",#N/A,TRUE,"general"}</definedName>
    <definedName name="qaqwwxcr" localSheetId="6" hidden="1">{"via1",#N/A,TRUE,"general";"via2",#N/A,TRUE,"general";"via3",#N/A,TRUE,"general"}</definedName>
    <definedName name="qaqwwxcr" localSheetId="7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localSheetId="1" hidden="1">{"via1",#N/A,TRUE,"general";"via2",#N/A,TRUE,"general";"via3",#N/A,TRUE,"general"}</definedName>
    <definedName name="qedcd" localSheetId="2" hidden="1">{"via1",#N/A,TRUE,"general";"via2",#N/A,TRUE,"general";"via3",#N/A,TRUE,"general"}</definedName>
    <definedName name="qedcd" localSheetId="3" hidden="1">{"via1",#N/A,TRUE,"general";"via2",#N/A,TRUE,"general";"via3",#N/A,TRUE,"general"}</definedName>
    <definedName name="qedcd" localSheetId="4" hidden="1">{"via1",#N/A,TRUE,"general";"via2",#N/A,TRUE,"general";"via3",#N/A,TRUE,"general"}</definedName>
    <definedName name="qedcd" localSheetId="5" hidden="1">{"via1",#N/A,TRUE,"general";"via2",#N/A,TRUE,"general";"via3",#N/A,TRUE,"general"}</definedName>
    <definedName name="qedcd" localSheetId="6" hidden="1">{"via1",#N/A,TRUE,"general";"via2",#N/A,TRUE,"general";"via3",#N/A,TRUE,"general"}</definedName>
    <definedName name="qedcd" localSheetId="7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" hidden="1">{"TAB1",#N/A,TRUE,"GENERAL";"TAB2",#N/A,TRUE,"GENERAL";"TAB3",#N/A,TRUE,"GENERAL";"TAB4",#N/A,TRUE,"GENERAL";"TAB5",#N/A,TRUE,"GENERAL"}</definedName>
    <definedName name="qeqewe" localSheetId="2" hidden="1">{"TAB1",#N/A,TRUE,"GENERAL";"TAB2",#N/A,TRUE,"GENERAL";"TAB3",#N/A,TRUE,"GENERAL";"TAB4",#N/A,TRUE,"GENERAL";"TAB5",#N/A,TRUE,"GENERAL"}</definedName>
    <definedName name="qeqewe" localSheetId="3" hidden="1">{"TAB1",#N/A,TRUE,"GENERAL";"TAB2",#N/A,TRUE,"GENERAL";"TAB3",#N/A,TRUE,"GENERAL";"TAB4",#N/A,TRUE,"GENERAL";"TAB5",#N/A,TRUE,"GENERAL"}</definedName>
    <definedName name="qeqewe" localSheetId="4" hidden="1">{"TAB1",#N/A,TRUE,"GENERAL";"TAB2",#N/A,TRUE,"GENERAL";"TAB3",#N/A,TRUE,"GENERAL";"TAB4",#N/A,TRUE,"GENERAL";"TAB5",#N/A,TRUE,"GENERAL"}</definedName>
    <definedName name="qeqewe" localSheetId="5" hidden="1">{"TAB1",#N/A,TRUE,"GENERAL";"TAB2",#N/A,TRUE,"GENERAL";"TAB3",#N/A,TRUE,"GENERAL";"TAB4",#N/A,TRUE,"GENERAL";"TAB5",#N/A,TRUE,"GENERAL"}</definedName>
    <definedName name="qeqewe" localSheetId="6" hidden="1">{"TAB1",#N/A,TRUE,"GENERAL";"TAB2",#N/A,TRUE,"GENERAL";"TAB3",#N/A,TRUE,"GENERAL";"TAB4",#N/A,TRUE,"GENERAL";"TAB5",#N/A,TRUE,"GENERAL"}</definedName>
    <definedName name="qeqewe" localSheetId="7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ewj" localSheetId="2" hidden="1">{"via1",#N/A,TRUE,"general";"via2",#N/A,TRUE,"general";"via3",#N/A,TRUE,"general"}</definedName>
    <definedName name="qewj" localSheetId="3" hidden="1">{"via1",#N/A,TRUE,"general";"via2",#N/A,TRUE,"general";"via3",#N/A,TRUE,"general"}</definedName>
    <definedName name="qewj" localSheetId="4" hidden="1">{"via1",#N/A,TRUE,"general";"via2",#N/A,TRUE,"general";"via3",#N/A,TRUE,"general"}</definedName>
    <definedName name="qewj" localSheetId="5" hidden="1">{"via1",#N/A,TRUE,"general";"via2",#N/A,TRUE,"general";"via3",#N/A,TRUE,"general"}</definedName>
    <definedName name="qewj" localSheetId="6" hidden="1">{"via1",#N/A,TRUE,"general";"via2",#N/A,TRUE,"general";"via3",#N/A,TRUE,"general"}</definedName>
    <definedName name="qewj" localSheetId="7" hidden="1">{"via1",#N/A,TRUE,"general";"via2",#N/A,TRUE,"general";"via3",#N/A,TRUE,"general"}</definedName>
    <definedName name="qewj" hidden="1">{"via1",#N/A,TRUE,"general";"via2",#N/A,TRUE,"general";"via3",#N/A,TRUE,"general"}</definedName>
    <definedName name="Qmax">[43]medelo!$B$63</definedName>
    <definedName name="qqqqqw" localSheetId="1" hidden="1">{"via1",#N/A,TRUE,"general";"via2",#N/A,TRUE,"general";"via3",#N/A,TRUE,"general"}</definedName>
    <definedName name="qqqqqw" localSheetId="2" hidden="1">{"via1",#N/A,TRUE,"general";"via2",#N/A,TRUE,"general";"via3",#N/A,TRUE,"general"}</definedName>
    <definedName name="qqqqqw" localSheetId="3" hidden="1">{"via1",#N/A,TRUE,"general";"via2",#N/A,TRUE,"general";"via3",#N/A,TRUE,"general"}</definedName>
    <definedName name="qqqqqw" localSheetId="4" hidden="1">{"via1",#N/A,TRUE,"general";"via2",#N/A,TRUE,"general";"via3",#N/A,TRUE,"general"}</definedName>
    <definedName name="qqqqqw" localSheetId="5" hidden="1">{"via1",#N/A,TRUE,"general";"via2",#N/A,TRUE,"general";"via3",#N/A,TRUE,"general"}</definedName>
    <definedName name="qqqqqw" localSheetId="6" hidden="1">{"via1",#N/A,TRUE,"general";"via2",#N/A,TRUE,"general";"via3",#N/A,TRUE,"general"}</definedName>
    <definedName name="qqqqqw" localSheetId="7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'[86]ORITO 02 '!$E$9</definedName>
    <definedName name="QTIES">#REF!</definedName>
    <definedName name="QTY">#REF!</definedName>
    <definedName name="qw" localSheetId="1" hidden="1">{"via1",#N/A,TRUE,"general";"via2",#N/A,TRUE,"general";"via3",#N/A,TRUE,"general"}</definedName>
    <definedName name="qw" localSheetId="2" hidden="1">{"via1",#N/A,TRUE,"general";"via2",#N/A,TRUE,"general";"via3",#N/A,TRUE,"general"}</definedName>
    <definedName name="qw" localSheetId="3" hidden="1">{"via1",#N/A,TRUE,"general";"via2",#N/A,TRUE,"general";"via3",#N/A,TRUE,"general"}</definedName>
    <definedName name="qw" localSheetId="4" hidden="1">{"via1",#N/A,TRUE,"general";"via2",#N/A,TRUE,"general";"via3",#N/A,TRUE,"general"}</definedName>
    <definedName name="qw" localSheetId="5" hidden="1">{"via1",#N/A,TRUE,"general";"via2",#N/A,TRUE,"general";"via3",#N/A,TRUE,"general"}</definedName>
    <definedName name="qw" localSheetId="6" hidden="1">{"via1",#N/A,TRUE,"general";"via2",#N/A,TRUE,"general";"via3",#N/A,TRUE,"general"}</definedName>
    <definedName name="qw" localSheetId="7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localSheetId="3" hidden="1">{"via1",#N/A,TRUE,"general";"via2",#N/A,TRUE,"general";"via3",#N/A,TRUE,"general"}</definedName>
    <definedName name="qwdas2" localSheetId="4" hidden="1">{"via1",#N/A,TRUE,"general";"via2",#N/A,TRUE,"general";"via3",#N/A,TRUE,"general"}</definedName>
    <definedName name="qwdas2" localSheetId="5" hidden="1">{"via1",#N/A,TRUE,"general";"via2",#N/A,TRUE,"general";"via3",#N/A,TRUE,"general"}</definedName>
    <definedName name="qwdas2" localSheetId="6" hidden="1">{"via1",#N/A,TRUE,"general";"via2",#N/A,TRUE,"general";"via3",#N/A,TRUE,"general"}</definedName>
    <definedName name="qwdas2" localSheetId="7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1" hidden="1">{"TAB1",#N/A,TRUE,"GENERAL";"TAB2",#N/A,TRUE,"GENERAL";"TAB3",#N/A,TRUE,"GENERAL";"TAB4",#N/A,TRUE,"GENERAL";"TAB5",#N/A,TRUE,"GENERAL"}</definedName>
    <definedName name="qweqe" localSheetId="2" hidden="1">{"TAB1",#N/A,TRUE,"GENERAL";"TAB2",#N/A,TRUE,"GENERAL";"TAB3",#N/A,TRUE,"GENERAL";"TAB4",#N/A,TRUE,"GENERAL";"TAB5",#N/A,TRUE,"GENERAL"}</definedName>
    <definedName name="qweqe" localSheetId="3" hidden="1">{"TAB1",#N/A,TRUE,"GENERAL";"TAB2",#N/A,TRUE,"GENERAL";"TAB3",#N/A,TRUE,"GENERAL";"TAB4",#N/A,TRUE,"GENERAL";"TAB5",#N/A,TRUE,"GENERAL"}</definedName>
    <definedName name="qweqe" localSheetId="4" hidden="1">{"TAB1",#N/A,TRUE,"GENERAL";"TAB2",#N/A,TRUE,"GENERAL";"TAB3",#N/A,TRUE,"GENERAL";"TAB4",#N/A,TRUE,"GENERAL";"TAB5",#N/A,TRUE,"GENERAL"}</definedName>
    <definedName name="qweqe" localSheetId="5" hidden="1">{"TAB1",#N/A,TRUE,"GENERAL";"TAB2",#N/A,TRUE,"GENERAL";"TAB3",#N/A,TRUE,"GENERAL";"TAB4",#N/A,TRUE,"GENERAL";"TAB5",#N/A,TRUE,"GENERAL"}</definedName>
    <definedName name="qweqe" localSheetId="6" hidden="1">{"TAB1",#N/A,TRUE,"GENERAL";"TAB2",#N/A,TRUE,"GENERAL";"TAB3",#N/A,TRUE,"GENERAL";"TAB4",#N/A,TRUE,"GENERAL";"TAB5",#N/A,TRUE,"GENERAL"}</definedName>
    <definedName name="qweqe" localSheetId="7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1">'APUS CAPITULO 3'!eririutriuthdc</definedName>
    <definedName name="QWERTY" localSheetId="2">'APUS CAPITULO 4'!eririutriuthdc</definedName>
    <definedName name="QWERTY" localSheetId="3">'APUS CAPITULO 5'!eririutriuthdc</definedName>
    <definedName name="QWERTY" localSheetId="4">'APUS CAPITULO 6'!eririutriuthdc</definedName>
    <definedName name="QWERTY" localSheetId="5">'APUS CAPITULO 7'!eririutriuthdc</definedName>
    <definedName name="QWERTY" localSheetId="6">'APUS CAPITULO 8'!eririutriuthdc</definedName>
    <definedName name="QWERTY" localSheetId="7">'APUS CAPITULO 9'!eririutriuthdc</definedName>
    <definedName name="QWERTY">[0]!eririutriuthdc</definedName>
    <definedName name="qwewertet" localSheetId="1" hidden="1">{#N/A,#N/A,TRUE,"1842CWN0"}</definedName>
    <definedName name="qwewertet" localSheetId="2" hidden="1">{#N/A,#N/A,TRUE,"1842CWN0"}</definedName>
    <definedName name="qwewertet" localSheetId="3" hidden="1">{#N/A,#N/A,TRUE,"1842CWN0"}</definedName>
    <definedName name="qwewertet" localSheetId="4" hidden="1">{#N/A,#N/A,TRUE,"1842CWN0"}</definedName>
    <definedName name="qwewertet" localSheetId="5" hidden="1">{#N/A,#N/A,TRUE,"1842CWN0"}</definedName>
    <definedName name="qwewertet" localSheetId="6" hidden="1">{#N/A,#N/A,TRUE,"1842CWN0"}</definedName>
    <definedName name="qwewertet" localSheetId="7" hidden="1">{#N/A,#N/A,TRUE,"1842CWN0"}</definedName>
    <definedName name="qwewertet" hidden="1">{#N/A,#N/A,TRUE,"1842CWN0"}</definedName>
    <definedName name="qwqwqwj" localSheetId="1" hidden="1">{"TAB1",#N/A,TRUE,"GENERAL";"TAB2",#N/A,TRUE,"GENERAL";"TAB3",#N/A,TRUE,"GENERAL";"TAB4",#N/A,TRUE,"GENERAL";"TAB5",#N/A,TRUE,"GENERAL"}</definedName>
    <definedName name="qwqwqwj" localSheetId="2" hidden="1">{"TAB1",#N/A,TRUE,"GENERAL";"TAB2",#N/A,TRUE,"GENERAL";"TAB3",#N/A,TRUE,"GENERAL";"TAB4",#N/A,TRUE,"GENERAL";"TAB5",#N/A,TRUE,"GENERAL"}</definedName>
    <definedName name="qwqwqwj" localSheetId="3" hidden="1">{"TAB1",#N/A,TRUE,"GENERAL";"TAB2",#N/A,TRUE,"GENERAL";"TAB3",#N/A,TRUE,"GENERAL";"TAB4",#N/A,TRUE,"GENERAL";"TAB5",#N/A,TRUE,"GENERAL"}</definedName>
    <definedName name="qwqwqwj" localSheetId="4" hidden="1">{"TAB1",#N/A,TRUE,"GENERAL";"TAB2",#N/A,TRUE,"GENERAL";"TAB3",#N/A,TRUE,"GENERAL";"TAB4",#N/A,TRUE,"GENERAL";"TAB5",#N/A,TRUE,"GENERAL"}</definedName>
    <definedName name="qwqwqwj" localSheetId="5" hidden="1">{"TAB1",#N/A,TRUE,"GENERAL";"TAB2",#N/A,TRUE,"GENERAL";"TAB3",#N/A,TRUE,"GENERAL";"TAB4",#N/A,TRUE,"GENERAL";"TAB5",#N/A,TRUE,"GENERAL"}</definedName>
    <definedName name="qwqwqwj" localSheetId="6" hidden="1">{"TAB1",#N/A,TRUE,"GENERAL";"TAB2",#N/A,TRUE,"GENERAL";"TAB3",#N/A,TRUE,"GENERAL";"TAB4",#N/A,TRUE,"GENERAL";"TAB5",#N/A,TRUE,"GENERAL"}</definedName>
    <definedName name="qwqwqwj" localSheetId="7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#REF!</definedName>
    <definedName name="Recall_3">#REF!</definedName>
    <definedName name="Recorder">#REF!</definedName>
    <definedName name="recursos">[87]RECURSOS!$A$8:$A$204</definedName>
    <definedName name="rege" localSheetId="1" hidden="1">{"TAB1",#N/A,TRUE,"GENERAL";"TAB2",#N/A,TRUE,"GENERAL";"TAB3",#N/A,TRUE,"GENERAL";"TAB4",#N/A,TRUE,"GENERAL";"TAB5",#N/A,TRUE,"GENERAL"}</definedName>
    <definedName name="rege" localSheetId="2" hidden="1">{"TAB1",#N/A,TRUE,"GENERAL";"TAB2",#N/A,TRUE,"GENERAL";"TAB3",#N/A,TRUE,"GENERAL";"TAB4",#N/A,TRUE,"GENERAL";"TAB5",#N/A,TRUE,"GENERAL"}</definedName>
    <definedName name="rege" localSheetId="3" hidden="1">{"TAB1",#N/A,TRUE,"GENERAL";"TAB2",#N/A,TRUE,"GENERAL";"TAB3",#N/A,TRUE,"GENERAL";"TAB4",#N/A,TRUE,"GENERAL";"TAB5",#N/A,TRUE,"GENERAL"}</definedName>
    <definedName name="rege" localSheetId="4" hidden="1">{"TAB1",#N/A,TRUE,"GENERAL";"TAB2",#N/A,TRUE,"GENERAL";"TAB3",#N/A,TRUE,"GENERAL";"TAB4",#N/A,TRUE,"GENERAL";"TAB5",#N/A,TRUE,"GENERAL"}</definedName>
    <definedName name="rege" localSheetId="5" hidden="1">{"TAB1",#N/A,TRUE,"GENERAL";"TAB2",#N/A,TRUE,"GENERAL";"TAB3",#N/A,TRUE,"GENERAL";"TAB4",#N/A,TRUE,"GENERAL";"TAB5",#N/A,TRUE,"GENERAL"}</definedName>
    <definedName name="rege" localSheetId="6" hidden="1">{"TAB1",#N/A,TRUE,"GENERAL";"TAB2",#N/A,TRUE,"GENERAL";"TAB3",#N/A,TRUE,"GENERAL";"TAB4",#N/A,TRUE,"GENERAL";"TAB5",#N/A,TRUE,"GENERAL"}</definedName>
    <definedName name="rege" localSheetId="7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#REF!</definedName>
    <definedName name="REGIONAL">#REF!</definedName>
    <definedName name="RegistroCoordinador">#REF!</definedName>
    <definedName name="regresd" localSheetId="1" hidden="1">{"TAB1",#N/A,TRUE,"GENERAL";"TAB2",#N/A,TRUE,"GENERAL";"TAB3",#N/A,TRUE,"GENERAL";"TAB4",#N/A,TRUE,"GENERAL";"TAB5",#N/A,TRUE,"GENERAL"}</definedName>
    <definedName name="regresd" localSheetId="2" hidden="1">{"TAB1",#N/A,TRUE,"GENERAL";"TAB2",#N/A,TRUE,"GENERAL";"TAB3",#N/A,TRUE,"GENERAL";"TAB4",#N/A,TRUE,"GENERAL";"TAB5",#N/A,TRUE,"GENERAL"}</definedName>
    <definedName name="regresd" localSheetId="3" hidden="1">{"TAB1",#N/A,TRUE,"GENERAL";"TAB2",#N/A,TRUE,"GENERAL";"TAB3",#N/A,TRUE,"GENERAL";"TAB4",#N/A,TRUE,"GENERAL";"TAB5",#N/A,TRUE,"GENERAL"}</definedName>
    <definedName name="regresd" localSheetId="4" hidden="1">{"TAB1",#N/A,TRUE,"GENERAL";"TAB2",#N/A,TRUE,"GENERAL";"TAB3",#N/A,TRUE,"GENERAL";"TAB4",#N/A,TRUE,"GENERAL";"TAB5",#N/A,TRUE,"GENERAL"}</definedName>
    <definedName name="regresd" localSheetId="5" hidden="1">{"TAB1",#N/A,TRUE,"GENERAL";"TAB2",#N/A,TRUE,"GENERAL";"TAB3",#N/A,TRUE,"GENERAL";"TAB4",#N/A,TRUE,"GENERAL";"TAB5",#N/A,TRUE,"GENERAL"}</definedName>
    <definedName name="regresd" localSheetId="6" hidden="1">{"TAB1",#N/A,TRUE,"GENERAL";"TAB2",#N/A,TRUE,"GENERAL";"TAB3",#N/A,TRUE,"GENERAL";"TAB4",#N/A,TRUE,"GENERAL";"TAB5",#N/A,TRUE,"GENERAL"}</definedName>
    <definedName name="regresd" localSheetId="7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localSheetId="3" hidden="1">{"TAB1",#N/A,TRUE,"GENERAL";"TAB2",#N/A,TRUE,"GENERAL";"TAB3",#N/A,TRUE,"GENERAL";"TAB4",#N/A,TRUE,"GENERAL";"TAB5",#N/A,TRUE,"GENERAL"}</definedName>
    <definedName name="regthio" localSheetId="4" hidden="1">{"TAB1",#N/A,TRUE,"GENERAL";"TAB2",#N/A,TRUE,"GENERAL";"TAB3",#N/A,TRUE,"GENERAL";"TAB4",#N/A,TRUE,"GENERAL";"TAB5",#N/A,TRUE,"GENERAL"}</definedName>
    <definedName name="regthio" localSheetId="5" hidden="1">{"TAB1",#N/A,TRUE,"GENERAL";"TAB2",#N/A,TRUE,"GENERAL";"TAB3",#N/A,TRUE,"GENERAL";"TAB4",#N/A,TRUE,"GENERAL";"TAB5",#N/A,TRUE,"GENERAL"}</definedName>
    <definedName name="regthio" localSheetId="6" hidden="1">{"TAB1",#N/A,TRUE,"GENERAL";"TAB2",#N/A,TRUE,"GENERAL";"TAB3",#N/A,TRUE,"GENERAL";"TAB4",#N/A,TRUE,"GENERAL";"TAB5",#N/A,TRUE,"GENERAL"}</definedName>
    <definedName name="regthio" localSheetId="7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1">'APUS CAPITULO 3'!eririutriuthdc</definedName>
    <definedName name="REICIO" localSheetId="2">'APUS CAPITULO 4'!eririutriuthdc</definedName>
    <definedName name="REICIO" localSheetId="3">'APUS CAPITULO 5'!eririutriuthdc</definedName>
    <definedName name="REICIO" localSheetId="4">'APUS CAPITULO 6'!eririutriuthdc</definedName>
    <definedName name="REICIO" localSheetId="5">'APUS CAPITULO 7'!eririutriuthdc</definedName>
    <definedName name="REICIO" localSheetId="6">'APUS CAPITULO 8'!eririutriuthdc</definedName>
    <definedName name="REICIO" localSheetId="7">'APUS CAPITULO 9'!eririutriuthdc</definedName>
    <definedName name="REICIO">[0]!eririutriuthdc</definedName>
    <definedName name="Reimbursement">"Reembolso"</definedName>
    <definedName name="reinicio" localSheetId="1">'APUS CAPITULO 3'!eririutriuthdc</definedName>
    <definedName name="reinicio" localSheetId="2">'APUS CAPITULO 4'!eririutriuthdc</definedName>
    <definedName name="reinicio" localSheetId="3">'APUS CAPITULO 5'!eririutriuthdc</definedName>
    <definedName name="reinicio" localSheetId="4">'APUS CAPITULO 6'!eririutriuthdc</definedName>
    <definedName name="reinicio" localSheetId="5">'APUS CAPITULO 7'!eririutriuthdc</definedName>
    <definedName name="reinicio" localSheetId="6">'APUS CAPITULO 8'!eririutriuthdc</definedName>
    <definedName name="reinicio" localSheetId="7">'APUS CAPITULO 9'!eririutriuthdc</definedName>
    <definedName name="reinicio">[0]!eririutriuthdc</definedName>
    <definedName name="REJHE" localSheetId="1" hidden="1">{"via1",#N/A,TRUE,"general";"via2",#N/A,TRUE,"general";"via3",#N/A,TRUE,"general"}</definedName>
    <definedName name="REJHE" localSheetId="2" hidden="1">{"via1",#N/A,TRUE,"general";"via2",#N/A,TRUE,"general";"via3",#N/A,TRUE,"general"}</definedName>
    <definedName name="REJHE" localSheetId="3" hidden="1">{"via1",#N/A,TRUE,"general";"via2",#N/A,TRUE,"general";"via3",#N/A,TRUE,"general"}</definedName>
    <definedName name="REJHE" localSheetId="4" hidden="1">{"via1",#N/A,TRUE,"general";"via2",#N/A,TRUE,"general";"via3",#N/A,TRUE,"general"}</definedName>
    <definedName name="REJHE" localSheetId="5" hidden="1">{"via1",#N/A,TRUE,"general";"via2",#N/A,TRUE,"general";"via3",#N/A,TRUE,"general"}</definedName>
    <definedName name="REJHE" localSheetId="6" hidden="1">{"via1",#N/A,TRUE,"general";"via2",#N/A,TRUE,"general";"via3",#N/A,TRUE,"general"}</definedName>
    <definedName name="REJHE" localSheetId="7" hidden="1">{"via1",#N/A,TRUE,"general";"via2",#N/A,TRUE,"general";"via3",#N/A,TRUE,"general"}</definedName>
    <definedName name="REJHE" hidden="1">{"via1",#N/A,TRUE,"general";"via2",#N/A,TRUE,"general";"via3",#N/A,TRUE,"general"}</definedName>
    <definedName name="rell">#REF!</definedName>
    <definedName name="remanentes" localSheetId="1">'[26]Reservas de Petróleo'!$A$2,'[26]Reservas de Petróleo'!$A$1,'[26]Reservas de Petróleo'!$D$4,'[26]Reservas de Petróleo'!$H:$H</definedName>
    <definedName name="remanentes" localSheetId="2">'[26]Reservas de Petróleo'!$A$2,'[26]Reservas de Petróleo'!$A$1,'[26]Reservas de Petróleo'!$D$4,'[26]Reservas de Petróleo'!$H:$H</definedName>
    <definedName name="remanentes" localSheetId="3">'[26]Reservas de Petróleo'!$A$2,'[26]Reservas de Petróleo'!$A$1,'[26]Reservas de Petróleo'!$D$4,'[26]Reservas de Petróleo'!$H:$H</definedName>
    <definedName name="remanentes" localSheetId="4">'[26]Reservas de Petróleo'!$A$2,'[26]Reservas de Petróleo'!$A$1,'[26]Reservas de Petróleo'!$D$4,'[26]Reservas de Petróleo'!$H:$H</definedName>
    <definedName name="remanentes" localSheetId="5">'[26]Reservas de Petróleo'!$A$2,'[26]Reservas de Petróleo'!$A$1,'[26]Reservas de Petróleo'!$D$4,'[26]Reservas de Petróleo'!$H:$H</definedName>
    <definedName name="remanentes" localSheetId="6">'[26]Reservas de Petróleo'!$A$2,'[26]Reservas de Petróleo'!$A$1,'[26]Reservas de Petróleo'!$D$4,'[26]Reservas de Petróleo'!$H:$H</definedName>
    <definedName name="remanentes" localSheetId="7">'[26]Reservas de Petróleo'!$A$2,'[26]Reservas de Petróleo'!$A$1,'[26]Reservas de Petróleo'!$D$4,'[26]Reservas de Petróleo'!$H:$H</definedName>
    <definedName name="remanentes">'[26]Reservas de Petróleo'!$A$2,'[26]Reservas de Petróleo'!$A$1,'[26]Reservas de Petróleo'!$D$4,'[26]Reservas de Petróleo'!$H:$H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1" hidden="1">{"via1",#N/A,TRUE,"general";"via2",#N/A,TRUE,"general";"via3",#N/A,TRUE,"general"}</definedName>
    <definedName name="rer" localSheetId="2" hidden="1">{"via1",#N/A,TRUE,"general";"via2",#N/A,TRUE,"general";"via3",#N/A,TRUE,"general"}</definedName>
    <definedName name="rer" localSheetId="3" hidden="1">{"via1",#N/A,TRUE,"general";"via2",#N/A,TRUE,"general";"via3",#N/A,TRUE,"general"}</definedName>
    <definedName name="rer" localSheetId="4" hidden="1">{"via1",#N/A,TRUE,"general";"via2",#N/A,TRUE,"general";"via3",#N/A,TRUE,"general"}</definedName>
    <definedName name="rer" localSheetId="5" hidden="1">{"via1",#N/A,TRUE,"general";"via2",#N/A,TRUE,"general";"via3",#N/A,TRUE,"general"}</definedName>
    <definedName name="rer" localSheetId="6" hidden="1">{"via1",#N/A,TRUE,"general";"via2",#N/A,TRUE,"general";"via3",#N/A,TRUE,"general"}</definedName>
    <definedName name="rer" localSheetId="7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localSheetId="2" hidden="1">{"TAB1",#N/A,TRUE,"GENERAL";"TAB2",#N/A,TRUE,"GENERAL";"TAB3",#N/A,TRUE,"GENERAL";"TAB4",#N/A,TRUE,"GENERAL";"TAB5",#N/A,TRUE,"GENERAL"}</definedName>
    <definedName name="rererw" localSheetId="3" hidden="1">{"TAB1",#N/A,TRUE,"GENERAL";"TAB2",#N/A,TRUE,"GENERAL";"TAB3",#N/A,TRUE,"GENERAL";"TAB4",#N/A,TRUE,"GENERAL";"TAB5",#N/A,TRUE,"GENERAL"}</definedName>
    <definedName name="rererw" localSheetId="4" hidden="1">{"TAB1",#N/A,TRUE,"GENERAL";"TAB2",#N/A,TRUE,"GENERAL";"TAB3",#N/A,TRUE,"GENERAL";"TAB4",#N/A,TRUE,"GENERAL";"TAB5",#N/A,TRUE,"GENERAL"}</definedName>
    <definedName name="rererw" localSheetId="5" hidden="1">{"TAB1",#N/A,TRUE,"GENERAL";"TAB2",#N/A,TRUE,"GENERAL";"TAB3",#N/A,TRUE,"GENERAL";"TAB4",#N/A,TRUE,"GENERAL";"TAB5",#N/A,TRUE,"GENERAL"}</definedName>
    <definedName name="rererw" localSheetId="6" hidden="1">{"TAB1",#N/A,TRUE,"GENERAL";"TAB2",#N/A,TRUE,"GENERAL";"TAB3",#N/A,TRUE,"GENERAL";"TAB4",#N/A,TRUE,"GENERAL";"TAB5",#N/A,TRUE,"GENERAL"}</definedName>
    <definedName name="rererw" localSheetId="7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localSheetId="3" hidden="1">{"TAB1",#N/A,TRUE,"GENERAL";"TAB2",#N/A,TRUE,"GENERAL";"TAB3",#N/A,TRUE,"GENERAL";"TAB4",#N/A,TRUE,"GENERAL";"TAB5",#N/A,TRUE,"GENERAL"}</definedName>
    <definedName name="rerg" localSheetId="4" hidden="1">{"TAB1",#N/A,TRUE,"GENERAL";"TAB2",#N/A,TRUE,"GENERAL";"TAB3",#N/A,TRUE,"GENERAL";"TAB4",#N/A,TRUE,"GENERAL";"TAB5",#N/A,TRUE,"GENERAL"}</definedName>
    <definedName name="rerg" localSheetId="5" hidden="1">{"TAB1",#N/A,TRUE,"GENERAL";"TAB2",#N/A,TRUE,"GENERAL";"TAB3",#N/A,TRUE,"GENERAL";"TAB4",#N/A,TRUE,"GENERAL";"TAB5",#N/A,TRUE,"GENERAL"}</definedName>
    <definedName name="rerg" localSheetId="6" hidden="1">{"TAB1",#N/A,TRUE,"GENERAL";"TAB2",#N/A,TRUE,"GENERAL";"TAB3",#N/A,TRUE,"GENERAL";"TAB4",#N/A,TRUE,"GENERAL";"TAB5",#N/A,TRUE,"GENERAL"}</definedName>
    <definedName name="rerg" localSheetId="7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localSheetId="3" hidden="1">{"TAB1",#N/A,TRUE,"GENERAL";"TAB2",#N/A,TRUE,"GENERAL";"TAB3",#N/A,TRUE,"GENERAL";"TAB4",#N/A,TRUE,"GENERAL";"TAB5",#N/A,TRUE,"GENERAL"}</definedName>
    <definedName name="rerrrrw" localSheetId="4" hidden="1">{"TAB1",#N/A,TRUE,"GENERAL";"TAB2",#N/A,TRUE,"GENERAL";"TAB3",#N/A,TRUE,"GENERAL";"TAB4",#N/A,TRUE,"GENERAL";"TAB5",#N/A,TRUE,"GENERAL"}</definedName>
    <definedName name="rerrrrw" localSheetId="5" hidden="1">{"TAB1",#N/A,TRUE,"GENERAL";"TAB2",#N/A,TRUE,"GENERAL";"TAB3",#N/A,TRUE,"GENERAL";"TAB4",#N/A,TRUE,"GENERAL";"TAB5",#N/A,TRUE,"GENERAL"}</definedName>
    <definedName name="rerrrrw" localSheetId="6" hidden="1">{"TAB1",#N/A,TRUE,"GENERAL";"TAB2",#N/A,TRUE,"GENERAL";"TAB3",#N/A,TRUE,"GENERAL";"TAB4",#N/A,TRUE,"GENERAL";"TAB5",#N/A,TRUE,"GENERAL"}</definedName>
    <definedName name="rerrrrw" localSheetId="7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0">[11]!resu8</definedName>
    <definedName name="resu8" localSheetId="1">[11]!resu8</definedName>
    <definedName name="resu8" localSheetId="2">[11]!resu8</definedName>
    <definedName name="resu8" localSheetId="3">[11]!resu8</definedName>
    <definedName name="resu8" localSheetId="4">[11]!resu8</definedName>
    <definedName name="resu8" localSheetId="5">[11]!resu8</definedName>
    <definedName name="resu8" localSheetId="6">[11]!resu8</definedName>
    <definedName name="resu8" localSheetId="7">[11]!resu8</definedName>
    <definedName name="resu8">[11]!resu8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[33]BASES!$E$31</definedName>
    <definedName name="RETTRE" localSheetId="1" hidden="1">{"via1",#N/A,TRUE,"general";"via2",#N/A,TRUE,"general";"via3",#N/A,TRUE,"general"}</definedName>
    <definedName name="RETTRE" localSheetId="2" hidden="1">{"via1",#N/A,TRUE,"general";"via2",#N/A,TRUE,"general";"via3",#N/A,TRUE,"general"}</definedName>
    <definedName name="RETTRE" localSheetId="3" hidden="1">{"via1",#N/A,TRUE,"general";"via2",#N/A,TRUE,"general";"via3",#N/A,TRUE,"general"}</definedName>
    <definedName name="RETTRE" localSheetId="4" hidden="1">{"via1",#N/A,TRUE,"general";"via2",#N/A,TRUE,"general";"via3",#N/A,TRUE,"general"}</definedName>
    <definedName name="RETTRE" localSheetId="5" hidden="1">{"via1",#N/A,TRUE,"general";"via2",#N/A,TRUE,"general";"via3",#N/A,TRUE,"general"}</definedName>
    <definedName name="RETTRE" localSheetId="6" hidden="1">{"via1",#N/A,TRUE,"general";"via2",#N/A,TRUE,"general";"via3",#N/A,TRUE,"general"}</definedName>
    <definedName name="RETTRE" localSheetId="7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" hidden="1">{"TAB1",#N/A,TRUE,"GENERAL";"TAB2",#N/A,TRUE,"GENERAL";"TAB3",#N/A,TRUE,"GENERAL";"TAB4",#N/A,TRUE,"GENERAL";"TAB5",#N/A,TRUE,"GENERAL"}</definedName>
    <definedName name="rety" localSheetId="2" hidden="1">{"TAB1",#N/A,TRUE,"GENERAL";"TAB2",#N/A,TRUE,"GENERAL";"TAB3",#N/A,TRUE,"GENERAL";"TAB4",#N/A,TRUE,"GENERAL";"TAB5",#N/A,TRUE,"GENERAL"}</definedName>
    <definedName name="rety" localSheetId="3" hidden="1">{"TAB1",#N/A,TRUE,"GENERAL";"TAB2",#N/A,TRUE,"GENERAL";"TAB3",#N/A,TRUE,"GENERAL";"TAB4",#N/A,TRUE,"GENERAL";"TAB5",#N/A,TRUE,"GENERAL"}</definedName>
    <definedName name="rety" localSheetId="4" hidden="1">{"TAB1",#N/A,TRUE,"GENERAL";"TAB2",#N/A,TRUE,"GENERAL";"TAB3",#N/A,TRUE,"GENERAL";"TAB4",#N/A,TRUE,"GENERAL";"TAB5",#N/A,TRUE,"GENERAL"}</definedName>
    <definedName name="rety" localSheetId="5" hidden="1">{"TAB1",#N/A,TRUE,"GENERAL";"TAB2",#N/A,TRUE,"GENERAL";"TAB3",#N/A,TRUE,"GENERAL";"TAB4",#N/A,TRUE,"GENERAL";"TAB5",#N/A,TRUE,"GENERAL"}</definedName>
    <definedName name="rety" localSheetId="6" hidden="1">{"TAB1",#N/A,TRUE,"GENERAL";"TAB2",#N/A,TRUE,"GENERAL";"TAB3",#N/A,TRUE,"GENERAL";"TAB4",#N/A,TRUE,"GENERAL";"TAB5",#N/A,TRUE,"GENERAL"}</definedName>
    <definedName name="rety" localSheetId="7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1" hidden="1">{"via1",#N/A,TRUE,"general";"via2",#N/A,TRUE,"general";"via3",#N/A,TRUE,"general"}</definedName>
    <definedName name="rewfreg" localSheetId="2" hidden="1">{"via1",#N/A,TRUE,"general";"via2",#N/A,TRUE,"general";"via3",#N/A,TRUE,"general"}</definedName>
    <definedName name="rewfreg" localSheetId="3" hidden="1">{"via1",#N/A,TRUE,"general";"via2",#N/A,TRUE,"general";"via3",#N/A,TRUE,"general"}</definedName>
    <definedName name="rewfreg" localSheetId="4" hidden="1">{"via1",#N/A,TRUE,"general";"via2",#N/A,TRUE,"general";"via3",#N/A,TRUE,"general"}</definedName>
    <definedName name="rewfreg" localSheetId="5" hidden="1">{"via1",#N/A,TRUE,"general";"via2",#N/A,TRUE,"general";"via3",#N/A,TRUE,"general"}</definedName>
    <definedName name="rewfreg" localSheetId="6" hidden="1">{"via1",#N/A,TRUE,"general";"via2",#N/A,TRUE,"general";"via3",#N/A,TRUE,"general"}</definedName>
    <definedName name="rewfreg" localSheetId="7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localSheetId="3" hidden="1">{"via1",#N/A,TRUE,"general";"via2",#N/A,TRUE,"general";"via3",#N/A,TRUE,"general"}</definedName>
    <definedName name="rewr" localSheetId="4" hidden="1">{"via1",#N/A,TRUE,"general";"via2",#N/A,TRUE,"general";"via3",#N/A,TRUE,"general"}</definedName>
    <definedName name="rewr" localSheetId="5" hidden="1">{"via1",#N/A,TRUE,"general";"via2",#N/A,TRUE,"general";"via3",#N/A,TRUE,"general"}</definedName>
    <definedName name="rewr" localSheetId="6" hidden="1">{"via1",#N/A,TRUE,"general";"via2",#N/A,TRUE,"general";"via3",#N/A,TRUE,"general"}</definedName>
    <definedName name="rewr" localSheetId="7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localSheetId="2" hidden="1">{"TAB1",#N/A,TRUE,"GENERAL";"TAB2",#N/A,TRUE,"GENERAL";"TAB3",#N/A,TRUE,"GENERAL";"TAB4",#N/A,TRUE,"GENERAL";"TAB5",#N/A,TRUE,"GENERAL"}</definedName>
    <definedName name="REWWER" localSheetId="3" hidden="1">{"TAB1",#N/A,TRUE,"GENERAL";"TAB2",#N/A,TRUE,"GENERAL";"TAB3",#N/A,TRUE,"GENERAL";"TAB4",#N/A,TRUE,"GENERAL";"TAB5",#N/A,TRUE,"GENERAL"}</definedName>
    <definedName name="REWWER" localSheetId="4" hidden="1">{"TAB1",#N/A,TRUE,"GENERAL";"TAB2",#N/A,TRUE,"GENERAL";"TAB3",#N/A,TRUE,"GENERAL";"TAB4",#N/A,TRUE,"GENERAL";"TAB5",#N/A,TRUE,"GENERAL"}</definedName>
    <definedName name="REWWER" localSheetId="5" hidden="1">{"TAB1",#N/A,TRUE,"GENERAL";"TAB2",#N/A,TRUE,"GENERAL";"TAB3",#N/A,TRUE,"GENERAL";"TAB4",#N/A,TRUE,"GENERAL";"TAB5",#N/A,TRUE,"GENERAL"}</definedName>
    <definedName name="REWWER" localSheetId="6" hidden="1">{"TAB1",#N/A,TRUE,"GENERAL";"TAB2",#N/A,TRUE,"GENERAL";"TAB3",#N/A,TRUE,"GENERAL";"TAB4",#N/A,TRUE,"GENERAL";"TAB5",#N/A,TRUE,"GENERAL"}</definedName>
    <definedName name="REWWER" localSheetId="7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localSheetId="3" hidden="1">{"TAB1",#N/A,TRUE,"GENERAL";"TAB2",#N/A,TRUE,"GENERAL";"TAB3",#N/A,TRUE,"GENERAL";"TAB4",#N/A,TRUE,"GENERAL";"TAB5",#N/A,TRUE,"GENERAL"}</definedName>
    <definedName name="reyepoi" localSheetId="4" hidden="1">{"TAB1",#N/A,TRUE,"GENERAL";"TAB2",#N/A,TRUE,"GENERAL";"TAB3",#N/A,TRUE,"GENERAL";"TAB4",#N/A,TRUE,"GENERAL";"TAB5",#N/A,TRUE,"GENERAL"}</definedName>
    <definedName name="reyepoi" localSheetId="5" hidden="1">{"TAB1",#N/A,TRUE,"GENERAL";"TAB2",#N/A,TRUE,"GENERAL";"TAB3",#N/A,TRUE,"GENERAL";"TAB4",#N/A,TRUE,"GENERAL";"TAB5",#N/A,TRUE,"GENERAL"}</definedName>
    <definedName name="reyepoi" localSheetId="6" hidden="1">{"TAB1",#N/A,TRUE,"GENERAL";"TAB2",#N/A,TRUE,"GENERAL";"TAB3",#N/A,TRUE,"GENERAL";"TAB4",#N/A,TRUE,"GENERAL";"TAB5",#N/A,TRUE,"GENERAL"}</definedName>
    <definedName name="reyepoi" localSheetId="7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ety" localSheetId="2" hidden="1">{"via1",#N/A,TRUE,"general";"via2",#N/A,TRUE,"general";"via3",#N/A,TRUE,"general"}</definedName>
    <definedName name="reyety" localSheetId="3" hidden="1">{"via1",#N/A,TRUE,"general";"via2",#N/A,TRUE,"general";"via3",#N/A,TRUE,"general"}</definedName>
    <definedName name="reyety" localSheetId="4" hidden="1">{"via1",#N/A,TRUE,"general";"via2",#N/A,TRUE,"general";"via3",#N/A,TRUE,"general"}</definedName>
    <definedName name="reyety" localSheetId="5" hidden="1">{"via1",#N/A,TRUE,"general";"via2",#N/A,TRUE,"general";"via3",#N/A,TRUE,"general"}</definedName>
    <definedName name="reyety" localSheetId="6" hidden="1">{"via1",#N/A,TRUE,"general";"via2",#N/A,TRUE,"general";"via3",#N/A,TRUE,"general"}</definedName>
    <definedName name="reyety" localSheetId="7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localSheetId="3" hidden="1">{"via1",#N/A,TRUE,"general";"via2",#N/A,TRUE,"general";"via3",#N/A,TRUE,"general"}</definedName>
    <definedName name="reyty" localSheetId="4" hidden="1">{"via1",#N/A,TRUE,"general";"via2",#N/A,TRUE,"general";"via3",#N/A,TRUE,"general"}</definedName>
    <definedName name="reyty" localSheetId="5" hidden="1">{"via1",#N/A,TRUE,"general";"via2",#N/A,TRUE,"general";"via3",#N/A,TRUE,"general"}</definedName>
    <definedName name="reyty" localSheetId="6" hidden="1">{"via1",#N/A,TRUE,"general";"via2",#N/A,TRUE,"general";"via3",#N/A,TRUE,"general"}</definedName>
    <definedName name="reyty" localSheetId="7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localSheetId="3" hidden="1">{"via1",#N/A,TRUE,"general";"via2",#N/A,TRUE,"general";"via3",#N/A,TRUE,"general"}</definedName>
    <definedName name="reyyt" localSheetId="4" hidden="1">{"via1",#N/A,TRUE,"general";"via2",#N/A,TRUE,"general";"via3",#N/A,TRUE,"general"}</definedName>
    <definedName name="reyyt" localSheetId="5" hidden="1">{"via1",#N/A,TRUE,"general";"via2",#N/A,TRUE,"general";"via3",#N/A,TRUE,"general"}</definedName>
    <definedName name="reyyt" localSheetId="6" hidden="1">{"via1",#N/A,TRUE,"general";"via2",#N/A,TRUE,"general";"via3",#N/A,TRUE,"general"}</definedName>
    <definedName name="reyyt" localSheetId="7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localSheetId="3" hidden="1">{"TAB1",#N/A,TRUE,"GENERAL";"TAB2",#N/A,TRUE,"GENERAL";"TAB3",#N/A,TRUE,"GENERAL";"TAB4",#N/A,TRUE,"GENERAL";"TAB5",#N/A,TRUE,"GENERAL"}</definedName>
    <definedName name="rfhnhjyu" localSheetId="4" hidden="1">{"TAB1",#N/A,TRUE,"GENERAL";"TAB2",#N/A,TRUE,"GENERAL";"TAB3",#N/A,TRUE,"GENERAL";"TAB4",#N/A,TRUE,"GENERAL";"TAB5",#N/A,TRUE,"GENERAL"}</definedName>
    <definedName name="rfhnhjyu" localSheetId="5" hidden="1">{"TAB1",#N/A,TRUE,"GENERAL";"TAB2",#N/A,TRUE,"GENERAL";"TAB3",#N/A,TRUE,"GENERAL";"TAB4",#N/A,TRUE,"GENERAL";"TAB5",#N/A,TRUE,"GENERAL"}</definedName>
    <definedName name="rfhnhjyu" localSheetId="6" hidden="1">{"TAB1",#N/A,TRUE,"GENERAL";"TAB2",#N/A,TRUE,"GENERAL";"TAB3",#N/A,TRUE,"GENERAL";"TAB4",#N/A,TRUE,"GENERAL";"TAB5",#N/A,TRUE,"GENERAL"}</definedName>
    <definedName name="rfhnhjyu" localSheetId="7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1" hidden="1">{"via1",#N/A,TRUE,"general";"via2",#N/A,TRUE,"general";"via3",#N/A,TRUE,"general"}</definedName>
    <definedName name="rfrf" localSheetId="2" hidden="1">{"via1",#N/A,TRUE,"general";"via2",#N/A,TRUE,"general";"via3",#N/A,TRUE,"general"}</definedName>
    <definedName name="rfrf" localSheetId="3" hidden="1">{"via1",#N/A,TRUE,"general";"via2",#N/A,TRUE,"general";"via3",#N/A,TRUE,"general"}</definedName>
    <definedName name="rfrf" localSheetId="4" hidden="1">{"via1",#N/A,TRUE,"general";"via2",#N/A,TRUE,"general";"via3",#N/A,TRUE,"general"}</definedName>
    <definedName name="rfrf" localSheetId="5" hidden="1">{"via1",#N/A,TRUE,"general";"via2",#N/A,TRUE,"general";"via3",#N/A,TRUE,"general"}</definedName>
    <definedName name="rfrf" localSheetId="6" hidden="1">{"via1",#N/A,TRUE,"general";"via2",#N/A,TRUE,"general";"via3",#N/A,TRUE,"general"}</definedName>
    <definedName name="rfrf" localSheetId="7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1" hidden="1">{"via1",#N/A,TRUE,"general";"via2",#N/A,TRUE,"general";"via3",#N/A,TRUE,"general"}</definedName>
    <definedName name="rge" localSheetId="2" hidden="1">{"via1",#N/A,TRUE,"general";"via2",#N/A,TRUE,"general";"via3",#N/A,TRUE,"general"}</definedName>
    <definedName name="rge" localSheetId="3" hidden="1">{"via1",#N/A,TRUE,"general";"via2",#N/A,TRUE,"general";"via3",#N/A,TRUE,"general"}</definedName>
    <definedName name="rge" localSheetId="4" hidden="1">{"via1",#N/A,TRUE,"general";"via2",#N/A,TRUE,"general";"via3",#N/A,TRUE,"general"}</definedName>
    <definedName name="rge" localSheetId="5" hidden="1">{"via1",#N/A,TRUE,"general";"via2",#N/A,TRUE,"general";"via3",#N/A,TRUE,"general"}</definedName>
    <definedName name="rge" localSheetId="6" hidden="1">{"via1",#N/A,TRUE,"general";"via2",#N/A,TRUE,"general";"via3",#N/A,TRUE,"general"}</definedName>
    <definedName name="rge" localSheetId="7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localSheetId="3" hidden="1">{"via1",#N/A,TRUE,"general";"via2",#N/A,TRUE,"general";"via3",#N/A,TRUE,"general"}</definedName>
    <definedName name="rgegg" localSheetId="4" hidden="1">{"via1",#N/A,TRUE,"general";"via2",#N/A,TRUE,"general";"via3",#N/A,TRUE,"general"}</definedName>
    <definedName name="rgegg" localSheetId="5" hidden="1">{"via1",#N/A,TRUE,"general";"via2",#N/A,TRUE,"general";"via3",#N/A,TRUE,"general"}</definedName>
    <definedName name="rgegg" localSheetId="6" hidden="1">{"via1",#N/A,TRUE,"general";"via2",#N/A,TRUE,"general";"via3",#N/A,TRUE,"general"}</definedName>
    <definedName name="rgegg" localSheetId="7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1" hidden="1">{"TAB1",#N/A,TRUE,"GENERAL";"TAB2",#N/A,TRUE,"GENERAL";"TAB3",#N/A,TRUE,"GENERAL";"TAB4",#N/A,TRUE,"GENERAL";"TAB5",#N/A,TRUE,"GENERAL"}</definedName>
    <definedName name="rhh" localSheetId="2" hidden="1">{"TAB1",#N/A,TRUE,"GENERAL";"TAB2",#N/A,TRUE,"GENERAL";"TAB3",#N/A,TRUE,"GENERAL";"TAB4",#N/A,TRUE,"GENERAL";"TAB5",#N/A,TRUE,"GENERAL"}</definedName>
    <definedName name="rhh" localSheetId="3" hidden="1">{"TAB1",#N/A,TRUE,"GENERAL";"TAB2",#N/A,TRUE,"GENERAL";"TAB3",#N/A,TRUE,"GENERAL";"TAB4",#N/A,TRUE,"GENERAL";"TAB5",#N/A,TRUE,"GENERAL"}</definedName>
    <definedName name="rhh" localSheetId="4" hidden="1">{"TAB1",#N/A,TRUE,"GENERAL";"TAB2",#N/A,TRUE,"GENERAL";"TAB3",#N/A,TRUE,"GENERAL";"TAB4",#N/A,TRUE,"GENERAL";"TAB5",#N/A,TRUE,"GENERAL"}</definedName>
    <definedName name="rhh" localSheetId="5" hidden="1">{"TAB1",#N/A,TRUE,"GENERAL";"TAB2",#N/A,TRUE,"GENERAL";"TAB3",#N/A,TRUE,"GENERAL";"TAB4",#N/A,TRUE,"GENERAL";"TAB5",#N/A,TRUE,"GENERAL"}</definedName>
    <definedName name="rhh" localSheetId="6" hidden="1">{"TAB1",#N/A,TRUE,"GENERAL";"TAB2",#N/A,TRUE,"GENERAL";"TAB3",#N/A,TRUE,"GENERAL";"TAB4",#N/A,TRUE,"GENERAL";"TAB5",#N/A,TRUE,"GENERAL"}</definedName>
    <definedName name="rhh" localSheetId="7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localSheetId="3" hidden="1">{"TAB1",#N/A,TRUE,"GENERAL";"TAB2",#N/A,TRUE,"GENERAL";"TAB3",#N/A,TRUE,"GENERAL";"TAB4",#N/A,TRUE,"GENERAL";"TAB5",#N/A,TRUE,"GENERAL"}</definedName>
    <definedName name="rhrtd" localSheetId="4" hidden="1">{"TAB1",#N/A,TRUE,"GENERAL";"TAB2",#N/A,TRUE,"GENERAL";"TAB3",#N/A,TRUE,"GENERAL";"TAB4",#N/A,TRUE,"GENERAL";"TAB5",#N/A,TRUE,"GENERAL"}</definedName>
    <definedName name="rhrtd" localSheetId="5" hidden="1">{"TAB1",#N/A,TRUE,"GENERAL";"TAB2",#N/A,TRUE,"GENERAL";"TAB3",#N/A,TRUE,"GENERAL";"TAB4",#N/A,TRUE,"GENERAL";"TAB5",#N/A,TRUE,"GENERAL"}</definedName>
    <definedName name="rhrtd" localSheetId="6" hidden="1">{"TAB1",#N/A,TRUE,"GENERAL";"TAB2",#N/A,TRUE,"GENERAL";"TAB3",#N/A,TRUE,"GENERAL";"TAB4",#N/A,TRUE,"GENERAL";"TAB5",#N/A,TRUE,"GENERAL"}</definedName>
    <definedName name="rhrtd" localSheetId="7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localSheetId="3" hidden="1">{"TAB1",#N/A,TRUE,"GENERAL";"TAB2",#N/A,TRUE,"GENERAL";"TAB3",#N/A,TRUE,"GENERAL";"TAB4",#N/A,TRUE,"GENERAL";"TAB5",#N/A,TRUE,"GENERAL"}</definedName>
    <definedName name="rhtry" localSheetId="4" hidden="1">{"TAB1",#N/A,TRUE,"GENERAL";"TAB2",#N/A,TRUE,"GENERAL";"TAB3",#N/A,TRUE,"GENERAL";"TAB4",#N/A,TRUE,"GENERAL";"TAB5",#N/A,TRUE,"GENERAL"}</definedName>
    <definedName name="rhtry" localSheetId="5" hidden="1">{"TAB1",#N/A,TRUE,"GENERAL";"TAB2",#N/A,TRUE,"GENERAL";"TAB3",#N/A,TRUE,"GENERAL";"TAB4",#N/A,TRUE,"GENERAL";"TAB5",#N/A,TRUE,"GENERAL"}</definedName>
    <definedName name="rhtry" localSheetId="6" hidden="1">{"TAB1",#N/A,TRUE,"GENERAL";"TAB2",#N/A,TRUE,"GENERAL";"TAB3",#N/A,TRUE,"GENERAL";"TAB4",#N/A,TRUE,"GENERAL";"TAB5",#N/A,TRUE,"GENERAL"}</definedName>
    <definedName name="rhtry" localSheetId="7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[88]Ingenieria!#REF!</definedName>
    <definedName name="RISP">'[5]7422CW00'!#REF!</definedName>
    <definedName name="rj" localSheetId="1" hidden="1">{"TAB1",#N/A,TRUE,"GENERAL";"TAB2",#N/A,TRUE,"GENERAL";"TAB3",#N/A,TRUE,"GENERAL";"TAB4",#N/A,TRUE,"GENERAL";"TAB5",#N/A,TRUE,"GENERAL"}</definedName>
    <definedName name="rj" localSheetId="2" hidden="1">{"TAB1",#N/A,TRUE,"GENERAL";"TAB2",#N/A,TRUE,"GENERAL";"TAB3",#N/A,TRUE,"GENERAL";"TAB4",#N/A,TRUE,"GENERAL";"TAB5",#N/A,TRUE,"GENERAL"}</definedName>
    <definedName name="rj" localSheetId="3" hidden="1">{"TAB1",#N/A,TRUE,"GENERAL";"TAB2",#N/A,TRUE,"GENERAL";"TAB3",#N/A,TRUE,"GENERAL";"TAB4",#N/A,TRUE,"GENERAL";"TAB5",#N/A,TRUE,"GENERAL"}</definedName>
    <definedName name="rj" localSheetId="4" hidden="1">{"TAB1",#N/A,TRUE,"GENERAL";"TAB2",#N/A,TRUE,"GENERAL";"TAB3",#N/A,TRUE,"GENERAL";"TAB4",#N/A,TRUE,"GENERAL";"TAB5",#N/A,TRUE,"GENERAL"}</definedName>
    <definedName name="rj" localSheetId="5" hidden="1">{"TAB1",#N/A,TRUE,"GENERAL";"TAB2",#N/A,TRUE,"GENERAL";"TAB3",#N/A,TRUE,"GENERAL";"TAB4",#N/A,TRUE,"GENERAL";"TAB5",#N/A,TRUE,"GENERAL"}</definedName>
    <definedName name="rj" localSheetId="6" hidden="1">{"TAB1",#N/A,TRUE,"GENERAL";"TAB2",#N/A,TRUE,"GENERAL";"TAB3",#N/A,TRUE,"GENERAL";"TAB4",#N/A,TRUE,"GENERAL";"TAB5",#N/A,TRUE,"GENERAL"}</definedName>
    <definedName name="rj" localSheetId="7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localSheetId="3" hidden="1">{"TAB1",#N/A,TRUE,"GENERAL";"TAB2",#N/A,TRUE,"GENERAL";"TAB3",#N/A,TRUE,"GENERAL";"TAB4",#N/A,TRUE,"GENERAL";"TAB5",#N/A,TRUE,"GENERAL"}</definedName>
    <definedName name="rjjth" localSheetId="4" hidden="1">{"TAB1",#N/A,TRUE,"GENERAL";"TAB2",#N/A,TRUE,"GENERAL";"TAB3",#N/A,TRUE,"GENERAL";"TAB4",#N/A,TRUE,"GENERAL";"TAB5",#N/A,TRUE,"GENERAL"}</definedName>
    <definedName name="rjjth" localSheetId="5" hidden="1">{"TAB1",#N/A,TRUE,"GENERAL";"TAB2",#N/A,TRUE,"GENERAL";"TAB3",#N/A,TRUE,"GENERAL";"TAB4",#N/A,TRUE,"GENERAL";"TAB5",#N/A,TRUE,"GENERAL"}</definedName>
    <definedName name="rjjth" localSheetId="6" hidden="1">{"TAB1",#N/A,TRUE,"GENERAL";"TAB2",#N/A,TRUE,"GENERAL";"TAB3",#N/A,TRUE,"GENERAL";"TAB4",#N/A,TRUE,"GENERAL";"TAB5",#N/A,TRUE,"GENERAL"}</definedName>
    <definedName name="rjjth" localSheetId="7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localSheetId="2" hidden="1">{"via1",#N/A,TRUE,"general";"via2",#N/A,TRUE,"general";"via3",#N/A,TRUE,"general"}</definedName>
    <definedName name="rjy" localSheetId="3" hidden="1">{"via1",#N/A,TRUE,"general";"via2",#N/A,TRUE,"general";"via3",#N/A,TRUE,"general"}</definedName>
    <definedName name="rjy" localSheetId="4" hidden="1">{"via1",#N/A,TRUE,"general";"via2",#N/A,TRUE,"general";"via3",#N/A,TRUE,"general"}</definedName>
    <definedName name="rjy" localSheetId="5" hidden="1">{"via1",#N/A,TRUE,"general";"via2",#N/A,TRUE,"general";"via3",#N/A,TRUE,"general"}</definedName>
    <definedName name="rjy" localSheetId="6" hidden="1">{"via1",#N/A,TRUE,"general";"via2",#N/A,TRUE,"general";"via3",#N/A,TRUE,"general"}</definedName>
    <definedName name="rjy" localSheetId="7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1" hidden="1">{"TAB1",#N/A,TRUE,"GENERAL";"TAB2",#N/A,TRUE,"GENERAL";"TAB3",#N/A,TRUE,"GENERAL";"TAB4",#N/A,TRUE,"GENERAL";"TAB5",#N/A,TRUE,"GENERAL"}</definedName>
    <definedName name="rkjyk" localSheetId="2" hidden="1">{"TAB1",#N/A,TRUE,"GENERAL";"TAB2",#N/A,TRUE,"GENERAL";"TAB3",#N/A,TRUE,"GENERAL";"TAB4",#N/A,TRUE,"GENERAL";"TAB5",#N/A,TRUE,"GENERAL"}</definedName>
    <definedName name="rkjyk" localSheetId="3" hidden="1">{"TAB1",#N/A,TRUE,"GENERAL";"TAB2",#N/A,TRUE,"GENERAL";"TAB3",#N/A,TRUE,"GENERAL";"TAB4",#N/A,TRUE,"GENERAL";"TAB5",#N/A,TRUE,"GENERAL"}</definedName>
    <definedName name="rkjyk" localSheetId="4" hidden="1">{"TAB1",#N/A,TRUE,"GENERAL";"TAB2",#N/A,TRUE,"GENERAL";"TAB3",#N/A,TRUE,"GENERAL";"TAB4",#N/A,TRUE,"GENERAL";"TAB5",#N/A,TRUE,"GENERAL"}</definedName>
    <definedName name="rkjyk" localSheetId="5" hidden="1">{"TAB1",#N/A,TRUE,"GENERAL";"TAB2",#N/A,TRUE,"GENERAL";"TAB3",#N/A,TRUE,"GENERAL";"TAB4",#N/A,TRUE,"GENERAL";"TAB5",#N/A,TRUE,"GENERAL"}</definedName>
    <definedName name="rkjyk" localSheetId="6" hidden="1">{"TAB1",#N/A,TRUE,"GENERAL";"TAB2",#N/A,TRUE,"GENERAL";"TAB3",#N/A,TRUE,"GENERAL";"TAB4",#N/A,TRUE,"GENERAL";"TAB5",#N/A,TRUE,"GENERAL"}</definedName>
    <definedName name="rkjyk" localSheetId="7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localSheetId="2" hidden="1">{"via1",#N/A,TRUE,"general";"via2",#N/A,TRUE,"general";"via3",#N/A,TRUE,"general"}</definedName>
    <definedName name="rkru" localSheetId="3" hidden="1">{"via1",#N/A,TRUE,"general";"via2",#N/A,TRUE,"general";"via3",#N/A,TRUE,"general"}</definedName>
    <definedName name="rkru" localSheetId="4" hidden="1">{"via1",#N/A,TRUE,"general";"via2",#N/A,TRUE,"general";"via3",#N/A,TRUE,"general"}</definedName>
    <definedName name="rkru" localSheetId="5" hidden="1">{"via1",#N/A,TRUE,"general";"via2",#N/A,TRUE,"general";"via3",#N/A,TRUE,"general"}</definedName>
    <definedName name="rkru" localSheetId="6" hidden="1">{"via1",#N/A,TRUE,"general";"via2",#N/A,TRUE,"general";"via3",#N/A,TRUE,"general"}</definedName>
    <definedName name="rkru" localSheetId="7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localSheetId="2" hidden="1">{"TAB1",#N/A,TRUE,"GENERAL";"TAB2",#N/A,TRUE,"GENERAL";"TAB3",#N/A,TRUE,"GENERAL";"TAB4",#N/A,TRUE,"GENERAL";"TAB5",#N/A,TRUE,"GENERAL"}</definedName>
    <definedName name="rky" localSheetId="3" hidden="1">{"TAB1",#N/A,TRUE,"GENERAL";"TAB2",#N/A,TRUE,"GENERAL";"TAB3",#N/A,TRUE,"GENERAL";"TAB4",#N/A,TRUE,"GENERAL";"TAB5",#N/A,TRUE,"GENERAL"}</definedName>
    <definedName name="rky" localSheetId="4" hidden="1">{"TAB1",#N/A,TRUE,"GENERAL";"TAB2",#N/A,TRUE,"GENERAL";"TAB3",#N/A,TRUE,"GENERAL";"TAB4",#N/A,TRUE,"GENERAL";"TAB5",#N/A,TRUE,"GENERAL"}</definedName>
    <definedName name="rky" localSheetId="5" hidden="1">{"TAB1",#N/A,TRUE,"GENERAL";"TAB2",#N/A,TRUE,"GENERAL";"TAB3",#N/A,TRUE,"GENERAL";"TAB4",#N/A,TRUE,"GENERAL";"TAB5",#N/A,TRUE,"GENERAL"}</definedName>
    <definedName name="rky" localSheetId="6" hidden="1">{"TAB1",#N/A,TRUE,"GENERAL";"TAB2",#N/A,TRUE,"GENERAL";"TAB3",#N/A,TRUE,"GENERAL";"TAB4",#N/A,TRUE,"GENERAL";"TAB5",#N/A,TRUE,"GENERAL"}</definedName>
    <definedName name="rky" localSheetId="7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[50]Datos!$D$12</definedName>
    <definedName name="Ro">#REF!,#REF!,#REF!</definedName>
    <definedName name="rr" localSheetId="1">'APUS CAPITULO 3'!eririutriuthdc</definedName>
    <definedName name="rr" localSheetId="2">'APUS CAPITULO 4'!eririutriuthdc</definedName>
    <definedName name="rr" localSheetId="3">'APUS CAPITULO 5'!eririutriuthdc</definedName>
    <definedName name="rr" localSheetId="4">'APUS CAPITULO 6'!eririutriuthdc</definedName>
    <definedName name="rr" localSheetId="5">'APUS CAPITULO 7'!eririutriuthdc</definedName>
    <definedName name="rr" localSheetId="6">'APUS CAPITULO 8'!eririutriuthdc</definedName>
    <definedName name="rr" localSheetId="7">'APUS CAPITULO 9'!eririutriuthdc</definedName>
    <definedName name="rr">[0]!eririutriuthdc</definedName>
    <definedName name="rrr" localSheetId="1" hidden="1">{"via1",#N/A,TRUE,"general";"via2",#N/A,TRUE,"general";"via3",#N/A,TRUE,"general"}</definedName>
    <definedName name="rrr" localSheetId="2" hidden="1">{"via1",#N/A,TRUE,"general";"via2",#N/A,TRUE,"general";"via3",#N/A,TRUE,"general"}</definedName>
    <definedName name="rrr" localSheetId="3" hidden="1">{"via1",#N/A,TRUE,"general";"via2",#N/A,TRUE,"general";"via3",#N/A,TRUE,"general"}</definedName>
    <definedName name="rrr" localSheetId="4" hidden="1">{"via1",#N/A,TRUE,"general";"via2",#N/A,TRUE,"general";"via3",#N/A,TRUE,"general"}</definedName>
    <definedName name="rrr" localSheetId="5" hidden="1">{"via1",#N/A,TRUE,"general";"via2",#N/A,TRUE,"general";"via3",#N/A,TRUE,"general"}</definedName>
    <definedName name="rrr" localSheetId="6" hidden="1">{"via1",#N/A,TRUE,"general";"via2",#N/A,TRUE,"general";"via3",#N/A,TRUE,"general"}</definedName>
    <definedName name="rrr" localSheetId="7" hidden="1">{"via1",#N/A,TRUE,"general";"via2",#N/A,TRUE,"general";"via3",#N/A,TRUE,"general"}</definedName>
    <definedName name="rrr" hidden="1">{"via1",#N/A,TRUE,"general";"via2",#N/A,TRUE,"general";"via3",#N/A,TRUE,"general"}</definedName>
    <definedName name="rrrr">'[89]Form5 _Pág_ 1'!#REF!</definedName>
    <definedName name="rrrrrb" localSheetId="1" hidden="1">{"via1",#N/A,TRUE,"general";"via2",#N/A,TRUE,"general";"via3",#N/A,TRUE,"general"}</definedName>
    <definedName name="rrrrrb" localSheetId="2" hidden="1">{"via1",#N/A,TRUE,"general";"via2",#N/A,TRUE,"general";"via3",#N/A,TRUE,"general"}</definedName>
    <definedName name="rrrrrb" localSheetId="3" hidden="1">{"via1",#N/A,TRUE,"general";"via2",#N/A,TRUE,"general";"via3",#N/A,TRUE,"general"}</definedName>
    <definedName name="rrrrrb" localSheetId="4" hidden="1">{"via1",#N/A,TRUE,"general";"via2",#N/A,TRUE,"general";"via3",#N/A,TRUE,"general"}</definedName>
    <definedName name="rrrrrb" localSheetId="5" hidden="1">{"via1",#N/A,TRUE,"general";"via2",#N/A,TRUE,"general";"via3",#N/A,TRUE,"general"}</definedName>
    <definedName name="rrrrrb" localSheetId="6" hidden="1">{"via1",#N/A,TRUE,"general";"via2",#N/A,TRUE,"general";"via3",#N/A,TRUE,"general"}</definedName>
    <definedName name="rrrrrb" localSheetId="7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localSheetId="3" hidden="1">{"TAB1",#N/A,TRUE,"GENERAL";"TAB2",#N/A,TRUE,"GENERAL";"TAB3",#N/A,TRUE,"GENERAL";"TAB4",#N/A,TRUE,"GENERAL";"TAB5",#N/A,TRUE,"GENERAL"}</definedName>
    <definedName name="rrrrrrre" localSheetId="4" hidden="1">{"TAB1",#N/A,TRUE,"GENERAL";"TAB2",#N/A,TRUE,"GENERAL";"TAB3",#N/A,TRUE,"GENERAL";"TAB4",#N/A,TRUE,"GENERAL";"TAB5",#N/A,TRUE,"GENERAL"}</definedName>
    <definedName name="rrrrrrre" localSheetId="5" hidden="1">{"TAB1",#N/A,TRUE,"GENERAL";"TAB2",#N/A,TRUE,"GENERAL";"TAB3",#N/A,TRUE,"GENERAL";"TAB4",#N/A,TRUE,"GENERAL";"TAB5",#N/A,TRUE,"GENERAL"}</definedName>
    <definedName name="rrrrrrre" localSheetId="6" hidden="1">{"TAB1",#N/A,TRUE,"GENERAL";"TAB2",#N/A,TRUE,"GENERAL";"TAB3",#N/A,TRUE,"GENERAL";"TAB4",#N/A,TRUE,"GENERAL";"TAB5",#N/A,TRUE,"GENERAL"}</definedName>
    <definedName name="rrrrrrre" localSheetId="7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" hidden="1">{"via1",#N/A,TRUE,"general";"via2",#N/A,TRUE,"general";"via3",#N/A,TRUE,"general"}</definedName>
    <definedName name="rrrrt" localSheetId="2" hidden="1">{"via1",#N/A,TRUE,"general";"via2",#N/A,TRUE,"general";"via3",#N/A,TRUE,"general"}</definedName>
    <definedName name="rrrrt" localSheetId="3" hidden="1">{"via1",#N/A,TRUE,"general";"via2",#N/A,TRUE,"general";"via3",#N/A,TRUE,"general"}</definedName>
    <definedName name="rrrrt" localSheetId="4" hidden="1">{"via1",#N/A,TRUE,"general";"via2",#N/A,TRUE,"general";"via3",#N/A,TRUE,"general"}</definedName>
    <definedName name="rrrrt" localSheetId="5" hidden="1">{"via1",#N/A,TRUE,"general";"via2",#N/A,TRUE,"general";"via3",#N/A,TRUE,"general"}</definedName>
    <definedName name="rrrrt" localSheetId="6" hidden="1">{"via1",#N/A,TRUE,"general";"via2",#N/A,TRUE,"general";"via3",#N/A,TRUE,"general"}</definedName>
    <definedName name="rrrrt" localSheetId="7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1" hidden="1">{"TAB1",#N/A,TRUE,"GENERAL";"TAB2",#N/A,TRUE,"GENERAL";"TAB3",#N/A,TRUE,"GENERAL";"TAB4",#N/A,TRUE,"GENERAL";"TAB5",#N/A,TRUE,"GENERAL"}</definedName>
    <definedName name="rsdgsd5" localSheetId="2" hidden="1">{"TAB1",#N/A,TRUE,"GENERAL";"TAB2",#N/A,TRUE,"GENERAL";"TAB3",#N/A,TRUE,"GENERAL";"TAB4",#N/A,TRUE,"GENERAL";"TAB5",#N/A,TRUE,"GENERAL"}</definedName>
    <definedName name="rsdgsd5" localSheetId="3" hidden="1">{"TAB1",#N/A,TRUE,"GENERAL";"TAB2",#N/A,TRUE,"GENERAL";"TAB3",#N/A,TRUE,"GENERAL";"TAB4",#N/A,TRUE,"GENERAL";"TAB5",#N/A,TRUE,"GENERAL"}</definedName>
    <definedName name="rsdgsd5" localSheetId="4" hidden="1">{"TAB1",#N/A,TRUE,"GENERAL";"TAB2",#N/A,TRUE,"GENERAL";"TAB3",#N/A,TRUE,"GENERAL";"TAB4",#N/A,TRUE,"GENERAL";"TAB5",#N/A,TRUE,"GENERAL"}</definedName>
    <definedName name="rsdgsd5" localSheetId="5" hidden="1">{"TAB1",#N/A,TRUE,"GENERAL";"TAB2",#N/A,TRUE,"GENERAL";"TAB3",#N/A,TRUE,"GENERAL";"TAB4",#N/A,TRUE,"GENERAL";"TAB5",#N/A,TRUE,"GENERAL"}</definedName>
    <definedName name="rsdgsd5" localSheetId="6" hidden="1">{"TAB1",#N/A,TRUE,"GENERAL";"TAB2",#N/A,TRUE,"GENERAL";"TAB3",#N/A,TRUE,"GENERAL";"TAB4",#N/A,TRUE,"GENERAL";"TAB5",#N/A,TRUE,"GENERAL"}</definedName>
    <definedName name="rsdgsd5" localSheetId="7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1" hidden="1">{"TAB1",#N/A,TRUE,"GENERAL";"TAB2",#N/A,TRUE,"GENERAL";"TAB3",#N/A,TRUE,"GENERAL";"TAB4",#N/A,TRUE,"GENERAL";"TAB5",#N/A,TRUE,"GENERAL"}</definedName>
    <definedName name="rt" localSheetId="2" hidden="1">{"TAB1",#N/A,TRUE,"GENERAL";"TAB2",#N/A,TRUE,"GENERAL";"TAB3",#N/A,TRUE,"GENERAL";"TAB4",#N/A,TRUE,"GENERAL";"TAB5",#N/A,TRUE,"GENERAL"}</definedName>
    <definedName name="rt" localSheetId="3" hidden="1">{"TAB1",#N/A,TRUE,"GENERAL";"TAB2",#N/A,TRUE,"GENERAL";"TAB3",#N/A,TRUE,"GENERAL";"TAB4",#N/A,TRUE,"GENERAL";"TAB5",#N/A,TRUE,"GENERAL"}</definedName>
    <definedName name="rt" localSheetId="4" hidden="1">{"TAB1",#N/A,TRUE,"GENERAL";"TAB2",#N/A,TRUE,"GENERAL";"TAB3",#N/A,TRUE,"GENERAL";"TAB4",#N/A,TRUE,"GENERAL";"TAB5",#N/A,TRUE,"GENERAL"}</definedName>
    <definedName name="rt" localSheetId="5" hidden="1">{"TAB1",#N/A,TRUE,"GENERAL";"TAB2",#N/A,TRUE,"GENERAL";"TAB3",#N/A,TRUE,"GENERAL";"TAB4",#N/A,TRUE,"GENERAL";"TAB5",#N/A,TRUE,"GENERAL"}</definedName>
    <definedName name="rt" localSheetId="6" hidden="1">{"TAB1",#N/A,TRUE,"GENERAL";"TAB2",#N/A,TRUE,"GENERAL";"TAB3",#N/A,TRUE,"GENERAL";"TAB4",#N/A,TRUE,"GENERAL";"TAB5",#N/A,TRUE,"GENERAL"}</definedName>
    <definedName name="rt" localSheetId="7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localSheetId="3" hidden="1">{"TAB1",#N/A,TRUE,"GENERAL";"TAB2",#N/A,TRUE,"GENERAL";"TAB3",#N/A,TRUE,"GENERAL";"TAB4",#N/A,TRUE,"GENERAL";"TAB5",#N/A,TRUE,"GENERAL"}</definedName>
    <definedName name="rte" localSheetId="4" hidden="1">{"TAB1",#N/A,TRUE,"GENERAL";"TAB2",#N/A,TRUE,"GENERAL";"TAB3",#N/A,TRUE,"GENERAL";"TAB4",#N/A,TRUE,"GENERAL";"TAB5",#N/A,TRUE,"GENERAL"}</definedName>
    <definedName name="rte" localSheetId="5" hidden="1">{"TAB1",#N/A,TRUE,"GENERAL";"TAB2",#N/A,TRUE,"GENERAL";"TAB3",#N/A,TRUE,"GENERAL";"TAB4",#N/A,TRUE,"GENERAL";"TAB5",#N/A,TRUE,"GENERAL"}</definedName>
    <definedName name="rte" localSheetId="6" hidden="1">{"TAB1",#N/A,TRUE,"GENERAL";"TAB2",#N/A,TRUE,"GENERAL";"TAB3",#N/A,TRUE,"GENERAL";"TAB4",#N/A,TRUE,"GENERAL";"TAB5",#N/A,TRUE,"GENERAL"}</definedName>
    <definedName name="rte" localSheetId="7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" hidden="1">{"via1",#N/A,TRUE,"general";"via2",#N/A,TRUE,"general";"via3",#N/A,TRUE,"general"}</definedName>
    <definedName name="rteg" localSheetId="2" hidden="1">{"via1",#N/A,TRUE,"general";"via2",#N/A,TRUE,"general";"via3",#N/A,TRUE,"general"}</definedName>
    <definedName name="rteg" localSheetId="3" hidden="1">{"via1",#N/A,TRUE,"general";"via2",#N/A,TRUE,"general";"via3",#N/A,TRUE,"general"}</definedName>
    <definedName name="rteg" localSheetId="4" hidden="1">{"via1",#N/A,TRUE,"general";"via2",#N/A,TRUE,"general";"via3",#N/A,TRUE,"general"}</definedName>
    <definedName name="rteg" localSheetId="5" hidden="1">{"via1",#N/A,TRUE,"general";"via2",#N/A,TRUE,"general";"via3",#N/A,TRUE,"general"}</definedName>
    <definedName name="rteg" localSheetId="6" hidden="1">{"via1",#N/A,TRUE,"general";"via2",#N/A,TRUE,"general";"via3",#N/A,TRUE,"general"}</definedName>
    <definedName name="rteg" localSheetId="7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localSheetId="2" hidden="1">{"TAB1",#N/A,TRUE,"GENERAL";"TAB2",#N/A,TRUE,"GENERAL";"TAB3",#N/A,TRUE,"GENERAL";"TAB4",#N/A,TRUE,"GENERAL";"TAB5",#N/A,TRUE,"GENERAL"}</definedName>
    <definedName name="rtert" localSheetId="3" hidden="1">{"TAB1",#N/A,TRUE,"GENERAL";"TAB2",#N/A,TRUE,"GENERAL";"TAB3",#N/A,TRUE,"GENERAL";"TAB4",#N/A,TRUE,"GENERAL";"TAB5",#N/A,TRUE,"GENERAL"}</definedName>
    <definedName name="rtert" localSheetId="4" hidden="1">{"TAB1",#N/A,TRUE,"GENERAL";"TAB2",#N/A,TRUE,"GENERAL";"TAB3",#N/A,TRUE,"GENERAL";"TAB4",#N/A,TRUE,"GENERAL";"TAB5",#N/A,TRUE,"GENERAL"}</definedName>
    <definedName name="rtert" localSheetId="5" hidden="1">{"TAB1",#N/A,TRUE,"GENERAL";"TAB2",#N/A,TRUE,"GENERAL";"TAB3",#N/A,TRUE,"GENERAL";"TAB4",#N/A,TRUE,"GENERAL";"TAB5",#N/A,TRUE,"GENERAL"}</definedName>
    <definedName name="rtert" localSheetId="6" hidden="1">{"TAB1",#N/A,TRUE,"GENERAL";"TAB2",#N/A,TRUE,"GENERAL";"TAB3",#N/A,TRUE,"GENERAL";"TAB4",#N/A,TRUE,"GENERAL";"TAB5",#N/A,TRUE,"GENERAL"}</definedName>
    <definedName name="rtert" localSheetId="7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localSheetId="2" hidden="1">{"via1",#N/A,TRUE,"general";"via2",#N/A,TRUE,"general";"via3",#N/A,TRUE,"general"}</definedName>
    <definedName name="rtes" localSheetId="3" hidden="1">{"via1",#N/A,TRUE,"general";"via2",#N/A,TRUE,"general";"via3",#N/A,TRUE,"general"}</definedName>
    <definedName name="rtes" localSheetId="4" hidden="1">{"via1",#N/A,TRUE,"general";"via2",#N/A,TRUE,"general";"via3",#N/A,TRUE,"general"}</definedName>
    <definedName name="rtes" localSheetId="5" hidden="1">{"via1",#N/A,TRUE,"general";"via2",#N/A,TRUE,"general";"via3",#N/A,TRUE,"general"}</definedName>
    <definedName name="rtes" localSheetId="6" hidden="1">{"via1",#N/A,TRUE,"general";"via2",#N/A,TRUE,"general";"via3",#N/A,TRUE,"general"}</definedName>
    <definedName name="rtes" localSheetId="7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" hidden="1">{"TAB1",#N/A,TRUE,"GENERAL";"TAB2",#N/A,TRUE,"GENERAL";"TAB3",#N/A,TRUE,"GENERAL";"TAB4",#N/A,TRUE,"GENERAL";"TAB5",#N/A,TRUE,"GENERAL"}</definedName>
    <definedName name="rtewth" localSheetId="2" hidden="1">{"TAB1",#N/A,TRUE,"GENERAL";"TAB2",#N/A,TRUE,"GENERAL";"TAB3",#N/A,TRUE,"GENERAL";"TAB4",#N/A,TRUE,"GENERAL";"TAB5",#N/A,TRUE,"GENERAL"}</definedName>
    <definedName name="rtewth" localSheetId="3" hidden="1">{"TAB1",#N/A,TRUE,"GENERAL";"TAB2",#N/A,TRUE,"GENERAL";"TAB3",#N/A,TRUE,"GENERAL";"TAB4",#N/A,TRUE,"GENERAL";"TAB5",#N/A,TRUE,"GENERAL"}</definedName>
    <definedName name="rtewth" localSheetId="4" hidden="1">{"TAB1",#N/A,TRUE,"GENERAL";"TAB2",#N/A,TRUE,"GENERAL";"TAB3",#N/A,TRUE,"GENERAL";"TAB4",#N/A,TRUE,"GENERAL";"TAB5",#N/A,TRUE,"GENERAL"}</definedName>
    <definedName name="rtewth" localSheetId="5" hidden="1">{"TAB1",#N/A,TRUE,"GENERAL";"TAB2",#N/A,TRUE,"GENERAL";"TAB3",#N/A,TRUE,"GENERAL";"TAB4",#N/A,TRUE,"GENERAL";"TAB5",#N/A,TRUE,"GENERAL"}</definedName>
    <definedName name="rtewth" localSheetId="6" hidden="1">{"TAB1",#N/A,TRUE,"GENERAL";"TAB2",#N/A,TRUE,"GENERAL";"TAB3",#N/A,TRUE,"GENERAL";"TAB4",#N/A,TRUE,"GENERAL";"TAB5",#N/A,TRUE,"GENERAL"}</definedName>
    <definedName name="rtewth" localSheetId="7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localSheetId="3" hidden="1">{"TAB1",#N/A,TRUE,"GENERAL";"TAB2",#N/A,TRUE,"GENERAL";"TAB3",#N/A,TRUE,"GENERAL";"TAB4",#N/A,TRUE,"GENERAL";"TAB5",#N/A,TRUE,"GENERAL"}</definedName>
    <definedName name="rthjtj" localSheetId="4" hidden="1">{"TAB1",#N/A,TRUE,"GENERAL";"TAB2",#N/A,TRUE,"GENERAL";"TAB3",#N/A,TRUE,"GENERAL";"TAB4",#N/A,TRUE,"GENERAL";"TAB5",#N/A,TRUE,"GENERAL"}</definedName>
    <definedName name="rthjtj" localSheetId="5" hidden="1">{"TAB1",#N/A,TRUE,"GENERAL";"TAB2",#N/A,TRUE,"GENERAL";"TAB3",#N/A,TRUE,"GENERAL";"TAB4",#N/A,TRUE,"GENERAL";"TAB5",#N/A,TRUE,"GENERAL"}</definedName>
    <definedName name="rthjtj" localSheetId="6" hidden="1">{"TAB1",#N/A,TRUE,"GENERAL";"TAB2",#N/A,TRUE,"GENERAL";"TAB3",#N/A,TRUE,"GENERAL";"TAB4",#N/A,TRUE,"GENERAL";"TAB5",#N/A,TRUE,"GENERAL"}</definedName>
    <definedName name="rthjtj" localSheetId="7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localSheetId="2" hidden="1">{"via1",#N/A,TRUE,"general";"via2",#N/A,TRUE,"general";"via3",#N/A,TRUE,"general"}</definedName>
    <definedName name="rthrthg" localSheetId="3" hidden="1">{"via1",#N/A,TRUE,"general";"via2",#N/A,TRUE,"general";"via3",#N/A,TRUE,"general"}</definedName>
    <definedName name="rthrthg" localSheetId="4" hidden="1">{"via1",#N/A,TRUE,"general";"via2",#N/A,TRUE,"general";"via3",#N/A,TRUE,"general"}</definedName>
    <definedName name="rthrthg" localSheetId="5" hidden="1">{"via1",#N/A,TRUE,"general";"via2",#N/A,TRUE,"general";"via3",#N/A,TRUE,"general"}</definedName>
    <definedName name="rthrthg" localSheetId="6" hidden="1">{"via1",#N/A,TRUE,"general";"via2",#N/A,TRUE,"general";"via3",#N/A,TRUE,"general"}</definedName>
    <definedName name="rthrthg" localSheetId="7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localSheetId="3" hidden="1">{"via1",#N/A,TRUE,"general";"via2",#N/A,TRUE,"general";"via3",#N/A,TRUE,"general"}</definedName>
    <definedName name="rthtrh" localSheetId="4" hidden="1">{"via1",#N/A,TRUE,"general";"via2",#N/A,TRUE,"general";"via3",#N/A,TRUE,"general"}</definedName>
    <definedName name="rthtrh" localSheetId="5" hidden="1">{"via1",#N/A,TRUE,"general";"via2",#N/A,TRUE,"general";"via3",#N/A,TRUE,"general"}</definedName>
    <definedName name="rthtrh" localSheetId="6" hidden="1">{"via1",#N/A,TRUE,"general";"via2",#N/A,TRUE,"general";"via3",#N/A,TRUE,"general"}</definedName>
    <definedName name="rthtrh" localSheetId="7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localSheetId="3" hidden="1">{"via1",#N/A,TRUE,"general";"via2",#N/A,TRUE,"general";"via3",#N/A,TRUE,"general"}</definedName>
    <definedName name="rtkk" localSheetId="4" hidden="1">{"via1",#N/A,TRUE,"general";"via2",#N/A,TRUE,"general";"via3",#N/A,TRUE,"general"}</definedName>
    <definedName name="rtkk" localSheetId="5" hidden="1">{"via1",#N/A,TRUE,"general";"via2",#N/A,TRUE,"general";"via3",#N/A,TRUE,"general"}</definedName>
    <definedName name="rtkk" localSheetId="6" hidden="1">{"via1",#N/A,TRUE,"general";"via2",#N/A,TRUE,"general";"via3",#N/A,TRUE,"general"}</definedName>
    <definedName name="rtkk" localSheetId="7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localSheetId="3" hidden="1">{"via1",#N/A,TRUE,"general";"via2",#N/A,TRUE,"general";"via3",#N/A,TRUE,"general"}</definedName>
    <definedName name="rttthy" localSheetId="4" hidden="1">{"via1",#N/A,TRUE,"general";"via2",#N/A,TRUE,"general";"via3",#N/A,TRUE,"general"}</definedName>
    <definedName name="rttthy" localSheetId="5" hidden="1">{"via1",#N/A,TRUE,"general";"via2",#N/A,TRUE,"general";"via3",#N/A,TRUE,"general"}</definedName>
    <definedName name="rttthy" localSheetId="6" hidden="1">{"via1",#N/A,TRUE,"general";"via2",#N/A,TRUE,"general";"via3",#N/A,TRUE,"general"}</definedName>
    <definedName name="rttthy" localSheetId="7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localSheetId="3" hidden="1">{"via1",#N/A,TRUE,"general";"via2",#N/A,TRUE,"general";"via3",#N/A,TRUE,"general"}</definedName>
    <definedName name="rtu" localSheetId="4" hidden="1">{"via1",#N/A,TRUE,"general";"via2",#N/A,TRUE,"general";"via3",#N/A,TRUE,"general"}</definedName>
    <definedName name="rtu" localSheetId="5" hidden="1">{"via1",#N/A,TRUE,"general";"via2",#N/A,TRUE,"general";"via3",#N/A,TRUE,"general"}</definedName>
    <definedName name="rtu" localSheetId="6" hidden="1">{"via1",#N/A,TRUE,"general";"via2",#N/A,TRUE,"general";"via3",#N/A,TRUE,"general"}</definedName>
    <definedName name="rtu" localSheetId="7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localSheetId="2" hidden="1">{"TAB1",#N/A,TRUE,"GENERAL";"TAB2",#N/A,TRUE,"GENERAL";"TAB3",#N/A,TRUE,"GENERAL";"TAB4",#N/A,TRUE,"GENERAL";"TAB5",#N/A,TRUE,"GENERAL"}</definedName>
    <definedName name="rtug" localSheetId="3" hidden="1">{"TAB1",#N/A,TRUE,"GENERAL";"TAB2",#N/A,TRUE,"GENERAL";"TAB3",#N/A,TRUE,"GENERAL";"TAB4",#N/A,TRUE,"GENERAL";"TAB5",#N/A,TRUE,"GENERAL"}</definedName>
    <definedName name="rtug" localSheetId="4" hidden="1">{"TAB1",#N/A,TRUE,"GENERAL";"TAB2",#N/A,TRUE,"GENERAL";"TAB3",#N/A,TRUE,"GENERAL";"TAB4",#N/A,TRUE,"GENERAL";"TAB5",#N/A,TRUE,"GENERAL"}</definedName>
    <definedName name="rtug" localSheetId="5" hidden="1">{"TAB1",#N/A,TRUE,"GENERAL";"TAB2",#N/A,TRUE,"GENERAL";"TAB3",#N/A,TRUE,"GENERAL";"TAB4",#N/A,TRUE,"GENERAL";"TAB5",#N/A,TRUE,"GENERAL"}</definedName>
    <definedName name="rtug" localSheetId="6" hidden="1">{"TAB1",#N/A,TRUE,"GENERAL";"TAB2",#N/A,TRUE,"GENERAL";"TAB3",#N/A,TRUE,"GENERAL";"TAB4",#N/A,TRUE,"GENERAL";"TAB5",#N/A,TRUE,"GENERAL"}</definedName>
    <definedName name="rtug" localSheetId="7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localSheetId="3" hidden="1">{"TAB1",#N/A,TRUE,"GENERAL";"TAB2",#N/A,TRUE,"GENERAL";"TAB3",#N/A,TRUE,"GENERAL";"TAB4",#N/A,TRUE,"GENERAL";"TAB5",#N/A,TRUE,"GENERAL"}</definedName>
    <definedName name="rtugsd" localSheetId="4" hidden="1">{"TAB1",#N/A,TRUE,"GENERAL";"TAB2",#N/A,TRUE,"GENERAL";"TAB3",#N/A,TRUE,"GENERAL";"TAB4",#N/A,TRUE,"GENERAL";"TAB5",#N/A,TRUE,"GENERAL"}</definedName>
    <definedName name="rtugsd" localSheetId="5" hidden="1">{"TAB1",#N/A,TRUE,"GENERAL";"TAB2",#N/A,TRUE,"GENERAL";"TAB3",#N/A,TRUE,"GENERAL";"TAB4",#N/A,TRUE,"GENERAL";"TAB5",#N/A,TRUE,"GENERAL"}</definedName>
    <definedName name="rtugsd" localSheetId="6" hidden="1">{"TAB1",#N/A,TRUE,"GENERAL";"TAB2",#N/A,TRUE,"GENERAL";"TAB3",#N/A,TRUE,"GENERAL";"TAB4",#N/A,TRUE,"GENERAL";"TAB5",#N/A,TRUE,"GENERAL"}</definedName>
    <definedName name="rtugsd" localSheetId="7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localSheetId="2" hidden="1">{"via1",#N/A,TRUE,"general";"via2",#N/A,TRUE,"general";"via3",#N/A,TRUE,"general"}</definedName>
    <definedName name="rturtu" localSheetId="3" hidden="1">{"via1",#N/A,TRUE,"general";"via2",#N/A,TRUE,"general";"via3",#N/A,TRUE,"general"}</definedName>
    <definedName name="rturtu" localSheetId="4" hidden="1">{"via1",#N/A,TRUE,"general";"via2",#N/A,TRUE,"general";"via3",#N/A,TRUE,"general"}</definedName>
    <definedName name="rturtu" localSheetId="5" hidden="1">{"via1",#N/A,TRUE,"general";"via2",#N/A,TRUE,"general";"via3",#N/A,TRUE,"general"}</definedName>
    <definedName name="rturtu" localSheetId="6" hidden="1">{"via1",#N/A,TRUE,"general";"via2",#N/A,TRUE,"general";"via3",#N/A,TRUE,"general"}</definedName>
    <definedName name="rturtu" localSheetId="7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localSheetId="3" hidden="1">{"via1",#N/A,TRUE,"general";"via2",#N/A,TRUE,"general";"via3",#N/A,TRUE,"general"}</definedName>
    <definedName name="rturu" localSheetId="4" hidden="1">{"via1",#N/A,TRUE,"general";"via2",#N/A,TRUE,"general";"via3",#N/A,TRUE,"general"}</definedName>
    <definedName name="rturu" localSheetId="5" hidden="1">{"via1",#N/A,TRUE,"general";"via2",#N/A,TRUE,"general";"via3",#N/A,TRUE,"general"}</definedName>
    <definedName name="rturu" localSheetId="6" hidden="1">{"via1",#N/A,TRUE,"general";"via2",#N/A,TRUE,"general";"via3",#N/A,TRUE,"general"}</definedName>
    <definedName name="rturu" localSheetId="7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localSheetId="3" hidden="1">{"via1",#N/A,TRUE,"general";"via2",#N/A,TRUE,"general";"via3",#N/A,TRUE,"general"}</definedName>
    <definedName name="rtut" localSheetId="4" hidden="1">{"via1",#N/A,TRUE,"general";"via2",#N/A,TRUE,"general";"via3",#N/A,TRUE,"general"}</definedName>
    <definedName name="rtut" localSheetId="5" hidden="1">{"via1",#N/A,TRUE,"general";"via2",#N/A,TRUE,"general";"via3",#N/A,TRUE,"general"}</definedName>
    <definedName name="rtut" localSheetId="6" hidden="1">{"via1",#N/A,TRUE,"general";"via2",#N/A,TRUE,"general";"via3",#N/A,TRUE,"general"}</definedName>
    <definedName name="rtut" localSheetId="7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localSheetId="3" hidden="1">{"via1",#N/A,TRUE,"general";"via2",#N/A,TRUE,"general";"via3",#N/A,TRUE,"general"}</definedName>
    <definedName name="rtutru" localSheetId="4" hidden="1">{"via1",#N/A,TRUE,"general";"via2",#N/A,TRUE,"general";"via3",#N/A,TRUE,"general"}</definedName>
    <definedName name="rtutru" localSheetId="5" hidden="1">{"via1",#N/A,TRUE,"general";"via2",#N/A,TRUE,"general";"via3",#N/A,TRUE,"general"}</definedName>
    <definedName name="rtutru" localSheetId="6" hidden="1">{"via1",#N/A,TRUE,"general";"via2",#N/A,TRUE,"general";"via3",#N/A,TRUE,"general"}</definedName>
    <definedName name="rtutru" localSheetId="7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localSheetId="3" hidden="1">{"via1",#N/A,TRUE,"general";"via2",#N/A,TRUE,"general";"via3",#N/A,TRUE,"general"}</definedName>
    <definedName name="rtuy" localSheetId="4" hidden="1">{"via1",#N/A,TRUE,"general";"via2",#N/A,TRUE,"general";"via3",#N/A,TRUE,"general"}</definedName>
    <definedName name="rtuy" localSheetId="5" hidden="1">{"via1",#N/A,TRUE,"general";"via2",#N/A,TRUE,"general";"via3",#N/A,TRUE,"general"}</definedName>
    <definedName name="rtuy" localSheetId="6" hidden="1">{"via1",#N/A,TRUE,"general";"via2",#N/A,TRUE,"general";"via3",#N/A,TRUE,"general"}</definedName>
    <definedName name="rtuy" localSheetId="7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1" hidden="1">{"TAB1",#N/A,TRUE,"GENERAL";"TAB2",#N/A,TRUE,"GENERAL";"TAB3",#N/A,TRUE,"GENERAL";"TAB4",#N/A,TRUE,"GENERAL";"TAB5",#N/A,TRUE,"GENERAL"}</definedName>
    <definedName name="rtyhr" localSheetId="2" hidden="1">{"TAB1",#N/A,TRUE,"GENERAL";"TAB2",#N/A,TRUE,"GENERAL";"TAB3",#N/A,TRUE,"GENERAL";"TAB4",#N/A,TRUE,"GENERAL";"TAB5",#N/A,TRUE,"GENERAL"}</definedName>
    <definedName name="rtyhr" localSheetId="3" hidden="1">{"TAB1",#N/A,TRUE,"GENERAL";"TAB2",#N/A,TRUE,"GENERAL";"TAB3",#N/A,TRUE,"GENERAL";"TAB4",#N/A,TRUE,"GENERAL";"TAB5",#N/A,TRUE,"GENERAL"}</definedName>
    <definedName name="rtyhr" localSheetId="4" hidden="1">{"TAB1",#N/A,TRUE,"GENERAL";"TAB2",#N/A,TRUE,"GENERAL";"TAB3",#N/A,TRUE,"GENERAL";"TAB4",#N/A,TRUE,"GENERAL";"TAB5",#N/A,TRUE,"GENERAL"}</definedName>
    <definedName name="rtyhr" localSheetId="5" hidden="1">{"TAB1",#N/A,TRUE,"GENERAL";"TAB2",#N/A,TRUE,"GENERAL";"TAB3",#N/A,TRUE,"GENERAL";"TAB4",#N/A,TRUE,"GENERAL";"TAB5",#N/A,TRUE,"GENERAL"}</definedName>
    <definedName name="rtyhr" localSheetId="6" hidden="1">{"TAB1",#N/A,TRUE,"GENERAL";"TAB2",#N/A,TRUE,"GENERAL";"TAB3",#N/A,TRUE,"GENERAL";"TAB4",#N/A,TRUE,"GENERAL";"TAB5",#N/A,TRUE,"GENERAL"}</definedName>
    <definedName name="rtyhr" localSheetId="7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localSheetId="2" hidden="1">{"via1",#N/A,TRUE,"general";"via2",#N/A,TRUE,"general";"via3",#N/A,TRUE,"general"}</definedName>
    <definedName name="rtym" localSheetId="3" hidden="1">{"via1",#N/A,TRUE,"general";"via2",#N/A,TRUE,"general";"via3",#N/A,TRUE,"general"}</definedName>
    <definedName name="rtym" localSheetId="4" hidden="1">{"via1",#N/A,TRUE,"general";"via2",#N/A,TRUE,"general";"via3",#N/A,TRUE,"general"}</definedName>
    <definedName name="rtym" localSheetId="5" hidden="1">{"via1",#N/A,TRUE,"general";"via2",#N/A,TRUE,"general";"via3",#N/A,TRUE,"general"}</definedName>
    <definedName name="rtym" localSheetId="6" hidden="1">{"via1",#N/A,TRUE,"general";"via2",#N/A,TRUE,"general";"via3",#N/A,TRUE,"general"}</definedName>
    <definedName name="rtym" localSheetId="7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ey" localSheetId="2" hidden="1">{"TAB1",#N/A,TRUE,"GENERAL";"TAB2",#N/A,TRUE,"GENERAL";"TAB3",#N/A,TRUE,"GENERAL";"TAB4",#N/A,TRUE,"GENERAL";"TAB5",#N/A,TRUE,"GENERAL"}</definedName>
    <definedName name="rtyrey" localSheetId="3" hidden="1">{"TAB1",#N/A,TRUE,"GENERAL";"TAB2",#N/A,TRUE,"GENERAL";"TAB3",#N/A,TRUE,"GENERAL";"TAB4",#N/A,TRUE,"GENERAL";"TAB5",#N/A,TRUE,"GENERAL"}</definedName>
    <definedName name="rtyrey" localSheetId="4" hidden="1">{"TAB1",#N/A,TRUE,"GENERAL";"TAB2",#N/A,TRUE,"GENERAL";"TAB3",#N/A,TRUE,"GENERAL";"TAB4",#N/A,TRUE,"GENERAL";"TAB5",#N/A,TRUE,"GENERAL"}</definedName>
    <definedName name="rtyrey" localSheetId="5" hidden="1">{"TAB1",#N/A,TRUE,"GENERAL";"TAB2",#N/A,TRUE,"GENERAL";"TAB3",#N/A,TRUE,"GENERAL";"TAB4",#N/A,TRUE,"GENERAL";"TAB5",#N/A,TRUE,"GENERAL"}</definedName>
    <definedName name="rtyrey" localSheetId="6" hidden="1">{"TAB1",#N/A,TRUE,"GENERAL";"TAB2",#N/A,TRUE,"GENERAL";"TAB3",#N/A,TRUE,"GENERAL";"TAB4",#N/A,TRUE,"GENERAL";"TAB5",#N/A,TRUE,"GENERAL"}</definedName>
    <definedName name="rtyrey" localSheetId="7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localSheetId="2" hidden="1">{"via1",#N/A,TRUE,"general";"via2",#N/A,TRUE,"general";"via3",#N/A,TRUE,"general"}</definedName>
    <definedName name="rtyrh" localSheetId="3" hidden="1">{"via1",#N/A,TRUE,"general";"via2",#N/A,TRUE,"general";"via3",#N/A,TRUE,"general"}</definedName>
    <definedName name="rtyrh" localSheetId="4" hidden="1">{"via1",#N/A,TRUE,"general";"via2",#N/A,TRUE,"general";"via3",#N/A,TRUE,"general"}</definedName>
    <definedName name="rtyrh" localSheetId="5" hidden="1">{"via1",#N/A,TRUE,"general";"via2",#N/A,TRUE,"general";"via3",#N/A,TRUE,"general"}</definedName>
    <definedName name="rtyrh" localSheetId="6" hidden="1">{"via1",#N/A,TRUE,"general";"via2",#N/A,TRUE,"general";"via3",#N/A,TRUE,"general"}</definedName>
    <definedName name="rtyrh" localSheetId="7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localSheetId="3" hidden="1">{"via1",#N/A,TRUE,"general";"via2",#N/A,TRUE,"general";"via3",#N/A,TRUE,"general"}</definedName>
    <definedName name="RTYRTY" localSheetId="4" hidden="1">{"via1",#N/A,TRUE,"general";"via2",#N/A,TRUE,"general";"via3",#N/A,TRUE,"general"}</definedName>
    <definedName name="RTYRTY" localSheetId="5" hidden="1">{"via1",#N/A,TRUE,"general";"via2",#N/A,TRUE,"general";"via3",#N/A,TRUE,"general"}</definedName>
    <definedName name="RTYRTY" localSheetId="6" hidden="1">{"via1",#N/A,TRUE,"general";"via2",#N/A,TRUE,"general";"via3",#N/A,TRUE,"general"}</definedName>
    <definedName name="RTYRTY" localSheetId="7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" localSheetId="2" hidden="1">{"TAB1",#N/A,TRUE,"GENERAL";"TAB2",#N/A,TRUE,"GENERAL";"TAB3",#N/A,TRUE,"GENERAL";"TAB4",#N/A,TRUE,"GENERAL";"TAB5",#N/A,TRUE,"GENERAL"}</definedName>
    <definedName name="rtyt" localSheetId="3" hidden="1">{"TAB1",#N/A,TRUE,"GENERAL";"TAB2",#N/A,TRUE,"GENERAL";"TAB3",#N/A,TRUE,"GENERAL";"TAB4",#N/A,TRUE,"GENERAL";"TAB5",#N/A,TRUE,"GENERAL"}</definedName>
    <definedName name="rtyt" localSheetId="4" hidden="1">{"TAB1",#N/A,TRUE,"GENERAL";"TAB2",#N/A,TRUE,"GENERAL";"TAB3",#N/A,TRUE,"GENERAL";"TAB4",#N/A,TRUE,"GENERAL";"TAB5",#N/A,TRUE,"GENERAL"}</definedName>
    <definedName name="rtyt" localSheetId="5" hidden="1">{"TAB1",#N/A,TRUE,"GENERAL";"TAB2",#N/A,TRUE,"GENERAL";"TAB3",#N/A,TRUE,"GENERAL";"TAB4",#N/A,TRUE,"GENERAL";"TAB5",#N/A,TRUE,"GENERAL"}</definedName>
    <definedName name="rtyt" localSheetId="6" hidden="1">{"TAB1",#N/A,TRUE,"GENERAL";"TAB2",#N/A,TRUE,"GENERAL";"TAB3",#N/A,TRUE,"GENERAL";"TAB4",#N/A,TRUE,"GENERAL";"TAB5",#N/A,TRUE,"GENERAL"}</definedName>
    <definedName name="rtyt" localSheetId="7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localSheetId="2" hidden="1">{"via1",#N/A,TRUE,"general";"via2",#N/A,TRUE,"general";"via3",#N/A,TRUE,"general"}</definedName>
    <definedName name="rtytry" localSheetId="3" hidden="1">{"via1",#N/A,TRUE,"general";"via2",#N/A,TRUE,"general";"via3",#N/A,TRUE,"general"}</definedName>
    <definedName name="rtytry" localSheetId="4" hidden="1">{"via1",#N/A,TRUE,"general";"via2",#N/A,TRUE,"general";"via3",#N/A,TRUE,"general"}</definedName>
    <definedName name="rtytry" localSheetId="5" hidden="1">{"via1",#N/A,TRUE,"general";"via2",#N/A,TRUE,"general";"via3",#N/A,TRUE,"general"}</definedName>
    <definedName name="rtytry" localSheetId="6" hidden="1">{"via1",#N/A,TRUE,"general";"via2",#N/A,TRUE,"general";"via3",#N/A,TRUE,"general"}</definedName>
    <definedName name="rtytry" localSheetId="7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1" hidden="1">{"TAB1",#N/A,TRUE,"GENERAL";"TAB2",#N/A,TRUE,"GENERAL";"TAB3",#N/A,TRUE,"GENERAL";"TAB4",#N/A,TRUE,"GENERAL";"TAB5",#N/A,TRUE,"GENERAL"}</definedName>
    <definedName name="ruru" localSheetId="2" hidden="1">{"TAB1",#N/A,TRUE,"GENERAL";"TAB2",#N/A,TRUE,"GENERAL";"TAB3",#N/A,TRUE,"GENERAL";"TAB4",#N/A,TRUE,"GENERAL";"TAB5",#N/A,TRUE,"GENERAL"}</definedName>
    <definedName name="ruru" localSheetId="3" hidden="1">{"TAB1",#N/A,TRUE,"GENERAL";"TAB2",#N/A,TRUE,"GENERAL";"TAB3",#N/A,TRUE,"GENERAL";"TAB4",#N/A,TRUE,"GENERAL";"TAB5",#N/A,TRUE,"GENERAL"}</definedName>
    <definedName name="ruru" localSheetId="4" hidden="1">{"TAB1",#N/A,TRUE,"GENERAL";"TAB2",#N/A,TRUE,"GENERAL";"TAB3",#N/A,TRUE,"GENERAL";"TAB4",#N/A,TRUE,"GENERAL";"TAB5",#N/A,TRUE,"GENERAL"}</definedName>
    <definedName name="ruru" localSheetId="5" hidden="1">{"TAB1",#N/A,TRUE,"GENERAL";"TAB2",#N/A,TRUE,"GENERAL";"TAB3",#N/A,TRUE,"GENERAL";"TAB4",#N/A,TRUE,"GENERAL";"TAB5",#N/A,TRUE,"GENERAL"}</definedName>
    <definedName name="ruru" localSheetId="6" hidden="1">{"TAB1",#N/A,TRUE,"GENERAL";"TAB2",#N/A,TRUE,"GENERAL";"TAB3",#N/A,TRUE,"GENERAL";"TAB4",#N/A,TRUE,"GENERAL";"TAB5",#N/A,TRUE,"GENERAL"}</definedName>
    <definedName name="ruru" localSheetId="7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1" hidden="1">{"via1",#N/A,TRUE,"general";"via2",#N/A,TRUE,"general";"via3",#N/A,TRUE,"general"}</definedName>
    <definedName name="rutu" localSheetId="2" hidden="1">{"via1",#N/A,TRUE,"general";"via2",#N/A,TRUE,"general";"via3",#N/A,TRUE,"general"}</definedName>
    <definedName name="rutu" localSheetId="3" hidden="1">{"via1",#N/A,TRUE,"general";"via2",#N/A,TRUE,"general";"via3",#N/A,TRUE,"general"}</definedName>
    <definedName name="rutu" localSheetId="4" hidden="1">{"via1",#N/A,TRUE,"general";"via2",#N/A,TRUE,"general";"via3",#N/A,TRUE,"general"}</definedName>
    <definedName name="rutu" localSheetId="5" hidden="1">{"via1",#N/A,TRUE,"general";"via2",#N/A,TRUE,"general";"via3",#N/A,TRUE,"general"}</definedName>
    <definedName name="rutu" localSheetId="6" hidden="1">{"via1",#N/A,TRUE,"general";"via2",#N/A,TRUE,"general";"via3",#N/A,TRUE,"general"}</definedName>
    <definedName name="rutu" localSheetId="7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localSheetId="3" hidden="1">{"via1",#N/A,TRUE,"general";"via2",#N/A,TRUE,"general";"via3",#N/A,TRUE,"general"}</definedName>
    <definedName name="rwt" localSheetId="4" hidden="1">{"via1",#N/A,TRUE,"general";"via2",#N/A,TRUE,"general";"via3",#N/A,TRUE,"general"}</definedName>
    <definedName name="rwt" localSheetId="5" hidden="1">{"via1",#N/A,TRUE,"general";"via2",#N/A,TRUE,"general";"via3",#N/A,TRUE,"general"}</definedName>
    <definedName name="rwt" localSheetId="6" hidden="1">{"via1",#N/A,TRUE,"general";"via2",#N/A,TRUE,"general";"via3",#N/A,TRUE,"general"}</definedName>
    <definedName name="rwt" localSheetId="7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localSheetId="3" hidden="1">{"via1",#N/A,TRUE,"general";"via2",#N/A,TRUE,"general";"via3",#N/A,TRUE,"general"}</definedName>
    <definedName name="ry" localSheetId="4" hidden="1">{"via1",#N/A,TRUE,"general";"via2",#N/A,TRUE,"general";"via3",#N/A,TRUE,"general"}</definedName>
    <definedName name="ry" localSheetId="5" hidden="1">{"via1",#N/A,TRUE,"general";"via2",#N/A,TRUE,"general";"via3",#N/A,TRUE,"general"}</definedName>
    <definedName name="ry" localSheetId="6" hidden="1">{"via1",#N/A,TRUE,"general";"via2",#N/A,TRUE,"general";"via3",#N/A,TRUE,"general"}</definedName>
    <definedName name="ry" localSheetId="7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" hidden="1">{"TAB1",#N/A,TRUE,"GENERAL";"TAB2",#N/A,TRUE,"GENERAL";"TAB3",#N/A,TRUE,"GENERAL";"TAB4",#N/A,TRUE,"GENERAL";"TAB5",#N/A,TRUE,"GENERAL"}</definedName>
    <definedName name="ryeryb" localSheetId="2" hidden="1">{"TAB1",#N/A,TRUE,"GENERAL";"TAB2",#N/A,TRUE,"GENERAL";"TAB3",#N/A,TRUE,"GENERAL";"TAB4",#N/A,TRUE,"GENERAL";"TAB5",#N/A,TRUE,"GENERAL"}</definedName>
    <definedName name="ryeryb" localSheetId="3" hidden="1">{"TAB1",#N/A,TRUE,"GENERAL";"TAB2",#N/A,TRUE,"GENERAL";"TAB3",#N/A,TRUE,"GENERAL";"TAB4",#N/A,TRUE,"GENERAL";"TAB5",#N/A,TRUE,"GENERAL"}</definedName>
    <definedName name="ryeryb" localSheetId="4" hidden="1">{"TAB1",#N/A,TRUE,"GENERAL";"TAB2",#N/A,TRUE,"GENERAL";"TAB3",#N/A,TRUE,"GENERAL";"TAB4",#N/A,TRUE,"GENERAL";"TAB5",#N/A,TRUE,"GENERAL"}</definedName>
    <definedName name="ryeryb" localSheetId="5" hidden="1">{"TAB1",#N/A,TRUE,"GENERAL";"TAB2",#N/A,TRUE,"GENERAL";"TAB3",#N/A,TRUE,"GENERAL";"TAB4",#N/A,TRUE,"GENERAL";"TAB5",#N/A,TRUE,"GENERAL"}</definedName>
    <definedName name="ryeryb" localSheetId="6" hidden="1">{"TAB1",#N/A,TRUE,"GENERAL";"TAB2",#N/A,TRUE,"GENERAL";"TAB3",#N/A,TRUE,"GENERAL";"TAB4",#N/A,TRUE,"GENERAL";"TAB5",#N/A,TRUE,"GENERAL"}</definedName>
    <definedName name="ryeryb" localSheetId="7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localSheetId="2" hidden="1">{"via1",#N/A,TRUE,"general";"via2",#N/A,TRUE,"general";"via3",#N/A,TRUE,"general"}</definedName>
    <definedName name="rytrsdg" localSheetId="3" hidden="1">{"via1",#N/A,TRUE,"general";"via2",#N/A,TRUE,"general";"via3",#N/A,TRUE,"general"}</definedName>
    <definedName name="rytrsdg" localSheetId="4" hidden="1">{"via1",#N/A,TRUE,"general";"via2",#N/A,TRUE,"general";"via3",#N/A,TRUE,"general"}</definedName>
    <definedName name="rytrsdg" localSheetId="5" hidden="1">{"via1",#N/A,TRUE,"general";"via2",#N/A,TRUE,"general";"via3",#N/A,TRUE,"general"}</definedName>
    <definedName name="rytrsdg" localSheetId="6" hidden="1">{"via1",#N/A,TRUE,"general";"via2",#N/A,TRUE,"general";"via3",#N/A,TRUE,"general"}</definedName>
    <definedName name="rytrsdg" localSheetId="7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1">'APUS CAPITULO 3'!eririutriuthdc</definedName>
    <definedName name="s" localSheetId="2">'APUS CAPITULO 4'!eririutriuthdc</definedName>
    <definedName name="s" localSheetId="3">'APUS CAPITULO 5'!eririutriuthdc</definedName>
    <definedName name="s" localSheetId="4">'APUS CAPITULO 6'!eririutriuthdc</definedName>
    <definedName name="s" localSheetId="5">'APUS CAPITULO 7'!eririutriuthdc</definedName>
    <definedName name="s" localSheetId="6">'APUS CAPITULO 8'!eririutriuthdc</definedName>
    <definedName name="s" localSheetId="7">'APUS CAPITULO 9'!eririutriuthdc</definedName>
    <definedName name="s">[0]!eririutriuthdc</definedName>
    <definedName name="saa" localSheetId="1" hidden="1">{"via1",#N/A,TRUE,"general";"via2",#N/A,TRUE,"general";"via3",#N/A,TRUE,"general"}</definedName>
    <definedName name="saa" localSheetId="2" hidden="1">{"via1",#N/A,TRUE,"general";"via2",#N/A,TRUE,"general";"via3",#N/A,TRUE,"general"}</definedName>
    <definedName name="saa" localSheetId="3" hidden="1">{"via1",#N/A,TRUE,"general";"via2",#N/A,TRUE,"general";"via3",#N/A,TRUE,"general"}</definedName>
    <definedName name="saa" localSheetId="4" hidden="1">{"via1",#N/A,TRUE,"general";"via2",#N/A,TRUE,"general";"via3",#N/A,TRUE,"general"}</definedName>
    <definedName name="saa" localSheetId="5" hidden="1">{"via1",#N/A,TRUE,"general";"via2",#N/A,TRUE,"general";"via3",#N/A,TRUE,"general"}</definedName>
    <definedName name="saa" localSheetId="6" hidden="1">{"via1",#N/A,TRUE,"general";"via2",#N/A,TRUE,"general";"via3",#N/A,TRUE,"general"}</definedName>
    <definedName name="saa" localSheetId="7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localSheetId="3" hidden="1">{"via1",#N/A,TRUE,"general";"via2",#N/A,TRUE,"general";"via3",#N/A,TRUE,"general"}</definedName>
    <definedName name="SAD" localSheetId="4" hidden="1">{"via1",#N/A,TRUE,"general";"via2",#N/A,TRUE,"general";"via3",#N/A,TRUE,"general"}</definedName>
    <definedName name="SAD" localSheetId="5" hidden="1">{"via1",#N/A,TRUE,"general";"via2",#N/A,TRUE,"general";"via3",#N/A,TRUE,"general"}</definedName>
    <definedName name="SAD" localSheetId="6" hidden="1">{"via1",#N/A,TRUE,"general";"via2",#N/A,TRUE,"general";"via3",#N/A,TRUE,"general"}</definedName>
    <definedName name="SAD" localSheetId="7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localSheetId="3" hidden="1">{"via1",#N/A,TRUE,"general";"via2",#N/A,TRUE,"general";"via3",#N/A,TRUE,"general"}</definedName>
    <definedName name="SADF" localSheetId="4" hidden="1">{"via1",#N/A,TRUE,"general";"via2",#N/A,TRUE,"general";"via3",#N/A,TRUE,"general"}</definedName>
    <definedName name="SADF" localSheetId="5" hidden="1">{"via1",#N/A,TRUE,"general";"via2",#N/A,TRUE,"general";"via3",#N/A,TRUE,"general"}</definedName>
    <definedName name="SADF" localSheetId="6" hidden="1">{"via1",#N/A,TRUE,"general";"via2",#N/A,TRUE,"general";"via3",#N/A,TRUE,"general"}</definedName>
    <definedName name="SADF" localSheetId="7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localSheetId="2" hidden="1">{"TAB1",#N/A,TRUE,"GENERAL";"TAB2",#N/A,TRUE,"GENERAL";"TAB3",#N/A,TRUE,"GENERAL";"TAB4",#N/A,TRUE,"GENERAL";"TAB5",#N/A,TRUE,"GENERAL"}</definedName>
    <definedName name="sadff" localSheetId="3" hidden="1">{"TAB1",#N/A,TRUE,"GENERAL";"TAB2",#N/A,TRUE,"GENERAL";"TAB3",#N/A,TRUE,"GENERAL";"TAB4",#N/A,TRUE,"GENERAL";"TAB5",#N/A,TRUE,"GENERAL"}</definedName>
    <definedName name="sadff" localSheetId="4" hidden="1">{"TAB1",#N/A,TRUE,"GENERAL";"TAB2",#N/A,TRUE,"GENERAL";"TAB3",#N/A,TRUE,"GENERAL";"TAB4",#N/A,TRUE,"GENERAL";"TAB5",#N/A,TRUE,"GENERAL"}</definedName>
    <definedName name="sadff" localSheetId="5" hidden="1">{"TAB1",#N/A,TRUE,"GENERAL";"TAB2",#N/A,TRUE,"GENERAL";"TAB3",#N/A,TRUE,"GENERAL";"TAB4",#N/A,TRUE,"GENERAL";"TAB5",#N/A,TRUE,"GENERAL"}</definedName>
    <definedName name="sadff" localSheetId="6" hidden="1">{"TAB1",#N/A,TRUE,"GENERAL";"TAB2",#N/A,TRUE,"GENERAL";"TAB3",#N/A,TRUE,"GENERAL";"TAB4",#N/A,TRUE,"GENERAL";"TAB5",#N/A,TRUE,"GENERAL"}</definedName>
    <definedName name="sadff" localSheetId="7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localSheetId="2" hidden="1">{"via1",#N/A,TRUE,"general";"via2",#N/A,TRUE,"general";"via3",#N/A,TRUE,"general"}</definedName>
    <definedName name="sadfo" localSheetId="3" hidden="1">{"via1",#N/A,TRUE,"general";"via2",#N/A,TRUE,"general";"via3",#N/A,TRUE,"general"}</definedName>
    <definedName name="sadfo" localSheetId="4" hidden="1">{"via1",#N/A,TRUE,"general";"via2",#N/A,TRUE,"general";"via3",#N/A,TRUE,"general"}</definedName>
    <definedName name="sadfo" localSheetId="5" hidden="1">{"via1",#N/A,TRUE,"general";"via2",#N/A,TRUE,"general";"via3",#N/A,TRUE,"general"}</definedName>
    <definedName name="sadfo" localSheetId="6" hidden="1">{"via1",#N/A,TRUE,"general";"via2",#N/A,TRUE,"general";"via3",#N/A,TRUE,"general"}</definedName>
    <definedName name="sadfo" localSheetId="7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fdp" localSheetId="2" hidden="1">{"TAB1",#N/A,TRUE,"GENERAL";"TAB2",#N/A,TRUE,"GENERAL";"TAB3",#N/A,TRUE,"GENERAL";"TAB4",#N/A,TRUE,"GENERAL";"TAB5",#N/A,TRUE,"GENERAL"}</definedName>
    <definedName name="safdp" localSheetId="3" hidden="1">{"TAB1",#N/A,TRUE,"GENERAL";"TAB2",#N/A,TRUE,"GENERAL";"TAB3",#N/A,TRUE,"GENERAL";"TAB4",#N/A,TRUE,"GENERAL";"TAB5",#N/A,TRUE,"GENERAL"}</definedName>
    <definedName name="safdp" localSheetId="4" hidden="1">{"TAB1",#N/A,TRUE,"GENERAL";"TAB2",#N/A,TRUE,"GENERAL";"TAB3",#N/A,TRUE,"GENERAL";"TAB4",#N/A,TRUE,"GENERAL";"TAB5",#N/A,TRUE,"GENERAL"}</definedName>
    <definedName name="safdp" localSheetId="5" hidden="1">{"TAB1",#N/A,TRUE,"GENERAL";"TAB2",#N/A,TRUE,"GENERAL";"TAB3",#N/A,TRUE,"GENERAL";"TAB4",#N/A,TRUE,"GENERAL";"TAB5",#N/A,TRUE,"GENERAL"}</definedName>
    <definedName name="safdp" localSheetId="6" hidden="1">{"TAB1",#N/A,TRUE,"GENERAL";"TAB2",#N/A,TRUE,"GENERAL";"TAB3",#N/A,TRUE,"GENERAL";"TAB4",#N/A,TRUE,"GENERAL";"TAB5",#N/A,TRUE,"GENERAL"}</definedName>
    <definedName name="safdp" localSheetId="7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1">'APUS CAPITULO 3'!eririutriuthdc</definedName>
    <definedName name="salarios" localSheetId="2">'APUS CAPITULO 4'!eririutriuthdc</definedName>
    <definedName name="salarios" localSheetId="3">'APUS CAPITULO 5'!eririutriuthdc</definedName>
    <definedName name="salarios" localSheetId="4">'APUS CAPITULO 6'!eririutriuthdc</definedName>
    <definedName name="salarios" localSheetId="5">'APUS CAPITULO 7'!eririutriuthdc</definedName>
    <definedName name="salarios" localSheetId="6">'APUS CAPITULO 8'!eririutriuthdc</definedName>
    <definedName name="salarios" localSheetId="7">'APUS CAPITULO 9'!eririutriuthdc</definedName>
    <definedName name="salarios">[0]!eririutriuthdc</definedName>
    <definedName name="SalConv">'[12]DATOS CONTRATO'!$G$14</definedName>
    <definedName name="SALID1">#REF!</definedName>
    <definedName name="SalMinimo">[33]BASES!$E$41</definedName>
    <definedName name="sbgfbgdr" localSheetId="1" hidden="1">{"via1",#N/A,TRUE,"general";"via2",#N/A,TRUE,"general";"via3",#N/A,TRUE,"general"}</definedName>
    <definedName name="sbgfbgdr" localSheetId="2" hidden="1">{"via1",#N/A,TRUE,"general";"via2",#N/A,TRUE,"general";"via3",#N/A,TRUE,"general"}</definedName>
    <definedName name="sbgfbgdr" localSheetId="3" hidden="1">{"via1",#N/A,TRUE,"general";"via2",#N/A,TRUE,"general";"via3",#N/A,TRUE,"general"}</definedName>
    <definedName name="sbgfbgdr" localSheetId="4" hidden="1">{"via1",#N/A,TRUE,"general";"via2",#N/A,TRUE,"general";"via3",#N/A,TRUE,"general"}</definedName>
    <definedName name="sbgfbgdr" localSheetId="5" hidden="1">{"via1",#N/A,TRUE,"general";"via2",#N/A,TRUE,"general";"via3",#N/A,TRUE,"general"}</definedName>
    <definedName name="sbgfbgdr" localSheetId="6" hidden="1">{"via1",#N/A,TRUE,"general";"via2",#N/A,TRUE,"general";"via3",#N/A,TRUE,"general"}</definedName>
    <definedName name="sbgfbgdr" localSheetId="7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1" hidden="1">{"TAB1",#N/A,TRUE,"GENERAL";"TAB2",#N/A,TRUE,"GENERAL";"TAB3",#N/A,TRUE,"GENERAL";"TAB4",#N/A,TRUE,"GENERAL";"TAB5",#N/A,TRUE,"GENERAL"}</definedName>
    <definedName name="sd" localSheetId="2" hidden="1">{"TAB1",#N/A,TRUE,"GENERAL";"TAB2",#N/A,TRUE,"GENERAL";"TAB3",#N/A,TRUE,"GENERAL";"TAB4",#N/A,TRUE,"GENERAL";"TAB5",#N/A,TRUE,"GENERAL"}</definedName>
    <definedName name="sd" localSheetId="3" hidden="1">{"TAB1",#N/A,TRUE,"GENERAL";"TAB2",#N/A,TRUE,"GENERAL";"TAB3",#N/A,TRUE,"GENERAL";"TAB4",#N/A,TRUE,"GENERAL";"TAB5",#N/A,TRUE,"GENERAL"}</definedName>
    <definedName name="sd" localSheetId="4" hidden="1">{"TAB1",#N/A,TRUE,"GENERAL";"TAB2",#N/A,TRUE,"GENERAL";"TAB3",#N/A,TRUE,"GENERAL";"TAB4",#N/A,TRUE,"GENERAL";"TAB5",#N/A,TRUE,"GENERAL"}</definedName>
    <definedName name="sd" localSheetId="5" hidden="1">{"TAB1",#N/A,TRUE,"GENERAL";"TAB2",#N/A,TRUE,"GENERAL";"TAB3",#N/A,TRUE,"GENERAL";"TAB4",#N/A,TRUE,"GENERAL";"TAB5",#N/A,TRUE,"GENERAL"}</definedName>
    <definedName name="sd" localSheetId="6" hidden="1">{"TAB1",#N/A,TRUE,"GENERAL";"TAB2",#N/A,TRUE,"GENERAL";"TAB3",#N/A,TRUE,"GENERAL";"TAB4",#N/A,TRUE,"GENERAL";"TAB5",#N/A,TRUE,"GENERAL"}</definedName>
    <definedName name="sd" localSheetId="7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1" hidden="1">{"via1",#N/A,TRUE,"general";"via2",#N/A,TRUE,"general";"via3",#N/A,TRUE,"general"}</definedName>
    <definedName name="sdaf" localSheetId="2" hidden="1">{"via1",#N/A,TRUE,"general";"via2",#N/A,TRUE,"general";"via3",#N/A,TRUE,"general"}</definedName>
    <definedName name="sdaf" localSheetId="3" hidden="1">{"via1",#N/A,TRUE,"general";"via2",#N/A,TRUE,"general";"via3",#N/A,TRUE,"general"}</definedName>
    <definedName name="sdaf" localSheetId="4" hidden="1">{"via1",#N/A,TRUE,"general";"via2",#N/A,TRUE,"general";"via3",#N/A,TRUE,"general"}</definedName>
    <definedName name="sdaf" localSheetId="5" hidden="1">{"via1",#N/A,TRUE,"general";"via2",#N/A,TRUE,"general";"via3",#N/A,TRUE,"general"}</definedName>
    <definedName name="sdaf" localSheetId="6" hidden="1">{"via1",#N/A,TRUE,"general";"via2",#N/A,TRUE,"general";"via3",#N/A,TRUE,"general"}</definedName>
    <definedName name="sdaf" localSheetId="7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localSheetId="3" hidden="1">{"via1",#N/A,TRUE,"general";"via2",#N/A,TRUE,"general";"via3",#N/A,TRUE,"general"}</definedName>
    <definedName name="sdas" localSheetId="4" hidden="1">{"via1",#N/A,TRUE,"general";"via2",#N/A,TRUE,"general";"via3",#N/A,TRUE,"general"}</definedName>
    <definedName name="sdas" localSheetId="5" hidden="1">{"via1",#N/A,TRUE,"general";"via2",#N/A,TRUE,"general";"via3",#N/A,TRUE,"general"}</definedName>
    <definedName name="sdas" localSheetId="6" hidden="1">{"via1",#N/A,TRUE,"general";"via2",#N/A,TRUE,"general";"via3",#N/A,TRUE,"general"}</definedName>
    <definedName name="sdas" localSheetId="7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localSheetId="3" hidden="1">{"via1",#N/A,TRUE,"general";"via2",#N/A,TRUE,"general";"via3",#N/A,TRUE,"general"}</definedName>
    <definedName name="sdasdf" localSheetId="4" hidden="1">{"via1",#N/A,TRUE,"general";"via2",#N/A,TRUE,"general";"via3",#N/A,TRUE,"general"}</definedName>
    <definedName name="sdasdf" localSheetId="5" hidden="1">{"via1",#N/A,TRUE,"general";"via2",#N/A,TRUE,"general";"via3",#N/A,TRUE,"general"}</definedName>
    <definedName name="sdasdf" localSheetId="6" hidden="1">{"via1",#N/A,TRUE,"general";"via2",#N/A,TRUE,"general";"via3",#N/A,TRUE,"general"}</definedName>
    <definedName name="sdasdf" localSheetId="7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localSheetId="3" hidden="1">{"TAB1",#N/A,TRUE,"GENERAL";"TAB2",#N/A,TRUE,"GENERAL";"TAB3",#N/A,TRUE,"GENERAL";"TAB4",#N/A,TRUE,"GENERAL";"TAB5",#N/A,TRUE,"GENERAL"}</definedName>
    <definedName name="SDCDSCT" localSheetId="4" hidden="1">{"TAB1",#N/A,TRUE,"GENERAL";"TAB2",#N/A,TRUE,"GENERAL";"TAB3",#N/A,TRUE,"GENERAL";"TAB4",#N/A,TRUE,"GENERAL";"TAB5",#N/A,TRUE,"GENERAL"}</definedName>
    <definedName name="SDCDSCT" localSheetId="5" hidden="1">{"TAB1",#N/A,TRUE,"GENERAL";"TAB2",#N/A,TRUE,"GENERAL";"TAB3",#N/A,TRUE,"GENERAL";"TAB4",#N/A,TRUE,"GENERAL";"TAB5",#N/A,TRUE,"GENERAL"}</definedName>
    <definedName name="SDCDSCT" localSheetId="6" hidden="1">{"TAB1",#N/A,TRUE,"GENERAL";"TAB2",#N/A,TRUE,"GENERAL";"TAB3",#N/A,TRUE,"GENERAL";"TAB4",#N/A,TRUE,"GENERAL";"TAB5",#N/A,TRUE,"GENERAL"}</definedName>
    <definedName name="SDCDSCT" localSheetId="7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1" hidden="1">{#N/A,#N/A,TRUE,"1842CWN0"}</definedName>
    <definedName name="SDDSAFF" localSheetId="2" hidden="1">{#N/A,#N/A,TRUE,"1842CWN0"}</definedName>
    <definedName name="SDDSAFF" localSheetId="3" hidden="1">{#N/A,#N/A,TRUE,"1842CWN0"}</definedName>
    <definedName name="SDDSAFF" localSheetId="4" hidden="1">{#N/A,#N/A,TRUE,"1842CWN0"}</definedName>
    <definedName name="SDDSAFF" localSheetId="5" hidden="1">{#N/A,#N/A,TRUE,"1842CWN0"}</definedName>
    <definedName name="SDDSAFF" localSheetId="6" hidden="1">{#N/A,#N/A,TRUE,"1842CWN0"}</definedName>
    <definedName name="SDDSAFF" localSheetId="7" hidden="1">{#N/A,#N/A,TRUE,"1842CWN0"}</definedName>
    <definedName name="SDDSAFF" hidden="1">{#N/A,#N/A,TRUE,"1842CWN0"}</definedName>
    <definedName name="SDFCE" localSheetId="1" hidden="1">{"TAB1",#N/A,TRUE,"GENERAL";"TAB2",#N/A,TRUE,"GENERAL";"TAB3",#N/A,TRUE,"GENERAL";"TAB4",#N/A,TRUE,"GENERAL";"TAB5",#N/A,TRUE,"GENERAL"}</definedName>
    <definedName name="SDFCE" localSheetId="2" hidden="1">{"TAB1",#N/A,TRUE,"GENERAL";"TAB2",#N/A,TRUE,"GENERAL";"TAB3",#N/A,TRUE,"GENERAL";"TAB4",#N/A,TRUE,"GENERAL";"TAB5",#N/A,TRUE,"GENERAL"}</definedName>
    <definedName name="SDFCE" localSheetId="3" hidden="1">{"TAB1",#N/A,TRUE,"GENERAL";"TAB2",#N/A,TRUE,"GENERAL";"TAB3",#N/A,TRUE,"GENERAL";"TAB4",#N/A,TRUE,"GENERAL";"TAB5",#N/A,TRUE,"GENERAL"}</definedName>
    <definedName name="SDFCE" localSheetId="4" hidden="1">{"TAB1",#N/A,TRUE,"GENERAL";"TAB2",#N/A,TRUE,"GENERAL";"TAB3",#N/A,TRUE,"GENERAL";"TAB4",#N/A,TRUE,"GENERAL";"TAB5",#N/A,TRUE,"GENERAL"}</definedName>
    <definedName name="SDFCE" localSheetId="5" hidden="1">{"TAB1",#N/A,TRUE,"GENERAL";"TAB2",#N/A,TRUE,"GENERAL";"TAB3",#N/A,TRUE,"GENERAL";"TAB4",#N/A,TRUE,"GENERAL";"TAB5",#N/A,TRUE,"GENERAL"}</definedName>
    <definedName name="SDFCE" localSheetId="6" hidden="1">{"TAB1",#N/A,TRUE,"GENERAL";"TAB2",#N/A,TRUE,"GENERAL";"TAB3",#N/A,TRUE,"GENERAL";"TAB4",#N/A,TRUE,"GENERAL";"TAB5",#N/A,TRUE,"GENERAL"}</definedName>
    <definedName name="SDFCE" localSheetId="7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localSheetId="2" hidden="1">{"via1",#N/A,TRUE,"general";"via2",#N/A,TRUE,"general";"via3",#N/A,TRUE,"general"}</definedName>
    <definedName name="sdfd" localSheetId="3" hidden="1">{"via1",#N/A,TRUE,"general";"via2",#N/A,TRUE,"general";"via3",#N/A,TRUE,"general"}</definedName>
    <definedName name="sdfd" localSheetId="4" hidden="1">{"via1",#N/A,TRUE,"general";"via2",#N/A,TRUE,"general";"via3",#N/A,TRUE,"general"}</definedName>
    <definedName name="sdfd" localSheetId="5" hidden="1">{"via1",#N/A,TRUE,"general";"via2",#N/A,TRUE,"general";"via3",#N/A,TRUE,"general"}</definedName>
    <definedName name="sdfd" localSheetId="6" hidden="1">{"via1",#N/A,TRUE,"general";"via2",#N/A,TRUE,"general";"via3",#N/A,TRUE,"general"}</definedName>
    <definedName name="sdfd" localSheetId="7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1" hidden="1">{#N/A,#N/A,TRUE,"1842CWN0"}</definedName>
    <definedName name="SDFDG" localSheetId="2" hidden="1">{#N/A,#N/A,TRUE,"1842CWN0"}</definedName>
    <definedName name="SDFDG" localSheetId="3" hidden="1">{#N/A,#N/A,TRUE,"1842CWN0"}</definedName>
    <definedName name="SDFDG" localSheetId="4" hidden="1">{#N/A,#N/A,TRUE,"1842CWN0"}</definedName>
    <definedName name="SDFDG" localSheetId="5" hidden="1">{#N/A,#N/A,TRUE,"1842CWN0"}</definedName>
    <definedName name="SDFDG" localSheetId="6" hidden="1">{#N/A,#N/A,TRUE,"1842CWN0"}</definedName>
    <definedName name="SDFDG" localSheetId="7" hidden="1">{#N/A,#N/A,TRUE,"1842CWN0"}</definedName>
    <definedName name="SDFDG" hidden="1">{#N/A,#N/A,TRUE,"1842CWN0"}</definedName>
    <definedName name="sdfds" localSheetId="1" hidden="1">{"via1",#N/A,TRUE,"general";"via2",#N/A,TRUE,"general";"via3",#N/A,TRUE,"general"}</definedName>
    <definedName name="sdfds" localSheetId="2" hidden="1">{"via1",#N/A,TRUE,"general";"via2",#N/A,TRUE,"general";"via3",#N/A,TRUE,"general"}</definedName>
    <definedName name="sdfds" localSheetId="3" hidden="1">{"via1",#N/A,TRUE,"general";"via2",#N/A,TRUE,"general";"via3",#N/A,TRUE,"general"}</definedName>
    <definedName name="sdfds" localSheetId="4" hidden="1">{"via1",#N/A,TRUE,"general";"via2",#N/A,TRUE,"general";"via3",#N/A,TRUE,"general"}</definedName>
    <definedName name="sdfds" localSheetId="5" hidden="1">{"via1",#N/A,TRUE,"general";"via2",#N/A,TRUE,"general";"via3",#N/A,TRUE,"general"}</definedName>
    <definedName name="sdfds" localSheetId="6" hidden="1">{"via1",#N/A,TRUE,"general";"via2",#N/A,TRUE,"general";"via3",#N/A,TRUE,"general"}</definedName>
    <definedName name="sdfds" localSheetId="7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localSheetId="3" hidden="1">{"via1",#N/A,TRUE,"general";"via2",#N/A,TRUE,"general";"via3",#N/A,TRUE,"general"}</definedName>
    <definedName name="SDFDSO" localSheetId="4" hidden="1">{"via1",#N/A,TRUE,"general";"via2",#N/A,TRUE,"general";"via3",#N/A,TRUE,"general"}</definedName>
    <definedName name="SDFDSO" localSheetId="5" hidden="1">{"via1",#N/A,TRUE,"general";"via2",#N/A,TRUE,"general";"via3",#N/A,TRUE,"general"}</definedName>
    <definedName name="SDFDSO" localSheetId="6" hidden="1">{"via1",#N/A,TRUE,"general";"via2",#N/A,TRUE,"general";"via3",#N/A,TRUE,"general"}</definedName>
    <definedName name="SDFDSO" localSheetId="7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localSheetId="3" hidden="1">{"TAB1",#N/A,TRUE,"GENERAL";"TAB2",#N/A,TRUE,"GENERAL";"TAB3",#N/A,TRUE,"GENERAL";"TAB4",#N/A,TRUE,"GENERAL";"TAB5",#N/A,TRUE,"GENERAL"}</definedName>
    <definedName name="sdfdstp" localSheetId="4" hidden="1">{"TAB1",#N/A,TRUE,"GENERAL";"TAB2",#N/A,TRUE,"GENERAL";"TAB3",#N/A,TRUE,"GENERAL";"TAB4",#N/A,TRUE,"GENERAL";"TAB5",#N/A,TRUE,"GENERAL"}</definedName>
    <definedName name="sdfdstp" localSheetId="5" hidden="1">{"TAB1",#N/A,TRUE,"GENERAL";"TAB2",#N/A,TRUE,"GENERAL";"TAB3",#N/A,TRUE,"GENERAL";"TAB4",#N/A,TRUE,"GENERAL";"TAB5",#N/A,TRUE,"GENERAL"}</definedName>
    <definedName name="sdfdstp" localSheetId="6" hidden="1">{"TAB1",#N/A,TRUE,"GENERAL";"TAB2",#N/A,TRUE,"GENERAL";"TAB3",#N/A,TRUE,"GENERAL";"TAB4",#N/A,TRUE,"GENERAL";"TAB5",#N/A,TRUE,"GENERAL"}</definedName>
    <definedName name="sdfdstp" localSheetId="7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localSheetId="2" hidden="1">{"via1",#N/A,TRUE,"general";"via2",#N/A,TRUE,"general";"via3",#N/A,TRUE,"general"}</definedName>
    <definedName name="SDFEO" localSheetId="3" hidden="1">{"via1",#N/A,TRUE,"general";"via2",#N/A,TRUE,"general";"via3",#N/A,TRUE,"general"}</definedName>
    <definedName name="SDFEO" localSheetId="4" hidden="1">{"via1",#N/A,TRUE,"general";"via2",#N/A,TRUE,"general";"via3",#N/A,TRUE,"general"}</definedName>
    <definedName name="SDFEO" localSheetId="5" hidden="1">{"via1",#N/A,TRUE,"general";"via2",#N/A,TRUE,"general";"via3",#N/A,TRUE,"general"}</definedName>
    <definedName name="SDFEO" localSheetId="6" hidden="1">{"via1",#N/A,TRUE,"general";"via2",#N/A,TRUE,"general";"via3",#N/A,TRUE,"general"}</definedName>
    <definedName name="SDFEO" localSheetId="7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" localSheetId="2" hidden="1">{"TAB1",#N/A,TRUE,"GENERAL";"TAB2",#N/A,TRUE,"GENERAL";"TAB3",#N/A,TRUE,"GENERAL";"TAB4",#N/A,TRUE,"GENERAL";"TAB5",#N/A,TRUE,"GENERAL"}</definedName>
    <definedName name="sdfg" localSheetId="3" hidden="1">{"TAB1",#N/A,TRUE,"GENERAL";"TAB2",#N/A,TRUE,"GENERAL";"TAB3",#N/A,TRUE,"GENERAL";"TAB4",#N/A,TRUE,"GENERAL";"TAB5",#N/A,TRUE,"GENERAL"}</definedName>
    <definedName name="sdfg" localSheetId="4" hidden="1">{"TAB1",#N/A,TRUE,"GENERAL";"TAB2",#N/A,TRUE,"GENERAL";"TAB3",#N/A,TRUE,"GENERAL";"TAB4",#N/A,TRUE,"GENERAL";"TAB5",#N/A,TRUE,"GENERAL"}</definedName>
    <definedName name="sdfg" localSheetId="5" hidden="1">{"TAB1",#N/A,TRUE,"GENERAL";"TAB2",#N/A,TRUE,"GENERAL";"TAB3",#N/A,TRUE,"GENERAL";"TAB4",#N/A,TRUE,"GENERAL";"TAB5",#N/A,TRUE,"GENERAL"}</definedName>
    <definedName name="sdfg" localSheetId="6" hidden="1">{"TAB1",#N/A,TRUE,"GENERAL";"TAB2",#N/A,TRUE,"GENERAL";"TAB3",#N/A,TRUE,"GENERAL";"TAB4",#N/A,TRUE,"GENERAL";"TAB5",#N/A,TRUE,"GENERAL"}</definedName>
    <definedName name="sdfg" localSheetId="7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localSheetId="2" hidden="1">{"via1",#N/A,TRUE,"general";"via2",#N/A,TRUE,"general";"via3",#N/A,TRUE,"general"}</definedName>
    <definedName name="sdfgdsfk" localSheetId="3" hidden="1">{"via1",#N/A,TRUE,"general";"via2",#N/A,TRUE,"general";"via3",#N/A,TRUE,"general"}</definedName>
    <definedName name="sdfgdsfk" localSheetId="4" hidden="1">{"via1",#N/A,TRUE,"general";"via2",#N/A,TRUE,"general";"via3",#N/A,TRUE,"general"}</definedName>
    <definedName name="sdfgdsfk" localSheetId="5" hidden="1">{"via1",#N/A,TRUE,"general";"via2",#N/A,TRUE,"general";"via3",#N/A,TRUE,"general"}</definedName>
    <definedName name="sdfgdsfk" localSheetId="6" hidden="1">{"via1",#N/A,TRUE,"general";"via2",#N/A,TRUE,"general";"via3",#N/A,TRUE,"general"}</definedName>
    <definedName name="sdfgdsfk" localSheetId="7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localSheetId="3" hidden="1">{"via1",#N/A,TRUE,"general";"via2",#N/A,TRUE,"general";"via3",#N/A,TRUE,"general"}</definedName>
    <definedName name="sdfgsg" localSheetId="4" hidden="1">{"via1",#N/A,TRUE,"general";"via2",#N/A,TRUE,"general";"via3",#N/A,TRUE,"general"}</definedName>
    <definedName name="sdfgsg" localSheetId="5" hidden="1">{"via1",#N/A,TRUE,"general";"via2",#N/A,TRUE,"general";"via3",#N/A,TRUE,"general"}</definedName>
    <definedName name="sdfgsg" localSheetId="6" hidden="1">{"via1",#N/A,TRUE,"general";"via2",#N/A,TRUE,"general";"via3",#N/A,TRUE,"general"}</definedName>
    <definedName name="sdfgsg" localSheetId="7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" hidden="1">{"TAB1",#N/A,TRUE,"GENERAL";"TAB2",#N/A,TRUE,"GENERAL";"TAB3",#N/A,TRUE,"GENERAL";"TAB4",#N/A,TRUE,"GENERAL";"TAB5",#N/A,TRUE,"GENERAL"}</definedName>
    <definedName name="SDFLJK" localSheetId="2" hidden="1">{"TAB1",#N/A,TRUE,"GENERAL";"TAB2",#N/A,TRUE,"GENERAL";"TAB3",#N/A,TRUE,"GENERAL";"TAB4",#N/A,TRUE,"GENERAL";"TAB5",#N/A,TRUE,"GENERAL"}</definedName>
    <definedName name="SDFLJK" localSheetId="3" hidden="1">{"TAB1",#N/A,TRUE,"GENERAL";"TAB2",#N/A,TRUE,"GENERAL";"TAB3",#N/A,TRUE,"GENERAL";"TAB4",#N/A,TRUE,"GENERAL";"TAB5",#N/A,TRUE,"GENERAL"}</definedName>
    <definedName name="SDFLJK" localSheetId="4" hidden="1">{"TAB1",#N/A,TRUE,"GENERAL";"TAB2",#N/A,TRUE,"GENERAL";"TAB3",#N/A,TRUE,"GENERAL";"TAB4",#N/A,TRUE,"GENERAL";"TAB5",#N/A,TRUE,"GENERAL"}</definedName>
    <definedName name="SDFLJK" localSheetId="5" hidden="1">{"TAB1",#N/A,TRUE,"GENERAL";"TAB2",#N/A,TRUE,"GENERAL";"TAB3",#N/A,TRUE,"GENERAL";"TAB4",#N/A,TRUE,"GENERAL";"TAB5",#N/A,TRUE,"GENERAL"}</definedName>
    <definedName name="SDFLJK" localSheetId="6" hidden="1">{"TAB1",#N/A,TRUE,"GENERAL";"TAB2",#N/A,TRUE,"GENERAL";"TAB3",#N/A,TRUE,"GENERAL";"TAB4",#N/A,TRUE,"GENERAL";"TAB5",#N/A,TRUE,"GENERAL"}</definedName>
    <definedName name="SDFLJK" localSheetId="7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1" hidden="1">{"via1",#N/A,TRUE,"general";"via2",#N/A,TRUE,"general";"via3",#N/A,TRUE,"general"}</definedName>
    <definedName name="sdfsd4" localSheetId="2" hidden="1">{"via1",#N/A,TRUE,"general";"via2",#N/A,TRUE,"general";"via3",#N/A,TRUE,"general"}</definedName>
    <definedName name="sdfsd4" localSheetId="3" hidden="1">{"via1",#N/A,TRUE,"general";"via2",#N/A,TRUE,"general";"via3",#N/A,TRUE,"general"}</definedName>
    <definedName name="sdfsd4" localSheetId="4" hidden="1">{"via1",#N/A,TRUE,"general";"via2",#N/A,TRUE,"general";"via3",#N/A,TRUE,"general"}</definedName>
    <definedName name="sdfsd4" localSheetId="5" hidden="1">{"via1",#N/A,TRUE,"general";"via2",#N/A,TRUE,"general";"via3",#N/A,TRUE,"general"}</definedName>
    <definedName name="sdfsd4" localSheetId="6" hidden="1">{"via1",#N/A,TRUE,"general";"via2",#N/A,TRUE,"general";"via3",#N/A,TRUE,"general"}</definedName>
    <definedName name="sdfsd4" localSheetId="7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localSheetId="2" hidden="1">{"TAB1",#N/A,TRUE,"GENERAL";"TAB2",#N/A,TRUE,"GENERAL";"TAB3",#N/A,TRUE,"GENERAL";"TAB4",#N/A,TRUE,"GENERAL";"TAB5",#N/A,TRUE,"GENERAL"}</definedName>
    <definedName name="SDFSDF" localSheetId="3" hidden="1">{"TAB1",#N/A,TRUE,"GENERAL";"TAB2",#N/A,TRUE,"GENERAL";"TAB3",#N/A,TRUE,"GENERAL";"TAB4",#N/A,TRUE,"GENERAL";"TAB5",#N/A,TRUE,"GENERAL"}</definedName>
    <definedName name="SDFSDF" localSheetId="4" hidden="1">{"TAB1",#N/A,TRUE,"GENERAL";"TAB2",#N/A,TRUE,"GENERAL";"TAB3",#N/A,TRUE,"GENERAL";"TAB4",#N/A,TRUE,"GENERAL";"TAB5",#N/A,TRUE,"GENERAL"}</definedName>
    <definedName name="SDFSDF" localSheetId="5" hidden="1">{"TAB1",#N/A,TRUE,"GENERAL";"TAB2",#N/A,TRUE,"GENERAL";"TAB3",#N/A,TRUE,"GENERAL";"TAB4",#N/A,TRUE,"GENERAL";"TAB5",#N/A,TRUE,"GENERAL"}</definedName>
    <definedName name="SDFSDF" localSheetId="6" hidden="1">{"TAB1",#N/A,TRUE,"GENERAL";"TAB2",#N/A,TRUE,"GENERAL";"TAB3",#N/A,TRUE,"GENERAL";"TAB4",#N/A,TRUE,"GENERAL";"TAB5",#N/A,TRUE,"GENERAL"}</definedName>
    <definedName name="SDFSDF" localSheetId="7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localSheetId="2" hidden="1">{"via1",#N/A,TRUE,"general";"via2",#N/A,TRUE,"general";"via3",#N/A,TRUE,"general"}</definedName>
    <definedName name="sdfsdfb" localSheetId="3" hidden="1">{"via1",#N/A,TRUE,"general";"via2",#N/A,TRUE,"general";"via3",#N/A,TRUE,"general"}</definedName>
    <definedName name="sdfsdfb" localSheetId="4" hidden="1">{"via1",#N/A,TRUE,"general";"via2",#N/A,TRUE,"general";"via3",#N/A,TRUE,"general"}</definedName>
    <definedName name="sdfsdfb" localSheetId="5" hidden="1">{"via1",#N/A,TRUE,"general";"via2",#N/A,TRUE,"general";"via3",#N/A,TRUE,"general"}</definedName>
    <definedName name="sdfsdfb" localSheetId="6" hidden="1">{"via1",#N/A,TRUE,"general";"via2",#N/A,TRUE,"general";"via3",#N/A,TRUE,"general"}</definedName>
    <definedName name="sdfsdfb" localSheetId="7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1" hidden="1">{#N/A,#N/A,TRUE,"INGENIERIA";#N/A,#N/A,TRUE,"COMPRAS";#N/A,#N/A,TRUE,"DIRECCION";#N/A,#N/A,TRUE,"RESUMEN"}</definedName>
    <definedName name="sdfsdgg" localSheetId="2" hidden="1">{#N/A,#N/A,TRUE,"INGENIERIA";#N/A,#N/A,TRUE,"COMPRAS";#N/A,#N/A,TRUE,"DIRECCION";#N/A,#N/A,TRUE,"RESUMEN"}</definedName>
    <definedName name="sdfsdgg" localSheetId="3" hidden="1">{#N/A,#N/A,TRUE,"INGENIERIA";#N/A,#N/A,TRUE,"COMPRAS";#N/A,#N/A,TRUE,"DIRECCION";#N/A,#N/A,TRUE,"RESUMEN"}</definedName>
    <definedName name="sdfsdgg" localSheetId="4" hidden="1">{#N/A,#N/A,TRUE,"INGENIERIA";#N/A,#N/A,TRUE,"COMPRAS";#N/A,#N/A,TRUE,"DIRECCION";#N/A,#N/A,TRUE,"RESUMEN"}</definedName>
    <definedName name="sdfsdgg" localSheetId="5" hidden="1">{#N/A,#N/A,TRUE,"INGENIERIA";#N/A,#N/A,TRUE,"COMPRAS";#N/A,#N/A,TRUE,"DIRECCION";#N/A,#N/A,TRUE,"RESUMEN"}</definedName>
    <definedName name="sdfsdgg" localSheetId="6" hidden="1">{#N/A,#N/A,TRUE,"INGENIERIA";#N/A,#N/A,TRUE,"COMPRAS";#N/A,#N/A,TRUE,"DIRECCION";#N/A,#N/A,TRUE,"RESUMEN"}</definedName>
    <definedName name="sdfsdgg" localSheetId="7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1" hidden="1">{"TAB1",#N/A,TRUE,"GENERAL";"TAB2",#N/A,TRUE,"GENERAL";"TAB3",#N/A,TRUE,"GENERAL";"TAB4",#N/A,TRUE,"GENERAL";"TAB5",#N/A,TRUE,"GENERAL"}</definedName>
    <definedName name="SDFSF" localSheetId="2" hidden="1">{"TAB1",#N/A,TRUE,"GENERAL";"TAB2",#N/A,TRUE,"GENERAL";"TAB3",#N/A,TRUE,"GENERAL";"TAB4",#N/A,TRUE,"GENERAL";"TAB5",#N/A,TRUE,"GENERAL"}</definedName>
    <definedName name="SDFSF" localSheetId="3" hidden="1">{"TAB1",#N/A,TRUE,"GENERAL";"TAB2",#N/A,TRUE,"GENERAL";"TAB3",#N/A,TRUE,"GENERAL";"TAB4",#N/A,TRUE,"GENERAL";"TAB5",#N/A,TRUE,"GENERAL"}</definedName>
    <definedName name="SDFSF" localSheetId="4" hidden="1">{"TAB1",#N/A,TRUE,"GENERAL";"TAB2",#N/A,TRUE,"GENERAL";"TAB3",#N/A,TRUE,"GENERAL";"TAB4",#N/A,TRUE,"GENERAL";"TAB5",#N/A,TRUE,"GENERAL"}</definedName>
    <definedName name="SDFSF" localSheetId="5" hidden="1">{"TAB1",#N/A,TRUE,"GENERAL";"TAB2",#N/A,TRUE,"GENERAL";"TAB3",#N/A,TRUE,"GENERAL";"TAB4",#N/A,TRUE,"GENERAL";"TAB5",#N/A,TRUE,"GENERAL"}</definedName>
    <definedName name="SDFSF" localSheetId="6" hidden="1">{"TAB1",#N/A,TRUE,"GENERAL";"TAB2",#N/A,TRUE,"GENERAL";"TAB3",#N/A,TRUE,"GENERAL";"TAB4",#N/A,TRUE,"GENERAL";"TAB5",#N/A,TRUE,"GENERAL"}</definedName>
    <definedName name="SDFSF" localSheetId="7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localSheetId="3" hidden="1">{"TAB1",#N/A,TRUE,"GENERAL";"TAB2",#N/A,TRUE,"GENERAL";"TAB3",#N/A,TRUE,"GENERAL";"TAB4",#N/A,TRUE,"GENERAL";"TAB5",#N/A,TRUE,"GENERAL"}</definedName>
    <definedName name="sdfsv" localSheetId="4" hidden="1">{"TAB1",#N/A,TRUE,"GENERAL";"TAB2",#N/A,TRUE,"GENERAL";"TAB3",#N/A,TRUE,"GENERAL";"TAB4",#N/A,TRUE,"GENERAL";"TAB5",#N/A,TRUE,"GENERAL"}</definedName>
    <definedName name="sdfsv" localSheetId="5" hidden="1">{"TAB1",#N/A,TRUE,"GENERAL";"TAB2",#N/A,TRUE,"GENERAL";"TAB3",#N/A,TRUE,"GENERAL";"TAB4",#N/A,TRUE,"GENERAL";"TAB5",#N/A,TRUE,"GENERAL"}</definedName>
    <definedName name="sdfsv" localSheetId="6" hidden="1">{"TAB1",#N/A,TRUE,"GENERAL";"TAB2",#N/A,TRUE,"GENERAL";"TAB3",#N/A,TRUE,"GENERAL";"TAB4",#N/A,TRUE,"GENERAL";"TAB5",#N/A,TRUE,"GENERAL"}</definedName>
    <definedName name="sdfsv" localSheetId="7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localSheetId="3" hidden="1">{"TAB1",#N/A,TRUE,"GENERAL";"TAB2",#N/A,TRUE,"GENERAL";"TAB3",#N/A,TRUE,"GENERAL";"TAB4",#N/A,TRUE,"GENERAL";"TAB5",#N/A,TRUE,"GENERAL"}</definedName>
    <definedName name="sdgfd" localSheetId="4" hidden="1">{"TAB1",#N/A,TRUE,"GENERAL";"TAB2",#N/A,TRUE,"GENERAL";"TAB3",#N/A,TRUE,"GENERAL";"TAB4",#N/A,TRUE,"GENERAL";"TAB5",#N/A,TRUE,"GENERAL"}</definedName>
    <definedName name="sdgfd" localSheetId="5" hidden="1">{"TAB1",#N/A,TRUE,"GENERAL";"TAB2",#N/A,TRUE,"GENERAL";"TAB3",#N/A,TRUE,"GENERAL";"TAB4",#N/A,TRUE,"GENERAL";"TAB5",#N/A,TRUE,"GENERAL"}</definedName>
    <definedName name="sdgfd" localSheetId="6" hidden="1">{"TAB1",#N/A,TRUE,"GENERAL";"TAB2",#N/A,TRUE,"GENERAL";"TAB3",#N/A,TRUE,"GENERAL";"TAB4",#N/A,TRUE,"GENERAL";"TAB5",#N/A,TRUE,"GENERAL"}</definedName>
    <definedName name="sdgfd" localSheetId="7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localSheetId="2" hidden="1">{"via1",#N/A,TRUE,"general";"via2",#N/A,TRUE,"general";"via3",#N/A,TRUE,"general"}</definedName>
    <definedName name="sdgfgp" localSheetId="3" hidden="1">{"via1",#N/A,TRUE,"general";"via2",#N/A,TRUE,"general";"via3",#N/A,TRUE,"general"}</definedName>
    <definedName name="sdgfgp" localSheetId="4" hidden="1">{"via1",#N/A,TRUE,"general";"via2",#N/A,TRUE,"general";"via3",#N/A,TRUE,"general"}</definedName>
    <definedName name="sdgfgp" localSheetId="5" hidden="1">{"via1",#N/A,TRUE,"general";"via2",#N/A,TRUE,"general";"via3",#N/A,TRUE,"general"}</definedName>
    <definedName name="sdgfgp" localSheetId="6" hidden="1">{"via1",#N/A,TRUE,"general";"via2",#N/A,TRUE,"general";"via3",#N/A,TRUE,"general"}</definedName>
    <definedName name="sdgfgp" localSheetId="7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localSheetId="3" hidden="1">{"via1",#N/A,TRUE,"general";"via2",#N/A,TRUE,"general";"via3",#N/A,TRUE,"general"}</definedName>
    <definedName name="sdgfiu" localSheetId="4" hidden="1">{"via1",#N/A,TRUE,"general";"via2",#N/A,TRUE,"general";"via3",#N/A,TRUE,"general"}</definedName>
    <definedName name="sdgfiu" localSheetId="5" hidden="1">{"via1",#N/A,TRUE,"general";"via2",#N/A,TRUE,"general";"via3",#N/A,TRUE,"general"}</definedName>
    <definedName name="sdgfiu" localSheetId="6" hidden="1">{"via1",#N/A,TRUE,"general";"via2",#N/A,TRUE,"general";"via3",#N/A,TRUE,"general"}</definedName>
    <definedName name="sdgfiu" localSheetId="7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localSheetId="2" hidden="1">{"TAB1",#N/A,TRUE,"GENERAL";"TAB2",#N/A,TRUE,"GENERAL";"TAB3",#N/A,TRUE,"GENERAL";"TAB4",#N/A,TRUE,"GENERAL";"TAB5",#N/A,TRUE,"GENERAL"}</definedName>
    <definedName name="sdgsd" localSheetId="3" hidden="1">{"TAB1",#N/A,TRUE,"GENERAL";"TAB2",#N/A,TRUE,"GENERAL";"TAB3",#N/A,TRUE,"GENERAL";"TAB4",#N/A,TRUE,"GENERAL";"TAB5",#N/A,TRUE,"GENERAL"}</definedName>
    <definedName name="sdgsd" localSheetId="4" hidden="1">{"TAB1",#N/A,TRUE,"GENERAL";"TAB2",#N/A,TRUE,"GENERAL";"TAB3",#N/A,TRUE,"GENERAL";"TAB4",#N/A,TRUE,"GENERAL";"TAB5",#N/A,TRUE,"GENERAL"}</definedName>
    <definedName name="sdgsd" localSheetId="5" hidden="1">{"TAB1",#N/A,TRUE,"GENERAL";"TAB2",#N/A,TRUE,"GENERAL";"TAB3",#N/A,TRUE,"GENERAL";"TAB4",#N/A,TRUE,"GENERAL";"TAB5",#N/A,TRUE,"GENERAL"}</definedName>
    <definedName name="sdgsd" localSheetId="6" hidden="1">{"TAB1",#N/A,TRUE,"GENERAL";"TAB2",#N/A,TRUE,"GENERAL";"TAB3",#N/A,TRUE,"GENERAL";"TAB4",#N/A,TRUE,"GENERAL";"TAB5",#N/A,TRUE,"GENERAL"}</definedName>
    <definedName name="sdgsd" localSheetId="7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localSheetId="2" hidden="1">{"via1",#N/A,TRUE,"general";"via2",#N/A,TRUE,"general";"via3",#N/A,TRUE,"general"}</definedName>
    <definedName name="sdgsg" localSheetId="3" hidden="1">{"via1",#N/A,TRUE,"general";"via2",#N/A,TRUE,"general";"via3",#N/A,TRUE,"general"}</definedName>
    <definedName name="sdgsg" localSheetId="4" hidden="1">{"via1",#N/A,TRUE,"general";"via2",#N/A,TRUE,"general";"via3",#N/A,TRUE,"general"}</definedName>
    <definedName name="sdgsg" localSheetId="5" hidden="1">{"via1",#N/A,TRUE,"general";"via2",#N/A,TRUE,"general";"via3",#N/A,TRUE,"general"}</definedName>
    <definedName name="sdgsg" localSheetId="6" hidden="1">{"via1",#N/A,TRUE,"general";"via2",#N/A,TRUE,"general";"via3",#N/A,TRUE,"general"}</definedName>
    <definedName name="sdgsg" localSheetId="7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localSheetId="2" hidden="1">{"TAB1",#N/A,TRUE,"GENERAL";"TAB2",#N/A,TRUE,"GENERAL";"TAB3",#N/A,TRUE,"GENERAL";"TAB4",#N/A,TRUE,"GENERAL";"TAB5",#N/A,TRUE,"GENERAL"}</definedName>
    <definedName name="SDIKOM" localSheetId="3" hidden="1">{"TAB1",#N/A,TRUE,"GENERAL";"TAB2",#N/A,TRUE,"GENERAL";"TAB3",#N/A,TRUE,"GENERAL";"TAB4",#N/A,TRUE,"GENERAL";"TAB5",#N/A,TRUE,"GENERAL"}</definedName>
    <definedName name="SDIKOM" localSheetId="4" hidden="1">{"TAB1",#N/A,TRUE,"GENERAL";"TAB2",#N/A,TRUE,"GENERAL";"TAB3",#N/A,TRUE,"GENERAL";"TAB4",#N/A,TRUE,"GENERAL";"TAB5",#N/A,TRUE,"GENERAL"}</definedName>
    <definedName name="SDIKOM" localSheetId="5" hidden="1">{"TAB1",#N/A,TRUE,"GENERAL";"TAB2",#N/A,TRUE,"GENERAL";"TAB3",#N/A,TRUE,"GENERAL";"TAB4",#N/A,TRUE,"GENERAL";"TAB5",#N/A,TRUE,"GENERAL"}</definedName>
    <definedName name="SDIKOM" localSheetId="6" hidden="1">{"TAB1",#N/A,TRUE,"GENERAL";"TAB2",#N/A,TRUE,"GENERAL";"TAB3",#N/A,TRUE,"GENERAL";"TAB4",#N/A,TRUE,"GENERAL";"TAB5",#N/A,TRUE,"GENERAL"}</definedName>
    <definedName name="SDIKOM" localSheetId="7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1" hidden="1">{"via1",#N/A,TRUE,"general";"via2",#N/A,TRUE,"general";"via3",#N/A,TRUE,"general"}</definedName>
    <definedName name="sdsdfh" localSheetId="2" hidden="1">{"via1",#N/A,TRUE,"general";"via2",#N/A,TRUE,"general";"via3",#N/A,TRUE,"general"}</definedName>
    <definedName name="sdsdfh" localSheetId="3" hidden="1">{"via1",#N/A,TRUE,"general";"via2",#N/A,TRUE,"general";"via3",#N/A,TRUE,"general"}</definedName>
    <definedName name="sdsdfh" localSheetId="4" hidden="1">{"via1",#N/A,TRUE,"general";"via2",#N/A,TRUE,"general";"via3",#N/A,TRUE,"general"}</definedName>
    <definedName name="sdsdfh" localSheetId="5" hidden="1">{"via1",#N/A,TRUE,"general";"via2",#N/A,TRUE,"general";"via3",#N/A,TRUE,"general"}</definedName>
    <definedName name="sdsdfh" localSheetId="6" hidden="1">{"via1",#N/A,TRUE,"general";"via2",#N/A,TRUE,"general";"via3",#N/A,TRUE,"general"}</definedName>
    <definedName name="sdsdfh" localSheetId="7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1" hidden="1">{#N/A,#N/A,TRUE,"1842CWN0"}</definedName>
    <definedName name="sdsdfsdff" localSheetId="2" hidden="1">{#N/A,#N/A,TRUE,"1842CWN0"}</definedName>
    <definedName name="sdsdfsdff" localSheetId="3" hidden="1">{#N/A,#N/A,TRUE,"1842CWN0"}</definedName>
    <definedName name="sdsdfsdff" localSheetId="4" hidden="1">{#N/A,#N/A,TRUE,"1842CWN0"}</definedName>
    <definedName name="sdsdfsdff" localSheetId="5" hidden="1">{#N/A,#N/A,TRUE,"1842CWN0"}</definedName>
    <definedName name="sdsdfsdff" localSheetId="6" hidden="1">{#N/A,#N/A,TRUE,"1842CWN0"}</definedName>
    <definedName name="sdsdfsdff" localSheetId="7" hidden="1">{#N/A,#N/A,TRUE,"1842CWN0"}</definedName>
    <definedName name="sdsdfsdff" hidden="1">{#N/A,#N/A,TRUE,"1842CWN0"}</definedName>
    <definedName name="SECTOR">#REF!</definedName>
    <definedName name="SEMANA_C3">#REF!</definedName>
    <definedName name="sena">[50]Hoja1!$C$14</definedName>
    <definedName name="SERO" localSheetId="1">'APUS CAPITULO 3'!eririutriuthdc</definedName>
    <definedName name="SERO" localSheetId="2">'APUS CAPITULO 4'!eririutriuthdc</definedName>
    <definedName name="SERO" localSheetId="3">'APUS CAPITULO 5'!eririutriuthdc</definedName>
    <definedName name="SERO" localSheetId="4">'APUS CAPITULO 6'!eririutriuthdc</definedName>
    <definedName name="SERO" localSheetId="5">'APUS CAPITULO 7'!eririutriuthdc</definedName>
    <definedName name="SERO" localSheetId="6">'APUS CAPITULO 8'!eririutriuthdc</definedName>
    <definedName name="SERO" localSheetId="7">'APUS CAPITULO 9'!eririutriuthdc</definedName>
    <definedName name="SERO">[0]!eririutriuthdc</definedName>
    <definedName name="setrj" localSheetId="1" hidden="1">{"via1",#N/A,TRUE,"general";"via2",#N/A,TRUE,"general";"via3",#N/A,TRUE,"general"}</definedName>
    <definedName name="setrj" localSheetId="2" hidden="1">{"via1",#N/A,TRUE,"general";"via2",#N/A,TRUE,"general";"via3",#N/A,TRUE,"general"}</definedName>
    <definedName name="setrj" localSheetId="3" hidden="1">{"via1",#N/A,TRUE,"general";"via2",#N/A,TRUE,"general";"via3",#N/A,TRUE,"general"}</definedName>
    <definedName name="setrj" localSheetId="4" hidden="1">{"via1",#N/A,TRUE,"general";"via2",#N/A,TRUE,"general";"via3",#N/A,TRUE,"general"}</definedName>
    <definedName name="setrj" localSheetId="5" hidden="1">{"via1",#N/A,TRUE,"general";"via2",#N/A,TRUE,"general";"via3",#N/A,TRUE,"general"}</definedName>
    <definedName name="setrj" localSheetId="6" hidden="1">{"via1",#N/A,TRUE,"general";"via2",#N/A,TRUE,"general";"via3",#N/A,TRUE,"general"}</definedName>
    <definedName name="setrj" localSheetId="7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localSheetId="3" hidden="1">{"via1",#N/A,TRUE,"general";"via2",#N/A,TRUE,"general";"via3",#N/A,TRUE,"general"}</definedName>
    <definedName name="sett" localSheetId="4" hidden="1">{"via1",#N/A,TRUE,"general";"via2",#N/A,TRUE,"general";"via3",#N/A,TRUE,"general"}</definedName>
    <definedName name="sett" localSheetId="5" hidden="1">{"via1",#N/A,TRUE,"general";"via2",#N/A,TRUE,"general";"via3",#N/A,TRUE,"general"}</definedName>
    <definedName name="sett" localSheetId="6" hidden="1">{"via1",#N/A,TRUE,"general";"via2",#N/A,TRUE,"general";"via3",#N/A,TRUE,"general"}</definedName>
    <definedName name="sett" localSheetId="7" hidden="1">{"via1",#N/A,TRUE,"general";"via2",#N/A,TRUE,"general";"via3",#N/A,TRUE,"general"}</definedName>
    <definedName name="sett" hidden="1">{"via1",#N/A,TRUE,"general";"via2",#N/A,TRUE,"general";"via3",#N/A,TRUE,"general"}</definedName>
    <definedName name="sf">[50]Hoja1!$C$12</definedName>
    <definedName name="sfasf" localSheetId="1" hidden="1">{"TAB1",#N/A,TRUE,"GENERAL";"TAB2",#N/A,TRUE,"GENERAL";"TAB3",#N/A,TRUE,"GENERAL";"TAB4",#N/A,TRUE,"GENERAL";"TAB5",#N/A,TRUE,"GENERAL"}</definedName>
    <definedName name="sfasf" localSheetId="2" hidden="1">{"TAB1",#N/A,TRUE,"GENERAL";"TAB2",#N/A,TRUE,"GENERAL";"TAB3",#N/A,TRUE,"GENERAL";"TAB4",#N/A,TRUE,"GENERAL";"TAB5",#N/A,TRUE,"GENERAL"}</definedName>
    <definedName name="sfasf" localSheetId="3" hidden="1">{"TAB1",#N/A,TRUE,"GENERAL";"TAB2",#N/A,TRUE,"GENERAL";"TAB3",#N/A,TRUE,"GENERAL";"TAB4",#N/A,TRUE,"GENERAL";"TAB5",#N/A,TRUE,"GENERAL"}</definedName>
    <definedName name="sfasf" localSheetId="4" hidden="1">{"TAB1",#N/A,TRUE,"GENERAL";"TAB2",#N/A,TRUE,"GENERAL";"TAB3",#N/A,TRUE,"GENERAL";"TAB4",#N/A,TRUE,"GENERAL";"TAB5",#N/A,TRUE,"GENERAL"}</definedName>
    <definedName name="sfasf" localSheetId="5" hidden="1">{"TAB1",#N/A,TRUE,"GENERAL";"TAB2",#N/A,TRUE,"GENERAL";"TAB3",#N/A,TRUE,"GENERAL";"TAB4",#N/A,TRUE,"GENERAL";"TAB5",#N/A,TRUE,"GENERAL"}</definedName>
    <definedName name="sfasf" localSheetId="6" hidden="1">{"TAB1",#N/A,TRUE,"GENERAL";"TAB2",#N/A,TRUE,"GENERAL";"TAB3",#N/A,TRUE,"GENERAL";"TAB4",#N/A,TRUE,"GENERAL";"TAB5",#N/A,TRUE,"GENERAL"}</definedName>
    <definedName name="sfasf" localSheetId="7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localSheetId="3" hidden="1">{"TAB1",#N/A,TRUE,"GENERAL";"TAB2",#N/A,TRUE,"GENERAL";"TAB3",#N/A,TRUE,"GENERAL";"TAB4",#N/A,TRUE,"GENERAL";"TAB5",#N/A,TRUE,"GENERAL"}</definedName>
    <definedName name="SFHSGFH" localSheetId="4" hidden="1">{"TAB1",#N/A,TRUE,"GENERAL";"TAB2",#N/A,TRUE,"GENERAL";"TAB3",#N/A,TRUE,"GENERAL";"TAB4",#N/A,TRUE,"GENERAL";"TAB5",#N/A,TRUE,"GENERAL"}</definedName>
    <definedName name="SFHSGFH" localSheetId="5" hidden="1">{"TAB1",#N/A,TRUE,"GENERAL";"TAB2",#N/A,TRUE,"GENERAL";"TAB3",#N/A,TRUE,"GENERAL";"TAB4",#N/A,TRUE,"GENERAL";"TAB5",#N/A,TRUE,"GENERAL"}</definedName>
    <definedName name="SFHSGFH" localSheetId="6" hidden="1">{"TAB1",#N/A,TRUE,"GENERAL";"TAB2",#N/A,TRUE,"GENERAL";"TAB3",#N/A,TRUE,"GENERAL";"TAB4",#N/A,TRUE,"GENERAL";"TAB5",#N/A,TRUE,"GENERAL"}</definedName>
    <definedName name="SFHSGFH" localSheetId="7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" localSheetId="2" hidden="1">{"via1",#N/A,TRUE,"general";"via2",#N/A,TRUE,"general";"via3",#N/A,TRUE,"general"}</definedName>
    <definedName name="sfsd" localSheetId="3" hidden="1">{"via1",#N/A,TRUE,"general";"via2",#N/A,TRUE,"general";"via3",#N/A,TRUE,"general"}</definedName>
    <definedName name="sfsd" localSheetId="4" hidden="1">{"via1",#N/A,TRUE,"general";"via2",#N/A,TRUE,"general";"via3",#N/A,TRUE,"general"}</definedName>
    <definedName name="sfsd" localSheetId="5" hidden="1">{"via1",#N/A,TRUE,"general";"via2",#N/A,TRUE,"general";"via3",#N/A,TRUE,"general"}</definedName>
    <definedName name="sfsd" localSheetId="6" hidden="1">{"via1",#N/A,TRUE,"general";"via2",#N/A,TRUE,"general";"via3",#N/A,TRUE,"general"}</definedName>
    <definedName name="sfsd" localSheetId="7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localSheetId="2" hidden="1">{"TAB1",#N/A,TRUE,"GENERAL";"TAB2",#N/A,TRUE,"GENERAL";"TAB3",#N/A,TRUE,"GENERAL";"TAB4",#N/A,TRUE,"GENERAL";"TAB5",#N/A,TRUE,"GENERAL"}</definedName>
    <definedName name="sfsdf" localSheetId="3" hidden="1">{"TAB1",#N/A,TRUE,"GENERAL";"TAB2",#N/A,TRUE,"GENERAL";"TAB3",#N/A,TRUE,"GENERAL";"TAB4",#N/A,TRUE,"GENERAL";"TAB5",#N/A,TRUE,"GENERAL"}</definedName>
    <definedName name="sfsdf" localSheetId="4" hidden="1">{"TAB1",#N/A,TRUE,"GENERAL";"TAB2",#N/A,TRUE,"GENERAL";"TAB3",#N/A,TRUE,"GENERAL";"TAB4",#N/A,TRUE,"GENERAL";"TAB5",#N/A,TRUE,"GENERAL"}</definedName>
    <definedName name="sfsdf" localSheetId="5" hidden="1">{"TAB1",#N/A,TRUE,"GENERAL";"TAB2",#N/A,TRUE,"GENERAL";"TAB3",#N/A,TRUE,"GENERAL";"TAB4",#N/A,TRUE,"GENERAL";"TAB5",#N/A,TRUE,"GENERAL"}</definedName>
    <definedName name="sfsdf" localSheetId="6" hidden="1">{"TAB1",#N/A,TRUE,"GENERAL";"TAB2",#N/A,TRUE,"GENERAL";"TAB3",#N/A,TRUE,"GENERAL";"TAB4",#N/A,TRUE,"GENERAL";"TAB5",#N/A,TRUE,"GENERAL"}</definedName>
    <definedName name="sfsdf" localSheetId="7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localSheetId="3" hidden="1">{"TAB1",#N/A,TRUE,"GENERAL";"TAB2",#N/A,TRUE,"GENERAL";"TAB3",#N/A,TRUE,"GENERAL";"TAB4",#N/A,TRUE,"GENERAL";"TAB5",#N/A,TRUE,"GENERAL"}</definedName>
    <definedName name="sfsdferg" localSheetId="4" hidden="1">{"TAB1",#N/A,TRUE,"GENERAL";"TAB2",#N/A,TRUE,"GENERAL";"TAB3",#N/A,TRUE,"GENERAL";"TAB4",#N/A,TRUE,"GENERAL";"TAB5",#N/A,TRUE,"GENERAL"}</definedName>
    <definedName name="sfsdferg" localSheetId="5" hidden="1">{"TAB1",#N/A,TRUE,"GENERAL";"TAB2",#N/A,TRUE,"GENERAL";"TAB3",#N/A,TRUE,"GENERAL";"TAB4",#N/A,TRUE,"GENERAL";"TAB5",#N/A,TRUE,"GENERAL"}</definedName>
    <definedName name="sfsdferg" localSheetId="6" hidden="1">{"TAB1",#N/A,TRUE,"GENERAL";"TAB2",#N/A,TRUE,"GENERAL";"TAB3",#N/A,TRUE,"GENERAL";"TAB4",#N/A,TRUE,"GENERAL";"TAB5",#N/A,TRUE,"GENERAL"}</definedName>
    <definedName name="sfsdferg" localSheetId="7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localSheetId="3" hidden="1">{"TAB1",#N/A,TRUE,"GENERAL";"TAB2",#N/A,TRUE,"GENERAL";"TAB3",#N/A,TRUE,"GENERAL";"TAB4",#N/A,TRUE,"GENERAL";"TAB5",#N/A,TRUE,"GENERAL"}</definedName>
    <definedName name="sfsdfs" localSheetId="4" hidden="1">{"TAB1",#N/A,TRUE,"GENERAL";"TAB2",#N/A,TRUE,"GENERAL";"TAB3",#N/A,TRUE,"GENERAL";"TAB4",#N/A,TRUE,"GENERAL";"TAB5",#N/A,TRUE,"GENERAL"}</definedName>
    <definedName name="sfsdfs" localSheetId="5" hidden="1">{"TAB1",#N/A,TRUE,"GENERAL";"TAB2",#N/A,TRUE,"GENERAL";"TAB3",#N/A,TRUE,"GENERAL";"TAB4",#N/A,TRUE,"GENERAL";"TAB5",#N/A,TRUE,"GENERAL"}</definedName>
    <definedName name="sfsdfs" localSheetId="6" hidden="1">{"TAB1",#N/A,TRUE,"GENERAL";"TAB2",#N/A,TRUE,"GENERAL";"TAB3",#N/A,TRUE,"GENERAL";"TAB4",#N/A,TRUE,"GENERAL";"TAB5",#N/A,TRUE,"GENERAL"}</definedName>
    <definedName name="sfsdfs" localSheetId="7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[42]steel!#REF!</definedName>
    <definedName name="SHEET">'[5]7422CW00'!#REF!</definedName>
    <definedName name="SHEET_KP">[42]steel!$C$7:$L$47</definedName>
    <definedName name="SHEET_MR">[42]steel!$C$7:$J$47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1">'APUS CAPITULO 3'!eririutriuthdc</definedName>
    <definedName name="SI" localSheetId="2">'APUS CAPITULO 4'!eririutriuthdc</definedName>
    <definedName name="SI" localSheetId="3">'APUS CAPITULO 5'!eririutriuthdc</definedName>
    <definedName name="SI" localSheetId="4">'APUS CAPITULO 6'!eririutriuthdc</definedName>
    <definedName name="SI" localSheetId="5">'APUS CAPITULO 7'!eririutriuthdc</definedName>
    <definedName name="SI" localSheetId="6">'APUS CAPITULO 8'!eririutriuthdc</definedName>
    <definedName name="SI" localSheetId="7">'APUS CAPITULO 9'!eririutriuthdc</definedName>
    <definedName name="SI">[0]!eririutriuthdc</definedName>
    <definedName name="SINGOLO">'[5]7422CW00'!#REF!</definedName>
    <definedName name="SISISIS" localSheetId="1">'APUS CAPITULO 3'!eririutriuthdc</definedName>
    <definedName name="SISISIS" localSheetId="2">'APUS CAPITULO 4'!eririutriuthdc</definedName>
    <definedName name="SISISIS" localSheetId="3">'APUS CAPITULO 5'!eririutriuthdc</definedName>
    <definedName name="SISISIS" localSheetId="4">'APUS CAPITULO 6'!eririutriuthdc</definedName>
    <definedName name="SISISIS" localSheetId="5">'APUS CAPITULO 7'!eririutriuthdc</definedName>
    <definedName name="SISISIS" localSheetId="6">'APUS CAPITULO 8'!eririutriuthdc</definedName>
    <definedName name="SISISIS" localSheetId="7">'APUS CAPITULO 9'!eririutriuthdc</definedName>
    <definedName name="SISISIS">[0]!eririutriuthdc</definedName>
    <definedName name="Smlv">'[12]DATOS CONTRATO'!$I$9</definedName>
    <definedName name="smlv01">[37]CONTRATO!$I$9</definedName>
    <definedName name="smlv2001">[37]CONTRATO!$H$9</definedName>
    <definedName name="SMML">'[59]ASPECTOS TECNICOS'!$O$12:$P$32</definedName>
    <definedName name="SN">[12]EMPRESA!$G$29</definedName>
    <definedName name="SOLD._4_">#REF!</definedName>
    <definedName name="SOLD._6_">#REF!</definedName>
    <definedName name="SOLD._8_">#REF!</definedName>
    <definedName name="srwrwr" localSheetId="1" hidden="1">{"TAB1",#N/A,TRUE,"GENERAL";"TAB2",#N/A,TRUE,"GENERAL";"TAB3",#N/A,TRUE,"GENERAL";"TAB4",#N/A,TRUE,"GENERAL";"TAB5",#N/A,TRUE,"GENERAL"}</definedName>
    <definedName name="srwrwr" localSheetId="2" hidden="1">{"TAB1",#N/A,TRUE,"GENERAL";"TAB2",#N/A,TRUE,"GENERAL";"TAB3",#N/A,TRUE,"GENERAL";"TAB4",#N/A,TRUE,"GENERAL";"TAB5",#N/A,TRUE,"GENERAL"}</definedName>
    <definedName name="srwrwr" localSheetId="3" hidden="1">{"TAB1",#N/A,TRUE,"GENERAL";"TAB2",#N/A,TRUE,"GENERAL";"TAB3",#N/A,TRUE,"GENERAL";"TAB4",#N/A,TRUE,"GENERAL";"TAB5",#N/A,TRUE,"GENERAL"}</definedName>
    <definedName name="srwrwr" localSheetId="4" hidden="1">{"TAB1",#N/A,TRUE,"GENERAL";"TAB2",#N/A,TRUE,"GENERAL";"TAB3",#N/A,TRUE,"GENERAL";"TAB4",#N/A,TRUE,"GENERAL";"TAB5",#N/A,TRUE,"GENERAL"}</definedName>
    <definedName name="srwrwr" localSheetId="5" hidden="1">{"TAB1",#N/A,TRUE,"GENERAL";"TAB2",#N/A,TRUE,"GENERAL";"TAB3",#N/A,TRUE,"GENERAL";"TAB4",#N/A,TRUE,"GENERAL";"TAB5",#N/A,TRUE,"GENERAL"}</definedName>
    <definedName name="srwrwr" localSheetId="6" hidden="1">{"TAB1",#N/A,TRUE,"GENERAL";"TAB2",#N/A,TRUE,"GENERAL";"TAB3",#N/A,TRUE,"GENERAL";"TAB4",#N/A,TRUE,"GENERAL";"TAB5",#N/A,TRUE,"GENERAL"}</definedName>
    <definedName name="srwrwr" localSheetId="7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[50]Hoja1!$C$25</definedName>
    <definedName name="ssh">[50]Hoja1!$C$24</definedName>
    <definedName name="sss" localSheetId="1">'APUS CAPITULO 3'!MODIVejec</definedName>
    <definedName name="sss" localSheetId="2">'APUS CAPITULO 4'!MODIVejec</definedName>
    <definedName name="sss" localSheetId="3">'APUS CAPITULO 5'!MODIVejec</definedName>
    <definedName name="sss" localSheetId="4">'APUS CAPITULO 6'!MODIVejec</definedName>
    <definedName name="sss" localSheetId="5">'APUS CAPITULO 7'!MODIVejec</definedName>
    <definedName name="sss" localSheetId="6">'APUS CAPITULO 8'!MODIVejec</definedName>
    <definedName name="sss" localSheetId="7">'APUS CAPITULO 9'!MODIVejec</definedName>
    <definedName name="sss">MODIVejec</definedName>
    <definedName name="SSSS" localSheetId="1">'APUS CAPITULO 3'!eririutriuthdc</definedName>
    <definedName name="SSSS" localSheetId="2">'APUS CAPITULO 4'!eririutriuthdc</definedName>
    <definedName name="SSSS" localSheetId="3">'APUS CAPITULO 5'!eririutriuthdc</definedName>
    <definedName name="SSSS" localSheetId="4">'APUS CAPITULO 6'!eririutriuthdc</definedName>
    <definedName name="SSSS" localSheetId="5">'APUS CAPITULO 7'!eririutriuthdc</definedName>
    <definedName name="SSSS" localSheetId="6">'APUS CAPITULO 8'!eririutriuthdc</definedName>
    <definedName name="SSSS" localSheetId="7">'APUS CAPITULO 9'!eririutriuthdc</definedName>
    <definedName name="SSSS">[0]!eririutriuthdc</definedName>
    <definedName name="sssss7" localSheetId="1" hidden="1">{"via1",#N/A,TRUE,"general";"via2",#N/A,TRUE,"general";"via3",#N/A,TRUE,"general"}</definedName>
    <definedName name="sssss7" localSheetId="2" hidden="1">{"via1",#N/A,TRUE,"general";"via2",#N/A,TRUE,"general";"via3",#N/A,TRUE,"general"}</definedName>
    <definedName name="sssss7" localSheetId="3" hidden="1">{"via1",#N/A,TRUE,"general";"via2",#N/A,TRUE,"general";"via3",#N/A,TRUE,"general"}</definedName>
    <definedName name="sssss7" localSheetId="4" hidden="1">{"via1",#N/A,TRUE,"general";"via2",#N/A,TRUE,"general";"via3",#N/A,TRUE,"general"}</definedName>
    <definedName name="sssss7" localSheetId="5" hidden="1">{"via1",#N/A,TRUE,"general";"via2",#N/A,TRUE,"general";"via3",#N/A,TRUE,"general"}</definedName>
    <definedName name="sssss7" localSheetId="6" hidden="1">{"via1",#N/A,TRUE,"general";"via2",#N/A,TRUE,"general";"via3",#N/A,TRUE,"general"}</definedName>
    <definedName name="sssss7" localSheetId="7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localSheetId="2" hidden="1">{"TAB1",#N/A,TRUE,"GENERAL";"TAB2",#N/A,TRUE,"GENERAL";"TAB3",#N/A,TRUE,"GENERAL";"TAB4",#N/A,TRUE,"GENERAL";"TAB5",#N/A,TRUE,"GENERAL"}</definedName>
    <definedName name="sssssa" localSheetId="3" hidden="1">{"TAB1",#N/A,TRUE,"GENERAL";"TAB2",#N/A,TRUE,"GENERAL";"TAB3",#N/A,TRUE,"GENERAL";"TAB4",#N/A,TRUE,"GENERAL";"TAB5",#N/A,TRUE,"GENERAL"}</definedName>
    <definedName name="sssssa" localSheetId="4" hidden="1">{"TAB1",#N/A,TRUE,"GENERAL";"TAB2",#N/A,TRUE,"GENERAL";"TAB3",#N/A,TRUE,"GENERAL";"TAB4",#N/A,TRUE,"GENERAL";"TAB5",#N/A,TRUE,"GENERAL"}</definedName>
    <definedName name="sssssa" localSheetId="5" hidden="1">{"TAB1",#N/A,TRUE,"GENERAL";"TAB2",#N/A,TRUE,"GENERAL";"TAB3",#N/A,TRUE,"GENERAL";"TAB4",#N/A,TRUE,"GENERAL";"TAB5",#N/A,TRUE,"GENERAL"}</definedName>
    <definedName name="sssssa" localSheetId="6" hidden="1">{"TAB1",#N/A,TRUE,"GENERAL";"TAB2",#N/A,TRUE,"GENERAL";"TAB3",#N/A,TRUE,"GENERAL";"TAB4",#N/A,TRUE,"GENERAL";"TAB5",#N/A,TRUE,"GENERAL"}</definedName>
    <definedName name="sssssa" localSheetId="7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1" hidden="1">{"via1",#N/A,TRUE,"general";"via2",#N/A,TRUE,"general";"via3",#N/A,TRUE,"general"}</definedName>
    <definedName name="sssssy" localSheetId="2" hidden="1">{"via1",#N/A,TRUE,"general";"via2",#N/A,TRUE,"general";"via3",#N/A,TRUE,"general"}</definedName>
    <definedName name="sssssy" localSheetId="3" hidden="1">{"via1",#N/A,TRUE,"general";"via2",#N/A,TRUE,"general";"via3",#N/A,TRUE,"general"}</definedName>
    <definedName name="sssssy" localSheetId="4" hidden="1">{"via1",#N/A,TRUE,"general";"via2",#N/A,TRUE,"general";"via3",#N/A,TRUE,"general"}</definedName>
    <definedName name="sssssy" localSheetId="5" hidden="1">{"via1",#N/A,TRUE,"general";"via2",#N/A,TRUE,"general";"via3",#N/A,TRUE,"general"}</definedName>
    <definedName name="sssssy" localSheetId="6" hidden="1">{"via1",#N/A,TRUE,"general";"via2",#N/A,TRUE,"general";"via3",#N/A,TRUE,"general"}</definedName>
    <definedName name="sssssy" localSheetId="7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'[5]7422CW00'!#REF!</definedName>
    <definedName name="ST_CW">'[5]7422CW00'!#REF!</definedName>
    <definedName name="STALO1">'[5]7422CW00'!#REF!</definedName>
    <definedName name="STAMPA">#REF!</definedName>
    <definedName name="STANU">'[5]7422CW00'!#REF!</definedName>
    <definedName name="START">#REF!</definedName>
    <definedName name="START1">'[5]7422CW00'!#REF!</definedName>
    <definedName name="STENU">'[5]7422CW00'!#REF!</definedName>
    <definedName name="Stock">'[90]PxQ Cantidades'!#REF!</definedName>
    <definedName name="STONU">'[5]7422CW00'!#REF!</definedName>
    <definedName name="STRESS_RELIEVIN">#REF!</definedName>
    <definedName name="STSUMM">'[5]7422CW00'!#REF!</definedName>
    <definedName name="stt" localSheetId="1" hidden="1">{"via1",#N/A,TRUE,"general";"via2",#N/A,TRUE,"general";"via3",#N/A,TRUE,"general"}</definedName>
    <definedName name="stt" localSheetId="2" hidden="1">{"via1",#N/A,TRUE,"general";"via2",#N/A,TRUE,"general";"via3",#N/A,TRUE,"general"}</definedName>
    <definedName name="stt" localSheetId="3" hidden="1">{"via1",#N/A,TRUE,"general";"via2",#N/A,TRUE,"general";"via3",#N/A,TRUE,"general"}</definedName>
    <definedName name="stt" localSheetId="4" hidden="1">{"via1",#N/A,TRUE,"general";"via2",#N/A,TRUE,"general";"via3",#N/A,TRUE,"general"}</definedName>
    <definedName name="stt" localSheetId="5" hidden="1">{"via1",#N/A,TRUE,"general";"via2",#N/A,TRUE,"general";"via3",#N/A,TRUE,"general"}</definedName>
    <definedName name="stt" localSheetId="6" hidden="1">{"via1",#N/A,TRUE,"general";"via2",#N/A,TRUE,"general";"via3",#N/A,TRUE,"general"}</definedName>
    <definedName name="stt" localSheetId="7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[48]Hoja1!$F$60</definedName>
    <definedName name="Summary">#REF!</definedName>
    <definedName name="SUP_ART">[42]steel!#REF!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[14]Tablas!#REF!</definedName>
    <definedName name="SUP_VPR_NA">#REF!</definedName>
    <definedName name="SUPER" localSheetId="1">[51]Tablas!$H:$H</definedName>
    <definedName name="SUPER" localSheetId="2">[51]Tablas!$H:$H</definedName>
    <definedName name="SUPER" localSheetId="3">[51]Tablas!$H:$H</definedName>
    <definedName name="SUPER" localSheetId="4">[51]Tablas!$H:$H</definedName>
    <definedName name="SUPER" localSheetId="5">[51]Tablas!$H:$H</definedName>
    <definedName name="SUPER" localSheetId="6">[51]Tablas!$H:$H</definedName>
    <definedName name="SUPER" localSheetId="7">[51]Tablas!$H:$H</definedName>
    <definedName name="SUPER">[51]Tablas!$H:$H</definedName>
    <definedName name="SUPERFICIE">#REF!</definedName>
    <definedName name="sw" localSheetId="1">'APUS CAPITULO 3'!eririutriuthdc</definedName>
    <definedName name="sw" localSheetId="2">'APUS CAPITULO 4'!eririutriuthdc</definedName>
    <definedName name="sw" localSheetId="3">'APUS CAPITULO 5'!eririutriuthdc</definedName>
    <definedName name="sw" localSheetId="4">'APUS CAPITULO 6'!eririutriuthdc</definedName>
    <definedName name="sw" localSheetId="5">'APUS CAPITULO 7'!eririutriuthdc</definedName>
    <definedName name="sw" localSheetId="6">'APUS CAPITULO 8'!eririutriuthdc</definedName>
    <definedName name="sw" localSheetId="7">'APUS CAPITULO 9'!eririutriuthdc</definedName>
    <definedName name="sw">[0]!eririutriuthdc</definedName>
    <definedName name="swsw" localSheetId="1" hidden="1">{"via1",#N/A,TRUE,"general";"via2",#N/A,TRUE,"general";"via3",#N/A,TRUE,"general"}</definedName>
    <definedName name="swsw" localSheetId="2" hidden="1">{"via1",#N/A,TRUE,"general";"via2",#N/A,TRUE,"general";"via3",#N/A,TRUE,"general"}</definedName>
    <definedName name="swsw" localSheetId="3" hidden="1">{"via1",#N/A,TRUE,"general";"via2",#N/A,TRUE,"general";"via3",#N/A,TRUE,"general"}</definedName>
    <definedName name="swsw" localSheetId="4" hidden="1">{"via1",#N/A,TRUE,"general";"via2",#N/A,TRUE,"general";"via3",#N/A,TRUE,"general"}</definedName>
    <definedName name="swsw" localSheetId="5" hidden="1">{"via1",#N/A,TRUE,"general";"via2",#N/A,TRUE,"general";"via3",#N/A,TRUE,"general"}</definedName>
    <definedName name="swsw" localSheetId="6" hidden="1">{"via1",#N/A,TRUE,"general";"via2",#N/A,TRUE,"general";"via3",#N/A,TRUE,"general"}</definedName>
    <definedName name="swsw" localSheetId="7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localSheetId="2" hidden="1">{"TAB1",#N/A,TRUE,"GENERAL";"TAB2",#N/A,TRUE,"GENERAL";"TAB3",#N/A,TRUE,"GENERAL";"TAB4",#N/A,TRUE,"GENERAL";"TAB5",#N/A,TRUE,"GENERAL"}</definedName>
    <definedName name="swsw3" localSheetId="3" hidden="1">{"TAB1",#N/A,TRUE,"GENERAL";"TAB2",#N/A,TRUE,"GENERAL";"TAB3",#N/A,TRUE,"GENERAL";"TAB4",#N/A,TRUE,"GENERAL";"TAB5",#N/A,TRUE,"GENERAL"}</definedName>
    <definedName name="swsw3" localSheetId="4" hidden="1">{"TAB1",#N/A,TRUE,"GENERAL";"TAB2",#N/A,TRUE,"GENERAL";"TAB3",#N/A,TRUE,"GENERAL";"TAB4",#N/A,TRUE,"GENERAL";"TAB5",#N/A,TRUE,"GENERAL"}</definedName>
    <definedName name="swsw3" localSheetId="5" hidden="1">{"TAB1",#N/A,TRUE,"GENERAL";"TAB2",#N/A,TRUE,"GENERAL";"TAB3",#N/A,TRUE,"GENERAL";"TAB4",#N/A,TRUE,"GENERAL";"TAB5",#N/A,TRUE,"GENERAL"}</definedName>
    <definedName name="swsw3" localSheetId="6" hidden="1">{"TAB1",#N/A,TRUE,"GENERAL";"TAB2",#N/A,TRUE,"GENERAL";"TAB3",#N/A,TRUE,"GENERAL";"TAB4",#N/A,TRUE,"GENERAL";"TAB5",#N/A,TRUE,"GENERAL"}</definedName>
    <definedName name="swsw3" localSheetId="7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0">[20]!absc</definedName>
    <definedName name="t" localSheetId="1">[20]!absc</definedName>
    <definedName name="t" localSheetId="2">[20]!absc</definedName>
    <definedName name="t" localSheetId="3">[20]!absc</definedName>
    <definedName name="t" localSheetId="4">[20]!absc</definedName>
    <definedName name="t" localSheetId="5">[20]!absc</definedName>
    <definedName name="t" localSheetId="6">[20]!absc</definedName>
    <definedName name="t" localSheetId="7">[20]!absc</definedName>
    <definedName name="t">[20]!absc</definedName>
    <definedName name="t_1" localSheetId="1">Scheduled_Monthly_Payment+Extra_Pay</definedName>
    <definedName name="t_1" localSheetId="2">Scheduled_Monthly_Payment+Extra_Pay</definedName>
    <definedName name="t_1" localSheetId="3">Scheduled_Monthly_Payment+Extra_Pay</definedName>
    <definedName name="t_1" localSheetId="4">Scheduled_Monthly_Payment+Extra_Pay</definedName>
    <definedName name="t_1" localSheetId="5">Scheduled_Monthly_Payment+Extra_Pay</definedName>
    <definedName name="t_1" localSheetId="6">Scheduled_Monthly_Payment+Extra_Pay</definedName>
    <definedName name="t_1" localSheetId="7">Scheduled_Monthly_Payment+Extra_Pay</definedName>
    <definedName name="t_1">Scheduled_Monthly_Payment+Extra_Pay</definedName>
    <definedName name="t5t5" localSheetId="1" hidden="1">{"TAB1",#N/A,TRUE,"GENERAL";"TAB2",#N/A,TRUE,"GENERAL";"TAB3",#N/A,TRUE,"GENERAL";"TAB4",#N/A,TRUE,"GENERAL";"TAB5",#N/A,TRUE,"GENERAL"}</definedName>
    <definedName name="t5t5" localSheetId="2" hidden="1">{"TAB1",#N/A,TRUE,"GENERAL";"TAB2",#N/A,TRUE,"GENERAL";"TAB3",#N/A,TRUE,"GENERAL";"TAB4",#N/A,TRUE,"GENERAL";"TAB5",#N/A,TRUE,"GENERAL"}</definedName>
    <definedName name="t5t5" localSheetId="3" hidden="1">{"TAB1",#N/A,TRUE,"GENERAL";"TAB2",#N/A,TRUE,"GENERAL";"TAB3",#N/A,TRUE,"GENERAL";"TAB4",#N/A,TRUE,"GENERAL";"TAB5",#N/A,TRUE,"GENERAL"}</definedName>
    <definedName name="t5t5" localSheetId="4" hidden="1">{"TAB1",#N/A,TRUE,"GENERAL";"TAB2",#N/A,TRUE,"GENERAL";"TAB3",#N/A,TRUE,"GENERAL";"TAB4",#N/A,TRUE,"GENERAL";"TAB5",#N/A,TRUE,"GENERAL"}</definedName>
    <definedName name="t5t5" localSheetId="5" hidden="1">{"TAB1",#N/A,TRUE,"GENERAL";"TAB2",#N/A,TRUE,"GENERAL";"TAB3",#N/A,TRUE,"GENERAL";"TAB4",#N/A,TRUE,"GENERAL";"TAB5",#N/A,TRUE,"GENERAL"}</definedName>
    <definedName name="t5t5" localSheetId="6" hidden="1">{"TAB1",#N/A,TRUE,"GENERAL";"TAB2",#N/A,TRUE,"GENERAL";"TAB3",#N/A,TRUE,"GENERAL";"TAB4",#N/A,TRUE,"GENERAL";"TAB5",#N/A,TRUE,"GENERAL"}</definedName>
    <definedName name="t5t5" localSheetId="7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 localSheetId="1">[51]Tablas!$B:$B</definedName>
    <definedName name="TAB_FECHA" localSheetId="2">[51]Tablas!$B:$B</definedName>
    <definedName name="TAB_FECHA" localSheetId="3">[51]Tablas!$B:$B</definedName>
    <definedName name="TAB_FECHA" localSheetId="4">[51]Tablas!$B:$B</definedName>
    <definedName name="TAB_FECHA" localSheetId="5">[51]Tablas!$B:$B</definedName>
    <definedName name="TAB_FECHA" localSheetId="6">[51]Tablas!$B:$B</definedName>
    <definedName name="TAB_FECHA" localSheetId="7">[51]Tablas!$B:$B</definedName>
    <definedName name="TAB_FECHA">[51]Tablas!$B:$B</definedName>
    <definedName name="TABLA">#REF!</definedName>
    <definedName name="tabla1">[91]Hoja3!$B$4:$F$28</definedName>
    <definedName name="TABLEKP">'[5]7422CW00'!#REF!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[37]EMPRESA!$F$24</definedName>
    <definedName name="TARIFAS">[92]TARIFAS!$A$1:$F$52</definedName>
    <definedName name="TarifaSalud">[37]EMPRESA!$F$26</definedName>
    <definedName name="Tasa">#REF!</definedName>
    <definedName name="TASA_DE_CAMBIO">#REF!</definedName>
    <definedName name="Tasa1">'[93]Bases 2A'!$C$20</definedName>
    <definedName name="TasaCCP">#REF!</definedName>
    <definedName name="Tax">#REF!</definedName>
    <definedName name="TB_EVENTOS_OTS_ANUAL">#REF!</definedName>
    <definedName name="tc">#REF!</definedName>
    <definedName name="tdy" localSheetId="1" hidden="1">{"TAB1",#N/A,TRUE,"GENERAL";"TAB2",#N/A,TRUE,"GENERAL";"TAB3",#N/A,TRUE,"GENERAL";"TAB4",#N/A,TRUE,"GENERAL";"TAB5",#N/A,TRUE,"GENERAL"}</definedName>
    <definedName name="tdy" localSheetId="2" hidden="1">{"TAB1",#N/A,TRUE,"GENERAL";"TAB2",#N/A,TRUE,"GENERAL";"TAB3",#N/A,TRUE,"GENERAL";"TAB4",#N/A,TRUE,"GENERAL";"TAB5",#N/A,TRUE,"GENERAL"}</definedName>
    <definedName name="tdy" localSheetId="3" hidden="1">{"TAB1",#N/A,TRUE,"GENERAL";"TAB2",#N/A,TRUE,"GENERAL";"TAB3",#N/A,TRUE,"GENERAL";"TAB4",#N/A,TRUE,"GENERAL";"TAB5",#N/A,TRUE,"GENERAL"}</definedName>
    <definedName name="tdy" localSheetId="4" hidden="1">{"TAB1",#N/A,TRUE,"GENERAL";"TAB2",#N/A,TRUE,"GENERAL";"TAB3",#N/A,TRUE,"GENERAL";"TAB4",#N/A,TRUE,"GENERAL";"TAB5",#N/A,TRUE,"GENERAL"}</definedName>
    <definedName name="tdy" localSheetId="5" hidden="1">{"TAB1",#N/A,TRUE,"GENERAL";"TAB2",#N/A,TRUE,"GENERAL";"TAB3",#N/A,TRUE,"GENERAL";"TAB4",#N/A,TRUE,"GENERAL";"TAB5",#N/A,TRUE,"GENERAL"}</definedName>
    <definedName name="tdy" localSheetId="6" hidden="1">{"TAB1",#N/A,TRUE,"GENERAL";"TAB2",#N/A,TRUE,"GENERAL";"TAB3",#N/A,TRUE,"GENERAL";"TAB4",#N/A,TRUE,"GENERAL";"TAB5",#N/A,TRUE,"GENERAL"}</definedName>
    <definedName name="tdy" localSheetId="7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[37]EMPRESA!$F$16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1">'APUS CAPITULO 3'!eririutriuthdc</definedName>
    <definedName name="TER" localSheetId="2">'APUS CAPITULO 4'!eririutriuthdc</definedName>
    <definedName name="TER" localSheetId="3">'APUS CAPITULO 5'!eririutriuthdc</definedName>
    <definedName name="TER" localSheetId="4">'APUS CAPITULO 6'!eririutriuthdc</definedName>
    <definedName name="TER" localSheetId="5">'APUS CAPITULO 7'!eririutriuthdc</definedName>
    <definedName name="TER" localSheetId="6">'APUS CAPITULO 8'!eririutriuthdc</definedName>
    <definedName name="TER" localSheetId="7">'APUS CAPITULO 9'!eririutriuthdc</definedName>
    <definedName name="TER">[0]!eririutriuthdc</definedName>
    <definedName name="TERM" localSheetId="1">'APUS CAPITULO 3'!eririutriuthdc</definedName>
    <definedName name="TERM" localSheetId="2">'APUS CAPITULO 4'!eririutriuthdc</definedName>
    <definedName name="TERM" localSheetId="3">'APUS CAPITULO 5'!eririutriuthdc</definedName>
    <definedName name="TERM" localSheetId="4">'APUS CAPITULO 6'!eririutriuthdc</definedName>
    <definedName name="TERM" localSheetId="5">'APUS CAPITULO 7'!eririutriuthdc</definedName>
    <definedName name="TERM" localSheetId="6">'APUS CAPITULO 8'!eririutriuthdc</definedName>
    <definedName name="TERM" localSheetId="7">'APUS CAPITULO 9'!eririutriuthdc</definedName>
    <definedName name="TERM">[0]!eririutriuthdc</definedName>
    <definedName name="TÉRMINOS" localSheetId="1">'APUS CAPITULO 3'!eririutriuthdc</definedName>
    <definedName name="TÉRMINOS" localSheetId="2">'APUS CAPITULO 4'!eririutriuthdc</definedName>
    <definedName name="TÉRMINOS" localSheetId="3">'APUS CAPITULO 5'!eririutriuthdc</definedName>
    <definedName name="TÉRMINOS" localSheetId="4">'APUS CAPITULO 6'!eririutriuthdc</definedName>
    <definedName name="TÉRMINOS" localSheetId="5">'APUS CAPITULO 7'!eririutriuthdc</definedName>
    <definedName name="TÉRMINOS" localSheetId="6">'APUS CAPITULO 8'!eririutriuthdc</definedName>
    <definedName name="TÉRMINOS" localSheetId="7">'APUS CAPITULO 9'!eririutriuthdc</definedName>
    <definedName name="TÉRMINOS">[0]!eririutriuthdc</definedName>
    <definedName name="TERR">[24]PRESUPUESTO!$I$7</definedName>
    <definedName name="tewst" localSheetId="1" hidden="1">{"TAB1",#N/A,TRUE,"GENERAL";"TAB2",#N/A,TRUE,"GENERAL";"TAB3",#N/A,TRUE,"GENERAL";"TAB4",#N/A,TRUE,"GENERAL";"TAB5",#N/A,TRUE,"GENERAL"}</definedName>
    <definedName name="tewst" localSheetId="2" hidden="1">{"TAB1",#N/A,TRUE,"GENERAL";"TAB2",#N/A,TRUE,"GENERAL";"TAB3",#N/A,TRUE,"GENERAL";"TAB4",#N/A,TRUE,"GENERAL";"TAB5",#N/A,TRUE,"GENERAL"}</definedName>
    <definedName name="tewst" localSheetId="3" hidden="1">{"TAB1",#N/A,TRUE,"GENERAL";"TAB2",#N/A,TRUE,"GENERAL";"TAB3",#N/A,TRUE,"GENERAL";"TAB4",#N/A,TRUE,"GENERAL";"TAB5",#N/A,TRUE,"GENERAL"}</definedName>
    <definedName name="tewst" localSheetId="4" hidden="1">{"TAB1",#N/A,TRUE,"GENERAL";"TAB2",#N/A,TRUE,"GENERAL";"TAB3",#N/A,TRUE,"GENERAL";"TAB4",#N/A,TRUE,"GENERAL";"TAB5",#N/A,TRUE,"GENERAL"}</definedName>
    <definedName name="tewst" localSheetId="5" hidden="1">{"TAB1",#N/A,TRUE,"GENERAL";"TAB2",#N/A,TRUE,"GENERAL";"TAB3",#N/A,TRUE,"GENERAL";"TAB4",#N/A,TRUE,"GENERAL";"TAB5",#N/A,TRUE,"GENERAL"}</definedName>
    <definedName name="tewst" localSheetId="6" hidden="1">{"TAB1",#N/A,TRUE,"GENERAL";"TAB2",#N/A,TRUE,"GENERAL";"TAB3",#N/A,TRUE,"GENERAL";"TAB4",#N/A,TRUE,"GENERAL";"TAB5",#N/A,TRUE,"GENERAL"}</definedName>
    <definedName name="tewst" localSheetId="7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" hidden="1">{"via1",#N/A,TRUE,"general";"via2",#N/A,TRUE,"general";"via3",#N/A,TRUE,"general"}</definedName>
    <definedName name="teytrh" localSheetId="2" hidden="1">{"via1",#N/A,TRUE,"general";"via2",#N/A,TRUE,"general";"via3",#N/A,TRUE,"general"}</definedName>
    <definedName name="teytrh" localSheetId="3" hidden="1">{"via1",#N/A,TRUE,"general";"via2",#N/A,TRUE,"general";"via3",#N/A,TRUE,"general"}</definedName>
    <definedName name="teytrh" localSheetId="4" hidden="1">{"via1",#N/A,TRUE,"general";"via2",#N/A,TRUE,"general";"via3",#N/A,TRUE,"general"}</definedName>
    <definedName name="teytrh" localSheetId="5" hidden="1">{"via1",#N/A,TRUE,"general";"via2",#N/A,TRUE,"general";"via3",#N/A,TRUE,"general"}</definedName>
    <definedName name="teytrh" localSheetId="6" hidden="1">{"via1",#N/A,TRUE,"general";"via2",#N/A,TRUE,"general";"via3",#N/A,TRUE,"general"}</definedName>
    <definedName name="teytrh" localSheetId="7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1" hidden="1">{"TAB1",#N/A,TRUE,"GENERAL";"TAB2",#N/A,TRUE,"GENERAL";"TAB3",#N/A,TRUE,"GENERAL";"TAB4",#N/A,TRUE,"GENERAL";"TAB5",#N/A,TRUE,"GENERAL"}</definedName>
    <definedName name="thdh" localSheetId="2" hidden="1">{"TAB1",#N/A,TRUE,"GENERAL";"TAB2",#N/A,TRUE,"GENERAL";"TAB3",#N/A,TRUE,"GENERAL";"TAB4",#N/A,TRUE,"GENERAL";"TAB5",#N/A,TRUE,"GENERAL"}</definedName>
    <definedName name="thdh" localSheetId="3" hidden="1">{"TAB1",#N/A,TRUE,"GENERAL";"TAB2",#N/A,TRUE,"GENERAL";"TAB3",#N/A,TRUE,"GENERAL";"TAB4",#N/A,TRUE,"GENERAL";"TAB5",#N/A,TRUE,"GENERAL"}</definedName>
    <definedName name="thdh" localSheetId="4" hidden="1">{"TAB1",#N/A,TRUE,"GENERAL";"TAB2",#N/A,TRUE,"GENERAL";"TAB3",#N/A,TRUE,"GENERAL";"TAB4",#N/A,TRUE,"GENERAL";"TAB5",#N/A,TRUE,"GENERAL"}</definedName>
    <definedName name="thdh" localSheetId="5" hidden="1">{"TAB1",#N/A,TRUE,"GENERAL";"TAB2",#N/A,TRUE,"GENERAL";"TAB3",#N/A,TRUE,"GENERAL";"TAB4",#N/A,TRUE,"GENERAL";"TAB5",#N/A,TRUE,"GENERAL"}</definedName>
    <definedName name="thdh" localSheetId="6" hidden="1">{"TAB1",#N/A,TRUE,"GENERAL";"TAB2",#N/A,TRUE,"GENERAL";"TAB3",#N/A,TRUE,"GENERAL";"TAB4",#N/A,TRUE,"GENERAL";"TAB5",#N/A,TRUE,"GENERAL"}</definedName>
    <definedName name="thdh" localSheetId="7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1" hidden="1">{"via1",#N/A,TRUE,"general";"via2",#N/A,TRUE,"general";"via3",#N/A,TRUE,"general"}</definedName>
    <definedName name="thtj" localSheetId="2" hidden="1">{"via1",#N/A,TRUE,"general";"via2",#N/A,TRUE,"general";"via3",#N/A,TRUE,"general"}</definedName>
    <definedName name="thtj" localSheetId="3" hidden="1">{"via1",#N/A,TRUE,"general";"via2",#N/A,TRUE,"general";"via3",#N/A,TRUE,"general"}</definedName>
    <definedName name="thtj" localSheetId="4" hidden="1">{"via1",#N/A,TRUE,"general";"via2",#N/A,TRUE,"general";"via3",#N/A,TRUE,"general"}</definedName>
    <definedName name="thtj" localSheetId="5" hidden="1">{"via1",#N/A,TRUE,"general";"via2",#N/A,TRUE,"general";"via3",#N/A,TRUE,"general"}</definedName>
    <definedName name="thtj" localSheetId="6" hidden="1">{"via1",#N/A,TRUE,"general";"via2",#N/A,TRUE,"general";"via3",#N/A,TRUE,"general"}</definedName>
    <definedName name="thtj" localSheetId="7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[34]BASES!$E$27</definedName>
    <definedName name="TIPO">#REF!</definedName>
    <definedName name="TIPO_GRUPO">#REF!</definedName>
    <definedName name="TipoGC">#REF!</definedName>
    <definedName name="TipoNeces">#REF!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'[12]DATOS CONTRATO'!$E$18</definedName>
    <definedName name="TK_1" hidden="1">[21]INST!#REF!</definedName>
    <definedName name="TKSLCI07">[12]EMPRESA!$F$22</definedName>
    <definedName name="tld">[50]Datos!$D$14</definedName>
    <definedName name="TOPGENER">#REF!</definedName>
    <definedName name="TOPGENER1">#REF!</definedName>
    <definedName name="TOPMENU">#REF!</definedName>
    <definedName name="Torres">#REF!</definedName>
    <definedName name="tortas" localSheetId="1" hidden="1">{"TAB1",#N/A,TRUE,"GENERAL";"TAB2",#N/A,TRUE,"GENERAL";"TAB3",#N/A,TRUE,"GENERAL";"TAB4",#N/A,TRUE,"GENERAL";"TAB5",#N/A,TRUE,"GENERAL"}</definedName>
    <definedName name="tortas" localSheetId="2" hidden="1">{"TAB1",#N/A,TRUE,"GENERAL";"TAB2",#N/A,TRUE,"GENERAL";"TAB3",#N/A,TRUE,"GENERAL";"TAB4",#N/A,TRUE,"GENERAL";"TAB5",#N/A,TRUE,"GENERAL"}</definedName>
    <definedName name="tortas" localSheetId="3" hidden="1">{"TAB1",#N/A,TRUE,"GENERAL";"TAB2",#N/A,TRUE,"GENERAL";"TAB3",#N/A,TRUE,"GENERAL";"TAB4",#N/A,TRUE,"GENERAL";"TAB5",#N/A,TRUE,"GENERAL"}</definedName>
    <definedName name="tortas" localSheetId="4" hidden="1">{"TAB1",#N/A,TRUE,"GENERAL";"TAB2",#N/A,TRUE,"GENERAL";"TAB3",#N/A,TRUE,"GENERAL";"TAB4",#N/A,TRUE,"GENERAL";"TAB5",#N/A,TRUE,"GENERAL"}</definedName>
    <definedName name="tortas" localSheetId="5" hidden="1">{"TAB1",#N/A,TRUE,"GENERAL";"TAB2",#N/A,TRUE,"GENERAL";"TAB3",#N/A,TRUE,"GENERAL";"TAB4",#N/A,TRUE,"GENERAL";"TAB5",#N/A,TRUE,"GENERAL"}</definedName>
    <definedName name="tortas" localSheetId="6" hidden="1">{"TAB1",#N/A,TRUE,"GENERAL";"TAB2",#N/A,TRUE,"GENERAL";"TAB3",#N/A,TRUE,"GENERAL";"TAB4",#N/A,TRUE,"GENERAL";"TAB5",#N/A,TRUE,"GENERAL"}</definedName>
    <definedName name="tortas" localSheetId="7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localSheetId="2" hidden="1">{"via1",#N/A,TRUE,"general";"via2",#N/A,TRUE,"general";"via3",#N/A,TRUE,"general"}</definedName>
    <definedName name="tortas2" localSheetId="3" hidden="1">{"via1",#N/A,TRUE,"general";"via2",#N/A,TRUE,"general";"via3",#N/A,TRUE,"general"}</definedName>
    <definedName name="tortas2" localSheetId="4" hidden="1">{"via1",#N/A,TRUE,"general";"via2",#N/A,TRUE,"general";"via3",#N/A,TRUE,"general"}</definedName>
    <definedName name="tortas2" localSheetId="5" hidden="1">{"via1",#N/A,TRUE,"general";"via2",#N/A,TRUE,"general";"via3",#N/A,TRUE,"general"}</definedName>
    <definedName name="tortas2" localSheetId="6" hidden="1">{"via1",#N/A,TRUE,"general";"via2",#N/A,TRUE,"general";"via3",#N/A,TRUE,"general"}</definedName>
    <definedName name="tortas2" localSheetId="7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1">Scheduled_Monthly_Payment+Extra_Pay</definedName>
    <definedName name="Total_Payment" localSheetId="2">Scheduled_Monthly_Payment+Extra_Pay</definedName>
    <definedName name="Total_Payment" localSheetId="3">Scheduled_Monthly_Payment+Extra_Pay</definedName>
    <definedName name="Total_Payment" localSheetId="4">Scheduled_Monthly_Payment+Extra_Pay</definedName>
    <definedName name="Total_Payment" localSheetId="5">Scheduled_Monthly_Payment+Extra_Pay</definedName>
    <definedName name="Total_Payment" localSheetId="6">Scheduled_Monthly_Payment+Extra_Pay</definedName>
    <definedName name="Total_Payment" localSheetId="7">Scheduled_Monthly_Payment+Extra_Pay</definedName>
    <definedName name="Total_Payment">Scheduled_Monthly_Payment+Extra_Pay</definedName>
    <definedName name="Total_Payment1" localSheetId="1">Scheduled_Monthly_Payment+Extra_Pay</definedName>
    <definedName name="Total_Payment1" localSheetId="2">Scheduled_Monthly_Payment+Extra_Pay</definedName>
    <definedName name="Total_Payment1" localSheetId="3">Scheduled_Monthly_Payment+Extra_Pay</definedName>
    <definedName name="Total_Payment1" localSheetId="4">Scheduled_Monthly_Payment+Extra_Pay</definedName>
    <definedName name="Total_Payment1" localSheetId="5">Scheduled_Monthly_Payment+Extra_Pay</definedName>
    <definedName name="Total_Payment1" localSheetId="6">Scheduled_Monthly_Payment+Extra_Pay</definedName>
    <definedName name="Total_Payment1" localSheetId="7">Scheduled_Monthly_Payment+Extra_Pay</definedName>
    <definedName name="Total_Payment1">Scheduled_Monthly_Payment+Extra_Pay</definedName>
    <definedName name="total1">#REF!</definedName>
    <definedName name="TotalCesantias">'[37]NOMINA 1'!$N$38</definedName>
    <definedName name="TOTALHH">#REF!</definedName>
    <definedName name="TOTALHH1">#REF!</definedName>
    <definedName name="TotalVacaciones">'[37]NOMINA 1'!$N$37</definedName>
    <definedName name="TotAuxAlim">'[12]NOMINA-1'!$E$37</definedName>
    <definedName name="TotAuxAlimentacion">'[37]NOMINA 1'!$E$38</definedName>
    <definedName name="TotAuxCom">'[12]NOMINA-1'!$E$39</definedName>
    <definedName name="TotAuxComi">'[37]NOMINA 1'!$E$40</definedName>
    <definedName name="TotAuxDotacion">'[37]NOMINA 1'!$E$41</definedName>
    <definedName name="TotAuxHab">'[37]NOMINA 1'!$E$37</definedName>
    <definedName name="TotAuxTransporte">'[37]NOMINA 1'!$E$39</definedName>
    <definedName name="TotBasico">'[37]NOMINA 1'!$E$35</definedName>
    <definedName name="TotCom">'[12]NOMINA-1'!$E$41</definedName>
    <definedName name="TotComision">'[37]NOMINA 1'!$E$42</definedName>
    <definedName name="TotExtras">'[37]NOMINA 1'!$E$36</definedName>
    <definedName name="TotIntercesantias">'[37]NOMINA 1'!$N$39</definedName>
    <definedName name="TotPrimaServicios">'[37]NOMINA 1'!$N$36</definedName>
    <definedName name="TotPrimaServicos">'[37]NOMINA 1'!$N$36</definedName>
    <definedName name="TotPrimaVacaciones">'[37]NOMINA 1'!$N$41</definedName>
    <definedName name="TotPrimConv">'[12]NOMINA-1'!$N$39</definedName>
    <definedName name="TotPrimConvencional">'[37]NOMINA 1'!$N$40</definedName>
    <definedName name="TotPrimVac">'[12]NOMINA-1'!$N$40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'[12]NOMINA-1'!$N$36</definedName>
    <definedName name="tr" localSheetId="1" hidden="1">{"TAB1",#N/A,TRUE,"GENERAL";"TAB2",#N/A,TRUE,"GENERAL";"TAB3",#N/A,TRUE,"GENERAL";"TAB4",#N/A,TRUE,"GENERAL";"TAB5",#N/A,TRUE,"GENERAL"}</definedName>
    <definedName name="tr" localSheetId="2" hidden="1">{"TAB1",#N/A,TRUE,"GENERAL";"TAB2",#N/A,TRUE,"GENERAL";"TAB3",#N/A,TRUE,"GENERAL";"TAB4",#N/A,TRUE,"GENERAL";"TAB5",#N/A,TRUE,"GENERAL"}</definedName>
    <definedName name="tr" localSheetId="3" hidden="1">{"TAB1",#N/A,TRUE,"GENERAL";"TAB2",#N/A,TRUE,"GENERAL";"TAB3",#N/A,TRUE,"GENERAL";"TAB4",#N/A,TRUE,"GENERAL";"TAB5",#N/A,TRUE,"GENERAL"}</definedName>
    <definedName name="tr" localSheetId="4" hidden="1">{"TAB1",#N/A,TRUE,"GENERAL";"TAB2",#N/A,TRUE,"GENERAL";"TAB3",#N/A,TRUE,"GENERAL";"TAB4",#N/A,TRUE,"GENERAL";"TAB5",#N/A,TRUE,"GENERAL"}</definedName>
    <definedName name="tr" localSheetId="5" hidden="1">{"TAB1",#N/A,TRUE,"GENERAL";"TAB2",#N/A,TRUE,"GENERAL";"TAB3",#N/A,TRUE,"GENERAL";"TAB4",#N/A,TRUE,"GENERAL";"TAB5",#N/A,TRUE,"GENERAL"}</definedName>
    <definedName name="tr" localSheetId="6" hidden="1">{"TAB1",#N/A,TRUE,"GENERAL";"TAB2",#N/A,TRUE,"GENERAL";"TAB3",#N/A,TRUE,"GENERAL";"TAB4",#N/A,TRUE,"GENERAL";"TAB5",#N/A,TRUE,"GENERAL"}</definedName>
    <definedName name="tr" localSheetId="7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'[12]DATOS CONTRATO'!$E$16</definedName>
    <definedName name="TRAT">[94]desmonte!$E$48</definedName>
    <definedName name="TREM">#REF!</definedName>
    <definedName name="Trenes">#REF!</definedName>
    <definedName name="trest" localSheetId="1" hidden="1">{"TAB1",#N/A,TRUE,"GENERAL";"TAB2",#N/A,TRUE,"GENERAL";"TAB3",#N/A,TRUE,"GENERAL";"TAB4",#N/A,TRUE,"GENERAL";"TAB5",#N/A,TRUE,"GENERAL"}</definedName>
    <definedName name="trest" localSheetId="2" hidden="1">{"TAB1",#N/A,TRUE,"GENERAL";"TAB2",#N/A,TRUE,"GENERAL";"TAB3",#N/A,TRUE,"GENERAL";"TAB4",#N/A,TRUE,"GENERAL";"TAB5",#N/A,TRUE,"GENERAL"}</definedName>
    <definedName name="trest" localSheetId="3" hidden="1">{"TAB1",#N/A,TRUE,"GENERAL";"TAB2",#N/A,TRUE,"GENERAL";"TAB3",#N/A,TRUE,"GENERAL";"TAB4",#N/A,TRUE,"GENERAL";"TAB5",#N/A,TRUE,"GENERAL"}</definedName>
    <definedName name="trest" localSheetId="4" hidden="1">{"TAB1",#N/A,TRUE,"GENERAL";"TAB2",#N/A,TRUE,"GENERAL";"TAB3",#N/A,TRUE,"GENERAL";"TAB4",#N/A,TRUE,"GENERAL";"TAB5",#N/A,TRUE,"GENERAL"}</definedName>
    <definedName name="trest" localSheetId="5" hidden="1">{"TAB1",#N/A,TRUE,"GENERAL";"TAB2",#N/A,TRUE,"GENERAL";"TAB3",#N/A,TRUE,"GENERAL";"TAB4",#N/A,TRUE,"GENERAL";"TAB5",#N/A,TRUE,"GENERAL"}</definedName>
    <definedName name="trest" localSheetId="6" hidden="1">{"TAB1",#N/A,TRUE,"GENERAL";"TAB2",#N/A,TRUE,"GENERAL";"TAB3",#N/A,TRUE,"GENERAL";"TAB4",#N/A,TRUE,"GENERAL";"TAB5",#N/A,TRUE,"GENERAL"}</definedName>
    <definedName name="trest" localSheetId="7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localSheetId="3" hidden="1">{"TAB1",#N/A,TRUE,"GENERAL";"TAB2",#N/A,TRUE,"GENERAL";"TAB3",#N/A,TRUE,"GENERAL";"TAB4",#N/A,TRUE,"GENERAL";"TAB5",#N/A,TRUE,"GENERAL"}</definedName>
    <definedName name="tret" localSheetId="4" hidden="1">{"TAB1",#N/A,TRUE,"GENERAL";"TAB2",#N/A,TRUE,"GENERAL";"TAB3",#N/A,TRUE,"GENERAL";"TAB4",#N/A,TRUE,"GENERAL";"TAB5",#N/A,TRUE,"GENERAL"}</definedName>
    <definedName name="tret" localSheetId="5" hidden="1">{"TAB1",#N/A,TRUE,"GENERAL";"TAB2",#N/A,TRUE,"GENERAL";"TAB3",#N/A,TRUE,"GENERAL";"TAB4",#N/A,TRUE,"GENERAL";"TAB5",#N/A,TRUE,"GENERAL"}</definedName>
    <definedName name="tret" localSheetId="6" hidden="1">{"TAB1",#N/A,TRUE,"GENERAL";"TAB2",#N/A,TRUE,"GENERAL";"TAB3",#N/A,TRUE,"GENERAL";"TAB4",#N/A,TRUE,"GENERAL";"TAB5",#N/A,TRUE,"GENERAL"}</definedName>
    <definedName name="tret" localSheetId="7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" hidden="1">{"via1",#N/A,TRUE,"general";"via2",#N/A,TRUE,"general";"via3",#N/A,TRUE,"general"}</definedName>
    <definedName name="trh" localSheetId="2" hidden="1">{"via1",#N/A,TRUE,"general";"via2",#N/A,TRUE,"general";"via3",#N/A,TRUE,"general"}</definedName>
    <definedName name="trh" localSheetId="3" hidden="1">{"via1",#N/A,TRUE,"general";"via2",#N/A,TRUE,"general";"via3",#N/A,TRUE,"general"}</definedName>
    <definedName name="trh" localSheetId="4" hidden="1">{"via1",#N/A,TRUE,"general";"via2",#N/A,TRUE,"general";"via3",#N/A,TRUE,"general"}</definedName>
    <definedName name="trh" localSheetId="5" hidden="1">{"via1",#N/A,TRUE,"general";"via2",#N/A,TRUE,"general";"via3",#N/A,TRUE,"general"}</definedName>
    <definedName name="trh" localSheetId="6" hidden="1">{"via1",#N/A,TRUE,"general";"via2",#N/A,TRUE,"general";"via3",#N/A,TRUE,"general"}</definedName>
    <definedName name="trh" localSheetId="7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localSheetId="3" hidden="1">{"via1",#N/A,TRUE,"general";"via2",#N/A,TRUE,"general";"via3",#N/A,TRUE,"general"}</definedName>
    <definedName name="trhfh" localSheetId="4" hidden="1">{"via1",#N/A,TRUE,"general";"via2",#N/A,TRUE,"general";"via3",#N/A,TRUE,"general"}</definedName>
    <definedName name="trhfh" localSheetId="5" hidden="1">{"via1",#N/A,TRUE,"general";"via2",#N/A,TRUE,"general";"via3",#N/A,TRUE,"general"}</definedName>
    <definedName name="trhfh" localSheetId="6" hidden="1">{"via1",#N/A,TRUE,"general";"via2",#N/A,TRUE,"general";"via3",#N/A,TRUE,"general"}</definedName>
    <definedName name="trhfh" localSheetId="7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1" hidden="1">{"via1",#N/A,TRUE,"general";"via2",#N/A,TRUE,"general";"via3",#N/A,TRUE,"general"}</definedName>
    <definedName name="trjfgjh" localSheetId="2" hidden="1">{"via1",#N/A,TRUE,"general";"via2",#N/A,TRUE,"general";"via3",#N/A,TRUE,"general"}</definedName>
    <definedName name="trjfgjh" localSheetId="3" hidden="1">{"via1",#N/A,TRUE,"general";"via2",#N/A,TRUE,"general";"via3",#N/A,TRUE,"general"}</definedName>
    <definedName name="trjfgjh" localSheetId="4" hidden="1">{"via1",#N/A,TRUE,"general";"via2",#N/A,TRUE,"general";"via3",#N/A,TRUE,"general"}</definedName>
    <definedName name="trjfgjh" localSheetId="5" hidden="1">{"via1",#N/A,TRUE,"general";"via2",#N/A,TRUE,"general";"via3",#N/A,TRUE,"general"}</definedName>
    <definedName name="trjfgjh" localSheetId="6" hidden="1">{"via1",#N/A,TRUE,"general";"via2",#N/A,TRUE,"general";"via3",#N/A,TRUE,"general"}</definedName>
    <definedName name="trjfgjh" localSheetId="7" hidden="1">{"via1",#N/A,TRUE,"general";"via2",#N/A,TRUE,"general";"via3",#N/A,TRUE,"general"}</definedName>
    <definedName name="trjfgjh" hidden="1">{"via1",#N/A,TRUE,"general";"via2",#N/A,TRUE,"general";"via3",#N/A,TRUE,"general"}</definedName>
    <definedName name="TRM">[95]Tablas!$B$2</definedName>
    <definedName name="tru" localSheetId="1" hidden="1">{"via1",#N/A,TRUE,"general";"via2",#N/A,TRUE,"general";"via3",#N/A,TRUE,"general"}</definedName>
    <definedName name="tru" localSheetId="2" hidden="1">{"via1",#N/A,TRUE,"general";"via2",#N/A,TRUE,"general";"via3",#N/A,TRUE,"general"}</definedName>
    <definedName name="tru" localSheetId="3" hidden="1">{"via1",#N/A,TRUE,"general";"via2",#N/A,TRUE,"general";"via3",#N/A,TRUE,"general"}</definedName>
    <definedName name="tru" localSheetId="4" hidden="1">{"via1",#N/A,TRUE,"general";"via2",#N/A,TRUE,"general";"via3",#N/A,TRUE,"general"}</definedName>
    <definedName name="tru" localSheetId="5" hidden="1">{"via1",#N/A,TRUE,"general";"via2",#N/A,TRUE,"general";"via3",#N/A,TRUE,"general"}</definedName>
    <definedName name="tru" localSheetId="6" hidden="1">{"via1",#N/A,TRUE,"general";"via2",#N/A,TRUE,"general";"via3",#N/A,TRUE,"general"}</definedName>
    <definedName name="tru" localSheetId="7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localSheetId="3" hidden="1">{"via1",#N/A,TRUE,"general";"via2",#N/A,TRUE,"general";"via3",#N/A,TRUE,"general"}</definedName>
    <definedName name="truds" localSheetId="4" hidden="1">{"via1",#N/A,TRUE,"general";"via2",#N/A,TRUE,"general";"via3",#N/A,TRUE,"general"}</definedName>
    <definedName name="truds" localSheetId="5" hidden="1">{"via1",#N/A,TRUE,"general";"via2",#N/A,TRUE,"general";"via3",#N/A,TRUE,"general"}</definedName>
    <definedName name="truds" localSheetId="6" hidden="1">{"via1",#N/A,TRUE,"general";"via2",#N/A,TRUE,"general";"via3",#N/A,TRUE,"general"}</definedName>
    <definedName name="truds" localSheetId="7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localSheetId="3" hidden="1">{"via1",#N/A,TRUE,"general";"via2",#N/A,TRUE,"general";"via3",#N/A,TRUE,"general"}</definedName>
    <definedName name="trutu" localSheetId="4" hidden="1">{"via1",#N/A,TRUE,"general";"via2",#N/A,TRUE,"general";"via3",#N/A,TRUE,"general"}</definedName>
    <definedName name="trutu" localSheetId="5" hidden="1">{"via1",#N/A,TRUE,"general";"via2",#N/A,TRUE,"general";"via3",#N/A,TRUE,"general"}</definedName>
    <definedName name="trutu" localSheetId="6" hidden="1">{"via1",#N/A,TRUE,"general";"via2",#N/A,TRUE,"general";"via3",#N/A,TRUE,"general"}</definedName>
    <definedName name="trutu" localSheetId="7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localSheetId="3" hidden="1">{"via1",#N/A,TRUE,"general";"via2",#N/A,TRUE,"general";"via3",#N/A,TRUE,"general"}</definedName>
    <definedName name="trydfg" localSheetId="4" hidden="1">{"via1",#N/A,TRUE,"general";"via2",#N/A,TRUE,"general";"via3",#N/A,TRUE,"general"}</definedName>
    <definedName name="trydfg" localSheetId="5" hidden="1">{"via1",#N/A,TRUE,"general";"via2",#N/A,TRUE,"general";"via3",#N/A,TRUE,"general"}</definedName>
    <definedName name="trydfg" localSheetId="6" hidden="1">{"via1",#N/A,TRUE,"general";"via2",#N/A,TRUE,"general";"via3",#N/A,TRUE,"general"}</definedName>
    <definedName name="trydfg" localSheetId="7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localSheetId="3" hidden="1">{"via1",#N/A,TRUE,"general";"via2",#N/A,TRUE,"general";"via3",#N/A,TRUE,"general"}</definedName>
    <definedName name="trydtrygf" localSheetId="4" hidden="1">{"via1",#N/A,TRUE,"general";"via2",#N/A,TRUE,"general";"via3",#N/A,TRUE,"general"}</definedName>
    <definedName name="trydtrygf" localSheetId="5" hidden="1">{"via1",#N/A,TRUE,"general";"via2",#N/A,TRUE,"general";"via3",#N/A,TRUE,"general"}</definedName>
    <definedName name="trydtrygf" localSheetId="6" hidden="1">{"via1",#N/A,TRUE,"general";"via2",#N/A,TRUE,"general";"via3",#N/A,TRUE,"general"}</definedName>
    <definedName name="trydtrygf" localSheetId="7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localSheetId="2" hidden="1">{"TAB1",#N/A,TRUE,"GENERAL";"TAB2",#N/A,TRUE,"GENERAL";"TAB3",#N/A,TRUE,"GENERAL";"TAB4",#N/A,TRUE,"GENERAL";"TAB5",#N/A,TRUE,"GENERAL"}</definedName>
    <definedName name="tryery" localSheetId="3" hidden="1">{"TAB1",#N/A,TRUE,"GENERAL";"TAB2",#N/A,TRUE,"GENERAL";"TAB3",#N/A,TRUE,"GENERAL";"TAB4",#N/A,TRUE,"GENERAL";"TAB5",#N/A,TRUE,"GENERAL"}</definedName>
    <definedName name="tryery" localSheetId="4" hidden="1">{"TAB1",#N/A,TRUE,"GENERAL";"TAB2",#N/A,TRUE,"GENERAL";"TAB3",#N/A,TRUE,"GENERAL";"TAB4",#N/A,TRUE,"GENERAL";"TAB5",#N/A,TRUE,"GENERAL"}</definedName>
    <definedName name="tryery" localSheetId="5" hidden="1">{"TAB1",#N/A,TRUE,"GENERAL";"TAB2",#N/A,TRUE,"GENERAL";"TAB3",#N/A,TRUE,"GENERAL";"TAB4",#N/A,TRUE,"GENERAL";"TAB5",#N/A,TRUE,"GENERAL"}</definedName>
    <definedName name="tryery" localSheetId="6" hidden="1">{"TAB1",#N/A,TRUE,"GENERAL";"TAB2",#N/A,TRUE,"GENERAL";"TAB3",#N/A,TRUE,"GENERAL";"TAB4",#N/A,TRUE,"GENERAL";"TAB5",#N/A,TRUE,"GENERAL"}</definedName>
    <definedName name="tryery" localSheetId="7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localSheetId="3" hidden="1">{"TAB1",#N/A,TRUE,"GENERAL";"TAB2",#N/A,TRUE,"GENERAL";"TAB3",#N/A,TRUE,"GENERAL";"TAB4",#N/A,TRUE,"GENERAL";"TAB5",#N/A,TRUE,"GENERAL"}</definedName>
    <definedName name="tryi6" localSheetId="4" hidden="1">{"TAB1",#N/A,TRUE,"GENERAL";"TAB2",#N/A,TRUE,"GENERAL";"TAB3",#N/A,TRUE,"GENERAL";"TAB4",#N/A,TRUE,"GENERAL";"TAB5",#N/A,TRUE,"GENERAL"}</definedName>
    <definedName name="tryi6" localSheetId="5" hidden="1">{"TAB1",#N/A,TRUE,"GENERAL";"TAB2",#N/A,TRUE,"GENERAL";"TAB3",#N/A,TRUE,"GENERAL";"TAB4",#N/A,TRUE,"GENERAL";"TAB5",#N/A,TRUE,"GENERAL"}</definedName>
    <definedName name="tryi6" localSheetId="6" hidden="1">{"TAB1",#N/A,TRUE,"GENERAL";"TAB2",#N/A,TRUE,"GENERAL";"TAB3",#N/A,TRUE,"GENERAL";"TAB4",#N/A,TRUE,"GENERAL";"TAB5",#N/A,TRUE,"GENERAL"}</definedName>
    <definedName name="tryi6" localSheetId="7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localSheetId="2" hidden="1">{"via1",#N/A,TRUE,"general";"via2",#N/A,TRUE,"general";"via3",#N/A,TRUE,"general"}</definedName>
    <definedName name="tryrth" localSheetId="3" hidden="1">{"via1",#N/A,TRUE,"general";"via2",#N/A,TRUE,"general";"via3",#N/A,TRUE,"general"}</definedName>
    <definedName name="tryrth" localSheetId="4" hidden="1">{"via1",#N/A,TRUE,"general";"via2",#N/A,TRUE,"general";"via3",#N/A,TRUE,"general"}</definedName>
    <definedName name="tryrth" localSheetId="5" hidden="1">{"via1",#N/A,TRUE,"general";"via2",#N/A,TRUE,"general";"via3",#N/A,TRUE,"general"}</definedName>
    <definedName name="tryrth" localSheetId="6" hidden="1">{"via1",#N/A,TRUE,"general";"via2",#N/A,TRUE,"general";"via3",#N/A,TRUE,"general"}</definedName>
    <definedName name="tryrth" localSheetId="7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1" hidden="1">{"TAB1",#N/A,TRUE,"GENERAL";"TAB2",#N/A,TRUE,"GENERAL";"TAB3",#N/A,TRUE,"GENERAL";"TAB4",#N/A,TRUE,"GENERAL";"TAB5",#N/A,TRUE,"GENERAL"}</definedName>
    <definedName name="tsert" localSheetId="2" hidden="1">{"TAB1",#N/A,TRUE,"GENERAL";"TAB2",#N/A,TRUE,"GENERAL";"TAB3",#N/A,TRUE,"GENERAL";"TAB4",#N/A,TRUE,"GENERAL";"TAB5",#N/A,TRUE,"GENERAL"}</definedName>
    <definedName name="tsert" localSheetId="3" hidden="1">{"TAB1",#N/A,TRUE,"GENERAL";"TAB2",#N/A,TRUE,"GENERAL";"TAB3",#N/A,TRUE,"GENERAL";"TAB4",#N/A,TRUE,"GENERAL";"TAB5",#N/A,TRUE,"GENERAL"}</definedName>
    <definedName name="tsert" localSheetId="4" hidden="1">{"TAB1",#N/A,TRUE,"GENERAL";"TAB2",#N/A,TRUE,"GENERAL";"TAB3",#N/A,TRUE,"GENERAL";"TAB4",#N/A,TRUE,"GENERAL";"TAB5",#N/A,TRUE,"GENERAL"}</definedName>
    <definedName name="tsert" localSheetId="5" hidden="1">{"TAB1",#N/A,TRUE,"GENERAL";"TAB2",#N/A,TRUE,"GENERAL";"TAB3",#N/A,TRUE,"GENERAL";"TAB4",#N/A,TRUE,"GENERAL";"TAB5",#N/A,TRUE,"GENERAL"}</definedName>
    <definedName name="tsert" localSheetId="6" hidden="1">{"TAB1",#N/A,TRUE,"GENERAL";"TAB2",#N/A,TRUE,"GENERAL";"TAB3",#N/A,TRUE,"GENERAL";"TAB4",#N/A,TRUE,"GENERAL";"TAB5",#N/A,TRUE,"GENERAL"}</definedName>
    <definedName name="tsert" localSheetId="7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localSheetId="1" hidden="1">{"via1",#N/A,TRUE,"general";"via2",#N/A,TRUE,"general";"via3",#N/A,TRUE,"general"}</definedName>
    <definedName name="TTR" localSheetId="2" hidden="1">{"via1",#N/A,TRUE,"general";"via2",#N/A,TRUE,"general";"via3",#N/A,TRUE,"general"}</definedName>
    <definedName name="TTR" localSheetId="3" hidden="1">{"via1",#N/A,TRUE,"general";"via2",#N/A,TRUE,"general";"via3",#N/A,TRUE,"general"}</definedName>
    <definedName name="TTR" localSheetId="4" hidden="1">{"via1",#N/A,TRUE,"general";"via2",#N/A,TRUE,"general";"via3",#N/A,TRUE,"general"}</definedName>
    <definedName name="TTR" localSheetId="5" hidden="1">{"via1",#N/A,TRUE,"general";"via2",#N/A,TRUE,"general";"via3",#N/A,TRUE,"general"}</definedName>
    <definedName name="TTR" localSheetId="6" hidden="1">{"via1",#N/A,TRUE,"general";"via2",#N/A,TRUE,"general";"via3",#N/A,TRUE,"general"}</definedName>
    <definedName name="TTR" localSheetId="7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localSheetId="3" hidden="1">{"via1",#N/A,TRUE,"general";"via2",#N/A,TRUE,"general";"via3",#N/A,TRUE,"general"}</definedName>
    <definedName name="ttrff" localSheetId="4" hidden="1">{"via1",#N/A,TRUE,"general";"via2",#N/A,TRUE,"general";"via3",#N/A,TRUE,"general"}</definedName>
    <definedName name="ttrff" localSheetId="5" hidden="1">{"via1",#N/A,TRUE,"general";"via2",#N/A,TRUE,"general";"via3",#N/A,TRUE,"general"}</definedName>
    <definedName name="ttrff" localSheetId="6" hidden="1">{"via1",#N/A,TRUE,"general";"via2",#N/A,TRUE,"general";"via3",#N/A,TRUE,"general"}</definedName>
    <definedName name="ttrff" localSheetId="7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localSheetId="2" hidden="1">{"TAB1",#N/A,TRUE,"GENERAL";"TAB2",#N/A,TRUE,"GENERAL";"TAB3",#N/A,TRUE,"GENERAL";"TAB4",#N/A,TRUE,"GENERAL";"TAB5",#N/A,TRUE,"GENERAL"}</definedName>
    <definedName name="ttt" localSheetId="3" hidden="1">{"TAB1",#N/A,TRUE,"GENERAL";"TAB2",#N/A,TRUE,"GENERAL";"TAB3",#N/A,TRUE,"GENERAL";"TAB4",#N/A,TRUE,"GENERAL";"TAB5",#N/A,TRUE,"GENERAL"}</definedName>
    <definedName name="ttt" localSheetId="4" hidden="1">{"TAB1",#N/A,TRUE,"GENERAL";"TAB2",#N/A,TRUE,"GENERAL";"TAB3",#N/A,TRUE,"GENERAL";"TAB4",#N/A,TRUE,"GENERAL";"TAB5",#N/A,TRUE,"GENERAL"}</definedName>
    <definedName name="ttt" localSheetId="5" hidden="1">{"TAB1",#N/A,TRUE,"GENERAL";"TAB2",#N/A,TRUE,"GENERAL";"TAB3",#N/A,TRUE,"GENERAL";"TAB4",#N/A,TRUE,"GENERAL";"TAB5",#N/A,TRUE,"GENERAL"}</definedName>
    <definedName name="ttt" localSheetId="6" hidden="1">{"TAB1",#N/A,TRUE,"GENERAL";"TAB2",#N/A,TRUE,"GENERAL";"TAB3",#N/A,TRUE,"GENERAL";"TAB4",#N/A,TRUE,"GENERAL";"TAB5",#N/A,TRUE,"GENERAL"}</definedName>
    <definedName name="ttt" localSheetId="7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" hidden="1">{"via1",#N/A,TRUE,"general";"via2",#N/A,TRUE,"general";"via3",#N/A,TRUE,"general"}</definedName>
    <definedName name="tttt7" localSheetId="2" hidden="1">{"via1",#N/A,TRUE,"general";"via2",#N/A,TRUE,"general";"via3",#N/A,TRUE,"general"}</definedName>
    <definedName name="tttt7" localSheetId="3" hidden="1">{"via1",#N/A,TRUE,"general";"via2",#N/A,TRUE,"general";"via3",#N/A,TRUE,"general"}</definedName>
    <definedName name="tttt7" localSheetId="4" hidden="1">{"via1",#N/A,TRUE,"general";"via2",#N/A,TRUE,"general";"via3",#N/A,TRUE,"general"}</definedName>
    <definedName name="tttt7" localSheetId="5" hidden="1">{"via1",#N/A,TRUE,"general";"via2",#N/A,TRUE,"general";"via3",#N/A,TRUE,"general"}</definedName>
    <definedName name="tttt7" localSheetId="6" hidden="1">{"via1",#N/A,TRUE,"general";"via2",#N/A,TRUE,"general";"via3",#N/A,TRUE,"general"}</definedName>
    <definedName name="tttt7" localSheetId="7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localSheetId="2" hidden="1">{"TAB1",#N/A,TRUE,"GENERAL";"TAB2",#N/A,TRUE,"GENERAL";"TAB3",#N/A,TRUE,"GENERAL";"TAB4",#N/A,TRUE,"GENERAL";"TAB5",#N/A,TRUE,"GENERAL"}</definedName>
    <definedName name="tttthy" localSheetId="3" hidden="1">{"TAB1",#N/A,TRUE,"GENERAL";"TAB2",#N/A,TRUE,"GENERAL";"TAB3",#N/A,TRUE,"GENERAL";"TAB4",#N/A,TRUE,"GENERAL";"TAB5",#N/A,TRUE,"GENERAL"}</definedName>
    <definedName name="tttthy" localSheetId="4" hidden="1">{"TAB1",#N/A,TRUE,"GENERAL";"TAB2",#N/A,TRUE,"GENERAL";"TAB3",#N/A,TRUE,"GENERAL";"TAB4",#N/A,TRUE,"GENERAL";"TAB5",#N/A,TRUE,"GENERAL"}</definedName>
    <definedName name="tttthy" localSheetId="5" hidden="1">{"TAB1",#N/A,TRUE,"GENERAL";"TAB2",#N/A,TRUE,"GENERAL";"TAB3",#N/A,TRUE,"GENERAL";"TAB4",#N/A,TRUE,"GENERAL";"TAB5",#N/A,TRUE,"GENERAL"}</definedName>
    <definedName name="tttthy" localSheetId="6" hidden="1">{"TAB1",#N/A,TRUE,"GENERAL";"TAB2",#N/A,TRUE,"GENERAL";"TAB3",#N/A,TRUE,"GENERAL";"TAB4",#N/A,TRUE,"GENERAL";"TAB5",#N/A,TRUE,"GENERAL"}</definedName>
    <definedName name="tttthy" localSheetId="7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localSheetId="2" hidden="1">{"via1",#N/A,TRUE,"general";"via2",#N/A,TRUE,"general";"via3",#N/A,TRUE,"general"}</definedName>
    <definedName name="ttttr" localSheetId="3" hidden="1">{"via1",#N/A,TRUE,"general";"via2",#N/A,TRUE,"general";"via3",#N/A,TRUE,"general"}</definedName>
    <definedName name="ttttr" localSheetId="4" hidden="1">{"via1",#N/A,TRUE,"general";"via2",#N/A,TRUE,"general";"via3",#N/A,TRUE,"general"}</definedName>
    <definedName name="ttttr" localSheetId="5" hidden="1">{"via1",#N/A,TRUE,"general";"via2",#N/A,TRUE,"general";"via3",#N/A,TRUE,"general"}</definedName>
    <definedName name="ttttr" localSheetId="6" hidden="1">{"via1",#N/A,TRUE,"general";"via2",#N/A,TRUE,"general";"via3",#N/A,TRUE,"general"}</definedName>
    <definedName name="ttttr" localSheetId="7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localSheetId="2" hidden="1">{"TAB1",#N/A,TRUE,"GENERAL";"TAB2",#N/A,TRUE,"GENERAL";"TAB3",#N/A,TRUE,"GENERAL";"TAB4",#N/A,TRUE,"GENERAL";"TAB5",#N/A,TRUE,"GENERAL"}</definedName>
    <definedName name="ttttt" localSheetId="3" hidden="1">{"TAB1",#N/A,TRUE,"GENERAL";"TAB2",#N/A,TRUE,"GENERAL";"TAB3",#N/A,TRUE,"GENERAL";"TAB4",#N/A,TRUE,"GENERAL";"TAB5",#N/A,TRUE,"GENERAL"}</definedName>
    <definedName name="ttttt" localSheetId="4" hidden="1">{"TAB1",#N/A,TRUE,"GENERAL";"TAB2",#N/A,TRUE,"GENERAL";"TAB3",#N/A,TRUE,"GENERAL";"TAB4",#N/A,TRUE,"GENERAL";"TAB5",#N/A,TRUE,"GENERAL"}</definedName>
    <definedName name="ttttt" localSheetId="5" hidden="1">{"TAB1",#N/A,TRUE,"GENERAL";"TAB2",#N/A,TRUE,"GENERAL";"TAB3",#N/A,TRUE,"GENERAL";"TAB4",#N/A,TRUE,"GENERAL";"TAB5",#N/A,TRUE,"GENERAL"}</definedName>
    <definedName name="ttttt" localSheetId="6" hidden="1">{"TAB1",#N/A,TRUE,"GENERAL";"TAB2",#N/A,TRUE,"GENERAL";"TAB3",#N/A,TRUE,"GENERAL";"TAB4",#N/A,TRUE,"GENERAL";"TAB5",#N/A,TRUE,"GENERAL"}</definedName>
    <definedName name="ttttt" localSheetId="7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1" hidden="1">{"via1",#N/A,TRUE,"general";"via2",#N/A,TRUE,"general";"via3",#N/A,TRUE,"general"}</definedName>
    <definedName name="tu" localSheetId="2" hidden="1">{"via1",#N/A,TRUE,"general";"via2",#N/A,TRUE,"general";"via3",#N/A,TRUE,"general"}</definedName>
    <definedName name="tu" localSheetId="3" hidden="1">{"via1",#N/A,TRUE,"general";"via2",#N/A,TRUE,"general";"via3",#N/A,TRUE,"general"}</definedName>
    <definedName name="tu" localSheetId="4" hidden="1">{"via1",#N/A,TRUE,"general";"via2",#N/A,TRUE,"general";"via3",#N/A,TRUE,"general"}</definedName>
    <definedName name="tu" localSheetId="5" hidden="1">{"via1",#N/A,TRUE,"general";"via2",#N/A,TRUE,"general";"via3",#N/A,TRUE,"general"}</definedName>
    <definedName name="tu" localSheetId="6" hidden="1">{"via1",#N/A,TRUE,"general";"via2",#N/A,TRUE,"general";"via3",#N/A,TRUE,"general"}</definedName>
    <definedName name="tu" localSheetId="7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1" hidden="1">{"TAB1",#N/A,TRUE,"GENERAL";"TAB2",#N/A,TRUE,"GENERAL";"TAB3",#N/A,TRUE,"GENERAL";"TAB4",#N/A,TRUE,"GENERAL";"TAB5",#N/A,TRUE,"GENERAL"}</definedName>
    <definedName name="tur" localSheetId="2" hidden="1">{"TAB1",#N/A,TRUE,"GENERAL";"TAB2",#N/A,TRUE,"GENERAL";"TAB3",#N/A,TRUE,"GENERAL";"TAB4",#N/A,TRUE,"GENERAL";"TAB5",#N/A,TRUE,"GENERAL"}</definedName>
    <definedName name="tur" localSheetId="3" hidden="1">{"TAB1",#N/A,TRUE,"GENERAL";"TAB2",#N/A,TRUE,"GENERAL";"TAB3",#N/A,TRUE,"GENERAL";"TAB4",#N/A,TRUE,"GENERAL";"TAB5",#N/A,TRUE,"GENERAL"}</definedName>
    <definedName name="tur" localSheetId="4" hidden="1">{"TAB1",#N/A,TRUE,"GENERAL";"TAB2",#N/A,TRUE,"GENERAL";"TAB3",#N/A,TRUE,"GENERAL";"TAB4",#N/A,TRUE,"GENERAL";"TAB5",#N/A,TRUE,"GENERAL"}</definedName>
    <definedName name="tur" localSheetId="5" hidden="1">{"TAB1",#N/A,TRUE,"GENERAL";"TAB2",#N/A,TRUE,"GENERAL";"TAB3",#N/A,TRUE,"GENERAL";"TAB4",#N/A,TRUE,"GENERAL";"TAB5",#N/A,TRUE,"GENERAL"}</definedName>
    <definedName name="tur" localSheetId="6" hidden="1">{"TAB1",#N/A,TRUE,"GENERAL";"TAB2",#N/A,TRUE,"GENERAL";"TAB3",#N/A,TRUE,"GENERAL";"TAB4",#N/A,TRUE,"GENERAL";"TAB5",#N/A,TRUE,"GENERAL"}</definedName>
    <definedName name="tur" localSheetId="7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localSheetId="3" hidden="1">{"TAB1",#N/A,TRUE,"GENERAL";"TAB2",#N/A,TRUE,"GENERAL";"TAB3",#N/A,TRUE,"GENERAL";"TAB4",#N/A,TRUE,"GENERAL";"TAB5",#N/A,TRUE,"GENERAL"}</definedName>
    <definedName name="turu" localSheetId="4" hidden="1">{"TAB1",#N/A,TRUE,"GENERAL";"TAB2",#N/A,TRUE,"GENERAL";"TAB3",#N/A,TRUE,"GENERAL";"TAB4",#N/A,TRUE,"GENERAL";"TAB5",#N/A,TRUE,"GENERAL"}</definedName>
    <definedName name="turu" localSheetId="5" hidden="1">{"TAB1",#N/A,TRUE,"GENERAL";"TAB2",#N/A,TRUE,"GENERAL";"TAB3",#N/A,TRUE,"GENERAL";"TAB4",#N/A,TRUE,"GENERAL";"TAB5",#N/A,TRUE,"GENERAL"}</definedName>
    <definedName name="turu" localSheetId="6" hidden="1">{"TAB1",#N/A,TRUE,"GENERAL";"TAB2",#N/A,TRUE,"GENERAL";"TAB3",#N/A,TRUE,"GENERAL";"TAB4",#N/A,TRUE,"GENERAL";"TAB5",#N/A,TRUE,"GENERAL"}</definedName>
    <definedName name="turu" localSheetId="7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'[80]CCP,LEYES, Y DEC.'!#REF!</definedName>
    <definedName name="twer" localSheetId="1" hidden="1">{"TAB1",#N/A,TRUE,"GENERAL";"TAB2",#N/A,TRUE,"GENERAL";"TAB3",#N/A,TRUE,"GENERAL";"TAB4",#N/A,TRUE,"GENERAL";"TAB5",#N/A,TRUE,"GENERAL"}</definedName>
    <definedName name="twer" localSheetId="2" hidden="1">{"TAB1",#N/A,TRUE,"GENERAL";"TAB2",#N/A,TRUE,"GENERAL";"TAB3",#N/A,TRUE,"GENERAL";"TAB4",#N/A,TRUE,"GENERAL";"TAB5",#N/A,TRUE,"GENERAL"}</definedName>
    <definedName name="twer" localSheetId="3" hidden="1">{"TAB1",#N/A,TRUE,"GENERAL";"TAB2",#N/A,TRUE,"GENERAL";"TAB3",#N/A,TRUE,"GENERAL";"TAB4",#N/A,TRUE,"GENERAL";"TAB5",#N/A,TRUE,"GENERAL"}</definedName>
    <definedName name="twer" localSheetId="4" hidden="1">{"TAB1",#N/A,TRUE,"GENERAL";"TAB2",#N/A,TRUE,"GENERAL";"TAB3",#N/A,TRUE,"GENERAL";"TAB4",#N/A,TRUE,"GENERAL";"TAB5",#N/A,TRUE,"GENERAL"}</definedName>
    <definedName name="twer" localSheetId="5" hidden="1">{"TAB1",#N/A,TRUE,"GENERAL";"TAB2",#N/A,TRUE,"GENERAL";"TAB3",#N/A,TRUE,"GENERAL";"TAB4",#N/A,TRUE,"GENERAL";"TAB5",#N/A,TRUE,"GENERAL"}</definedName>
    <definedName name="twer" localSheetId="6" hidden="1">{"TAB1",#N/A,TRUE,"GENERAL";"TAB2",#N/A,TRUE,"GENERAL";"TAB3",#N/A,TRUE,"GENERAL";"TAB4",#N/A,TRUE,"GENERAL";"TAB5",#N/A,TRUE,"GENERAL"}</definedName>
    <definedName name="twer" localSheetId="7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localSheetId="3" hidden="1">{"TAB1",#N/A,TRUE,"GENERAL";"TAB2",#N/A,TRUE,"GENERAL";"TAB3",#N/A,TRUE,"GENERAL";"TAB4",#N/A,TRUE,"GENERAL";"TAB5",#N/A,TRUE,"GENERAL"}</definedName>
    <definedName name="twet" localSheetId="4" hidden="1">{"TAB1",#N/A,TRUE,"GENERAL";"TAB2",#N/A,TRUE,"GENERAL";"TAB3",#N/A,TRUE,"GENERAL";"TAB4",#N/A,TRUE,"GENERAL";"TAB5",#N/A,TRUE,"GENERAL"}</definedName>
    <definedName name="twet" localSheetId="5" hidden="1">{"TAB1",#N/A,TRUE,"GENERAL";"TAB2",#N/A,TRUE,"GENERAL";"TAB3",#N/A,TRUE,"GENERAL";"TAB4",#N/A,TRUE,"GENERAL";"TAB5",#N/A,TRUE,"GENERAL"}</definedName>
    <definedName name="twet" localSheetId="6" hidden="1">{"TAB1",#N/A,TRUE,"GENERAL";"TAB2",#N/A,TRUE,"GENERAL";"TAB3",#N/A,TRUE,"GENERAL";"TAB4",#N/A,TRUE,"GENERAL";"TAB5",#N/A,TRUE,"GENERAL"}</definedName>
    <definedName name="twet" localSheetId="7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1" hidden="1">{"via1",#N/A,TRUE,"general";"via2",#N/A,TRUE,"general";"via3",#N/A,TRUE,"general"}</definedName>
    <definedName name="ty" localSheetId="2" hidden="1">{"via1",#N/A,TRUE,"general";"via2",#N/A,TRUE,"general";"via3",#N/A,TRUE,"general"}</definedName>
    <definedName name="ty" localSheetId="3" hidden="1">{"via1",#N/A,TRUE,"general";"via2",#N/A,TRUE,"general";"via3",#N/A,TRUE,"general"}</definedName>
    <definedName name="ty" localSheetId="4" hidden="1">{"via1",#N/A,TRUE,"general";"via2",#N/A,TRUE,"general";"via3",#N/A,TRUE,"general"}</definedName>
    <definedName name="ty" localSheetId="5" hidden="1">{"via1",#N/A,TRUE,"general";"via2",#N/A,TRUE,"general";"via3",#N/A,TRUE,"general"}</definedName>
    <definedName name="ty" localSheetId="6" hidden="1">{"via1",#N/A,TRUE,"general";"via2",#N/A,TRUE,"general";"via3",#N/A,TRUE,"general"}</definedName>
    <definedName name="ty" localSheetId="7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localSheetId="3" hidden="1">{"via1",#N/A,TRUE,"general";"via2",#N/A,TRUE,"general";"via3",#N/A,TRUE,"general"}</definedName>
    <definedName name="tyery" localSheetId="4" hidden="1">{"via1",#N/A,TRUE,"general";"via2",#N/A,TRUE,"general";"via3",#N/A,TRUE,"general"}</definedName>
    <definedName name="tyery" localSheetId="5" hidden="1">{"via1",#N/A,TRUE,"general";"via2",#N/A,TRUE,"general";"via3",#N/A,TRUE,"general"}</definedName>
    <definedName name="tyery" localSheetId="6" hidden="1">{"via1",#N/A,TRUE,"general";"via2",#N/A,TRUE,"general";"via3",#N/A,TRUE,"general"}</definedName>
    <definedName name="tyery" localSheetId="7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" localSheetId="2" hidden="1">{"TAB1",#N/A,TRUE,"GENERAL";"TAB2",#N/A,TRUE,"GENERAL";"TAB3",#N/A,TRUE,"GENERAL";"TAB4",#N/A,TRUE,"GENERAL";"TAB5",#N/A,TRUE,"GENERAL"}</definedName>
    <definedName name="tyj" localSheetId="3" hidden="1">{"TAB1",#N/A,TRUE,"GENERAL";"TAB2",#N/A,TRUE,"GENERAL";"TAB3",#N/A,TRUE,"GENERAL";"TAB4",#N/A,TRUE,"GENERAL";"TAB5",#N/A,TRUE,"GENERAL"}</definedName>
    <definedName name="tyj" localSheetId="4" hidden="1">{"TAB1",#N/A,TRUE,"GENERAL";"TAB2",#N/A,TRUE,"GENERAL";"TAB3",#N/A,TRUE,"GENERAL";"TAB4",#N/A,TRUE,"GENERAL";"TAB5",#N/A,TRUE,"GENERAL"}</definedName>
    <definedName name="tyj" localSheetId="5" hidden="1">{"TAB1",#N/A,TRUE,"GENERAL";"TAB2",#N/A,TRUE,"GENERAL";"TAB3",#N/A,TRUE,"GENERAL";"TAB4",#N/A,TRUE,"GENERAL";"TAB5",#N/A,TRUE,"GENERAL"}</definedName>
    <definedName name="tyj" localSheetId="6" hidden="1">{"TAB1",#N/A,TRUE,"GENERAL";"TAB2",#N/A,TRUE,"GENERAL";"TAB3",#N/A,TRUE,"GENERAL";"TAB4",#N/A,TRUE,"GENERAL";"TAB5",#N/A,TRUE,"GENERAL"}</definedName>
    <definedName name="tyj" localSheetId="7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localSheetId="3" hidden="1">{"TAB1",#N/A,TRUE,"GENERAL";"TAB2",#N/A,TRUE,"GENERAL";"TAB3",#N/A,TRUE,"GENERAL";"TAB4",#N/A,TRUE,"GENERAL";"TAB5",#N/A,TRUE,"GENERAL"}</definedName>
    <definedName name="tyjtyj" localSheetId="4" hidden="1">{"TAB1",#N/A,TRUE,"GENERAL";"TAB2",#N/A,TRUE,"GENERAL";"TAB3",#N/A,TRUE,"GENERAL";"TAB4",#N/A,TRUE,"GENERAL";"TAB5",#N/A,TRUE,"GENERAL"}</definedName>
    <definedName name="tyjtyj" localSheetId="5" hidden="1">{"TAB1",#N/A,TRUE,"GENERAL";"TAB2",#N/A,TRUE,"GENERAL";"TAB3",#N/A,TRUE,"GENERAL";"TAB4",#N/A,TRUE,"GENERAL";"TAB5",#N/A,TRUE,"GENERAL"}</definedName>
    <definedName name="tyjtyj" localSheetId="6" hidden="1">{"TAB1",#N/A,TRUE,"GENERAL";"TAB2",#N/A,TRUE,"GENERAL";"TAB3",#N/A,TRUE,"GENERAL";"TAB4",#N/A,TRUE,"GENERAL";"TAB5",#N/A,TRUE,"GENERAL"}</definedName>
    <definedName name="tyjtyj" localSheetId="7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localSheetId="3" hidden="1">{"TAB1",#N/A,TRUE,"GENERAL";"TAB2",#N/A,TRUE,"GENERAL";"TAB3",#N/A,TRUE,"GENERAL";"TAB4",#N/A,TRUE,"GENERAL";"TAB5",#N/A,TRUE,"GENERAL"}</definedName>
    <definedName name="tyjytjuyjuy" localSheetId="4" hidden="1">{"TAB1",#N/A,TRUE,"GENERAL";"TAB2",#N/A,TRUE,"GENERAL";"TAB3",#N/A,TRUE,"GENERAL";"TAB4",#N/A,TRUE,"GENERAL";"TAB5",#N/A,TRUE,"GENERAL"}</definedName>
    <definedName name="tyjytjuyjuy" localSheetId="5" hidden="1">{"TAB1",#N/A,TRUE,"GENERAL";"TAB2",#N/A,TRUE,"GENERAL";"TAB3",#N/A,TRUE,"GENERAL";"TAB4",#N/A,TRUE,"GENERAL";"TAB5",#N/A,TRUE,"GENERAL"}</definedName>
    <definedName name="tyjytjuyjuy" localSheetId="6" hidden="1">{"TAB1",#N/A,TRUE,"GENERAL";"TAB2",#N/A,TRUE,"GENERAL";"TAB3",#N/A,TRUE,"GENERAL";"TAB4",#N/A,TRUE,"GENERAL";"TAB5",#N/A,TRUE,"GENERAL"}</definedName>
    <definedName name="tyjytjuyjuy" localSheetId="7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k" localSheetId="2" hidden="1">{"via1",#N/A,TRUE,"general";"via2",#N/A,TRUE,"general";"via3",#N/A,TRUE,"general"}</definedName>
    <definedName name="tyk" localSheetId="3" hidden="1">{"via1",#N/A,TRUE,"general";"via2",#N/A,TRUE,"general";"via3",#N/A,TRUE,"general"}</definedName>
    <definedName name="tyk" localSheetId="4" hidden="1">{"via1",#N/A,TRUE,"general";"via2",#N/A,TRUE,"general";"via3",#N/A,TRUE,"general"}</definedName>
    <definedName name="tyk" localSheetId="5" hidden="1">{"via1",#N/A,TRUE,"general";"via2",#N/A,TRUE,"general";"via3",#N/A,TRUE,"general"}</definedName>
    <definedName name="tyk" localSheetId="6" hidden="1">{"via1",#N/A,TRUE,"general";"via2",#N/A,TRUE,"general";"via3",#N/A,TRUE,"general"}</definedName>
    <definedName name="tyk" localSheetId="7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localSheetId="3" hidden="1">{"via1",#N/A,TRUE,"general";"via2",#N/A,TRUE,"general";"via3",#N/A,TRUE,"general"}</definedName>
    <definedName name="tym" localSheetId="4" hidden="1">{"via1",#N/A,TRUE,"general";"via2",#N/A,TRUE,"general";"via3",#N/A,TRUE,"general"}</definedName>
    <definedName name="tym" localSheetId="5" hidden="1">{"via1",#N/A,TRUE,"general";"via2",#N/A,TRUE,"general";"via3",#N/A,TRUE,"general"}</definedName>
    <definedName name="tym" localSheetId="6" hidden="1">{"via1",#N/A,TRUE,"general";"via2",#N/A,TRUE,"general";"via3",#N/A,TRUE,"general"}</definedName>
    <definedName name="tym" localSheetId="7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localSheetId="3" hidden="1">{"via1",#N/A,TRUE,"general";"via2",#N/A,TRUE,"general";"via3",#N/A,TRUE,"general"}</definedName>
    <definedName name="tyr" localSheetId="4" hidden="1">{"via1",#N/A,TRUE,"general";"via2",#N/A,TRUE,"general";"via3",#N/A,TRUE,"general"}</definedName>
    <definedName name="tyr" localSheetId="5" hidden="1">{"via1",#N/A,TRUE,"general";"via2",#N/A,TRUE,"general";"via3",#N/A,TRUE,"general"}</definedName>
    <definedName name="tyr" localSheetId="6" hidden="1">{"via1",#N/A,TRUE,"general";"via2",#N/A,TRUE,"general";"via3",#N/A,TRUE,"general"}</definedName>
    <definedName name="tyr" localSheetId="7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localSheetId="3" hidden="1">{"TAB1",#N/A,TRUE,"GENERAL";"TAB2",#N/A,TRUE,"GENERAL";"TAB3",#N/A,TRUE,"GENERAL";"TAB4",#N/A,TRUE,"GENERAL";"TAB5",#N/A,TRUE,"GENERAL"}</definedName>
    <definedName name="tytgfhgfh" localSheetId="4" hidden="1">{"TAB1",#N/A,TRUE,"GENERAL";"TAB2",#N/A,TRUE,"GENERAL";"TAB3",#N/A,TRUE,"GENERAL";"TAB4",#N/A,TRUE,"GENERAL";"TAB5",#N/A,TRUE,"GENERAL"}</definedName>
    <definedName name="tytgfhgfh" localSheetId="5" hidden="1">{"TAB1",#N/A,TRUE,"GENERAL";"TAB2",#N/A,TRUE,"GENERAL";"TAB3",#N/A,TRUE,"GENERAL";"TAB4",#N/A,TRUE,"GENERAL";"TAB5",#N/A,TRUE,"GENERAL"}</definedName>
    <definedName name="tytgfhgfh" localSheetId="6" hidden="1">{"TAB1",#N/A,TRUE,"GENERAL";"TAB2",#N/A,TRUE,"GENERAL";"TAB3",#N/A,TRUE,"GENERAL";"TAB4",#N/A,TRUE,"GENERAL";"TAB5",#N/A,TRUE,"GENERAL"}</definedName>
    <definedName name="tytgfhgfh" localSheetId="7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localSheetId="3" hidden="1">{"TAB1",#N/A,TRUE,"GENERAL";"TAB2",#N/A,TRUE,"GENERAL";"TAB3",#N/A,TRUE,"GENERAL";"TAB4",#N/A,TRUE,"GENERAL";"TAB5",#N/A,TRUE,"GENERAL"}</definedName>
    <definedName name="tyty" localSheetId="4" hidden="1">{"TAB1",#N/A,TRUE,"GENERAL";"TAB2",#N/A,TRUE,"GENERAL";"TAB3",#N/A,TRUE,"GENERAL";"TAB4",#N/A,TRUE,"GENERAL";"TAB5",#N/A,TRUE,"GENERAL"}</definedName>
    <definedName name="tyty" localSheetId="5" hidden="1">{"TAB1",#N/A,TRUE,"GENERAL";"TAB2",#N/A,TRUE,"GENERAL";"TAB3",#N/A,TRUE,"GENERAL";"TAB4",#N/A,TRUE,"GENERAL";"TAB5",#N/A,TRUE,"GENERAL"}</definedName>
    <definedName name="tyty" localSheetId="6" hidden="1">{"TAB1",#N/A,TRUE,"GENERAL";"TAB2",#N/A,TRUE,"GENERAL";"TAB3",#N/A,TRUE,"GENERAL";"TAB4",#N/A,TRUE,"GENERAL";"TAB5",#N/A,TRUE,"GENERAL"}</definedName>
    <definedName name="tyty" localSheetId="7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localSheetId="3" hidden="1">{"TAB1",#N/A,TRUE,"GENERAL";"TAB2",#N/A,TRUE,"GENERAL";"TAB3",#N/A,TRUE,"GENERAL";"TAB4",#N/A,TRUE,"GENERAL";"TAB5",#N/A,TRUE,"GENERAL"}</definedName>
    <definedName name="TYUIYI" localSheetId="4" hidden="1">{"TAB1",#N/A,TRUE,"GENERAL";"TAB2",#N/A,TRUE,"GENERAL";"TAB3",#N/A,TRUE,"GENERAL";"TAB4",#N/A,TRUE,"GENERAL";"TAB5",#N/A,TRUE,"GENERAL"}</definedName>
    <definedName name="TYUIYI" localSheetId="5" hidden="1">{"TAB1",#N/A,TRUE,"GENERAL";"TAB2",#N/A,TRUE,"GENERAL";"TAB3",#N/A,TRUE,"GENERAL";"TAB4",#N/A,TRUE,"GENERAL";"TAB5",#N/A,TRUE,"GENERAL"}</definedName>
    <definedName name="TYUIYI" localSheetId="6" hidden="1">{"TAB1",#N/A,TRUE,"GENERAL";"TAB2",#N/A,TRUE,"GENERAL";"TAB3",#N/A,TRUE,"GENERAL";"TAB4",#N/A,TRUE,"GENERAL";"TAB5",#N/A,TRUE,"GENERAL"}</definedName>
    <definedName name="TYUIYI" localSheetId="7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localSheetId="3" hidden="1">{"TAB1",#N/A,TRUE,"GENERAL";"TAB2",#N/A,TRUE,"GENERAL";"TAB3",#N/A,TRUE,"GENERAL";"TAB4",#N/A,TRUE,"GENERAL";"TAB5",#N/A,TRUE,"GENERAL"}</definedName>
    <definedName name="tyujh" localSheetId="4" hidden="1">{"TAB1",#N/A,TRUE,"GENERAL";"TAB2",#N/A,TRUE,"GENERAL";"TAB3",#N/A,TRUE,"GENERAL";"TAB4",#N/A,TRUE,"GENERAL";"TAB5",#N/A,TRUE,"GENERAL"}</definedName>
    <definedName name="tyujh" localSheetId="5" hidden="1">{"TAB1",#N/A,TRUE,"GENERAL";"TAB2",#N/A,TRUE,"GENERAL";"TAB3",#N/A,TRUE,"GENERAL";"TAB4",#N/A,TRUE,"GENERAL";"TAB5",#N/A,TRUE,"GENERAL"}</definedName>
    <definedName name="tyujh" localSheetId="6" hidden="1">{"TAB1",#N/A,TRUE,"GENERAL";"TAB2",#N/A,TRUE,"GENERAL";"TAB3",#N/A,TRUE,"GENERAL";"TAB4",#N/A,TRUE,"GENERAL";"TAB5",#N/A,TRUE,"GENERAL"}</definedName>
    <definedName name="tyujh" localSheetId="7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localSheetId="3" hidden="1">{"TAB1",#N/A,TRUE,"GENERAL";"TAB2",#N/A,TRUE,"GENERAL";"TAB3",#N/A,TRUE,"GENERAL";"TAB4",#N/A,TRUE,"GENERAL";"TAB5",#N/A,TRUE,"GENERAL"}</definedName>
    <definedName name="tyuty" localSheetId="4" hidden="1">{"TAB1",#N/A,TRUE,"GENERAL";"TAB2",#N/A,TRUE,"GENERAL";"TAB3",#N/A,TRUE,"GENERAL";"TAB4",#N/A,TRUE,"GENERAL";"TAB5",#N/A,TRUE,"GENERAL"}</definedName>
    <definedName name="tyuty" localSheetId="5" hidden="1">{"TAB1",#N/A,TRUE,"GENERAL";"TAB2",#N/A,TRUE,"GENERAL";"TAB3",#N/A,TRUE,"GENERAL";"TAB4",#N/A,TRUE,"GENERAL";"TAB5",#N/A,TRUE,"GENERAL"}</definedName>
    <definedName name="tyuty" localSheetId="6" hidden="1">{"TAB1",#N/A,TRUE,"GENERAL";"TAB2",#N/A,TRUE,"GENERAL";"TAB3",#N/A,TRUE,"GENERAL";"TAB4",#N/A,TRUE,"GENERAL";"TAB5",#N/A,TRUE,"GENERAL"}</definedName>
    <definedName name="tyuty" localSheetId="7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localSheetId="2" hidden="1">{"via1",#N/A,TRUE,"general";"via2",#N/A,TRUE,"general";"via3",#N/A,TRUE,"general"}</definedName>
    <definedName name="tyutyu" localSheetId="3" hidden="1">{"via1",#N/A,TRUE,"general";"via2",#N/A,TRUE,"general";"via3",#N/A,TRUE,"general"}</definedName>
    <definedName name="tyutyu" localSheetId="4" hidden="1">{"via1",#N/A,TRUE,"general";"via2",#N/A,TRUE,"general";"via3",#N/A,TRUE,"general"}</definedName>
    <definedName name="tyutyu" localSheetId="5" hidden="1">{"via1",#N/A,TRUE,"general";"via2",#N/A,TRUE,"general";"via3",#N/A,TRUE,"general"}</definedName>
    <definedName name="tyutyu" localSheetId="6" hidden="1">{"via1",#N/A,TRUE,"general";"via2",#N/A,TRUE,"general";"via3",#N/A,TRUE,"general"}</definedName>
    <definedName name="tyutyu" localSheetId="7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localSheetId="3" hidden="1">{"via1",#N/A,TRUE,"general";"via2",#N/A,TRUE,"general";"via3",#N/A,TRUE,"general"}</definedName>
    <definedName name="tyxg" localSheetId="4" hidden="1">{"via1",#N/A,TRUE,"general";"via2",#N/A,TRUE,"general";"via3",#N/A,TRUE,"general"}</definedName>
    <definedName name="tyxg" localSheetId="5" hidden="1">{"via1",#N/A,TRUE,"general";"via2",#N/A,TRUE,"general";"via3",#N/A,TRUE,"general"}</definedName>
    <definedName name="tyxg" localSheetId="6" hidden="1">{"via1",#N/A,TRUE,"general";"via2",#N/A,TRUE,"general";"via3",#N/A,TRUE,"general"}</definedName>
    <definedName name="tyxg" localSheetId="7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localSheetId="1" hidden="1">{"TAB1",#N/A,TRUE,"GENERAL";"TAB2",#N/A,TRUE,"GENERAL";"TAB3",#N/A,TRUE,"GENERAL";"TAB4",#N/A,TRUE,"GENERAL";"TAB5",#N/A,TRUE,"GENERAL"}</definedName>
    <definedName name="u3u" localSheetId="2" hidden="1">{"TAB1",#N/A,TRUE,"GENERAL";"TAB2",#N/A,TRUE,"GENERAL";"TAB3",#N/A,TRUE,"GENERAL";"TAB4",#N/A,TRUE,"GENERAL";"TAB5",#N/A,TRUE,"GENERAL"}</definedName>
    <definedName name="u3u" localSheetId="3" hidden="1">{"TAB1",#N/A,TRUE,"GENERAL";"TAB2",#N/A,TRUE,"GENERAL";"TAB3",#N/A,TRUE,"GENERAL";"TAB4",#N/A,TRUE,"GENERAL";"TAB5",#N/A,TRUE,"GENERAL"}</definedName>
    <definedName name="u3u" localSheetId="4" hidden="1">{"TAB1",#N/A,TRUE,"GENERAL";"TAB2",#N/A,TRUE,"GENERAL";"TAB3",#N/A,TRUE,"GENERAL";"TAB4",#N/A,TRUE,"GENERAL";"TAB5",#N/A,TRUE,"GENERAL"}</definedName>
    <definedName name="u3u" localSheetId="5" hidden="1">{"TAB1",#N/A,TRUE,"GENERAL";"TAB2",#N/A,TRUE,"GENERAL";"TAB3",#N/A,TRUE,"GENERAL";"TAB4",#N/A,TRUE,"GENERAL";"TAB5",#N/A,TRUE,"GENERAL"}</definedName>
    <definedName name="u3u" localSheetId="6" hidden="1">{"TAB1",#N/A,TRUE,"GENERAL";"TAB2",#N/A,TRUE,"GENERAL";"TAB3",#N/A,TRUE,"GENERAL";"TAB4",#N/A,TRUE,"GENERAL";"TAB5",#N/A,TRUE,"GENERAL"}</definedName>
    <definedName name="u3u" localSheetId="7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localSheetId="3" hidden="1">{"TAB1",#N/A,TRUE,"GENERAL";"TAB2",#N/A,TRUE,"GENERAL";"TAB3",#N/A,TRUE,"GENERAL";"TAB4",#N/A,TRUE,"GENERAL";"TAB5",#N/A,TRUE,"GENERAL"}</definedName>
    <definedName name="u7u7" localSheetId="4" hidden="1">{"TAB1",#N/A,TRUE,"GENERAL";"TAB2",#N/A,TRUE,"GENERAL";"TAB3",#N/A,TRUE,"GENERAL";"TAB4",#N/A,TRUE,"GENERAL";"TAB5",#N/A,TRUE,"GENERAL"}</definedName>
    <definedName name="u7u7" localSheetId="5" hidden="1">{"TAB1",#N/A,TRUE,"GENERAL";"TAB2",#N/A,TRUE,"GENERAL";"TAB3",#N/A,TRUE,"GENERAL";"TAB4",#N/A,TRUE,"GENERAL";"TAB5",#N/A,TRUE,"GENERAL"}</definedName>
    <definedName name="u7u7" localSheetId="6" hidden="1">{"TAB1",#N/A,TRUE,"GENERAL";"TAB2",#N/A,TRUE,"GENERAL";"TAB3",#N/A,TRUE,"GENERAL";"TAB4",#N/A,TRUE,"GENERAL";"TAB5",#N/A,TRUE,"GENERAL"}</definedName>
    <definedName name="u7u7" localSheetId="7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localSheetId="1" hidden="1">{"via1",#N/A,TRUE,"general";"via2",#N/A,TRUE,"general";"via3",#N/A,TRUE,"general"}</definedName>
    <definedName name="UI" localSheetId="2" hidden="1">{"via1",#N/A,TRUE,"general";"via2",#N/A,TRUE,"general";"via3",#N/A,TRUE,"general"}</definedName>
    <definedName name="UI" localSheetId="3" hidden="1">{"via1",#N/A,TRUE,"general";"via2",#N/A,TRUE,"general";"via3",#N/A,TRUE,"general"}</definedName>
    <definedName name="UI" localSheetId="4" hidden="1">{"via1",#N/A,TRUE,"general";"via2",#N/A,TRUE,"general";"via3",#N/A,TRUE,"general"}</definedName>
    <definedName name="UI" localSheetId="5" hidden="1">{"via1",#N/A,TRUE,"general";"via2",#N/A,TRUE,"general";"via3",#N/A,TRUE,"general"}</definedName>
    <definedName name="UI" localSheetId="6" hidden="1">{"via1",#N/A,TRUE,"general";"via2",#N/A,TRUE,"general";"via3",#N/A,TRUE,"general"}</definedName>
    <definedName name="UI" localSheetId="7" hidden="1">{"via1",#N/A,TRUE,"general";"via2",#N/A,TRUE,"general";"via3",#N/A,TRUE,"general"}</definedName>
    <definedName name="UI" hidden="1">{"via1",#N/A,TRUE,"general";"via2",#N/A,TRUE,"general";"via3",#N/A,TRUE,"general"}</definedName>
    <definedName name="UIC">[14]Tablas!#REF!</definedName>
    <definedName name="uijhj" localSheetId="1" hidden="1">{"via1",#N/A,TRUE,"general";"via2",#N/A,TRUE,"general";"via3",#N/A,TRUE,"general"}</definedName>
    <definedName name="uijhj" localSheetId="2" hidden="1">{"via1",#N/A,TRUE,"general";"via2",#N/A,TRUE,"general";"via3",#N/A,TRUE,"general"}</definedName>
    <definedName name="uijhj" localSheetId="3" hidden="1">{"via1",#N/A,TRUE,"general";"via2",#N/A,TRUE,"general";"via3",#N/A,TRUE,"general"}</definedName>
    <definedName name="uijhj" localSheetId="4" hidden="1">{"via1",#N/A,TRUE,"general";"via2",#N/A,TRUE,"general";"via3",#N/A,TRUE,"general"}</definedName>
    <definedName name="uijhj" localSheetId="5" hidden="1">{"via1",#N/A,TRUE,"general";"via2",#N/A,TRUE,"general";"via3",#N/A,TRUE,"general"}</definedName>
    <definedName name="uijhj" localSheetId="6" hidden="1">{"via1",#N/A,TRUE,"general";"via2",#N/A,TRUE,"general";"via3",#N/A,TRUE,"general"}</definedName>
    <definedName name="uijhj" localSheetId="7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localSheetId="2" hidden="1">{"TAB1",#N/A,TRUE,"GENERAL";"TAB2",#N/A,TRUE,"GENERAL";"TAB3",#N/A,TRUE,"GENERAL";"TAB4",#N/A,TRUE,"GENERAL";"TAB5",#N/A,TRUE,"GENERAL"}</definedName>
    <definedName name="uio" localSheetId="3" hidden="1">{"TAB1",#N/A,TRUE,"GENERAL";"TAB2",#N/A,TRUE,"GENERAL";"TAB3",#N/A,TRUE,"GENERAL";"TAB4",#N/A,TRUE,"GENERAL";"TAB5",#N/A,TRUE,"GENERAL"}</definedName>
    <definedName name="uio" localSheetId="4" hidden="1">{"TAB1",#N/A,TRUE,"GENERAL";"TAB2",#N/A,TRUE,"GENERAL";"TAB3",#N/A,TRUE,"GENERAL";"TAB4",#N/A,TRUE,"GENERAL";"TAB5",#N/A,TRUE,"GENERAL"}</definedName>
    <definedName name="uio" localSheetId="5" hidden="1">{"TAB1",#N/A,TRUE,"GENERAL";"TAB2",#N/A,TRUE,"GENERAL";"TAB3",#N/A,TRUE,"GENERAL";"TAB4",#N/A,TRUE,"GENERAL";"TAB5",#N/A,TRUE,"GENERAL"}</definedName>
    <definedName name="uio" localSheetId="6" hidden="1">{"TAB1",#N/A,TRUE,"GENERAL";"TAB2",#N/A,TRUE,"GENERAL";"TAB3",#N/A,TRUE,"GENERAL";"TAB4",#N/A,TRUE,"GENERAL";"TAB5",#N/A,TRUE,"GENERAL"}</definedName>
    <definedName name="uio" localSheetId="7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localSheetId="3" hidden="1">{"TAB1",#N/A,TRUE,"GENERAL";"TAB2",#N/A,TRUE,"GENERAL";"TAB3",#N/A,TRUE,"GENERAL";"TAB4",#N/A,TRUE,"GENERAL";"TAB5",#N/A,TRUE,"GENERAL"}</definedName>
    <definedName name="uiou" localSheetId="4" hidden="1">{"TAB1",#N/A,TRUE,"GENERAL";"TAB2",#N/A,TRUE,"GENERAL";"TAB3",#N/A,TRUE,"GENERAL";"TAB4",#N/A,TRUE,"GENERAL";"TAB5",#N/A,TRUE,"GENERAL"}</definedName>
    <definedName name="uiou" localSheetId="5" hidden="1">{"TAB1",#N/A,TRUE,"GENERAL";"TAB2",#N/A,TRUE,"GENERAL";"TAB3",#N/A,TRUE,"GENERAL";"TAB4",#N/A,TRUE,"GENERAL";"TAB5",#N/A,TRUE,"GENERAL"}</definedName>
    <definedName name="uiou" localSheetId="6" hidden="1">{"TAB1",#N/A,TRUE,"GENERAL";"TAB2",#N/A,TRUE,"GENERAL";"TAB3",#N/A,TRUE,"GENERAL";"TAB4",#N/A,TRUE,"GENERAL";"TAB5",#N/A,TRUE,"GENERAL"}</definedName>
    <definedName name="uiou" localSheetId="7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localSheetId="2" hidden="1">{"via1",#N/A,TRUE,"general";"via2",#N/A,TRUE,"general";"via3",#N/A,TRUE,"general"}</definedName>
    <definedName name="uir" localSheetId="3" hidden="1">{"via1",#N/A,TRUE,"general";"via2",#N/A,TRUE,"general";"via3",#N/A,TRUE,"general"}</definedName>
    <definedName name="uir" localSheetId="4" hidden="1">{"via1",#N/A,TRUE,"general";"via2",#N/A,TRUE,"general";"via3",#N/A,TRUE,"general"}</definedName>
    <definedName name="uir" localSheetId="5" hidden="1">{"via1",#N/A,TRUE,"general";"via2",#N/A,TRUE,"general";"via3",#N/A,TRUE,"general"}</definedName>
    <definedName name="uir" localSheetId="6" hidden="1">{"via1",#N/A,TRUE,"general";"via2",#N/A,TRUE,"general";"via3",#N/A,TRUE,"general"}</definedName>
    <definedName name="uir" localSheetId="7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localSheetId="2" hidden="1">{"TAB1",#N/A,TRUE,"GENERAL";"TAB2",#N/A,TRUE,"GENERAL";"TAB3",#N/A,TRUE,"GENERAL";"TAB4",#N/A,TRUE,"GENERAL";"TAB5",#N/A,TRUE,"GENERAL"}</definedName>
    <definedName name="uituii" localSheetId="3" hidden="1">{"TAB1",#N/A,TRUE,"GENERAL";"TAB2",#N/A,TRUE,"GENERAL";"TAB3",#N/A,TRUE,"GENERAL";"TAB4",#N/A,TRUE,"GENERAL";"TAB5",#N/A,TRUE,"GENERAL"}</definedName>
    <definedName name="uituii" localSheetId="4" hidden="1">{"TAB1",#N/A,TRUE,"GENERAL";"TAB2",#N/A,TRUE,"GENERAL";"TAB3",#N/A,TRUE,"GENERAL";"TAB4",#N/A,TRUE,"GENERAL";"TAB5",#N/A,TRUE,"GENERAL"}</definedName>
    <definedName name="uituii" localSheetId="5" hidden="1">{"TAB1",#N/A,TRUE,"GENERAL";"TAB2",#N/A,TRUE,"GENERAL";"TAB3",#N/A,TRUE,"GENERAL";"TAB4",#N/A,TRUE,"GENERAL";"TAB5",#N/A,TRUE,"GENERAL"}</definedName>
    <definedName name="uituii" localSheetId="6" hidden="1">{"TAB1",#N/A,TRUE,"GENERAL";"TAB2",#N/A,TRUE,"GENERAL";"TAB3",#N/A,TRUE,"GENERAL";"TAB4",#N/A,TRUE,"GENERAL";"TAB5",#N/A,TRUE,"GENERAL"}</definedName>
    <definedName name="uituii" localSheetId="7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localSheetId="2" hidden="1">{"via1",#N/A,TRUE,"general";"via2",#N/A,TRUE,"general";"via3",#N/A,TRUE,"general"}</definedName>
    <definedName name="uityjj" localSheetId="3" hidden="1">{"via1",#N/A,TRUE,"general";"via2",#N/A,TRUE,"general";"via3",#N/A,TRUE,"general"}</definedName>
    <definedName name="uityjj" localSheetId="4" hidden="1">{"via1",#N/A,TRUE,"general";"via2",#N/A,TRUE,"general";"via3",#N/A,TRUE,"general"}</definedName>
    <definedName name="uityjj" localSheetId="5" hidden="1">{"via1",#N/A,TRUE,"general";"via2",#N/A,TRUE,"general";"via3",#N/A,TRUE,"general"}</definedName>
    <definedName name="uityjj" localSheetId="6" hidden="1">{"via1",#N/A,TRUE,"general";"via2",#N/A,TRUE,"general";"via3",#N/A,TRUE,"general"}</definedName>
    <definedName name="uityjj" localSheetId="7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localSheetId="2" hidden="1">{"TAB1",#N/A,TRUE,"GENERAL";"TAB2",#N/A,TRUE,"GENERAL";"TAB3",#N/A,TRUE,"GENERAL";"TAB4",#N/A,TRUE,"GENERAL";"TAB5",#N/A,TRUE,"GENERAL"}</definedName>
    <definedName name="uiufgj" localSheetId="3" hidden="1">{"TAB1",#N/A,TRUE,"GENERAL";"TAB2",#N/A,TRUE,"GENERAL";"TAB3",#N/A,TRUE,"GENERAL";"TAB4",#N/A,TRUE,"GENERAL";"TAB5",#N/A,TRUE,"GENERAL"}</definedName>
    <definedName name="uiufgj" localSheetId="4" hidden="1">{"TAB1",#N/A,TRUE,"GENERAL";"TAB2",#N/A,TRUE,"GENERAL";"TAB3",#N/A,TRUE,"GENERAL";"TAB4",#N/A,TRUE,"GENERAL";"TAB5",#N/A,TRUE,"GENERAL"}</definedName>
    <definedName name="uiufgj" localSheetId="5" hidden="1">{"TAB1",#N/A,TRUE,"GENERAL";"TAB2",#N/A,TRUE,"GENERAL";"TAB3",#N/A,TRUE,"GENERAL";"TAB4",#N/A,TRUE,"GENERAL";"TAB5",#N/A,TRUE,"GENERAL"}</definedName>
    <definedName name="uiufgj" localSheetId="6" hidden="1">{"TAB1",#N/A,TRUE,"GENERAL";"TAB2",#N/A,TRUE,"GENERAL";"TAB3",#N/A,TRUE,"GENERAL";"TAB4",#N/A,TRUE,"GENERAL";"TAB5",#N/A,TRUE,"GENERAL"}</definedName>
    <definedName name="uiufgj" localSheetId="7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localSheetId="3" hidden="1">{"TAB1",#N/A,TRUE,"GENERAL";"TAB2",#N/A,TRUE,"GENERAL";"TAB3",#N/A,TRUE,"GENERAL";"TAB4",#N/A,TRUE,"GENERAL";"TAB5",#N/A,TRUE,"GENERAL"}</definedName>
    <definedName name="UIUYI" localSheetId="4" hidden="1">{"TAB1",#N/A,TRUE,"GENERAL";"TAB2",#N/A,TRUE,"GENERAL";"TAB3",#N/A,TRUE,"GENERAL";"TAB4",#N/A,TRUE,"GENERAL";"TAB5",#N/A,TRUE,"GENERAL"}</definedName>
    <definedName name="UIUYI" localSheetId="5" hidden="1">{"TAB1",#N/A,TRUE,"GENERAL";"TAB2",#N/A,TRUE,"GENERAL";"TAB3",#N/A,TRUE,"GENERAL";"TAB4",#N/A,TRUE,"GENERAL";"TAB5",#N/A,TRUE,"GENERAL"}</definedName>
    <definedName name="UIUYI" localSheetId="6" hidden="1">{"TAB1",#N/A,TRUE,"GENERAL";"TAB2",#N/A,TRUE,"GENERAL";"TAB3",#N/A,TRUE,"GENERAL";"TAB4",#N/A,TRUE,"GENERAL";"TAB5",#N/A,TRUE,"GENERAL"}</definedName>
    <definedName name="UIUYI" localSheetId="7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'[96]Lista APU'!$A$3:$D$479</definedName>
    <definedName name="UNITARIO">[97]Unitarios!$A$3:$D$13</definedName>
    <definedName name="Unitarios">#REF!</definedName>
    <definedName name="unj" hidden="1">[19]INST!#REF!</definedName>
    <definedName name="uno" localSheetId="1">'APUS CAPITULO 3'!eririutriuthdc</definedName>
    <definedName name="uno" localSheetId="2">'APUS CAPITULO 4'!eririutriuthdc</definedName>
    <definedName name="uno" localSheetId="3">'APUS CAPITULO 5'!eririutriuthdc</definedName>
    <definedName name="uno" localSheetId="4">'APUS CAPITULO 6'!eririutriuthdc</definedName>
    <definedName name="uno" localSheetId="5">'APUS CAPITULO 7'!eririutriuthdc</definedName>
    <definedName name="uno" localSheetId="6">'APUS CAPITULO 8'!eririutriuthdc</definedName>
    <definedName name="uno" localSheetId="7">'APUS CAPITULO 9'!eririutriuthdc</definedName>
    <definedName name="uno">[0]!eririutriuthdc</definedName>
    <definedName name="UOUIV" localSheetId="1" hidden="1">{"TAB1",#N/A,TRUE,"GENERAL";"TAB2",#N/A,TRUE,"GENERAL";"TAB3",#N/A,TRUE,"GENERAL";"TAB4",#N/A,TRUE,"GENERAL";"TAB5",#N/A,TRUE,"GENERAL"}</definedName>
    <definedName name="UOUIV" localSheetId="2" hidden="1">{"TAB1",#N/A,TRUE,"GENERAL";"TAB2",#N/A,TRUE,"GENERAL";"TAB3",#N/A,TRUE,"GENERAL";"TAB4",#N/A,TRUE,"GENERAL";"TAB5",#N/A,TRUE,"GENERAL"}</definedName>
    <definedName name="UOUIV" localSheetId="3" hidden="1">{"TAB1",#N/A,TRUE,"GENERAL";"TAB2",#N/A,TRUE,"GENERAL";"TAB3",#N/A,TRUE,"GENERAL";"TAB4",#N/A,TRUE,"GENERAL";"TAB5",#N/A,TRUE,"GENERAL"}</definedName>
    <definedName name="UOUIV" localSheetId="4" hidden="1">{"TAB1",#N/A,TRUE,"GENERAL";"TAB2",#N/A,TRUE,"GENERAL";"TAB3",#N/A,TRUE,"GENERAL";"TAB4",#N/A,TRUE,"GENERAL";"TAB5",#N/A,TRUE,"GENERAL"}</definedName>
    <definedName name="UOUIV" localSheetId="5" hidden="1">{"TAB1",#N/A,TRUE,"GENERAL";"TAB2",#N/A,TRUE,"GENERAL";"TAB3",#N/A,TRUE,"GENERAL";"TAB4",#N/A,TRUE,"GENERAL";"TAB5",#N/A,TRUE,"GENERAL"}</definedName>
    <definedName name="UOUIV" localSheetId="6" hidden="1">{"TAB1",#N/A,TRUE,"GENERAL";"TAB2",#N/A,TRUE,"GENERAL";"TAB3",#N/A,TRUE,"GENERAL";"TAB4",#N/A,TRUE,"GENERAL";"TAB5",#N/A,TRUE,"GENERAL"}</definedName>
    <definedName name="UOUIV" localSheetId="7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1">'APUS CAPITULO 3'!eririutriuthdc</definedName>
    <definedName name="uriel" localSheetId="2">'APUS CAPITULO 4'!eririutriuthdc</definedName>
    <definedName name="uriel" localSheetId="3">'APUS CAPITULO 5'!eririutriuthdc</definedName>
    <definedName name="uriel" localSheetId="4">'APUS CAPITULO 6'!eririutriuthdc</definedName>
    <definedName name="uriel" localSheetId="5">'APUS CAPITULO 7'!eririutriuthdc</definedName>
    <definedName name="uriel" localSheetId="6">'APUS CAPITULO 8'!eririutriuthdc</definedName>
    <definedName name="uriel" localSheetId="7">'APUS CAPITULO 9'!eririutriuthdc</definedName>
    <definedName name="uriel">[0]!eririutriuthdc</definedName>
    <definedName name="uryur" localSheetId="1" hidden="1">{"TAB1",#N/A,TRUE,"GENERAL";"TAB2",#N/A,TRUE,"GENERAL";"TAB3",#N/A,TRUE,"GENERAL";"TAB4",#N/A,TRUE,"GENERAL";"TAB5",#N/A,TRUE,"GENERAL"}</definedName>
    <definedName name="uryur" localSheetId="2" hidden="1">{"TAB1",#N/A,TRUE,"GENERAL";"TAB2",#N/A,TRUE,"GENERAL";"TAB3",#N/A,TRUE,"GENERAL";"TAB4",#N/A,TRUE,"GENERAL";"TAB5",#N/A,TRUE,"GENERAL"}</definedName>
    <definedName name="uryur" localSheetId="3" hidden="1">{"TAB1",#N/A,TRUE,"GENERAL";"TAB2",#N/A,TRUE,"GENERAL";"TAB3",#N/A,TRUE,"GENERAL";"TAB4",#N/A,TRUE,"GENERAL";"TAB5",#N/A,TRUE,"GENERAL"}</definedName>
    <definedName name="uryur" localSheetId="4" hidden="1">{"TAB1",#N/A,TRUE,"GENERAL";"TAB2",#N/A,TRUE,"GENERAL";"TAB3",#N/A,TRUE,"GENERAL";"TAB4",#N/A,TRUE,"GENERAL";"TAB5",#N/A,TRUE,"GENERAL"}</definedName>
    <definedName name="uryur" localSheetId="5" hidden="1">{"TAB1",#N/A,TRUE,"GENERAL";"TAB2",#N/A,TRUE,"GENERAL";"TAB3",#N/A,TRUE,"GENERAL";"TAB4",#N/A,TRUE,"GENERAL";"TAB5",#N/A,TRUE,"GENERAL"}</definedName>
    <definedName name="uryur" localSheetId="6" hidden="1">{"TAB1",#N/A,TRUE,"GENERAL";"TAB2",#N/A,TRUE,"GENERAL";"TAB3",#N/A,TRUE,"GENERAL";"TAB4",#N/A,TRUE,"GENERAL";"TAB5",#N/A,TRUE,"GENERAL"}</definedName>
    <definedName name="uryur" localSheetId="7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'[70]1'!$N$42</definedName>
    <definedName name="UTL">[24]otros!$C$4</definedName>
    <definedName name="uu" localSheetId="1" hidden="1">{"TAB1",#N/A,TRUE,"GENERAL";"TAB2",#N/A,TRUE,"GENERAL";"TAB3",#N/A,TRUE,"GENERAL";"TAB4",#N/A,TRUE,"GENERAL";"TAB5",#N/A,TRUE,"GENERAL"}</definedName>
    <definedName name="uu" localSheetId="2" hidden="1">{"TAB1",#N/A,TRUE,"GENERAL";"TAB2",#N/A,TRUE,"GENERAL";"TAB3",#N/A,TRUE,"GENERAL";"TAB4",#N/A,TRUE,"GENERAL";"TAB5",#N/A,TRUE,"GENERAL"}</definedName>
    <definedName name="uu" localSheetId="3" hidden="1">{"TAB1",#N/A,TRUE,"GENERAL";"TAB2",#N/A,TRUE,"GENERAL";"TAB3",#N/A,TRUE,"GENERAL";"TAB4",#N/A,TRUE,"GENERAL";"TAB5",#N/A,TRUE,"GENERAL"}</definedName>
    <definedName name="uu" localSheetId="4" hidden="1">{"TAB1",#N/A,TRUE,"GENERAL";"TAB2",#N/A,TRUE,"GENERAL";"TAB3",#N/A,TRUE,"GENERAL";"TAB4",#N/A,TRUE,"GENERAL";"TAB5",#N/A,TRUE,"GENERAL"}</definedName>
    <definedName name="uu" localSheetId="5" hidden="1">{"TAB1",#N/A,TRUE,"GENERAL";"TAB2",#N/A,TRUE,"GENERAL";"TAB3",#N/A,TRUE,"GENERAL";"TAB4",#N/A,TRUE,"GENERAL";"TAB5",#N/A,TRUE,"GENERAL"}</definedName>
    <definedName name="uu" localSheetId="6" hidden="1">{"TAB1",#N/A,TRUE,"GENERAL";"TAB2",#N/A,TRUE,"GENERAL";"TAB3",#N/A,TRUE,"GENERAL";"TAB4",#N/A,TRUE,"GENERAL";"TAB5",#N/A,TRUE,"GENERAL"}</definedName>
    <definedName name="uu" localSheetId="7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localSheetId="3" hidden="1">{"TAB1",#N/A,TRUE,"GENERAL";"TAB2",#N/A,TRUE,"GENERAL";"TAB3",#N/A,TRUE,"GENERAL";"TAB4",#N/A,TRUE,"GENERAL";"TAB5",#N/A,TRUE,"GENERAL"}</definedName>
    <definedName name="uuu" localSheetId="4" hidden="1">{"TAB1",#N/A,TRUE,"GENERAL";"TAB2",#N/A,TRUE,"GENERAL";"TAB3",#N/A,TRUE,"GENERAL";"TAB4",#N/A,TRUE,"GENERAL";"TAB5",#N/A,TRUE,"GENERAL"}</definedName>
    <definedName name="uuu" localSheetId="5" hidden="1">{"TAB1",#N/A,TRUE,"GENERAL";"TAB2",#N/A,TRUE,"GENERAL";"TAB3",#N/A,TRUE,"GENERAL";"TAB4",#N/A,TRUE,"GENERAL";"TAB5",#N/A,TRUE,"GENERAL"}</definedName>
    <definedName name="uuu" localSheetId="6" hidden="1">{"TAB1",#N/A,TRUE,"GENERAL";"TAB2",#N/A,TRUE,"GENERAL";"TAB3",#N/A,TRUE,"GENERAL";"TAB4",#N/A,TRUE,"GENERAL";"TAB5",#N/A,TRUE,"GENERAL"}</definedName>
    <definedName name="uuu" localSheetId="7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localSheetId="3" hidden="1">{"TAB1",#N/A,TRUE,"GENERAL";"TAB2",#N/A,TRUE,"GENERAL";"TAB3",#N/A,TRUE,"GENERAL";"TAB4",#N/A,TRUE,"GENERAL";"TAB5",#N/A,TRUE,"GENERAL"}</definedName>
    <definedName name="uuuuo" localSheetId="4" hidden="1">{"TAB1",#N/A,TRUE,"GENERAL";"TAB2",#N/A,TRUE,"GENERAL";"TAB3",#N/A,TRUE,"GENERAL";"TAB4",#N/A,TRUE,"GENERAL";"TAB5",#N/A,TRUE,"GENERAL"}</definedName>
    <definedName name="uuuuo" localSheetId="5" hidden="1">{"TAB1",#N/A,TRUE,"GENERAL";"TAB2",#N/A,TRUE,"GENERAL";"TAB3",#N/A,TRUE,"GENERAL";"TAB4",#N/A,TRUE,"GENERAL";"TAB5",#N/A,TRUE,"GENERAL"}</definedName>
    <definedName name="uuuuo" localSheetId="6" hidden="1">{"TAB1",#N/A,TRUE,"GENERAL";"TAB2",#N/A,TRUE,"GENERAL";"TAB3",#N/A,TRUE,"GENERAL";"TAB4",#N/A,TRUE,"GENERAL";"TAB5",#N/A,TRUE,"GENERAL"}</definedName>
    <definedName name="uuuuo" localSheetId="7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" hidden="1">{"via1",#N/A,TRUE,"general";"via2",#N/A,TRUE,"general";"via3",#N/A,TRUE,"general"}</definedName>
    <definedName name="uuuuuj" localSheetId="2" hidden="1">{"via1",#N/A,TRUE,"general";"via2",#N/A,TRUE,"general";"via3",#N/A,TRUE,"general"}</definedName>
    <definedName name="uuuuuj" localSheetId="3" hidden="1">{"via1",#N/A,TRUE,"general";"via2",#N/A,TRUE,"general";"via3",#N/A,TRUE,"general"}</definedName>
    <definedName name="uuuuuj" localSheetId="4" hidden="1">{"via1",#N/A,TRUE,"general";"via2",#N/A,TRUE,"general";"via3",#N/A,TRUE,"general"}</definedName>
    <definedName name="uuuuuj" localSheetId="5" hidden="1">{"via1",#N/A,TRUE,"general";"via2",#N/A,TRUE,"general";"via3",#N/A,TRUE,"general"}</definedName>
    <definedName name="uuuuuj" localSheetId="6" hidden="1">{"via1",#N/A,TRUE,"general";"via2",#N/A,TRUE,"general";"via3",#N/A,TRUE,"general"}</definedName>
    <definedName name="uuuuuj" localSheetId="7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1" hidden="1">{"TAB1",#N/A,TRUE,"GENERAL";"TAB2",#N/A,TRUE,"GENERAL";"TAB3",#N/A,TRUE,"GENERAL";"TAB4",#N/A,TRUE,"GENERAL";"TAB5",#N/A,TRUE,"GENERAL"}</definedName>
    <definedName name="uwkap" localSheetId="2" hidden="1">{"TAB1",#N/A,TRUE,"GENERAL";"TAB2",#N/A,TRUE,"GENERAL";"TAB3",#N/A,TRUE,"GENERAL";"TAB4",#N/A,TRUE,"GENERAL";"TAB5",#N/A,TRUE,"GENERAL"}</definedName>
    <definedName name="uwkap" localSheetId="3" hidden="1">{"TAB1",#N/A,TRUE,"GENERAL";"TAB2",#N/A,TRUE,"GENERAL";"TAB3",#N/A,TRUE,"GENERAL";"TAB4",#N/A,TRUE,"GENERAL";"TAB5",#N/A,TRUE,"GENERAL"}</definedName>
    <definedName name="uwkap" localSheetId="4" hidden="1">{"TAB1",#N/A,TRUE,"GENERAL";"TAB2",#N/A,TRUE,"GENERAL";"TAB3",#N/A,TRUE,"GENERAL";"TAB4",#N/A,TRUE,"GENERAL";"TAB5",#N/A,TRUE,"GENERAL"}</definedName>
    <definedName name="uwkap" localSheetId="5" hidden="1">{"TAB1",#N/A,TRUE,"GENERAL";"TAB2",#N/A,TRUE,"GENERAL";"TAB3",#N/A,TRUE,"GENERAL";"TAB4",#N/A,TRUE,"GENERAL";"TAB5",#N/A,TRUE,"GENERAL"}</definedName>
    <definedName name="uwkap" localSheetId="6" hidden="1">{"TAB1",#N/A,TRUE,"GENERAL";"TAB2",#N/A,TRUE,"GENERAL";"TAB3",#N/A,TRUE,"GENERAL";"TAB4",#N/A,TRUE,"GENERAL";"TAB5",#N/A,TRUE,"GENERAL"}</definedName>
    <definedName name="uwkap" localSheetId="7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localSheetId="3" hidden="1">{"TAB1",#N/A,TRUE,"GENERAL";"TAB2",#N/A,TRUE,"GENERAL";"TAB3",#N/A,TRUE,"GENERAL";"TAB4",#N/A,TRUE,"GENERAL";"TAB5",#N/A,TRUE,"GENERAL"}</definedName>
    <definedName name="uyiyiy" localSheetId="4" hidden="1">{"TAB1",#N/A,TRUE,"GENERAL";"TAB2",#N/A,TRUE,"GENERAL";"TAB3",#N/A,TRUE,"GENERAL";"TAB4",#N/A,TRUE,"GENERAL";"TAB5",#N/A,TRUE,"GENERAL"}</definedName>
    <definedName name="uyiyiy" localSheetId="5" hidden="1">{"TAB1",#N/A,TRUE,"GENERAL";"TAB2",#N/A,TRUE,"GENERAL";"TAB3",#N/A,TRUE,"GENERAL";"TAB4",#N/A,TRUE,"GENERAL";"TAB5",#N/A,TRUE,"GENERAL"}</definedName>
    <definedName name="uyiyiy" localSheetId="6" hidden="1">{"TAB1",#N/A,TRUE,"GENERAL";"TAB2",#N/A,TRUE,"GENERAL";"TAB3",#N/A,TRUE,"GENERAL";"TAB4",#N/A,TRUE,"GENERAL";"TAB5",#N/A,TRUE,"GENERAL"}</definedName>
    <definedName name="uyiyiy" localSheetId="7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localSheetId="3" hidden="1">{"TAB1",#N/A,TRUE,"GENERAL";"TAB2",#N/A,TRUE,"GENERAL";"TAB3",#N/A,TRUE,"GENERAL";"TAB4",#N/A,TRUE,"GENERAL";"TAB5",#N/A,TRUE,"GENERAL"}</definedName>
    <definedName name="uytu" localSheetId="4" hidden="1">{"TAB1",#N/A,TRUE,"GENERAL";"TAB2",#N/A,TRUE,"GENERAL";"TAB3",#N/A,TRUE,"GENERAL";"TAB4",#N/A,TRUE,"GENERAL";"TAB5",#N/A,TRUE,"GENERAL"}</definedName>
    <definedName name="uytu" localSheetId="5" hidden="1">{"TAB1",#N/A,TRUE,"GENERAL";"TAB2",#N/A,TRUE,"GENERAL";"TAB3",#N/A,TRUE,"GENERAL";"TAB4",#N/A,TRUE,"GENERAL";"TAB5",#N/A,TRUE,"GENERAL"}</definedName>
    <definedName name="uytu" localSheetId="6" hidden="1">{"TAB1",#N/A,TRUE,"GENERAL";"TAB2",#N/A,TRUE,"GENERAL";"TAB3",#N/A,TRUE,"GENERAL";"TAB4",#N/A,TRUE,"GENERAL";"TAB5",#N/A,TRUE,"GENERAL"}</definedName>
    <definedName name="uytu" localSheetId="7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" hidden="1">{"via1",#N/A,TRUE,"general";"via2",#N/A,TRUE,"general";"via3",#N/A,TRUE,"general"}</definedName>
    <definedName name="uyur" localSheetId="2" hidden="1">{"via1",#N/A,TRUE,"general";"via2",#N/A,TRUE,"general";"via3",#N/A,TRUE,"general"}</definedName>
    <definedName name="uyur" localSheetId="3" hidden="1">{"via1",#N/A,TRUE,"general";"via2",#N/A,TRUE,"general";"via3",#N/A,TRUE,"general"}</definedName>
    <definedName name="uyur" localSheetId="4" hidden="1">{"via1",#N/A,TRUE,"general";"via2",#N/A,TRUE,"general";"via3",#N/A,TRUE,"general"}</definedName>
    <definedName name="uyur" localSheetId="5" hidden="1">{"via1",#N/A,TRUE,"general";"via2",#N/A,TRUE,"general";"via3",#N/A,TRUE,"general"}</definedName>
    <definedName name="uyur" localSheetId="6" hidden="1">{"via1",#N/A,TRUE,"general";"via2",#N/A,TRUE,"general";"via3",#N/A,TRUE,"general"}</definedName>
    <definedName name="uyur" localSheetId="7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1" hidden="1">{"TAB1",#N/A,TRUE,"GENERAL";"TAB2",#N/A,TRUE,"GENERAL";"TAB3",#N/A,TRUE,"GENERAL";"TAB4",#N/A,TRUE,"GENERAL";"TAB5",#N/A,TRUE,"GENERAL"}</definedName>
    <definedName name="v" localSheetId="2" hidden="1">{"TAB1",#N/A,TRUE,"GENERAL";"TAB2",#N/A,TRUE,"GENERAL";"TAB3",#N/A,TRUE,"GENERAL";"TAB4",#N/A,TRUE,"GENERAL";"TAB5",#N/A,TRUE,"GENERAL"}</definedName>
    <definedName name="v" localSheetId="3" hidden="1">{"TAB1",#N/A,TRUE,"GENERAL";"TAB2",#N/A,TRUE,"GENERAL";"TAB3",#N/A,TRUE,"GENERAL";"TAB4",#N/A,TRUE,"GENERAL";"TAB5",#N/A,TRUE,"GENERAL"}</definedName>
    <definedName name="v" localSheetId="4" hidden="1">{"TAB1",#N/A,TRUE,"GENERAL";"TAB2",#N/A,TRUE,"GENERAL";"TAB3",#N/A,TRUE,"GENERAL";"TAB4",#N/A,TRUE,"GENERAL";"TAB5",#N/A,TRUE,"GENERAL"}</definedName>
    <definedName name="v" localSheetId="5" hidden="1">{"TAB1",#N/A,TRUE,"GENERAL";"TAB2",#N/A,TRUE,"GENERAL";"TAB3",#N/A,TRUE,"GENERAL";"TAB4",#N/A,TRUE,"GENERAL";"TAB5",#N/A,TRUE,"GENERAL"}</definedName>
    <definedName name="v" localSheetId="6" hidden="1">{"TAB1",#N/A,TRUE,"GENERAL";"TAB2",#N/A,TRUE,"GENERAL";"TAB3",#N/A,TRUE,"GENERAL";"TAB4",#N/A,TRUE,"GENERAL";"TAB5",#N/A,TRUE,"GENERAL"}</definedName>
    <definedName name="v" localSheetId="7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[98]CONTRATO!$E$9</definedName>
    <definedName name="ValorEjecutado">#REF!</definedName>
    <definedName name="ValorProyecto">#REF!</definedName>
    <definedName name="ValorRecursosComprometidos">#REF!</definedName>
    <definedName name="Values_Entered" localSheetId="1">IF('APUS CAPITULO 3'!lllllllo*Intercambiadores*Loan_Start*Loan_Amount&gt;0,1,0)</definedName>
    <definedName name="Values_Entered" localSheetId="2">IF('APUS CAPITULO 4'!lllllllo*Intercambiadores*Loan_Start*Loan_Amount&gt;0,1,0)</definedName>
    <definedName name="Values_Entered" localSheetId="3">IF('APUS CAPITULO 5'!lllllllo*Intercambiadores*Loan_Start*Loan_Amount&gt;0,1,0)</definedName>
    <definedName name="Values_Entered" localSheetId="4">IF('APUS CAPITULO 6'!lllllllo*Intercambiadores*Loan_Start*Loan_Amount&gt;0,1,0)</definedName>
    <definedName name="Values_Entered" localSheetId="5">IF('APUS CAPITULO 7'!lllllllo*Intercambiadores*Loan_Start*Loan_Amount&gt;0,1,0)</definedName>
    <definedName name="Values_Entered" localSheetId="6">IF('APUS CAPITULO 8'!lllllllo*Intercambiadores*Loan_Start*Loan_Amount&gt;0,1,0)</definedName>
    <definedName name="Values_Entered" localSheetId="7">IF('APUS CAPITULO 9'!lllllllo*Intercambiadores*Loan_Start*Loan_Amount&gt;0,1,0)</definedName>
    <definedName name="Values_Entered">IF(lllllllo*Intercambiadores*Loan_Start*Loan_Amount&gt;0,1,0)</definedName>
    <definedName name="Válvulas">#REF!</definedName>
    <definedName name="Var" localSheetId="1">#REF!</definedName>
    <definedName name="Var" localSheetId="2">#REF!</definedName>
    <definedName name="Var" localSheetId="3">#REF!</definedName>
    <definedName name="Var" localSheetId="4">#REF!</definedName>
    <definedName name="Var" localSheetId="5">#REF!</definedName>
    <definedName name="Var" localSheetId="6">#REF!</definedName>
    <definedName name="Var" localSheetId="7">#REF!</definedName>
    <definedName name="Var">#REF!</definedName>
    <definedName name="VARIACION1">#REF!</definedName>
    <definedName name="Varios">#REF!</definedName>
    <definedName name="vbvbvbvb" localSheetId="1" hidden="1">{"TAB1",#N/A,TRUE,"GENERAL";"TAB2",#N/A,TRUE,"GENERAL";"TAB3",#N/A,TRUE,"GENERAL";"TAB4",#N/A,TRUE,"GENERAL";"TAB5",#N/A,TRUE,"GENERAL"}</definedName>
    <definedName name="vbvbvbvb" localSheetId="2" hidden="1">{"TAB1",#N/A,TRUE,"GENERAL";"TAB2",#N/A,TRUE,"GENERAL";"TAB3",#N/A,TRUE,"GENERAL";"TAB4",#N/A,TRUE,"GENERAL";"TAB5",#N/A,TRUE,"GENERAL"}</definedName>
    <definedName name="vbvbvbvb" localSheetId="3" hidden="1">{"TAB1",#N/A,TRUE,"GENERAL";"TAB2",#N/A,TRUE,"GENERAL";"TAB3",#N/A,TRUE,"GENERAL";"TAB4",#N/A,TRUE,"GENERAL";"TAB5",#N/A,TRUE,"GENERAL"}</definedName>
    <definedName name="vbvbvbvb" localSheetId="4" hidden="1">{"TAB1",#N/A,TRUE,"GENERAL";"TAB2",#N/A,TRUE,"GENERAL";"TAB3",#N/A,TRUE,"GENERAL";"TAB4",#N/A,TRUE,"GENERAL";"TAB5",#N/A,TRUE,"GENERAL"}</definedName>
    <definedName name="vbvbvbvb" localSheetId="5" hidden="1">{"TAB1",#N/A,TRUE,"GENERAL";"TAB2",#N/A,TRUE,"GENERAL";"TAB3",#N/A,TRUE,"GENERAL";"TAB4",#N/A,TRUE,"GENERAL";"TAB5",#N/A,TRUE,"GENERAL"}</definedName>
    <definedName name="vbvbvbvb" localSheetId="6" hidden="1">{"TAB1",#N/A,TRUE,"GENERAL";"TAB2",#N/A,TRUE,"GENERAL";"TAB3",#N/A,TRUE,"GENERAL";"TAB4",#N/A,TRUE,"GENERAL";"TAB5",#N/A,TRUE,"GENERAL"}</definedName>
    <definedName name="vbvbvbvb" localSheetId="7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1" hidden="1">{"via1",#N/A,TRUE,"general";"via2",#N/A,TRUE,"general";"via3",#N/A,TRUE,"general"}</definedName>
    <definedName name="vdfvuio" localSheetId="2" hidden="1">{"via1",#N/A,TRUE,"general";"via2",#N/A,TRUE,"general";"via3",#N/A,TRUE,"general"}</definedName>
    <definedName name="vdfvuio" localSheetId="3" hidden="1">{"via1",#N/A,TRUE,"general";"via2",#N/A,TRUE,"general";"via3",#N/A,TRUE,"general"}</definedName>
    <definedName name="vdfvuio" localSheetId="4" hidden="1">{"via1",#N/A,TRUE,"general";"via2",#N/A,TRUE,"general";"via3",#N/A,TRUE,"general"}</definedName>
    <definedName name="vdfvuio" localSheetId="5" hidden="1">{"via1",#N/A,TRUE,"general";"via2",#N/A,TRUE,"general";"via3",#N/A,TRUE,"general"}</definedName>
    <definedName name="vdfvuio" localSheetId="6" hidden="1">{"via1",#N/A,TRUE,"general";"via2",#N/A,TRUE,"general";"via3",#N/A,TRUE,"general"}</definedName>
    <definedName name="vdfvuio" localSheetId="7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localSheetId="3" hidden="1">{"via1",#N/A,TRUE,"general";"via2",#N/A,TRUE,"general";"via3",#N/A,TRUE,"general"}</definedName>
    <definedName name="vdsvnj" localSheetId="4" hidden="1">{"via1",#N/A,TRUE,"general";"via2",#N/A,TRUE,"general";"via3",#N/A,TRUE,"general"}</definedName>
    <definedName name="vdsvnj" localSheetId="5" hidden="1">{"via1",#N/A,TRUE,"general";"via2",#N/A,TRUE,"general";"via3",#N/A,TRUE,"general"}</definedName>
    <definedName name="vdsvnj" localSheetId="6" hidden="1">{"via1",#N/A,TRUE,"general";"via2",#N/A,TRUE,"general";"via3",#N/A,TRUE,"general"}</definedName>
    <definedName name="vdsvnj" localSheetId="7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[14]Tablas!#REF!</definedName>
    <definedName name="VEX_ON">#REF!</definedName>
    <definedName name="VEX1_1">[14]Tablas!#REF!</definedName>
    <definedName name="VEX1_1_1">[14]Tablas!#REF!</definedName>
    <definedName name="VEX1_1_2">[14]Tablas!#REF!</definedName>
    <definedName name="VEX1_1_3">[14]Tablas!#REF!</definedName>
    <definedName name="VEX1_1_4">[14]Tablas!#REF!</definedName>
    <definedName name="VEX1_2">[14]Tablas!#REF!</definedName>
    <definedName name="VEX1_3">[14]Tablas!#REF!</definedName>
    <definedName name="VFA">[14]Tablas!#REF!</definedName>
    <definedName name="VFA1_1">[14]Tablas!#REF!</definedName>
    <definedName name="VFA1_1_1">[14]Tablas!#REF!</definedName>
    <definedName name="VFA1_1_2">[14]Tablas!#REF!</definedName>
    <definedName name="VFA1_1_3">[14]Tablas!#REF!</definedName>
    <definedName name="VFA1_1_4">[14]Tablas!#REF!</definedName>
    <definedName name="VFA1_1_5">[14]Tablas!#REF!</definedName>
    <definedName name="VFA1_1_6">[14]Tablas!#REF!</definedName>
    <definedName name="VFA1_2">[14]Tablas!#REF!</definedName>
    <definedName name="VFA1_3">[14]Tablas!#REF!</definedName>
    <definedName name="vfbgnhyt" localSheetId="1" hidden="1">{"via1",#N/A,TRUE,"general";"via2",#N/A,TRUE,"general";"via3",#N/A,TRUE,"general"}</definedName>
    <definedName name="vfbgnhyt" localSheetId="2" hidden="1">{"via1",#N/A,TRUE,"general";"via2",#N/A,TRUE,"general";"via3",#N/A,TRUE,"general"}</definedName>
    <definedName name="vfbgnhyt" localSheetId="3" hidden="1">{"via1",#N/A,TRUE,"general";"via2",#N/A,TRUE,"general";"via3",#N/A,TRUE,"general"}</definedName>
    <definedName name="vfbgnhyt" localSheetId="4" hidden="1">{"via1",#N/A,TRUE,"general";"via2",#N/A,TRUE,"general";"via3",#N/A,TRUE,"general"}</definedName>
    <definedName name="vfbgnhyt" localSheetId="5" hidden="1">{"via1",#N/A,TRUE,"general";"via2",#N/A,TRUE,"general";"via3",#N/A,TRUE,"general"}</definedName>
    <definedName name="vfbgnhyt" localSheetId="6" hidden="1">{"via1",#N/A,TRUE,"general";"via2",#N/A,TRUE,"general";"via3",#N/A,TRUE,"general"}</definedName>
    <definedName name="vfbgnhyt" localSheetId="7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'[67]7422CW00'!#REF!</definedName>
    <definedName name="VFR">#REF!</definedName>
    <definedName name="vfvdv" localSheetId="1" hidden="1">{"TAB1",#N/A,TRUE,"GENERAL";"TAB2",#N/A,TRUE,"GENERAL";"TAB3",#N/A,TRUE,"GENERAL";"TAB4",#N/A,TRUE,"GENERAL";"TAB5",#N/A,TRUE,"GENERAL"}</definedName>
    <definedName name="vfvdv" localSheetId="2" hidden="1">{"TAB1",#N/A,TRUE,"GENERAL";"TAB2",#N/A,TRUE,"GENERAL";"TAB3",#N/A,TRUE,"GENERAL";"TAB4",#N/A,TRUE,"GENERAL";"TAB5",#N/A,TRUE,"GENERAL"}</definedName>
    <definedName name="vfvdv" localSheetId="3" hidden="1">{"TAB1",#N/A,TRUE,"GENERAL";"TAB2",#N/A,TRUE,"GENERAL";"TAB3",#N/A,TRUE,"GENERAL";"TAB4",#N/A,TRUE,"GENERAL";"TAB5",#N/A,TRUE,"GENERAL"}</definedName>
    <definedName name="vfvdv" localSheetId="4" hidden="1">{"TAB1",#N/A,TRUE,"GENERAL";"TAB2",#N/A,TRUE,"GENERAL";"TAB3",#N/A,TRUE,"GENERAL";"TAB4",#N/A,TRUE,"GENERAL";"TAB5",#N/A,TRUE,"GENERAL"}</definedName>
    <definedName name="vfvdv" localSheetId="5" hidden="1">{"TAB1",#N/A,TRUE,"GENERAL";"TAB2",#N/A,TRUE,"GENERAL";"TAB3",#N/A,TRUE,"GENERAL";"TAB4",#N/A,TRUE,"GENERAL";"TAB5",#N/A,TRUE,"GENERAL"}</definedName>
    <definedName name="vfvdv" localSheetId="6" hidden="1">{"TAB1",#N/A,TRUE,"GENERAL";"TAB2",#N/A,TRUE,"GENERAL";"TAB3",#N/A,TRUE,"GENERAL";"TAB4",#N/A,TRUE,"GENERAL";"TAB5",#N/A,TRUE,"GENERAL"}</definedName>
    <definedName name="vfvdv" localSheetId="7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localSheetId="3" hidden="1">{"TAB1",#N/A,TRUE,"GENERAL";"TAB2",#N/A,TRUE,"GENERAL";"TAB3",#N/A,TRUE,"GENERAL";"TAB4",#N/A,TRUE,"GENERAL";"TAB5",#N/A,TRUE,"GENERAL"}</definedName>
    <definedName name="vfvf" localSheetId="4" hidden="1">{"TAB1",#N/A,TRUE,"GENERAL";"TAB2",#N/A,TRUE,"GENERAL";"TAB3",#N/A,TRUE,"GENERAL";"TAB4",#N/A,TRUE,"GENERAL";"TAB5",#N/A,TRUE,"GENERAL"}</definedName>
    <definedName name="vfvf" localSheetId="5" hidden="1">{"TAB1",#N/A,TRUE,"GENERAL";"TAB2",#N/A,TRUE,"GENERAL";"TAB3",#N/A,TRUE,"GENERAL";"TAB4",#N/A,TRUE,"GENERAL";"TAB5",#N/A,TRUE,"GENERAL"}</definedName>
    <definedName name="vfvf" localSheetId="6" hidden="1">{"TAB1",#N/A,TRUE,"GENERAL";"TAB2",#N/A,TRUE,"GENERAL";"TAB3",#N/A,TRUE,"GENERAL";"TAB4",#N/A,TRUE,"GENERAL";"TAB5",#N/A,TRUE,"GENERAL"}</definedName>
    <definedName name="vfvf" localSheetId="7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#REF!</definedName>
    <definedName name="VigenciaDolares">#REF!</definedName>
    <definedName name="VigenciaPesos">#REF!</definedName>
    <definedName name="VIGFUTURA">#REF!</definedName>
    <definedName name="VIT">[14]Tablas!#REF!</definedName>
    <definedName name="VIT1_1">[14]Tablas!#REF!</definedName>
    <definedName name="VIT1_1_1">[14]Tablas!#REF!</definedName>
    <definedName name="VIT1_1_10">[14]Tablas!#REF!</definedName>
    <definedName name="VIT1_1_11">[14]Tablas!#REF!</definedName>
    <definedName name="VIT1_1_12">[14]Tablas!#REF!</definedName>
    <definedName name="VIT1_1_13">[14]Tablas!#REF!</definedName>
    <definedName name="VIT1_1_14">[14]Tablas!#REF!</definedName>
    <definedName name="VIT1_1_15">[14]Tablas!#REF!</definedName>
    <definedName name="VIT1_1_16">[14]Tablas!#REF!</definedName>
    <definedName name="VIt1_1_17">[14]Tablas!#REF!</definedName>
    <definedName name="VIT1_1_18">[14]Tablas!#REF!</definedName>
    <definedName name="VIt1_1_19">[14]Tablas!#REF!</definedName>
    <definedName name="VIT1_1_2">[14]Tablas!#REF!</definedName>
    <definedName name="VIT1_1_20">[14]Tablas!#REF!</definedName>
    <definedName name="VIT1_1_3">[14]Tablas!#REF!</definedName>
    <definedName name="VIT1_1_4">[14]Tablas!#REF!</definedName>
    <definedName name="VIT1_1_5">[14]Tablas!#REF!</definedName>
    <definedName name="VIT1_1_6">[14]Tablas!#REF!</definedName>
    <definedName name="VIT1_1_7">[14]Tablas!#REF!</definedName>
    <definedName name="VIT1_1_8">[14]Tablas!#REF!</definedName>
    <definedName name="VIT1_1_9">[14]Tablas!#REF!</definedName>
    <definedName name="VIT1_2">[14]Tablas!#REF!</definedName>
    <definedName name="VIT1_3">[14]Tablas!#REF!</definedName>
    <definedName name="VIT1_4">[14]Tablas!#REF!</definedName>
    <definedName name="VIT1_5">[14]Tablas!#REF!</definedName>
    <definedName name="VIT1_6">[14]Tablas!#REF!</definedName>
    <definedName name="vital5">[46]Personalizar!$E$15</definedName>
    <definedName name="vk" localSheetId="1" hidden="1">{"via1",#N/A,TRUE,"general";"via2",#N/A,TRUE,"general";"via3",#N/A,TRUE,"general"}</definedName>
    <definedName name="vk" localSheetId="2" hidden="1">{"via1",#N/A,TRUE,"general";"via2",#N/A,TRUE,"general";"via3",#N/A,TRUE,"general"}</definedName>
    <definedName name="vk" localSheetId="3" hidden="1">{"via1",#N/A,TRUE,"general";"via2",#N/A,TRUE,"general";"via3",#N/A,TRUE,"general"}</definedName>
    <definedName name="vk" localSheetId="4" hidden="1">{"via1",#N/A,TRUE,"general";"via2",#N/A,TRUE,"general";"via3",#N/A,TRUE,"general"}</definedName>
    <definedName name="vk" localSheetId="5" hidden="1">{"via1",#N/A,TRUE,"general";"via2",#N/A,TRUE,"general";"via3",#N/A,TRUE,"general"}</definedName>
    <definedName name="vk" localSheetId="6" hidden="1">{"via1",#N/A,TRUE,"general";"via2",#N/A,TRUE,"general";"via3",#N/A,TRUE,"general"}</definedName>
    <definedName name="vk" localSheetId="7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localSheetId="3" hidden="1">{"via1",#N/A,TRUE,"general";"via2",#N/A,TRUE,"general";"via3",#N/A,TRUE,"general"}</definedName>
    <definedName name="vnbvxb" localSheetId="4" hidden="1">{"via1",#N/A,TRUE,"general";"via2",#N/A,TRUE,"general";"via3",#N/A,TRUE,"general"}</definedName>
    <definedName name="vnbvxb" localSheetId="5" hidden="1">{"via1",#N/A,TRUE,"general";"via2",#N/A,TRUE,"general";"via3",#N/A,TRUE,"general"}</definedName>
    <definedName name="vnbvxb" localSheetId="6" hidden="1">{"via1",#N/A,TRUE,"general";"via2",#N/A,TRUE,"general";"via3",#N/A,TRUE,"general"}</definedName>
    <definedName name="vnbvxb" localSheetId="7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localSheetId="2" hidden="1">{"TAB1",#N/A,TRUE,"GENERAL";"TAB2",#N/A,TRUE,"GENERAL";"TAB3",#N/A,TRUE,"GENERAL";"TAB4",#N/A,TRUE,"GENERAL";"TAB5",#N/A,TRUE,"GENERAL"}</definedName>
    <definedName name="VNVBN" localSheetId="3" hidden="1">{"TAB1",#N/A,TRUE,"GENERAL";"TAB2",#N/A,TRUE,"GENERAL";"TAB3",#N/A,TRUE,"GENERAL";"TAB4",#N/A,TRUE,"GENERAL";"TAB5",#N/A,TRUE,"GENERAL"}</definedName>
    <definedName name="VNVBN" localSheetId="4" hidden="1">{"TAB1",#N/A,TRUE,"GENERAL";"TAB2",#N/A,TRUE,"GENERAL";"TAB3",#N/A,TRUE,"GENERAL";"TAB4",#N/A,TRUE,"GENERAL";"TAB5",#N/A,TRUE,"GENERAL"}</definedName>
    <definedName name="VNVBN" localSheetId="5" hidden="1">{"TAB1",#N/A,TRUE,"GENERAL";"TAB2",#N/A,TRUE,"GENERAL";"TAB3",#N/A,TRUE,"GENERAL";"TAB4",#N/A,TRUE,"GENERAL";"TAB5",#N/A,TRUE,"GENERAL"}</definedName>
    <definedName name="VNVBN" localSheetId="6" hidden="1">{"TAB1",#N/A,TRUE,"GENERAL";"TAB2",#N/A,TRUE,"GENERAL";"TAB3",#N/A,TRUE,"GENERAL";"TAB4",#N/A,TRUE,"GENERAL";"TAB5",#N/A,TRUE,"GENERAL"}</definedName>
    <definedName name="VNVBN" localSheetId="7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[14]Tablas!#REF!</definedName>
    <definedName name="VPR1_1_1">[14]Tablas!#REF!</definedName>
    <definedName name="VPR1_1_10">[14]Tablas!#REF!</definedName>
    <definedName name="VPR1_1_11">[14]Tablas!#REF!</definedName>
    <definedName name="VPR1_1_12">[14]Tablas!#REF!</definedName>
    <definedName name="VPR1_1_13">[14]Tablas!#REF!</definedName>
    <definedName name="VPR1_1_14">[14]Tablas!#REF!</definedName>
    <definedName name="VPR1_1_15">[14]Tablas!#REF!</definedName>
    <definedName name="VPR1_1_16">[14]Tablas!#REF!</definedName>
    <definedName name="VPR1_1_17">[14]Tablas!#REF!</definedName>
    <definedName name="VPR1_1_18">[14]Tablas!#REF!</definedName>
    <definedName name="VPR1_1_19">[14]Tablas!#REF!</definedName>
    <definedName name="VPR1_1_2">[14]Tablas!#REF!</definedName>
    <definedName name="VPR1_1_20">[14]Tablas!#REF!</definedName>
    <definedName name="VPR1_1_21">[14]Tablas!#REF!</definedName>
    <definedName name="VPR1_1_22">[14]Tablas!#REF!</definedName>
    <definedName name="VPR1_1_23">[14]Tablas!#REF!</definedName>
    <definedName name="VPR1_1_24">[14]Tablas!#REF!</definedName>
    <definedName name="VPR1_1_25">[14]Tablas!#REF!</definedName>
    <definedName name="VPR1_1_26">[14]Tablas!#REF!</definedName>
    <definedName name="VPR1_1_27">[14]Tablas!#REF!</definedName>
    <definedName name="VPR1_1_28">[14]Tablas!#REF!</definedName>
    <definedName name="VPR1_1_29">[14]Tablas!#REF!</definedName>
    <definedName name="VPR1_1_3">[14]Tablas!#REF!</definedName>
    <definedName name="VPR1_1_30">[14]Tablas!#REF!</definedName>
    <definedName name="VPR1_1_31">[14]Tablas!#REF!</definedName>
    <definedName name="VPR1_1_32">[14]Tablas!#REF!</definedName>
    <definedName name="VPR1_1_4">[14]Tablas!#REF!</definedName>
    <definedName name="VPR1_1_5">[14]Tablas!#REF!</definedName>
    <definedName name="VPR1_1_6">[14]Tablas!#REF!</definedName>
    <definedName name="VPR1_1_7">[14]Tablas!#REF!</definedName>
    <definedName name="VPR1_1_8">[14]Tablas!#REF!</definedName>
    <definedName name="VPR1_1_9">[14]Tablas!#REF!</definedName>
    <definedName name="VPR1_2">[14]Tablas!#REF!</definedName>
    <definedName name="VPR1_3">[14]Tablas!#REF!</definedName>
    <definedName name="VPR1_4">[14]Tablas!#REF!</definedName>
    <definedName name="VPR1_5">[14]Tablas!#REF!</definedName>
    <definedName name="VPR1_6">[14]Tablas!#REF!</definedName>
    <definedName name="vpt">#REF!</definedName>
    <definedName name="VRP">[14]Tablas!#REF!</definedName>
    <definedName name="VRP_PETROQ">#REF!</definedName>
    <definedName name="VRP1_1">[14]Tablas!#REF!</definedName>
    <definedName name="VRP1_1_1">[14]Tablas!#REF!</definedName>
    <definedName name="VRP1_1_10">[14]Tablas!#REF!</definedName>
    <definedName name="VRP1_1_11">[14]Tablas!#REF!</definedName>
    <definedName name="VRP1_1_12">[14]Tablas!#REF!</definedName>
    <definedName name="VRP1_1_13">[14]Tablas!#REF!</definedName>
    <definedName name="VRP1_1_14">[14]Tablas!#REF!</definedName>
    <definedName name="VRP1_1_15">[14]Tablas!#REF!</definedName>
    <definedName name="VRP1_1_16">[14]Tablas!#REF!</definedName>
    <definedName name="VRP1_1_17">[14]Tablas!#REF!</definedName>
    <definedName name="VRP1_1_18">[14]Tablas!#REF!</definedName>
    <definedName name="VRP1_1_19">[14]Tablas!#REF!</definedName>
    <definedName name="VRP1_1_2">[14]Tablas!#REF!</definedName>
    <definedName name="VRP1_1_20">[14]Tablas!#REF!</definedName>
    <definedName name="VRP1_1_21">[14]Tablas!#REF!</definedName>
    <definedName name="VRP1_1_22">[14]Tablas!#REF!</definedName>
    <definedName name="VRP1_1_23">[14]Tablas!#REF!</definedName>
    <definedName name="VRP1_1_3">[14]Tablas!#REF!</definedName>
    <definedName name="VRP1_1_4">[14]Tablas!#REF!</definedName>
    <definedName name="VRP1_1_5">[14]Tablas!#REF!</definedName>
    <definedName name="VRP1_1_6">[14]Tablas!#REF!</definedName>
    <definedName name="VRP1_1_7">[14]Tablas!#REF!</definedName>
    <definedName name="VRP1_1_8">[14]Tablas!#REF!</definedName>
    <definedName name="VRP1_1_9">[14]Tablas!#REF!</definedName>
    <definedName name="VRP1_2">[14]Tablas!#REF!</definedName>
    <definedName name="VRP1_3">[14]Tablas!#REF!</definedName>
    <definedName name="VRP1_4">[14]Tablas!#REF!</definedName>
    <definedName name="vsdfj" localSheetId="1" hidden="1">{"via1",#N/A,TRUE,"general";"via2",#N/A,TRUE,"general";"via3",#N/A,TRUE,"general"}</definedName>
    <definedName name="vsdfj" localSheetId="2" hidden="1">{"via1",#N/A,TRUE,"general";"via2",#N/A,TRUE,"general";"via3",#N/A,TRUE,"general"}</definedName>
    <definedName name="vsdfj" localSheetId="3" hidden="1">{"via1",#N/A,TRUE,"general";"via2",#N/A,TRUE,"general";"via3",#N/A,TRUE,"general"}</definedName>
    <definedName name="vsdfj" localSheetId="4" hidden="1">{"via1",#N/A,TRUE,"general";"via2",#N/A,TRUE,"general";"via3",#N/A,TRUE,"general"}</definedName>
    <definedName name="vsdfj" localSheetId="5" hidden="1">{"via1",#N/A,TRUE,"general";"via2",#N/A,TRUE,"general";"via3",#N/A,TRUE,"general"}</definedName>
    <definedName name="vsdfj" localSheetId="6" hidden="1">{"via1",#N/A,TRUE,"general";"via2",#N/A,TRUE,"general";"via3",#N/A,TRUE,"general"}</definedName>
    <definedName name="vsdfj" localSheetId="7" hidden="1">{"via1",#N/A,TRUE,"general";"via2",#N/A,TRUE,"general";"via3",#N/A,TRUE,"general"}</definedName>
    <definedName name="vsdfj" hidden="1">{"via1",#N/A,TRUE,"general";"via2",#N/A,TRUE,"general";"via3",#N/A,TRUE,"general"}</definedName>
    <definedName name="VSM">[14]Tablas!#REF!</definedName>
    <definedName name="VSM1_1">[14]Tablas!#REF!</definedName>
    <definedName name="VSM1_1_1">[14]Tablas!#REF!</definedName>
    <definedName name="VSM1_1_2">[14]Tablas!#REF!</definedName>
    <definedName name="VSM1_1_3">[14]Tablas!#REF!</definedName>
    <definedName name="VSM1_1_4">[14]Tablas!#REF!</definedName>
    <definedName name="VSM1_1_5">[14]Tablas!#REF!</definedName>
    <definedName name="VSM1_2">[14]Tablas!#REF!</definedName>
    <definedName name="VSM1_3">[14]Tablas!#REF!</definedName>
    <definedName name="VSM1_4">[14]Tablas!#REF!</definedName>
    <definedName name="VSM1_5">[14]Tablas!#REF!</definedName>
    <definedName name="vsp">#REF!</definedName>
    <definedName name="vt" localSheetId="1" hidden="1">{"via1",#N/A,TRUE,"general";"via2",#N/A,TRUE,"general";"via3",#N/A,TRUE,"general"}</definedName>
    <definedName name="vt" localSheetId="2" hidden="1">{"via1",#N/A,TRUE,"general";"via2",#N/A,TRUE,"general";"via3",#N/A,TRUE,"general"}</definedName>
    <definedName name="vt" localSheetId="3" hidden="1">{"via1",#N/A,TRUE,"general";"via2",#N/A,TRUE,"general";"via3",#N/A,TRUE,"general"}</definedName>
    <definedName name="vt" localSheetId="4" hidden="1">{"via1",#N/A,TRUE,"general";"via2",#N/A,TRUE,"general";"via3",#N/A,TRUE,"general"}</definedName>
    <definedName name="vt" localSheetId="5" hidden="1">{"via1",#N/A,TRUE,"general";"via2",#N/A,TRUE,"general";"via3",#N/A,TRUE,"general"}</definedName>
    <definedName name="vt" localSheetId="6" hidden="1">{"via1",#N/A,TRUE,"general";"via2",#N/A,TRUE,"general";"via3",#N/A,TRUE,"general"}</definedName>
    <definedName name="vt" localSheetId="7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1" hidden="1">{"TAB1",#N/A,TRUE,"GENERAL";"TAB2",#N/A,TRUE,"GENERAL";"TAB3",#N/A,TRUE,"GENERAL";"TAB4",#N/A,TRUE,"GENERAL";"TAB5",#N/A,TRUE,"GENERAL"}</definedName>
    <definedName name="vvcxv" localSheetId="2" hidden="1">{"TAB1",#N/A,TRUE,"GENERAL";"TAB2",#N/A,TRUE,"GENERAL";"TAB3",#N/A,TRUE,"GENERAL";"TAB4",#N/A,TRUE,"GENERAL";"TAB5",#N/A,TRUE,"GENERAL"}</definedName>
    <definedName name="vvcxv" localSheetId="3" hidden="1">{"TAB1",#N/A,TRUE,"GENERAL";"TAB2",#N/A,TRUE,"GENERAL";"TAB3",#N/A,TRUE,"GENERAL";"TAB4",#N/A,TRUE,"GENERAL";"TAB5",#N/A,TRUE,"GENERAL"}</definedName>
    <definedName name="vvcxv" localSheetId="4" hidden="1">{"TAB1",#N/A,TRUE,"GENERAL";"TAB2",#N/A,TRUE,"GENERAL";"TAB3",#N/A,TRUE,"GENERAL";"TAB4",#N/A,TRUE,"GENERAL";"TAB5",#N/A,TRUE,"GENERAL"}</definedName>
    <definedName name="vvcxv" localSheetId="5" hidden="1">{"TAB1",#N/A,TRUE,"GENERAL";"TAB2",#N/A,TRUE,"GENERAL";"TAB3",#N/A,TRUE,"GENERAL";"TAB4",#N/A,TRUE,"GENERAL";"TAB5",#N/A,TRUE,"GENERAL"}</definedName>
    <definedName name="vvcxv" localSheetId="6" hidden="1">{"TAB1",#N/A,TRUE,"GENERAL";"TAB2",#N/A,TRUE,"GENERAL";"TAB3",#N/A,TRUE,"GENERAL";"TAB4",#N/A,TRUE,"GENERAL";"TAB5",#N/A,TRUE,"GENERAL"}</definedName>
    <definedName name="vvcxv" localSheetId="7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localSheetId="1" hidden="1">{"via1",#N/A,TRUE,"general";"via2",#N/A,TRUE,"general";"via3",#N/A,TRUE,"general"}</definedName>
    <definedName name="vvvvt" localSheetId="2" hidden="1">{"via1",#N/A,TRUE,"general";"via2",#N/A,TRUE,"general";"via3",#N/A,TRUE,"general"}</definedName>
    <definedName name="vvvvt" localSheetId="3" hidden="1">{"via1",#N/A,TRUE,"general";"via2",#N/A,TRUE,"general";"via3",#N/A,TRUE,"general"}</definedName>
    <definedName name="vvvvt" localSheetId="4" hidden="1">{"via1",#N/A,TRUE,"general";"via2",#N/A,TRUE,"general";"via3",#N/A,TRUE,"general"}</definedName>
    <definedName name="vvvvt" localSheetId="5" hidden="1">{"via1",#N/A,TRUE,"general";"via2",#N/A,TRUE,"general";"via3",#N/A,TRUE,"general"}</definedName>
    <definedName name="vvvvt" localSheetId="6" hidden="1">{"via1",#N/A,TRUE,"general";"via2",#N/A,TRUE,"general";"via3",#N/A,TRUE,"general"}</definedName>
    <definedName name="vvvvt" localSheetId="7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localSheetId="3" hidden="1">{"via1",#N/A,TRUE,"general";"via2",#N/A,TRUE,"general";"via3",#N/A,TRUE,"general"}</definedName>
    <definedName name="vvvvvvf" localSheetId="4" hidden="1">{"via1",#N/A,TRUE,"general";"via2",#N/A,TRUE,"general";"via3",#N/A,TRUE,"general"}</definedName>
    <definedName name="vvvvvvf" localSheetId="5" hidden="1">{"via1",#N/A,TRUE,"general";"via2",#N/A,TRUE,"general";"via3",#N/A,TRUE,"general"}</definedName>
    <definedName name="vvvvvvf" localSheetId="6" hidden="1">{"via1",#N/A,TRUE,"general";"via2",#N/A,TRUE,"general";"via3",#N/A,TRUE,"general"}</definedName>
    <definedName name="vvvvvvf" localSheetId="7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vy" localSheetId="2" hidden="1">{"TAB1",#N/A,TRUE,"GENERAL";"TAB2",#N/A,TRUE,"GENERAL";"TAB3",#N/A,TRUE,"GENERAL";"TAB4",#N/A,TRUE,"GENERAL";"TAB5",#N/A,TRUE,"GENERAL"}</definedName>
    <definedName name="vy" localSheetId="3" hidden="1">{"TAB1",#N/A,TRUE,"GENERAL";"TAB2",#N/A,TRUE,"GENERAL";"TAB3",#N/A,TRUE,"GENERAL";"TAB4",#N/A,TRUE,"GENERAL";"TAB5",#N/A,TRUE,"GENERAL"}</definedName>
    <definedName name="vy" localSheetId="4" hidden="1">{"TAB1",#N/A,TRUE,"GENERAL";"TAB2",#N/A,TRUE,"GENERAL";"TAB3",#N/A,TRUE,"GENERAL";"TAB4",#N/A,TRUE,"GENERAL";"TAB5",#N/A,TRUE,"GENERAL"}</definedName>
    <definedName name="vy" localSheetId="5" hidden="1">{"TAB1",#N/A,TRUE,"GENERAL";"TAB2",#N/A,TRUE,"GENERAL";"TAB3",#N/A,TRUE,"GENERAL";"TAB4",#N/A,TRUE,"GENERAL";"TAB5",#N/A,TRUE,"GENERAL"}</definedName>
    <definedName name="vy" localSheetId="6" hidden="1">{"TAB1",#N/A,TRUE,"GENERAL";"TAB2",#N/A,TRUE,"GENERAL";"TAB3",#N/A,TRUE,"GENERAL";"TAB4",#N/A,TRUE,"GENERAL";"TAB5",#N/A,TRUE,"GENERAL"}</definedName>
    <definedName name="vy" localSheetId="7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1" hidden="1">{"via1",#N/A,TRUE,"general";"via2",#N/A,TRUE,"general";"via3",#N/A,TRUE,"general"}</definedName>
    <definedName name="w2w2w" localSheetId="2" hidden="1">{"via1",#N/A,TRUE,"general";"via2",#N/A,TRUE,"general";"via3",#N/A,TRUE,"general"}</definedName>
    <definedName name="w2w2w" localSheetId="3" hidden="1">{"via1",#N/A,TRUE,"general";"via2",#N/A,TRUE,"general";"via3",#N/A,TRUE,"general"}</definedName>
    <definedName name="w2w2w" localSheetId="4" hidden="1">{"via1",#N/A,TRUE,"general";"via2",#N/A,TRUE,"general";"via3",#N/A,TRUE,"general"}</definedName>
    <definedName name="w2w2w" localSheetId="5" hidden="1">{"via1",#N/A,TRUE,"general";"via2",#N/A,TRUE,"general";"via3",#N/A,TRUE,"general"}</definedName>
    <definedName name="w2w2w" localSheetId="6" hidden="1">{"via1",#N/A,TRUE,"general";"via2",#N/A,TRUE,"general";"via3",#N/A,TRUE,"general"}</definedName>
    <definedName name="w2w2w" localSheetId="7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'[99]2004'!#REF!</definedName>
    <definedName name="Wcut">#REF!</definedName>
    <definedName name="WD">#REF!</definedName>
    <definedName name="WDD" localSheetId="1" hidden="1">{#N/A,#N/A,FALSE,"orthoflow";#N/A,#N/A,FALSE,"Miscelaneos";#N/A,#N/A,FALSE,"Instrumentacio";#N/A,#N/A,FALSE,"Electrico";#N/A,#N/A,FALSE,"Valv. Seguridad"}</definedName>
    <definedName name="WDD" localSheetId="2" hidden="1">{#N/A,#N/A,FALSE,"orthoflow";#N/A,#N/A,FALSE,"Miscelaneos";#N/A,#N/A,FALSE,"Instrumentacio";#N/A,#N/A,FALSE,"Electrico";#N/A,#N/A,FALSE,"Valv. Seguridad"}</definedName>
    <definedName name="WDD" localSheetId="3" hidden="1">{#N/A,#N/A,FALSE,"orthoflow";#N/A,#N/A,FALSE,"Miscelaneos";#N/A,#N/A,FALSE,"Instrumentacio";#N/A,#N/A,FALSE,"Electrico";#N/A,#N/A,FALSE,"Valv. Seguridad"}</definedName>
    <definedName name="WDD" localSheetId="4" hidden="1">{#N/A,#N/A,FALSE,"orthoflow";#N/A,#N/A,FALSE,"Miscelaneos";#N/A,#N/A,FALSE,"Instrumentacio";#N/A,#N/A,FALSE,"Electrico";#N/A,#N/A,FALSE,"Valv. Seguridad"}</definedName>
    <definedName name="WDD" localSheetId="5" hidden="1">{#N/A,#N/A,FALSE,"orthoflow";#N/A,#N/A,FALSE,"Miscelaneos";#N/A,#N/A,FALSE,"Instrumentacio";#N/A,#N/A,FALSE,"Electrico";#N/A,#N/A,FALSE,"Valv. Seguridad"}</definedName>
    <definedName name="WDD" localSheetId="6" hidden="1">{#N/A,#N/A,FALSE,"orthoflow";#N/A,#N/A,FALSE,"Miscelaneos";#N/A,#N/A,FALSE,"Instrumentacio";#N/A,#N/A,FALSE,"Electrico";#N/A,#N/A,FALSE,"Valv. Seguridad"}</definedName>
    <definedName name="WDD" localSheetId="7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>'[35]Res-Accide-10'!#REF!</definedName>
    <definedName name="wedw">#REF!</definedName>
    <definedName name="WEFWE">'[35]Res-Accide-10'!#REF!</definedName>
    <definedName name="WER">'[35]Res-Accide-10'!$S$2:$S$7</definedName>
    <definedName name="werew" localSheetId="1" hidden="1">{"TAB1",#N/A,TRUE,"GENERAL";"TAB2",#N/A,TRUE,"GENERAL";"TAB3",#N/A,TRUE,"GENERAL";"TAB4",#N/A,TRUE,"GENERAL";"TAB5",#N/A,TRUE,"GENERAL"}</definedName>
    <definedName name="werew" localSheetId="2" hidden="1">{"TAB1",#N/A,TRUE,"GENERAL";"TAB2",#N/A,TRUE,"GENERAL";"TAB3",#N/A,TRUE,"GENERAL";"TAB4",#N/A,TRUE,"GENERAL";"TAB5",#N/A,TRUE,"GENERAL"}</definedName>
    <definedName name="werew" localSheetId="3" hidden="1">{"TAB1",#N/A,TRUE,"GENERAL";"TAB2",#N/A,TRUE,"GENERAL";"TAB3",#N/A,TRUE,"GENERAL";"TAB4",#N/A,TRUE,"GENERAL";"TAB5",#N/A,TRUE,"GENERAL"}</definedName>
    <definedName name="werew" localSheetId="4" hidden="1">{"TAB1",#N/A,TRUE,"GENERAL";"TAB2",#N/A,TRUE,"GENERAL";"TAB3",#N/A,TRUE,"GENERAL";"TAB4",#N/A,TRUE,"GENERAL";"TAB5",#N/A,TRUE,"GENERAL"}</definedName>
    <definedName name="werew" localSheetId="5" hidden="1">{"TAB1",#N/A,TRUE,"GENERAL";"TAB2",#N/A,TRUE,"GENERAL";"TAB3",#N/A,TRUE,"GENERAL";"TAB4",#N/A,TRUE,"GENERAL";"TAB5",#N/A,TRUE,"GENERAL"}</definedName>
    <definedName name="werew" localSheetId="6" hidden="1">{"TAB1",#N/A,TRUE,"GENERAL";"TAB2",#N/A,TRUE,"GENERAL";"TAB3",#N/A,TRUE,"GENERAL";"TAB4",#N/A,TRUE,"GENERAL";"TAB5",#N/A,TRUE,"GENERAL"}</definedName>
    <definedName name="werew" localSheetId="7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localSheetId="2" hidden="1">{"via1",#N/A,TRUE,"general";"via2",#N/A,TRUE,"general";"via3",#N/A,TRUE,"general"}</definedName>
    <definedName name="WEREWR" localSheetId="3" hidden="1">{"via1",#N/A,TRUE,"general";"via2",#N/A,TRUE,"general";"via3",#N/A,TRUE,"general"}</definedName>
    <definedName name="WEREWR" localSheetId="4" hidden="1">{"via1",#N/A,TRUE,"general";"via2",#N/A,TRUE,"general";"via3",#N/A,TRUE,"general"}</definedName>
    <definedName name="WEREWR" localSheetId="5" hidden="1">{"via1",#N/A,TRUE,"general";"via2",#N/A,TRUE,"general";"via3",#N/A,TRUE,"general"}</definedName>
    <definedName name="WEREWR" localSheetId="6" hidden="1">{"via1",#N/A,TRUE,"general";"via2",#N/A,TRUE,"general";"via3",#N/A,TRUE,"general"}</definedName>
    <definedName name="WEREWR" localSheetId="7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localSheetId="3" hidden="1">{"TAB1",#N/A,TRUE,"GENERAL";"TAB2",#N/A,TRUE,"GENERAL";"TAB3",#N/A,TRUE,"GENERAL";"TAB4",#N/A,TRUE,"GENERAL";"TAB5",#N/A,TRUE,"GENERAL"}</definedName>
    <definedName name="werfdsf" localSheetId="4" hidden="1">{"TAB1",#N/A,TRUE,"GENERAL";"TAB2",#N/A,TRUE,"GENERAL";"TAB3",#N/A,TRUE,"GENERAL";"TAB4",#N/A,TRUE,"GENERAL";"TAB5",#N/A,TRUE,"GENERAL"}</definedName>
    <definedName name="werfdsf" localSheetId="5" hidden="1">{"TAB1",#N/A,TRUE,"GENERAL";"TAB2",#N/A,TRUE,"GENERAL";"TAB3",#N/A,TRUE,"GENERAL";"TAB4",#N/A,TRUE,"GENERAL";"TAB5",#N/A,TRUE,"GENERAL"}</definedName>
    <definedName name="werfdsf" localSheetId="6" hidden="1">{"TAB1",#N/A,TRUE,"GENERAL";"TAB2",#N/A,TRUE,"GENERAL";"TAB3",#N/A,TRUE,"GENERAL";"TAB4",#N/A,TRUE,"GENERAL";"TAB5",#N/A,TRUE,"GENERAL"}</definedName>
    <definedName name="werfdsf" localSheetId="7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localSheetId="2" hidden="1">{"via1",#N/A,TRUE,"general";"via2",#N/A,TRUE,"general";"via3",#N/A,TRUE,"general"}</definedName>
    <definedName name="werh" localSheetId="3" hidden="1">{"via1",#N/A,TRUE,"general";"via2",#N/A,TRUE,"general";"via3",#N/A,TRUE,"general"}</definedName>
    <definedName name="werh" localSheetId="4" hidden="1">{"via1",#N/A,TRUE,"general";"via2",#N/A,TRUE,"general";"via3",#N/A,TRUE,"general"}</definedName>
    <definedName name="werh" localSheetId="5" hidden="1">{"via1",#N/A,TRUE,"general";"via2",#N/A,TRUE,"general";"via3",#N/A,TRUE,"general"}</definedName>
    <definedName name="werh" localSheetId="6" hidden="1">{"via1",#N/A,TRUE,"general";"via2",#N/A,TRUE,"general";"via3",#N/A,TRUE,"general"}</definedName>
    <definedName name="werh" localSheetId="7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localSheetId="3" hidden="1">{"via1",#N/A,TRUE,"general";"via2",#N/A,TRUE,"general";"via3",#N/A,TRUE,"general"}</definedName>
    <definedName name="wersfdfrguyo" localSheetId="4" hidden="1">{"via1",#N/A,TRUE,"general";"via2",#N/A,TRUE,"general";"via3",#N/A,TRUE,"general"}</definedName>
    <definedName name="wersfdfrguyo" localSheetId="5" hidden="1">{"via1",#N/A,TRUE,"general";"via2",#N/A,TRUE,"general";"via3",#N/A,TRUE,"general"}</definedName>
    <definedName name="wersfdfrguyo" localSheetId="6" hidden="1">{"via1",#N/A,TRUE,"general";"via2",#N/A,TRUE,"general";"via3",#N/A,TRUE,"general"}</definedName>
    <definedName name="wersfdfrguyo" localSheetId="7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localSheetId="3" hidden="1">{"via1",#N/A,TRUE,"general";"via2",#N/A,TRUE,"general";"via3",#N/A,TRUE,"general"}</definedName>
    <definedName name="werwr" localSheetId="4" hidden="1">{"via1",#N/A,TRUE,"general";"via2",#N/A,TRUE,"general";"via3",#N/A,TRUE,"general"}</definedName>
    <definedName name="werwr" localSheetId="5" hidden="1">{"via1",#N/A,TRUE,"general";"via2",#N/A,TRUE,"general";"via3",#N/A,TRUE,"general"}</definedName>
    <definedName name="werwr" localSheetId="6" hidden="1">{"via1",#N/A,TRUE,"general";"via2",#N/A,TRUE,"general";"via3",#N/A,TRUE,"general"}</definedName>
    <definedName name="werwr" localSheetId="7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localSheetId="2" hidden="1">{"TAB1",#N/A,TRUE,"GENERAL";"TAB2",#N/A,TRUE,"GENERAL";"TAB3",#N/A,TRUE,"GENERAL";"TAB4",#N/A,TRUE,"GENERAL";"TAB5",#N/A,TRUE,"GENERAL"}</definedName>
    <definedName name="WERWVN" localSheetId="3" hidden="1">{"TAB1",#N/A,TRUE,"GENERAL";"TAB2",#N/A,TRUE,"GENERAL";"TAB3",#N/A,TRUE,"GENERAL";"TAB4",#N/A,TRUE,"GENERAL";"TAB5",#N/A,TRUE,"GENERAL"}</definedName>
    <definedName name="WERWVN" localSheetId="4" hidden="1">{"TAB1",#N/A,TRUE,"GENERAL";"TAB2",#N/A,TRUE,"GENERAL";"TAB3",#N/A,TRUE,"GENERAL";"TAB4",#N/A,TRUE,"GENERAL";"TAB5",#N/A,TRUE,"GENERAL"}</definedName>
    <definedName name="WERWVN" localSheetId="5" hidden="1">{"TAB1",#N/A,TRUE,"GENERAL";"TAB2",#N/A,TRUE,"GENERAL";"TAB3",#N/A,TRUE,"GENERAL";"TAB4",#N/A,TRUE,"GENERAL";"TAB5",#N/A,TRUE,"GENERAL"}</definedName>
    <definedName name="WERWVN" localSheetId="6" hidden="1">{"TAB1",#N/A,TRUE,"GENERAL";"TAB2",#N/A,TRUE,"GENERAL";"TAB3",#N/A,TRUE,"GENERAL";"TAB4",#N/A,TRUE,"GENERAL";"TAB5",#N/A,TRUE,"GENERAL"}</definedName>
    <definedName name="WERWVN" localSheetId="7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localSheetId="2" hidden="1">{"via1",#N/A,TRUE,"general";"via2",#N/A,TRUE,"general";"via3",#N/A,TRUE,"general"}</definedName>
    <definedName name="wetrew" localSheetId="3" hidden="1">{"via1",#N/A,TRUE,"general";"via2",#N/A,TRUE,"general";"via3",#N/A,TRUE,"general"}</definedName>
    <definedName name="wetrew" localSheetId="4" hidden="1">{"via1",#N/A,TRUE,"general";"via2",#N/A,TRUE,"general";"via3",#N/A,TRUE,"general"}</definedName>
    <definedName name="wetrew" localSheetId="5" hidden="1">{"via1",#N/A,TRUE,"general";"via2",#N/A,TRUE,"general";"via3",#N/A,TRUE,"general"}</definedName>
    <definedName name="wetrew" localSheetId="6" hidden="1">{"via1",#N/A,TRUE,"general";"via2",#N/A,TRUE,"general";"via3",#N/A,TRUE,"general"}</definedName>
    <definedName name="wetrew" localSheetId="7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localSheetId="3" hidden="1">{"via1",#N/A,TRUE,"general";"via2",#N/A,TRUE,"general";"via3",#N/A,TRUE,"general"}</definedName>
    <definedName name="wettt" localSheetId="4" hidden="1">{"via1",#N/A,TRUE,"general";"via2",#N/A,TRUE,"general";"via3",#N/A,TRUE,"general"}</definedName>
    <definedName name="wettt" localSheetId="5" hidden="1">{"via1",#N/A,TRUE,"general";"via2",#N/A,TRUE,"general";"via3",#N/A,TRUE,"general"}</definedName>
    <definedName name="wettt" localSheetId="6" hidden="1">{"via1",#N/A,TRUE,"general";"via2",#N/A,TRUE,"general";"via3",#N/A,TRUE,"general"}</definedName>
    <definedName name="wettt" localSheetId="7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localSheetId="3" hidden="1">{"via1",#N/A,TRUE,"general";"via2",#N/A,TRUE,"general";"via3",#N/A,TRUE,"general"}</definedName>
    <definedName name="wetwretd" localSheetId="4" hidden="1">{"via1",#N/A,TRUE,"general";"via2",#N/A,TRUE,"general";"via3",#N/A,TRUE,"general"}</definedName>
    <definedName name="wetwretd" localSheetId="5" hidden="1">{"via1",#N/A,TRUE,"general";"via2",#N/A,TRUE,"general";"via3",#N/A,TRUE,"general"}</definedName>
    <definedName name="wetwretd" localSheetId="6" hidden="1">{"via1",#N/A,TRUE,"general";"via2",#N/A,TRUE,"general";"via3",#N/A,TRUE,"general"}</definedName>
    <definedName name="wetwretd" localSheetId="7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localSheetId="3" hidden="1">{"via1",#N/A,TRUE,"general";"via2",#N/A,TRUE,"general";"via3",#N/A,TRUE,"general"}</definedName>
    <definedName name="wew" localSheetId="4" hidden="1">{"via1",#N/A,TRUE,"general";"via2",#N/A,TRUE,"general";"via3",#N/A,TRUE,"general"}</definedName>
    <definedName name="wew" localSheetId="5" hidden="1">{"via1",#N/A,TRUE,"general";"via2",#N/A,TRUE,"general";"via3",#N/A,TRUE,"general"}</definedName>
    <definedName name="wew" localSheetId="6" hidden="1">{"via1",#N/A,TRUE,"general";"via2",#N/A,TRUE,"general";"via3",#N/A,TRUE,"general"}</definedName>
    <definedName name="wew" localSheetId="7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localSheetId="3" hidden="1">{"via1",#N/A,TRUE,"general";"via2",#N/A,TRUE,"general";"via3",#N/A,TRUE,"general"}</definedName>
    <definedName name="wffag" localSheetId="4" hidden="1">{"via1",#N/A,TRUE,"general";"via2",#N/A,TRUE,"general";"via3",#N/A,TRUE,"general"}</definedName>
    <definedName name="wffag" localSheetId="5" hidden="1">{"via1",#N/A,TRUE,"general";"via2",#N/A,TRUE,"general";"via3",#N/A,TRUE,"general"}</definedName>
    <definedName name="wffag" localSheetId="6" hidden="1">{"via1",#N/A,TRUE,"general";"via2",#N/A,TRUE,"general";"via3",#N/A,TRUE,"general"}</definedName>
    <definedName name="wffag" localSheetId="7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'[35]Res-Accide-10'!#REF!</definedName>
    <definedName name="WQ">#REF!</definedName>
    <definedName name="WQEEWQ" localSheetId="1" hidden="1">{"TAB1",#N/A,TRUE,"GENERAL";"TAB2",#N/A,TRUE,"GENERAL";"TAB3",#N/A,TRUE,"GENERAL";"TAB4",#N/A,TRUE,"GENERAL";"TAB5",#N/A,TRUE,"GENERAL"}</definedName>
    <definedName name="WQEEWQ" localSheetId="2" hidden="1">{"TAB1",#N/A,TRUE,"GENERAL";"TAB2",#N/A,TRUE,"GENERAL";"TAB3",#N/A,TRUE,"GENERAL";"TAB4",#N/A,TRUE,"GENERAL";"TAB5",#N/A,TRUE,"GENERAL"}</definedName>
    <definedName name="WQEEWQ" localSheetId="3" hidden="1">{"TAB1",#N/A,TRUE,"GENERAL";"TAB2",#N/A,TRUE,"GENERAL";"TAB3",#N/A,TRUE,"GENERAL";"TAB4",#N/A,TRUE,"GENERAL";"TAB5",#N/A,TRUE,"GENERAL"}</definedName>
    <definedName name="WQEEWQ" localSheetId="4" hidden="1">{"TAB1",#N/A,TRUE,"GENERAL";"TAB2",#N/A,TRUE,"GENERAL";"TAB3",#N/A,TRUE,"GENERAL";"TAB4",#N/A,TRUE,"GENERAL";"TAB5",#N/A,TRUE,"GENERAL"}</definedName>
    <definedName name="WQEEWQ" localSheetId="5" hidden="1">{"TAB1",#N/A,TRUE,"GENERAL";"TAB2",#N/A,TRUE,"GENERAL";"TAB3",#N/A,TRUE,"GENERAL";"TAB4",#N/A,TRUE,"GENERAL";"TAB5",#N/A,TRUE,"GENERAL"}</definedName>
    <definedName name="WQEEWQ" localSheetId="6" hidden="1">{"TAB1",#N/A,TRUE,"GENERAL";"TAB2",#N/A,TRUE,"GENERAL";"TAB3",#N/A,TRUE,"GENERAL";"TAB4",#N/A,TRUE,"GENERAL";"TAB5",#N/A,TRUE,"GENERAL"}</definedName>
    <definedName name="WQEEWQ" localSheetId="7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localSheetId="1" hidden="1">{#N/A,#N/A,TRUE,"1842CWN0"}</definedName>
    <definedName name="wrn.civil._.works." localSheetId="2" hidden="1">{#N/A,#N/A,TRUE,"1842CWN0"}</definedName>
    <definedName name="wrn.civil._.works." localSheetId="3" hidden="1">{#N/A,#N/A,TRUE,"1842CWN0"}</definedName>
    <definedName name="wrn.civil._.works." localSheetId="4" hidden="1">{#N/A,#N/A,TRUE,"1842CWN0"}</definedName>
    <definedName name="wrn.civil._.works." localSheetId="5" hidden="1">{#N/A,#N/A,TRUE,"1842CWN0"}</definedName>
    <definedName name="wrn.civil._.works." localSheetId="6" hidden="1">{#N/A,#N/A,TRUE,"1842CWN0"}</definedName>
    <definedName name="wrn.civil._.works." localSheetId="7" hidden="1">{#N/A,#N/A,TRUE,"1842CWN0"}</definedName>
    <definedName name="wrn.civil._.works." hidden="1">{#N/A,#N/A,TRUE,"1842CWN0"}</definedName>
    <definedName name="wrn.FINAN97." localSheetId="1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2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3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4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5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6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7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6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7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1" hidden="1">{"TAB1",#N/A,TRUE,"GENERAL";"TAB2",#N/A,TRUE,"GENERAL";"TAB3",#N/A,TRUE,"GENERAL";"TAB4",#N/A,TRUE,"GENERAL";"TAB5",#N/A,TRUE,"GENERAL"}</definedName>
    <definedName name="wrn.GENERAL." localSheetId="2" hidden="1">{"TAB1",#N/A,TRUE,"GENERAL";"TAB2",#N/A,TRUE,"GENERAL";"TAB3",#N/A,TRUE,"GENERAL";"TAB4",#N/A,TRUE,"GENERAL";"TAB5",#N/A,TRUE,"GENERAL"}</definedName>
    <definedName name="wrn.GENERAL." localSheetId="3" hidden="1">{"TAB1",#N/A,TRUE,"GENERAL";"TAB2",#N/A,TRUE,"GENERAL";"TAB3",#N/A,TRUE,"GENERAL";"TAB4",#N/A,TRUE,"GENERAL";"TAB5",#N/A,TRUE,"GENERAL"}</definedName>
    <definedName name="wrn.GENERAL." localSheetId="4" hidden="1">{"TAB1",#N/A,TRUE,"GENERAL";"TAB2",#N/A,TRUE,"GENERAL";"TAB3",#N/A,TRUE,"GENERAL";"TAB4",#N/A,TRUE,"GENERAL";"TAB5",#N/A,TRUE,"GENERAL"}</definedName>
    <definedName name="wrn.GENERAL." localSheetId="5" hidden="1">{"TAB1",#N/A,TRUE,"GENERAL";"TAB2",#N/A,TRUE,"GENERAL";"TAB3",#N/A,TRUE,"GENERAL";"TAB4",#N/A,TRUE,"GENERAL";"TAB5",#N/A,TRUE,"GENERAL"}</definedName>
    <definedName name="wrn.GENERAL." localSheetId="6" hidden="1">{"TAB1",#N/A,TRUE,"GENERAL";"TAB2",#N/A,TRUE,"GENERAL";"TAB3",#N/A,TRUE,"GENERAL";"TAB4",#N/A,TRUE,"GENERAL";"TAB5",#N/A,TRUE,"GENERAL"}</definedName>
    <definedName name="wrn.GENERAL." localSheetId="7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1" hidden="1">{#N/A,#N/A,TRUE,"INGENIERIA";#N/A,#N/A,TRUE,"COMPRAS";#N/A,#N/A,TRUE,"DIRECCION";#N/A,#N/A,TRUE,"RESUMEN"}</definedName>
    <definedName name="wrn.GERENCIA." localSheetId="2" hidden="1">{#N/A,#N/A,TRUE,"INGENIERIA";#N/A,#N/A,TRUE,"COMPRAS";#N/A,#N/A,TRUE,"DIRECCION";#N/A,#N/A,TRUE,"RESUMEN"}</definedName>
    <definedName name="wrn.GERENCIA." localSheetId="3" hidden="1">{#N/A,#N/A,TRUE,"INGENIERIA";#N/A,#N/A,TRUE,"COMPRAS";#N/A,#N/A,TRUE,"DIRECCION";#N/A,#N/A,TRUE,"RESUMEN"}</definedName>
    <definedName name="wrn.GERENCIA." localSheetId="4" hidden="1">{#N/A,#N/A,TRUE,"INGENIERIA";#N/A,#N/A,TRUE,"COMPRAS";#N/A,#N/A,TRUE,"DIRECCION";#N/A,#N/A,TRUE,"RESUMEN"}</definedName>
    <definedName name="wrn.GERENCIA." localSheetId="5" hidden="1">{#N/A,#N/A,TRUE,"INGENIERIA";#N/A,#N/A,TRUE,"COMPRAS";#N/A,#N/A,TRUE,"DIRECCION";#N/A,#N/A,TRUE,"RESUMEN"}</definedName>
    <definedName name="wrn.GERENCIA." localSheetId="6" hidden="1">{#N/A,#N/A,TRUE,"INGENIERIA";#N/A,#N/A,TRUE,"COMPRAS";#N/A,#N/A,TRUE,"DIRECCION";#N/A,#N/A,TRUE,"RESUMEN"}</definedName>
    <definedName name="wrn.GERENCIA." localSheetId="7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OPERADORES." localSheetId="1" hidden="1">{#N/A,#N/A,TRUE,"T1"}</definedName>
    <definedName name="wrn.OPERADORES." localSheetId="2" hidden="1">{#N/A,#N/A,TRUE,"T1"}</definedName>
    <definedName name="wrn.OPERADORES." localSheetId="3" hidden="1">{#N/A,#N/A,TRUE,"T1"}</definedName>
    <definedName name="wrn.OPERADORES." localSheetId="4" hidden="1">{#N/A,#N/A,TRUE,"T1"}</definedName>
    <definedName name="wrn.OPERADORES." localSheetId="5" hidden="1">{#N/A,#N/A,TRUE,"T1"}</definedName>
    <definedName name="wrn.OPERADORES." localSheetId="6" hidden="1">{#N/A,#N/A,TRUE,"T1"}</definedName>
    <definedName name="wrn.OPERADORES." localSheetId="7" hidden="1">{#N/A,#N/A,TRUE,"T1"}</definedName>
    <definedName name="wrn.OPERADORES." hidden="1">{#N/A,#N/A,TRUE,"T1"}</definedName>
    <definedName name="wrn.res7" localSheetId="1" hidden="1">{#N/A,#N/A,FALSE,"Hoja1";#N/A,#N/A,FALSE,"Hoja2"}</definedName>
    <definedName name="wrn.res7" localSheetId="2" hidden="1">{#N/A,#N/A,FALSE,"Hoja1";#N/A,#N/A,FALSE,"Hoja2"}</definedName>
    <definedName name="wrn.res7" localSheetId="3" hidden="1">{#N/A,#N/A,FALSE,"Hoja1";#N/A,#N/A,FALSE,"Hoja2"}</definedName>
    <definedName name="wrn.res7" localSheetId="4" hidden="1">{#N/A,#N/A,FALSE,"Hoja1";#N/A,#N/A,FALSE,"Hoja2"}</definedName>
    <definedName name="wrn.res7" localSheetId="5" hidden="1">{#N/A,#N/A,FALSE,"Hoja1";#N/A,#N/A,FALSE,"Hoja2"}</definedName>
    <definedName name="wrn.res7" localSheetId="6" hidden="1">{#N/A,#N/A,FALSE,"Hoja1";#N/A,#N/A,FALSE,"Hoja2"}</definedName>
    <definedName name="wrn.res7" localSheetId="7" hidden="1">{#N/A,#N/A,FALSE,"Hoja1";#N/A,#N/A,FALSE,"Hoja2"}</definedName>
    <definedName name="wrn.res7" hidden="1">{#N/A,#N/A,FALSE,"Hoja1";#N/A,#N/A,FALSE,"Hoja2"}</definedName>
    <definedName name="wrn.Resumen." localSheetId="1" hidden="1">{#N/A,#N/A,FALSE,"Hoja1";#N/A,#N/A,FALSE,"Hoja2"}</definedName>
    <definedName name="wrn.Resumen." localSheetId="2" hidden="1">{#N/A,#N/A,FALSE,"Hoja1";#N/A,#N/A,FALSE,"Hoja2"}</definedName>
    <definedName name="wrn.Resumen." localSheetId="3" hidden="1">{#N/A,#N/A,FALSE,"Hoja1";#N/A,#N/A,FALSE,"Hoja2"}</definedName>
    <definedName name="wrn.Resumen." localSheetId="4" hidden="1">{#N/A,#N/A,FALSE,"Hoja1";#N/A,#N/A,FALSE,"Hoja2"}</definedName>
    <definedName name="wrn.Resumen." localSheetId="5" hidden="1">{#N/A,#N/A,FALSE,"Hoja1";#N/A,#N/A,FALSE,"Hoja2"}</definedName>
    <definedName name="wrn.Resumen." localSheetId="6" hidden="1">{#N/A,#N/A,FALSE,"Hoja1";#N/A,#N/A,FALSE,"Hoja2"}</definedName>
    <definedName name="wrn.Resumen." localSheetId="7" hidden="1">{#N/A,#N/A,FALSE,"Hoja1";#N/A,#N/A,FALSE,"Hoja2"}</definedName>
    <definedName name="wrn.Resumen." hidden="1">{#N/A,#N/A,FALSE,"Hoja1";#N/A,#N/A,FALSE,"Hoja2"}</definedName>
    <definedName name="wrn.TRABFENO." localSheetId="1" hidden="1">{#N/A,#N/A,FALSE,"Estatico";#N/A,#N/A,FALSE,"Tuberia";#N/A,#N/A,FALSE,"Instrumentación";#N/A,#N/A,FALSE,"Mecanica";#N/A,#N/A,FALSE,"Electrico";#N/A,#N/A,FALSE,"Ofic.Civiles"}</definedName>
    <definedName name="wrn.TRABFENO." localSheetId="2" hidden="1">{#N/A,#N/A,FALSE,"Estatico";#N/A,#N/A,FALSE,"Tuberia";#N/A,#N/A,FALSE,"Instrumentación";#N/A,#N/A,FALSE,"Mecanica";#N/A,#N/A,FALSE,"Electrico";#N/A,#N/A,FALSE,"Ofic.Civiles"}</definedName>
    <definedName name="wrn.TRABFENO." localSheetId="3" hidden="1">{#N/A,#N/A,FALSE,"Estatico";#N/A,#N/A,FALSE,"Tuberia";#N/A,#N/A,FALSE,"Instrumentación";#N/A,#N/A,FALSE,"Mecanica";#N/A,#N/A,FALSE,"Electrico";#N/A,#N/A,FALSE,"Ofic.Civiles"}</definedName>
    <definedName name="wrn.TRABFENO." localSheetId="4" hidden="1">{#N/A,#N/A,FALSE,"Estatico";#N/A,#N/A,FALSE,"Tuberia";#N/A,#N/A,FALSE,"Instrumentación";#N/A,#N/A,FALSE,"Mecanica";#N/A,#N/A,FALSE,"Electrico";#N/A,#N/A,FALSE,"Ofic.Civiles"}</definedName>
    <definedName name="wrn.TRABFENO." localSheetId="5" hidden="1">{#N/A,#N/A,FALSE,"Estatico";#N/A,#N/A,FALSE,"Tuberia";#N/A,#N/A,FALSE,"Instrumentación";#N/A,#N/A,FALSE,"Mecanica";#N/A,#N/A,FALSE,"Electrico";#N/A,#N/A,FALSE,"Ofic.Civiles"}</definedName>
    <definedName name="wrn.TRABFENO." localSheetId="6" hidden="1">{#N/A,#N/A,FALSE,"Estatico";#N/A,#N/A,FALSE,"Tuberia";#N/A,#N/A,FALSE,"Instrumentación";#N/A,#N/A,FALSE,"Mecanica";#N/A,#N/A,FALSE,"Electrico";#N/A,#N/A,FALSE,"Ofic.Civiles"}</definedName>
    <definedName name="wrn.TRABFENO." localSheetId="7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1" hidden="1">{"via1",#N/A,TRUE,"general";"via2",#N/A,TRUE,"general";"via3",#N/A,TRUE,"general"}</definedName>
    <definedName name="wrn.via." localSheetId="2" hidden="1">{"via1",#N/A,TRUE,"general";"via2",#N/A,TRUE,"general";"via3",#N/A,TRUE,"general"}</definedName>
    <definedName name="wrn.via." localSheetId="3" hidden="1">{"via1",#N/A,TRUE,"general";"via2",#N/A,TRUE,"general";"via3",#N/A,TRUE,"general"}</definedName>
    <definedName name="wrn.via." localSheetId="4" hidden="1">{"via1",#N/A,TRUE,"general";"via2",#N/A,TRUE,"general";"via3",#N/A,TRUE,"general"}</definedName>
    <definedName name="wrn.via." localSheetId="5" hidden="1">{"via1",#N/A,TRUE,"general";"via2",#N/A,TRUE,"general";"via3",#N/A,TRUE,"general"}</definedName>
    <definedName name="wrn.via." localSheetId="6" hidden="1">{"via1",#N/A,TRUE,"general";"via2",#N/A,TRUE,"general";"via3",#N/A,TRUE,"general"}</definedName>
    <definedName name="wrn.via." localSheetId="7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localSheetId="3" hidden="1">{"via1",#N/A,TRUE,"general";"via2",#N/A,TRUE,"general";"via3",#N/A,TRUE,"general"}</definedName>
    <definedName name="wsnhed" localSheetId="4" hidden="1">{"via1",#N/A,TRUE,"general";"via2",#N/A,TRUE,"general";"via3",#N/A,TRUE,"general"}</definedName>
    <definedName name="wsnhed" localSheetId="5" hidden="1">{"via1",#N/A,TRUE,"general";"via2",#N/A,TRUE,"general";"via3",#N/A,TRUE,"general"}</definedName>
    <definedName name="wsnhed" localSheetId="6" hidden="1">{"via1",#N/A,TRUE,"general";"via2",#N/A,TRUE,"general";"via3",#N/A,TRUE,"general"}</definedName>
    <definedName name="wsnhed" localSheetId="7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localSheetId="3" hidden="1">{"via1",#N/A,TRUE,"general";"via2",#N/A,TRUE,"general";"via3",#N/A,TRUE,"general"}</definedName>
    <definedName name="wswswsqa" localSheetId="4" hidden="1">{"via1",#N/A,TRUE,"general";"via2",#N/A,TRUE,"general";"via3",#N/A,TRUE,"general"}</definedName>
    <definedName name="wswswsqa" localSheetId="5" hidden="1">{"via1",#N/A,TRUE,"general";"via2",#N/A,TRUE,"general";"via3",#N/A,TRUE,"general"}</definedName>
    <definedName name="wswswsqa" localSheetId="6" hidden="1">{"via1",#N/A,TRUE,"general";"via2",#N/A,TRUE,"general";"via3",#N/A,TRUE,"general"}</definedName>
    <definedName name="wswswsqa" localSheetId="7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1" hidden="1">{"TAB1",#N/A,TRUE,"GENERAL";"TAB2",#N/A,TRUE,"GENERAL";"TAB3",#N/A,TRUE,"GENERAL";"TAB4",#N/A,TRUE,"GENERAL";"TAB5",#N/A,TRUE,"GENERAL"}</definedName>
    <definedName name="wtt" localSheetId="2" hidden="1">{"TAB1",#N/A,TRUE,"GENERAL";"TAB2",#N/A,TRUE,"GENERAL";"TAB3",#N/A,TRUE,"GENERAL";"TAB4",#N/A,TRUE,"GENERAL";"TAB5",#N/A,TRUE,"GENERAL"}</definedName>
    <definedName name="wtt" localSheetId="3" hidden="1">{"TAB1",#N/A,TRUE,"GENERAL";"TAB2",#N/A,TRUE,"GENERAL";"TAB3",#N/A,TRUE,"GENERAL";"TAB4",#N/A,TRUE,"GENERAL";"TAB5",#N/A,TRUE,"GENERAL"}</definedName>
    <definedName name="wtt" localSheetId="4" hidden="1">{"TAB1",#N/A,TRUE,"GENERAL";"TAB2",#N/A,TRUE,"GENERAL";"TAB3",#N/A,TRUE,"GENERAL";"TAB4",#N/A,TRUE,"GENERAL";"TAB5",#N/A,TRUE,"GENERAL"}</definedName>
    <definedName name="wtt" localSheetId="5" hidden="1">{"TAB1",#N/A,TRUE,"GENERAL";"TAB2",#N/A,TRUE,"GENERAL";"TAB3",#N/A,TRUE,"GENERAL";"TAB4",#N/A,TRUE,"GENERAL";"TAB5",#N/A,TRUE,"GENERAL"}</definedName>
    <definedName name="wtt" localSheetId="6" hidden="1">{"TAB1",#N/A,TRUE,"GENERAL";"TAB2",#N/A,TRUE,"GENERAL";"TAB3",#N/A,TRUE,"GENERAL";"TAB4",#N/A,TRUE,"GENERAL";"TAB5",#N/A,TRUE,"GENERAL"}</definedName>
    <definedName name="wtt" localSheetId="7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[3]LIQUIDACION!#REF!</definedName>
    <definedName name="wwded3" localSheetId="1" hidden="1">{"via1",#N/A,TRUE,"general";"via2",#N/A,TRUE,"general";"via3",#N/A,TRUE,"general"}</definedName>
    <definedName name="wwded3" localSheetId="2" hidden="1">{"via1",#N/A,TRUE,"general";"via2",#N/A,TRUE,"general";"via3",#N/A,TRUE,"general"}</definedName>
    <definedName name="wwded3" localSheetId="3" hidden="1">{"via1",#N/A,TRUE,"general";"via2",#N/A,TRUE,"general";"via3",#N/A,TRUE,"general"}</definedName>
    <definedName name="wwded3" localSheetId="4" hidden="1">{"via1",#N/A,TRUE,"general";"via2",#N/A,TRUE,"general";"via3",#N/A,TRUE,"general"}</definedName>
    <definedName name="wwded3" localSheetId="5" hidden="1">{"via1",#N/A,TRUE,"general";"via2",#N/A,TRUE,"general";"via3",#N/A,TRUE,"general"}</definedName>
    <definedName name="wwded3" localSheetId="6" hidden="1">{"via1",#N/A,TRUE,"general";"via2",#N/A,TRUE,"general";"via3",#N/A,TRUE,"general"}</definedName>
    <definedName name="wwded3" localSheetId="7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1" hidden="1">{"TAB1",#N/A,TRUE,"GENERAL";"TAB2",#N/A,TRUE,"GENERAL";"TAB3",#N/A,TRUE,"GENERAL";"TAB4",#N/A,TRUE,"GENERAL";"TAB5",#N/A,TRUE,"GENERAL"}</definedName>
    <definedName name="wwwwe" localSheetId="2" hidden="1">{"TAB1",#N/A,TRUE,"GENERAL";"TAB2",#N/A,TRUE,"GENERAL";"TAB3",#N/A,TRUE,"GENERAL";"TAB4",#N/A,TRUE,"GENERAL";"TAB5",#N/A,TRUE,"GENERAL"}</definedName>
    <definedName name="wwwwe" localSheetId="3" hidden="1">{"TAB1",#N/A,TRUE,"GENERAL";"TAB2",#N/A,TRUE,"GENERAL";"TAB3",#N/A,TRUE,"GENERAL";"TAB4",#N/A,TRUE,"GENERAL";"TAB5",#N/A,TRUE,"GENERAL"}</definedName>
    <definedName name="wwwwe" localSheetId="4" hidden="1">{"TAB1",#N/A,TRUE,"GENERAL";"TAB2",#N/A,TRUE,"GENERAL";"TAB3",#N/A,TRUE,"GENERAL";"TAB4",#N/A,TRUE,"GENERAL";"TAB5",#N/A,TRUE,"GENERAL"}</definedName>
    <definedName name="wwwwe" localSheetId="5" hidden="1">{"TAB1",#N/A,TRUE,"GENERAL";"TAB2",#N/A,TRUE,"GENERAL";"TAB3",#N/A,TRUE,"GENERAL";"TAB4",#N/A,TRUE,"GENERAL";"TAB5",#N/A,TRUE,"GENERAL"}</definedName>
    <definedName name="wwwwe" localSheetId="6" hidden="1">{"TAB1",#N/A,TRUE,"GENERAL";"TAB2",#N/A,TRUE,"GENERAL";"TAB3",#N/A,TRUE,"GENERAL";"TAB4",#N/A,TRUE,"GENERAL";"TAB5",#N/A,TRUE,"GENERAL"}</definedName>
    <definedName name="wwwwe" localSheetId="7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1" hidden="1">{"via1",#N/A,TRUE,"general";"via2",#N/A,TRUE,"general";"via3",#N/A,TRUE,"general"}</definedName>
    <definedName name="wyty" localSheetId="2" hidden="1">{"via1",#N/A,TRUE,"general";"via2",#N/A,TRUE,"general";"via3",#N/A,TRUE,"general"}</definedName>
    <definedName name="wyty" localSheetId="3" hidden="1">{"via1",#N/A,TRUE,"general";"via2",#N/A,TRUE,"general";"via3",#N/A,TRUE,"general"}</definedName>
    <definedName name="wyty" localSheetId="4" hidden="1">{"via1",#N/A,TRUE,"general";"via2",#N/A,TRUE,"general";"via3",#N/A,TRUE,"general"}</definedName>
    <definedName name="wyty" localSheetId="5" hidden="1">{"via1",#N/A,TRUE,"general";"via2",#N/A,TRUE,"general";"via3",#N/A,TRUE,"general"}</definedName>
    <definedName name="wyty" localSheetId="6" hidden="1">{"via1",#N/A,TRUE,"general";"via2",#N/A,TRUE,"general";"via3",#N/A,TRUE,"general"}</definedName>
    <definedName name="wyty" localSheetId="7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1" hidden="1">{"TAB1",#N/A,TRUE,"GENERAL";"TAB2",#N/A,TRUE,"GENERAL";"TAB3",#N/A,TRUE,"GENERAL";"TAB4",#N/A,TRUE,"GENERAL";"TAB5",#N/A,TRUE,"GENERAL"}</definedName>
    <definedName name="xcbvbs" localSheetId="2" hidden="1">{"TAB1",#N/A,TRUE,"GENERAL";"TAB2",#N/A,TRUE,"GENERAL";"TAB3",#N/A,TRUE,"GENERAL";"TAB4",#N/A,TRUE,"GENERAL";"TAB5",#N/A,TRUE,"GENERAL"}</definedName>
    <definedName name="xcbvbs" localSheetId="3" hidden="1">{"TAB1",#N/A,TRUE,"GENERAL";"TAB2",#N/A,TRUE,"GENERAL";"TAB3",#N/A,TRUE,"GENERAL";"TAB4",#N/A,TRUE,"GENERAL";"TAB5",#N/A,TRUE,"GENERAL"}</definedName>
    <definedName name="xcbvbs" localSheetId="4" hidden="1">{"TAB1",#N/A,TRUE,"GENERAL";"TAB2",#N/A,TRUE,"GENERAL";"TAB3",#N/A,TRUE,"GENERAL";"TAB4",#N/A,TRUE,"GENERAL";"TAB5",#N/A,TRUE,"GENERAL"}</definedName>
    <definedName name="xcbvbs" localSheetId="5" hidden="1">{"TAB1",#N/A,TRUE,"GENERAL";"TAB2",#N/A,TRUE,"GENERAL";"TAB3",#N/A,TRUE,"GENERAL";"TAB4",#N/A,TRUE,"GENERAL";"TAB5",#N/A,TRUE,"GENERAL"}</definedName>
    <definedName name="xcbvbs" localSheetId="6" hidden="1">{"TAB1",#N/A,TRUE,"GENERAL";"TAB2",#N/A,TRUE,"GENERAL";"TAB3",#N/A,TRUE,"GENERAL";"TAB4",#N/A,TRUE,"GENERAL";"TAB5",#N/A,TRUE,"GENERAL"}</definedName>
    <definedName name="xcbvbs" localSheetId="7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localSheetId="1" hidden="1">{#N/A,#N/A,TRUE,"1842CWN0"}</definedName>
    <definedName name="XSW" localSheetId="2" hidden="1">{#N/A,#N/A,TRUE,"1842CWN0"}</definedName>
    <definedName name="XSW" localSheetId="3" hidden="1">{#N/A,#N/A,TRUE,"1842CWN0"}</definedName>
    <definedName name="XSW" localSheetId="4" hidden="1">{#N/A,#N/A,TRUE,"1842CWN0"}</definedName>
    <definedName name="XSW" localSheetId="5" hidden="1">{#N/A,#N/A,TRUE,"1842CWN0"}</definedName>
    <definedName name="XSW" localSheetId="6" hidden="1">{#N/A,#N/A,TRUE,"1842CWN0"}</definedName>
    <definedName name="XSW" localSheetId="7" hidden="1">{#N/A,#N/A,TRUE,"1842CWN0"}</definedName>
    <definedName name="XSW" hidden="1">{#N/A,#N/A,TRUE,"1842CWN0"}</definedName>
    <definedName name="xsxs" localSheetId="1" hidden="1">{"TAB1",#N/A,TRUE,"GENERAL";"TAB2",#N/A,TRUE,"GENERAL";"TAB3",#N/A,TRUE,"GENERAL";"TAB4",#N/A,TRUE,"GENERAL";"TAB5",#N/A,TRUE,"GENERAL"}</definedName>
    <definedName name="xsxs" localSheetId="2" hidden="1">{"TAB1",#N/A,TRUE,"GENERAL";"TAB2",#N/A,TRUE,"GENERAL";"TAB3",#N/A,TRUE,"GENERAL";"TAB4",#N/A,TRUE,"GENERAL";"TAB5",#N/A,TRUE,"GENERAL"}</definedName>
    <definedName name="xsxs" localSheetId="3" hidden="1">{"TAB1",#N/A,TRUE,"GENERAL";"TAB2",#N/A,TRUE,"GENERAL";"TAB3",#N/A,TRUE,"GENERAL";"TAB4",#N/A,TRUE,"GENERAL";"TAB5",#N/A,TRUE,"GENERAL"}</definedName>
    <definedName name="xsxs" localSheetId="4" hidden="1">{"TAB1",#N/A,TRUE,"GENERAL";"TAB2",#N/A,TRUE,"GENERAL";"TAB3",#N/A,TRUE,"GENERAL";"TAB4",#N/A,TRUE,"GENERAL";"TAB5",#N/A,TRUE,"GENERAL"}</definedName>
    <definedName name="xsxs" localSheetId="5" hidden="1">{"TAB1",#N/A,TRUE,"GENERAL";"TAB2",#N/A,TRUE,"GENERAL";"TAB3",#N/A,TRUE,"GENERAL";"TAB4",#N/A,TRUE,"GENERAL";"TAB5",#N/A,TRUE,"GENERAL"}</definedName>
    <definedName name="xsxs" localSheetId="6" hidden="1">{"TAB1",#N/A,TRUE,"GENERAL";"TAB2",#N/A,TRUE,"GENERAL";"TAB3",#N/A,TRUE,"GENERAL";"TAB4",#N/A,TRUE,"GENERAL";"TAB5",#N/A,TRUE,"GENERAL"}</definedName>
    <definedName name="xsxs" localSheetId="7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localSheetId="1" hidden="1">{"via1",#N/A,TRUE,"general";"via2",#N/A,TRUE,"general";"via3",#N/A,TRUE,"general"}</definedName>
    <definedName name="xxfg" localSheetId="2" hidden="1">{"via1",#N/A,TRUE,"general";"via2",#N/A,TRUE,"general";"via3",#N/A,TRUE,"general"}</definedName>
    <definedName name="xxfg" localSheetId="3" hidden="1">{"via1",#N/A,TRUE,"general";"via2",#N/A,TRUE,"general";"via3",#N/A,TRUE,"general"}</definedName>
    <definedName name="xxfg" localSheetId="4" hidden="1">{"via1",#N/A,TRUE,"general";"via2",#N/A,TRUE,"general";"via3",#N/A,TRUE,"general"}</definedName>
    <definedName name="xxfg" localSheetId="5" hidden="1">{"via1",#N/A,TRUE,"general";"via2",#N/A,TRUE,"general";"via3",#N/A,TRUE,"general"}</definedName>
    <definedName name="xxfg" localSheetId="6" hidden="1">{"via1",#N/A,TRUE,"general";"via2",#N/A,TRUE,"general";"via3",#N/A,TRUE,"general"}</definedName>
    <definedName name="xxfg" localSheetId="7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 localSheetId="0">[100]!absc</definedName>
    <definedName name="xxxxx" localSheetId="1">[100]!absc</definedName>
    <definedName name="xxxxx" localSheetId="2">[100]!absc</definedName>
    <definedName name="xxxxx" localSheetId="3">[100]!absc</definedName>
    <definedName name="xxxxx" localSheetId="4">[100]!absc</definedName>
    <definedName name="xxxxx" localSheetId="5">[100]!absc</definedName>
    <definedName name="xxxxx" localSheetId="6">[100]!absc</definedName>
    <definedName name="xxxxx" localSheetId="7">[100]!absc</definedName>
    <definedName name="xxxxx">[100]!absc</definedName>
    <definedName name="xxxxxds" localSheetId="1" hidden="1">{"via1",#N/A,TRUE,"general";"via2",#N/A,TRUE,"general";"via3",#N/A,TRUE,"general"}</definedName>
    <definedName name="xxxxxds" localSheetId="2" hidden="1">{"via1",#N/A,TRUE,"general";"via2",#N/A,TRUE,"general";"via3",#N/A,TRUE,"general"}</definedName>
    <definedName name="xxxxxds" localSheetId="3" hidden="1">{"via1",#N/A,TRUE,"general";"via2",#N/A,TRUE,"general";"via3",#N/A,TRUE,"general"}</definedName>
    <definedName name="xxxxxds" localSheetId="4" hidden="1">{"via1",#N/A,TRUE,"general";"via2",#N/A,TRUE,"general";"via3",#N/A,TRUE,"general"}</definedName>
    <definedName name="xxxxxds" localSheetId="5" hidden="1">{"via1",#N/A,TRUE,"general";"via2",#N/A,TRUE,"general";"via3",#N/A,TRUE,"general"}</definedName>
    <definedName name="xxxxxds" localSheetId="6" hidden="1">{"via1",#N/A,TRUE,"general";"via2",#N/A,TRUE,"general";"via3",#N/A,TRUE,"general"}</definedName>
    <definedName name="xxxxxds" localSheetId="7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1" hidden="1">{#N/A,#N/A,FALSE,"orthoflow";#N/A,#N/A,FALSE,"Miscelaneos";#N/A,#N/A,FALSE,"Instrumentacio";#N/A,#N/A,FALSE,"Electrico";#N/A,#N/A,FALSE,"Valv. Seguridad"}</definedName>
    <definedName name="XXXXXX" localSheetId="2" hidden="1">{#N/A,#N/A,FALSE,"orthoflow";#N/A,#N/A,FALSE,"Miscelaneos";#N/A,#N/A,FALSE,"Instrumentacio";#N/A,#N/A,FALSE,"Electrico";#N/A,#N/A,FALSE,"Valv. Seguridad"}</definedName>
    <definedName name="XXXXXX" localSheetId="3" hidden="1">{#N/A,#N/A,FALSE,"orthoflow";#N/A,#N/A,FALSE,"Miscelaneos";#N/A,#N/A,FALSE,"Instrumentacio";#N/A,#N/A,FALSE,"Electrico";#N/A,#N/A,FALSE,"Valv. Seguridad"}</definedName>
    <definedName name="XXXXXX" localSheetId="4" hidden="1">{#N/A,#N/A,FALSE,"orthoflow";#N/A,#N/A,FALSE,"Miscelaneos";#N/A,#N/A,FALSE,"Instrumentacio";#N/A,#N/A,FALSE,"Electrico";#N/A,#N/A,FALSE,"Valv. Seguridad"}</definedName>
    <definedName name="XXXXXX" localSheetId="5" hidden="1">{#N/A,#N/A,FALSE,"orthoflow";#N/A,#N/A,FALSE,"Miscelaneos";#N/A,#N/A,FALSE,"Instrumentacio";#N/A,#N/A,FALSE,"Electrico";#N/A,#N/A,FALSE,"Valv. Seguridad"}</definedName>
    <definedName name="XXXXXX" localSheetId="6" hidden="1">{#N/A,#N/A,FALSE,"orthoflow";#N/A,#N/A,FALSE,"Miscelaneos";#N/A,#N/A,FALSE,"Instrumentacio";#N/A,#N/A,FALSE,"Electrico";#N/A,#N/A,FALSE,"Valv. Seguridad"}</definedName>
    <definedName name="XXXXXX" localSheetId="7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localSheetId="1" hidden="1">{"via1",#N/A,TRUE,"general";"via2",#N/A,TRUE,"general";"via3",#N/A,TRUE,"general"}</definedName>
    <definedName name="xxxxxxxxxx29" localSheetId="2" hidden="1">{"via1",#N/A,TRUE,"general";"via2",#N/A,TRUE,"general";"via3",#N/A,TRUE,"general"}</definedName>
    <definedName name="xxxxxxxxxx29" localSheetId="3" hidden="1">{"via1",#N/A,TRUE,"general";"via2",#N/A,TRUE,"general";"via3",#N/A,TRUE,"general"}</definedName>
    <definedName name="xxxxxxxxxx29" localSheetId="4" hidden="1">{"via1",#N/A,TRUE,"general";"via2",#N/A,TRUE,"general";"via3",#N/A,TRUE,"general"}</definedName>
    <definedName name="xxxxxxxxxx29" localSheetId="5" hidden="1">{"via1",#N/A,TRUE,"general";"via2",#N/A,TRUE,"general";"via3",#N/A,TRUE,"general"}</definedName>
    <definedName name="xxxxxxxxxx29" localSheetId="6" hidden="1">{"via1",#N/A,TRUE,"general";"via2",#N/A,TRUE,"general";"via3",#N/A,TRUE,"general"}</definedName>
    <definedName name="xxxxxxxxxx29" localSheetId="7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localSheetId="1" hidden="1">{"via1",#N/A,TRUE,"general";"via2",#N/A,TRUE,"general";"via3",#N/A,TRUE,"general"}</definedName>
    <definedName name="XZXZV" localSheetId="2" hidden="1">{"via1",#N/A,TRUE,"general";"via2",#N/A,TRUE,"general";"via3",#N/A,TRUE,"general"}</definedName>
    <definedName name="XZXZV" localSheetId="3" hidden="1">{"via1",#N/A,TRUE,"general";"via2",#N/A,TRUE,"general";"via3",#N/A,TRUE,"general"}</definedName>
    <definedName name="XZXZV" localSheetId="4" hidden="1">{"via1",#N/A,TRUE,"general";"via2",#N/A,TRUE,"general";"via3",#N/A,TRUE,"general"}</definedName>
    <definedName name="XZXZV" localSheetId="5" hidden="1">{"via1",#N/A,TRUE,"general";"via2",#N/A,TRUE,"general";"via3",#N/A,TRUE,"general"}</definedName>
    <definedName name="XZXZV" localSheetId="6" hidden="1">{"via1",#N/A,TRUE,"general";"via2",#N/A,TRUE,"general";"via3",#N/A,TRUE,"general"}</definedName>
    <definedName name="XZXZV" localSheetId="7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0">[25]!absc</definedName>
    <definedName name="Y" localSheetId="1">[25]!absc</definedName>
    <definedName name="Y" localSheetId="2">[25]!absc</definedName>
    <definedName name="Y" localSheetId="3">[25]!absc</definedName>
    <definedName name="Y" localSheetId="4">[25]!absc</definedName>
    <definedName name="Y" localSheetId="5">[25]!absc</definedName>
    <definedName name="Y" localSheetId="6">[25]!absc</definedName>
    <definedName name="Y" localSheetId="7">[25]!absc</definedName>
    <definedName name="Y">[25]!absc</definedName>
    <definedName name="y6y6" localSheetId="1" hidden="1">{"via1",#N/A,TRUE,"general";"via2",#N/A,TRUE,"general";"via3",#N/A,TRUE,"general"}</definedName>
    <definedName name="y6y6" localSheetId="2" hidden="1">{"via1",#N/A,TRUE,"general";"via2",#N/A,TRUE,"general";"via3",#N/A,TRUE,"general"}</definedName>
    <definedName name="y6y6" localSheetId="3" hidden="1">{"via1",#N/A,TRUE,"general";"via2",#N/A,TRUE,"general";"via3",#N/A,TRUE,"general"}</definedName>
    <definedName name="y6y6" localSheetId="4" hidden="1">{"via1",#N/A,TRUE,"general";"via2",#N/A,TRUE,"general";"via3",#N/A,TRUE,"general"}</definedName>
    <definedName name="y6y6" localSheetId="5" hidden="1">{"via1",#N/A,TRUE,"general";"via2",#N/A,TRUE,"general";"via3",#N/A,TRUE,"general"}</definedName>
    <definedName name="y6y6" localSheetId="6" hidden="1">{"via1",#N/A,TRUE,"general";"via2",#N/A,TRUE,"general";"via3",#N/A,TRUE,"general"}</definedName>
    <definedName name="y6y6" localSheetId="7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1" hidden="1">{"via1",#N/A,TRUE,"general";"via2",#N/A,TRUE,"general";"via3",#N/A,TRUE,"general"}</definedName>
    <definedName name="yery" localSheetId="2" hidden="1">{"via1",#N/A,TRUE,"general";"via2",#N/A,TRUE,"general";"via3",#N/A,TRUE,"general"}</definedName>
    <definedName name="yery" localSheetId="3" hidden="1">{"via1",#N/A,TRUE,"general";"via2",#N/A,TRUE,"general";"via3",#N/A,TRUE,"general"}</definedName>
    <definedName name="yery" localSheetId="4" hidden="1">{"via1",#N/A,TRUE,"general";"via2",#N/A,TRUE,"general";"via3",#N/A,TRUE,"general"}</definedName>
    <definedName name="yery" localSheetId="5" hidden="1">{"via1",#N/A,TRUE,"general";"via2",#N/A,TRUE,"general";"via3",#N/A,TRUE,"general"}</definedName>
    <definedName name="yery" localSheetId="6" hidden="1">{"via1",#N/A,TRUE,"general";"via2",#N/A,TRUE,"general";"via3",#N/A,TRUE,"general"}</definedName>
    <definedName name="yery" localSheetId="7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1" hidden="1">{"TAB1",#N/A,TRUE,"GENERAL";"TAB2",#N/A,TRUE,"GENERAL";"TAB3",#N/A,TRUE,"GENERAL";"TAB4",#N/A,TRUE,"GENERAL";"TAB5",#N/A,TRUE,"GENERAL"}</definedName>
    <definedName name="yhy" localSheetId="2" hidden="1">{"TAB1",#N/A,TRUE,"GENERAL";"TAB2",#N/A,TRUE,"GENERAL";"TAB3",#N/A,TRUE,"GENERAL";"TAB4",#N/A,TRUE,"GENERAL";"TAB5",#N/A,TRUE,"GENERAL"}</definedName>
    <definedName name="yhy" localSheetId="3" hidden="1">{"TAB1",#N/A,TRUE,"GENERAL";"TAB2",#N/A,TRUE,"GENERAL";"TAB3",#N/A,TRUE,"GENERAL";"TAB4",#N/A,TRUE,"GENERAL";"TAB5",#N/A,TRUE,"GENERAL"}</definedName>
    <definedName name="yhy" localSheetId="4" hidden="1">{"TAB1",#N/A,TRUE,"GENERAL";"TAB2",#N/A,TRUE,"GENERAL";"TAB3",#N/A,TRUE,"GENERAL";"TAB4",#N/A,TRUE,"GENERAL";"TAB5",#N/A,TRUE,"GENERAL"}</definedName>
    <definedName name="yhy" localSheetId="5" hidden="1">{"TAB1",#N/A,TRUE,"GENERAL";"TAB2",#N/A,TRUE,"GENERAL";"TAB3",#N/A,TRUE,"GENERAL";"TAB4",#N/A,TRUE,"GENERAL";"TAB5",#N/A,TRUE,"GENERAL"}</definedName>
    <definedName name="yhy" localSheetId="6" hidden="1">{"TAB1",#N/A,TRUE,"GENERAL";"TAB2",#N/A,TRUE,"GENERAL";"TAB3",#N/A,TRUE,"GENERAL";"TAB4",#N/A,TRUE,"GENERAL";"TAB5",#N/A,TRUE,"GENERAL"}</definedName>
    <definedName name="yhy" localSheetId="7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1" hidden="1">{"TAB1",#N/A,TRUE,"GENERAL";"TAB2",#N/A,TRUE,"GENERAL";"TAB3",#N/A,TRUE,"GENERAL";"TAB4",#N/A,TRUE,"GENERAL";"TAB5",#N/A,TRUE,"GENERAL"}</definedName>
    <definedName name="yjyj" localSheetId="2" hidden="1">{"TAB1",#N/A,TRUE,"GENERAL";"TAB2",#N/A,TRUE,"GENERAL";"TAB3",#N/A,TRUE,"GENERAL";"TAB4",#N/A,TRUE,"GENERAL";"TAB5",#N/A,TRUE,"GENERAL"}</definedName>
    <definedName name="yjyj" localSheetId="3" hidden="1">{"TAB1",#N/A,TRUE,"GENERAL";"TAB2",#N/A,TRUE,"GENERAL";"TAB3",#N/A,TRUE,"GENERAL";"TAB4",#N/A,TRUE,"GENERAL";"TAB5",#N/A,TRUE,"GENERAL"}</definedName>
    <definedName name="yjyj" localSheetId="4" hidden="1">{"TAB1",#N/A,TRUE,"GENERAL";"TAB2",#N/A,TRUE,"GENERAL";"TAB3",#N/A,TRUE,"GENERAL";"TAB4",#N/A,TRUE,"GENERAL";"TAB5",#N/A,TRUE,"GENERAL"}</definedName>
    <definedName name="yjyj" localSheetId="5" hidden="1">{"TAB1",#N/A,TRUE,"GENERAL";"TAB2",#N/A,TRUE,"GENERAL";"TAB3",#N/A,TRUE,"GENERAL";"TAB4",#N/A,TRUE,"GENERAL";"TAB5",#N/A,TRUE,"GENERAL"}</definedName>
    <definedName name="yjyj" localSheetId="6" hidden="1">{"TAB1",#N/A,TRUE,"GENERAL";"TAB2",#N/A,TRUE,"GENERAL";"TAB3",#N/A,TRUE,"GENERAL";"TAB4",#N/A,TRUE,"GENERAL";"TAB5",#N/A,TRUE,"GENERAL"}</definedName>
    <definedName name="yjyj" localSheetId="7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 localSheetId="1">'[101]AISLAMIENTO CATEGORIAS II Y III'!$G:$I</definedName>
    <definedName name="YOYO" localSheetId="2">'[101]AISLAMIENTO CATEGORIAS II Y III'!$G:$I</definedName>
    <definedName name="YOYO" localSheetId="3">'[101]AISLAMIENTO CATEGORIAS II Y III'!$G:$I</definedName>
    <definedName name="YOYO" localSheetId="4">'[101]AISLAMIENTO CATEGORIAS II Y III'!$G:$I</definedName>
    <definedName name="YOYO" localSheetId="5">'[101]AISLAMIENTO CATEGORIAS II Y III'!$G:$I</definedName>
    <definedName name="YOYO" localSheetId="6">'[101]AISLAMIENTO CATEGORIAS II Y III'!$G:$I</definedName>
    <definedName name="YOYO" localSheetId="7">'[101]AISLAMIENTO CATEGORIAS II Y III'!$G:$I</definedName>
    <definedName name="YOYO">'[101]AISLAMIENTO CATEGORIAS II Y III'!$G:$I</definedName>
    <definedName name="yrey" localSheetId="1" hidden="1">{"via1",#N/A,TRUE,"general";"via2",#N/A,TRUE,"general";"via3",#N/A,TRUE,"general"}</definedName>
    <definedName name="yrey" localSheetId="2" hidden="1">{"via1",#N/A,TRUE,"general";"via2",#N/A,TRUE,"general";"via3",#N/A,TRUE,"general"}</definedName>
    <definedName name="yrey" localSheetId="3" hidden="1">{"via1",#N/A,TRUE,"general";"via2",#N/A,TRUE,"general";"via3",#N/A,TRUE,"general"}</definedName>
    <definedName name="yrey" localSheetId="4" hidden="1">{"via1",#N/A,TRUE,"general";"via2",#N/A,TRUE,"general";"via3",#N/A,TRUE,"general"}</definedName>
    <definedName name="yrey" localSheetId="5" hidden="1">{"via1",#N/A,TRUE,"general";"via2",#N/A,TRUE,"general";"via3",#N/A,TRUE,"general"}</definedName>
    <definedName name="yrey" localSheetId="6" hidden="1">{"via1",#N/A,TRUE,"general";"via2",#N/A,TRUE,"general";"via3",#N/A,TRUE,"general"}</definedName>
    <definedName name="yrey" localSheetId="7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localSheetId="3" hidden="1">{"via1",#N/A,TRUE,"general";"via2",#N/A,TRUE,"general";"via3",#N/A,TRUE,"general"}</definedName>
    <definedName name="yry" localSheetId="4" hidden="1">{"via1",#N/A,TRUE,"general";"via2",#N/A,TRUE,"general";"via3",#N/A,TRUE,"general"}</definedName>
    <definedName name="yry" localSheetId="5" hidden="1">{"via1",#N/A,TRUE,"general";"via2",#N/A,TRUE,"general";"via3",#N/A,TRUE,"general"}</definedName>
    <definedName name="yry" localSheetId="6" hidden="1">{"via1",#N/A,TRUE,"general";"via2",#N/A,TRUE,"general";"via3",#N/A,TRUE,"general"}</definedName>
    <definedName name="yry" localSheetId="7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1" hidden="1">{"TAB1",#N/A,TRUE,"GENERAL";"TAB2",#N/A,TRUE,"GENERAL";"TAB3",#N/A,TRUE,"GENERAL";"TAB4",#N/A,TRUE,"GENERAL";"TAB5",#N/A,TRUE,"GENERAL"}</definedName>
    <definedName name="ytj" localSheetId="2" hidden="1">{"TAB1",#N/A,TRUE,"GENERAL";"TAB2",#N/A,TRUE,"GENERAL";"TAB3",#N/A,TRUE,"GENERAL";"TAB4",#N/A,TRUE,"GENERAL";"TAB5",#N/A,TRUE,"GENERAL"}</definedName>
    <definedName name="ytj" localSheetId="3" hidden="1">{"TAB1",#N/A,TRUE,"GENERAL";"TAB2",#N/A,TRUE,"GENERAL";"TAB3",#N/A,TRUE,"GENERAL";"TAB4",#N/A,TRUE,"GENERAL";"TAB5",#N/A,TRUE,"GENERAL"}</definedName>
    <definedName name="ytj" localSheetId="4" hidden="1">{"TAB1",#N/A,TRUE,"GENERAL";"TAB2",#N/A,TRUE,"GENERAL";"TAB3",#N/A,TRUE,"GENERAL";"TAB4",#N/A,TRUE,"GENERAL";"TAB5",#N/A,TRUE,"GENERAL"}</definedName>
    <definedName name="ytj" localSheetId="5" hidden="1">{"TAB1",#N/A,TRUE,"GENERAL";"TAB2",#N/A,TRUE,"GENERAL";"TAB3",#N/A,TRUE,"GENERAL";"TAB4",#N/A,TRUE,"GENERAL";"TAB5",#N/A,TRUE,"GENERAL"}</definedName>
    <definedName name="ytj" localSheetId="6" hidden="1">{"TAB1",#N/A,TRUE,"GENERAL";"TAB2",#N/A,TRUE,"GENERAL";"TAB3",#N/A,TRUE,"GENERAL";"TAB4",#N/A,TRUE,"GENERAL";"TAB5",#N/A,TRUE,"GENERAL"}</definedName>
    <definedName name="ytj" localSheetId="7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localSheetId="2" hidden="1">{"via1",#N/A,TRUE,"general";"via2",#N/A,TRUE,"general";"via3",#N/A,TRUE,"general"}</definedName>
    <definedName name="ytjt6" localSheetId="3" hidden="1">{"via1",#N/A,TRUE,"general";"via2",#N/A,TRUE,"general";"via3",#N/A,TRUE,"general"}</definedName>
    <definedName name="ytjt6" localSheetId="4" hidden="1">{"via1",#N/A,TRUE,"general";"via2",#N/A,TRUE,"general";"via3",#N/A,TRUE,"general"}</definedName>
    <definedName name="ytjt6" localSheetId="5" hidden="1">{"via1",#N/A,TRUE,"general";"via2",#N/A,TRUE,"general";"via3",#N/A,TRUE,"general"}</definedName>
    <definedName name="ytjt6" localSheetId="6" hidden="1">{"via1",#N/A,TRUE,"general";"via2",#N/A,TRUE,"general";"via3",#N/A,TRUE,"general"}</definedName>
    <definedName name="ytjt6" localSheetId="7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localSheetId="2" hidden="1">{"TAB1",#N/A,TRUE,"GENERAL";"TAB2",#N/A,TRUE,"GENERAL";"TAB3",#N/A,TRUE,"GENERAL";"TAB4",#N/A,TRUE,"GENERAL";"TAB5",#N/A,TRUE,"GENERAL"}</definedName>
    <definedName name="ytrwyr" localSheetId="3" hidden="1">{"TAB1",#N/A,TRUE,"GENERAL";"TAB2",#N/A,TRUE,"GENERAL";"TAB3",#N/A,TRUE,"GENERAL";"TAB4",#N/A,TRUE,"GENERAL";"TAB5",#N/A,TRUE,"GENERAL"}</definedName>
    <definedName name="ytrwyr" localSheetId="4" hidden="1">{"TAB1",#N/A,TRUE,"GENERAL";"TAB2",#N/A,TRUE,"GENERAL";"TAB3",#N/A,TRUE,"GENERAL";"TAB4",#N/A,TRUE,"GENERAL";"TAB5",#N/A,TRUE,"GENERAL"}</definedName>
    <definedName name="ytrwyr" localSheetId="5" hidden="1">{"TAB1",#N/A,TRUE,"GENERAL";"TAB2",#N/A,TRUE,"GENERAL";"TAB3",#N/A,TRUE,"GENERAL";"TAB4",#N/A,TRUE,"GENERAL";"TAB5",#N/A,TRUE,"GENERAL"}</definedName>
    <definedName name="ytrwyr" localSheetId="6" hidden="1">{"TAB1",#N/A,TRUE,"GENERAL";"TAB2",#N/A,TRUE,"GENERAL";"TAB3",#N/A,TRUE,"GENERAL";"TAB4",#N/A,TRUE,"GENERAL";"TAB5",#N/A,TRUE,"GENERAL"}</definedName>
    <definedName name="ytrwyr" localSheetId="7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localSheetId="2" hidden="1">{"via1",#N/A,TRUE,"general";"via2",#N/A,TRUE,"general";"via3",#N/A,TRUE,"general"}</definedName>
    <definedName name="ytry" localSheetId="3" hidden="1">{"via1",#N/A,TRUE,"general";"via2",#N/A,TRUE,"general";"via3",#N/A,TRUE,"general"}</definedName>
    <definedName name="ytry" localSheetId="4" hidden="1">{"via1",#N/A,TRUE,"general";"via2",#N/A,TRUE,"general";"via3",#N/A,TRUE,"general"}</definedName>
    <definedName name="ytry" localSheetId="5" hidden="1">{"via1",#N/A,TRUE,"general";"via2",#N/A,TRUE,"general";"via3",#N/A,TRUE,"general"}</definedName>
    <definedName name="ytry" localSheetId="6" hidden="1">{"via1",#N/A,TRUE,"general";"via2",#N/A,TRUE,"general";"via3",#N/A,TRUE,"general"}</definedName>
    <definedName name="ytry" localSheetId="7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localSheetId="3" hidden="1">{"via1",#N/A,TRUE,"general";"via2",#N/A,TRUE,"general";"via3",#N/A,TRUE,"general"}</definedName>
    <definedName name="ytryrty" localSheetId="4" hidden="1">{"via1",#N/A,TRUE,"general";"via2",#N/A,TRUE,"general";"via3",#N/A,TRUE,"general"}</definedName>
    <definedName name="ytryrty" localSheetId="5" hidden="1">{"via1",#N/A,TRUE,"general";"via2",#N/A,TRUE,"general";"via3",#N/A,TRUE,"general"}</definedName>
    <definedName name="ytryrty" localSheetId="6" hidden="1">{"via1",#N/A,TRUE,"general";"via2",#N/A,TRUE,"general";"via3",#N/A,TRUE,"general"}</definedName>
    <definedName name="ytryrty" localSheetId="7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localSheetId="3" hidden="1">{"TAB1",#N/A,TRUE,"GENERAL";"TAB2",#N/A,TRUE,"GENERAL";"TAB3",#N/A,TRUE,"GENERAL";"TAB4",#N/A,TRUE,"GENERAL";"TAB5",#N/A,TRUE,"GENERAL"}</definedName>
    <definedName name="YTRYUYT" localSheetId="4" hidden="1">{"TAB1",#N/A,TRUE,"GENERAL";"TAB2",#N/A,TRUE,"GENERAL";"TAB3",#N/A,TRUE,"GENERAL";"TAB4",#N/A,TRUE,"GENERAL";"TAB5",#N/A,TRUE,"GENERAL"}</definedName>
    <definedName name="YTRYUYT" localSheetId="5" hidden="1">{"TAB1",#N/A,TRUE,"GENERAL";"TAB2",#N/A,TRUE,"GENERAL";"TAB3",#N/A,TRUE,"GENERAL";"TAB4",#N/A,TRUE,"GENERAL";"TAB5",#N/A,TRUE,"GENERAL"}</definedName>
    <definedName name="YTRYUYT" localSheetId="6" hidden="1">{"TAB1",#N/A,TRUE,"GENERAL";"TAB2",#N/A,TRUE,"GENERAL";"TAB3",#N/A,TRUE,"GENERAL";"TAB4",#N/A,TRUE,"GENERAL";"TAB5",#N/A,TRUE,"GENERAL"}</definedName>
    <definedName name="YTRYUYT" localSheetId="7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localSheetId="3" hidden="1">{"TAB1",#N/A,TRUE,"GENERAL";"TAB2",#N/A,TRUE,"GENERAL";"TAB3",#N/A,TRUE,"GENERAL";"TAB4",#N/A,TRUE,"GENERAL";"TAB5",#N/A,TRUE,"GENERAL"}</definedName>
    <definedName name="ytudfgd" localSheetId="4" hidden="1">{"TAB1",#N/A,TRUE,"GENERAL";"TAB2",#N/A,TRUE,"GENERAL";"TAB3",#N/A,TRUE,"GENERAL";"TAB4",#N/A,TRUE,"GENERAL";"TAB5",#N/A,TRUE,"GENERAL"}</definedName>
    <definedName name="ytudfgd" localSheetId="5" hidden="1">{"TAB1",#N/A,TRUE,"GENERAL";"TAB2",#N/A,TRUE,"GENERAL";"TAB3",#N/A,TRUE,"GENERAL";"TAB4",#N/A,TRUE,"GENERAL";"TAB5",#N/A,TRUE,"GENERAL"}</definedName>
    <definedName name="ytudfgd" localSheetId="6" hidden="1">{"TAB1",#N/A,TRUE,"GENERAL";"TAB2",#N/A,TRUE,"GENERAL";"TAB3",#N/A,TRUE,"GENERAL";"TAB4",#N/A,TRUE,"GENERAL";"TAB5",#N/A,TRUE,"GENERAL"}</definedName>
    <definedName name="ytudfgd" localSheetId="7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localSheetId="3" hidden="1">{"TAB1",#N/A,TRUE,"GENERAL";"TAB2",#N/A,TRUE,"GENERAL";"TAB3",#N/A,TRUE,"GENERAL";"TAB4",#N/A,TRUE,"GENERAL";"TAB5",#N/A,TRUE,"GENERAL"}</definedName>
    <definedName name="yturtu7" localSheetId="4" hidden="1">{"TAB1",#N/A,TRUE,"GENERAL";"TAB2",#N/A,TRUE,"GENERAL";"TAB3",#N/A,TRUE,"GENERAL";"TAB4",#N/A,TRUE,"GENERAL";"TAB5",#N/A,TRUE,"GENERAL"}</definedName>
    <definedName name="yturtu7" localSheetId="5" hidden="1">{"TAB1",#N/A,TRUE,"GENERAL";"TAB2",#N/A,TRUE,"GENERAL";"TAB3",#N/A,TRUE,"GENERAL";"TAB4",#N/A,TRUE,"GENERAL";"TAB5",#N/A,TRUE,"GENERAL"}</definedName>
    <definedName name="yturtu7" localSheetId="6" hidden="1">{"TAB1",#N/A,TRUE,"GENERAL";"TAB2",#N/A,TRUE,"GENERAL";"TAB3",#N/A,TRUE,"GENERAL";"TAB4",#N/A,TRUE,"GENERAL";"TAB5",#N/A,TRUE,"GENERAL"}</definedName>
    <definedName name="yturtu7" localSheetId="7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localSheetId="3" hidden="1">{"TAB1",#N/A,TRUE,"GENERAL";"TAB2",#N/A,TRUE,"GENERAL";"TAB3",#N/A,TRUE,"GENERAL";"TAB4",#N/A,TRUE,"GENERAL";"TAB5",#N/A,TRUE,"GENERAL"}</definedName>
    <definedName name="yturu" localSheetId="4" hidden="1">{"TAB1",#N/A,TRUE,"GENERAL";"TAB2",#N/A,TRUE,"GENERAL";"TAB3",#N/A,TRUE,"GENERAL";"TAB4",#N/A,TRUE,"GENERAL";"TAB5",#N/A,TRUE,"GENERAL"}</definedName>
    <definedName name="yturu" localSheetId="5" hidden="1">{"TAB1",#N/A,TRUE,"GENERAL";"TAB2",#N/A,TRUE,"GENERAL";"TAB3",#N/A,TRUE,"GENERAL";"TAB4",#N/A,TRUE,"GENERAL";"TAB5",#N/A,TRUE,"GENERAL"}</definedName>
    <definedName name="yturu" localSheetId="6" hidden="1">{"TAB1",#N/A,TRUE,"GENERAL";"TAB2",#N/A,TRUE,"GENERAL";"TAB3",#N/A,TRUE,"GENERAL";"TAB4",#N/A,TRUE,"GENERAL";"TAB5",#N/A,TRUE,"GENERAL"}</definedName>
    <definedName name="yturu" localSheetId="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localSheetId="2" hidden="1">{"via1",#N/A,TRUE,"general";"via2",#N/A,TRUE,"general";"via3",#N/A,TRUE,"general"}</definedName>
    <definedName name="ytuytfgh" localSheetId="3" hidden="1">{"via1",#N/A,TRUE,"general";"via2",#N/A,TRUE,"general";"via3",#N/A,TRUE,"general"}</definedName>
    <definedName name="ytuytfgh" localSheetId="4" hidden="1">{"via1",#N/A,TRUE,"general";"via2",#N/A,TRUE,"general";"via3",#N/A,TRUE,"general"}</definedName>
    <definedName name="ytuytfgh" localSheetId="5" hidden="1">{"via1",#N/A,TRUE,"general";"via2",#N/A,TRUE,"general";"via3",#N/A,TRUE,"general"}</definedName>
    <definedName name="ytuytfgh" localSheetId="6" hidden="1">{"via1",#N/A,TRUE,"general";"via2",#N/A,TRUE,"general";"via3",#N/A,TRUE,"general"}</definedName>
    <definedName name="ytuytfgh" localSheetId="7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localSheetId="2" hidden="1">{"TAB1",#N/A,TRUE,"GENERAL";"TAB2",#N/A,TRUE,"GENERAL";"TAB3",#N/A,TRUE,"GENERAL";"TAB4",#N/A,TRUE,"GENERAL";"TAB5",#N/A,TRUE,"GENERAL"}</definedName>
    <definedName name="yty" localSheetId="3" hidden="1">{"TAB1",#N/A,TRUE,"GENERAL";"TAB2",#N/A,TRUE,"GENERAL";"TAB3",#N/A,TRUE,"GENERAL";"TAB4",#N/A,TRUE,"GENERAL";"TAB5",#N/A,TRUE,"GENERAL"}</definedName>
    <definedName name="yty" localSheetId="4" hidden="1">{"TAB1",#N/A,TRUE,"GENERAL";"TAB2",#N/A,TRUE,"GENERAL";"TAB3",#N/A,TRUE,"GENERAL";"TAB4",#N/A,TRUE,"GENERAL";"TAB5",#N/A,TRUE,"GENERAL"}</definedName>
    <definedName name="yty" localSheetId="5" hidden="1">{"TAB1",#N/A,TRUE,"GENERAL";"TAB2",#N/A,TRUE,"GENERAL";"TAB3",#N/A,TRUE,"GENERAL";"TAB4",#N/A,TRUE,"GENERAL";"TAB5",#N/A,TRUE,"GENERAL"}</definedName>
    <definedName name="yty" localSheetId="6" hidden="1">{"TAB1",#N/A,TRUE,"GENERAL";"TAB2",#N/A,TRUE,"GENERAL";"TAB3",#N/A,TRUE,"GENERAL";"TAB4",#N/A,TRUE,"GENERAL";"TAB5",#N/A,TRUE,"GENERAL"}</definedName>
    <definedName name="yty" localSheetId="7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localSheetId="2" hidden="1">{"via1",#N/A,TRUE,"general";"via2",#N/A,TRUE,"general";"via3",#N/A,TRUE,"general"}</definedName>
    <definedName name="ytyyh" localSheetId="3" hidden="1">{"via1",#N/A,TRUE,"general";"via2",#N/A,TRUE,"general";"via3",#N/A,TRUE,"general"}</definedName>
    <definedName name="ytyyh" localSheetId="4" hidden="1">{"via1",#N/A,TRUE,"general";"via2",#N/A,TRUE,"general";"via3",#N/A,TRUE,"general"}</definedName>
    <definedName name="ytyyh" localSheetId="5" hidden="1">{"via1",#N/A,TRUE,"general";"via2",#N/A,TRUE,"general";"via3",#N/A,TRUE,"general"}</definedName>
    <definedName name="ytyyh" localSheetId="6" hidden="1">{"via1",#N/A,TRUE,"general";"via2",#N/A,TRUE,"general";"via3",#N/A,TRUE,"general"}</definedName>
    <definedName name="ytyyh" localSheetId="7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localSheetId="3" hidden="1">{"TAB1",#N/A,TRUE,"GENERAL";"TAB2",#N/A,TRUE,"GENERAL";"TAB3",#N/A,TRUE,"GENERAL";"TAB4",#N/A,TRUE,"GENERAL";"TAB5",#N/A,TRUE,"GENERAL"}</definedName>
    <definedName name="ytzacdfg" localSheetId="4" hidden="1">{"TAB1",#N/A,TRUE,"GENERAL";"TAB2",#N/A,TRUE,"GENERAL";"TAB3",#N/A,TRUE,"GENERAL";"TAB4",#N/A,TRUE,"GENERAL";"TAB5",#N/A,TRUE,"GENERAL"}</definedName>
    <definedName name="ytzacdfg" localSheetId="5" hidden="1">{"TAB1",#N/A,TRUE,"GENERAL";"TAB2",#N/A,TRUE,"GENERAL";"TAB3",#N/A,TRUE,"GENERAL";"TAB4",#N/A,TRUE,"GENERAL";"TAB5",#N/A,TRUE,"GENERAL"}</definedName>
    <definedName name="ytzacdfg" localSheetId="6" hidden="1">{"TAB1",#N/A,TRUE,"GENERAL";"TAB2",#N/A,TRUE,"GENERAL";"TAB3",#N/A,TRUE,"GENERAL";"TAB4",#N/A,TRUE,"GENERAL";"TAB5",#N/A,TRUE,"GENERAL"}</definedName>
    <definedName name="ytzacdfg" localSheetId="7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localSheetId="3" hidden="1">{"TAB1",#N/A,TRUE,"GENERAL";"TAB2",#N/A,TRUE,"GENERAL";"TAB3",#N/A,TRUE,"GENERAL";"TAB4",#N/A,TRUE,"GENERAL";"TAB5",#N/A,TRUE,"GENERAL"}</definedName>
    <definedName name="yu" localSheetId="4" hidden="1">{"TAB1",#N/A,TRUE,"GENERAL";"TAB2",#N/A,TRUE,"GENERAL";"TAB3",#N/A,TRUE,"GENERAL";"TAB4",#N/A,TRUE,"GENERAL";"TAB5",#N/A,TRUE,"GENERAL"}</definedName>
    <definedName name="yu" localSheetId="5" hidden="1">{"TAB1",#N/A,TRUE,"GENERAL";"TAB2",#N/A,TRUE,"GENERAL";"TAB3",#N/A,TRUE,"GENERAL";"TAB4",#N/A,TRUE,"GENERAL";"TAB5",#N/A,TRUE,"GENERAL"}</definedName>
    <definedName name="yu" localSheetId="6" hidden="1">{"TAB1",#N/A,TRUE,"GENERAL";"TAB2",#N/A,TRUE,"GENERAL";"TAB3",#N/A,TRUE,"GENERAL";"TAB4",#N/A,TRUE,"GENERAL";"TAB5",#N/A,TRUE,"GENERAL"}</definedName>
    <definedName name="yu" localSheetId="7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localSheetId="3" hidden="1">{"TAB1",#N/A,TRUE,"GENERAL";"TAB2",#N/A,TRUE,"GENERAL";"TAB3",#N/A,TRUE,"GENERAL";"TAB4",#N/A,TRUE,"GENERAL";"TAB5",#N/A,TRUE,"GENERAL"}</definedName>
    <definedName name="yudre54" localSheetId="4" hidden="1">{"TAB1",#N/A,TRUE,"GENERAL";"TAB2",#N/A,TRUE,"GENERAL";"TAB3",#N/A,TRUE,"GENERAL";"TAB4",#N/A,TRUE,"GENERAL";"TAB5",#N/A,TRUE,"GENERAL"}</definedName>
    <definedName name="yudre54" localSheetId="5" hidden="1">{"TAB1",#N/A,TRUE,"GENERAL";"TAB2",#N/A,TRUE,"GENERAL";"TAB3",#N/A,TRUE,"GENERAL";"TAB4",#N/A,TRUE,"GENERAL";"TAB5",#N/A,TRUE,"GENERAL"}</definedName>
    <definedName name="yudre54" localSheetId="6" hidden="1">{"TAB1",#N/A,TRUE,"GENERAL";"TAB2",#N/A,TRUE,"GENERAL";"TAB3",#N/A,TRUE,"GENERAL";"TAB4",#N/A,TRUE,"GENERAL";"TAB5",#N/A,TRUE,"GENERAL"}</definedName>
    <definedName name="yudre54" localSheetId="7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localSheetId="3" hidden="1">{"TAB1",#N/A,TRUE,"GENERAL";"TAB2",#N/A,TRUE,"GENERAL";"TAB3",#N/A,TRUE,"GENERAL";"TAB4",#N/A,TRUE,"GENERAL";"TAB5",#N/A,TRUE,"GENERAL"}</definedName>
    <definedName name="yuhgh" localSheetId="4" hidden="1">{"TAB1",#N/A,TRUE,"GENERAL";"TAB2",#N/A,TRUE,"GENERAL";"TAB3",#N/A,TRUE,"GENERAL";"TAB4",#N/A,TRUE,"GENERAL";"TAB5",#N/A,TRUE,"GENERAL"}</definedName>
    <definedName name="yuhgh" localSheetId="5" hidden="1">{"TAB1",#N/A,TRUE,"GENERAL";"TAB2",#N/A,TRUE,"GENERAL";"TAB3",#N/A,TRUE,"GENERAL";"TAB4",#N/A,TRUE,"GENERAL";"TAB5",#N/A,TRUE,"GENERAL"}</definedName>
    <definedName name="yuhgh" localSheetId="6" hidden="1">{"TAB1",#N/A,TRUE,"GENERAL";"TAB2",#N/A,TRUE,"GENERAL";"TAB3",#N/A,TRUE,"GENERAL";"TAB4",#N/A,TRUE,"GENERAL";"TAB5",#N/A,TRUE,"GENERAL"}</definedName>
    <definedName name="yuhgh" localSheetId="7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1" hidden="1">{"via1",#N/A,TRUE,"general";"via2",#N/A,TRUE,"general";"via3",#N/A,TRUE,"general"}</definedName>
    <definedName name="yutu" localSheetId="2" hidden="1">{"via1",#N/A,TRUE,"general";"via2",#N/A,TRUE,"general";"via3",#N/A,TRUE,"general"}</definedName>
    <definedName name="yutu" localSheetId="3" hidden="1">{"via1",#N/A,TRUE,"general";"via2",#N/A,TRUE,"general";"via3",#N/A,TRUE,"general"}</definedName>
    <definedName name="yutu" localSheetId="4" hidden="1">{"via1",#N/A,TRUE,"general";"via2",#N/A,TRUE,"general";"via3",#N/A,TRUE,"general"}</definedName>
    <definedName name="yutu" localSheetId="5" hidden="1">{"via1",#N/A,TRUE,"general";"via2",#N/A,TRUE,"general";"via3",#N/A,TRUE,"general"}</definedName>
    <definedName name="yutu" localSheetId="6" hidden="1">{"via1",#N/A,TRUE,"general";"via2",#N/A,TRUE,"general";"via3",#N/A,TRUE,"general"}</definedName>
    <definedName name="yutu" localSheetId="7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localSheetId="3" hidden="1">{"via1",#N/A,TRUE,"general";"via2",#N/A,TRUE,"general";"via3",#N/A,TRUE,"general"}</definedName>
    <definedName name="yuuiiy" localSheetId="4" hidden="1">{"via1",#N/A,TRUE,"general";"via2",#N/A,TRUE,"general";"via3",#N/A,TRUE,"general"}</definedName>
    <definedName name="yuuiiy" localSheetId="5" hidden="1">{"via1",#N/A,TRUE,"general";"via2",#N/A,TRUE,"general";"via3",#N/A,TRUE,"general"}</definedName>
    <definedName name="yuuiiy" localSheetId="6" hidden="1">{"via1",#N/A,TRUE,"general";"via2",#N/A,TRUE,"general";"via3",#N/A,TRUE,"general"}</definedName>
    <definedName name="yuuiiy" localSheetId="7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localSheetId="3" hidden="1">{"via1",#N/A,TRUE,"general";"via2",#N/A,TRUE,"general";"via3",#N/A,TRUE,"general"}</definedName>
    <definedName name="yuuuuuu" localSheetId="4" hidden="1">{"via1",#N/A,TRUE,"general";"via2",#N/A,TRUE,"general";"via3",#N/A,TRUE,"general"}</definedName>
    <definedName name="yuuuuuu" localSheetId="5" hidden="1">{"via1",#N/A,TRUE,"general";"via2",#N/A,TRUE,"general";"via3",#N/A,TRUE,"general"}</definedName>
    <definedName name="yuuuuuu" localSheetId="6" hidden="1">{"via1",#N/A,TRUE,"general";"via2",#N/A,TRUE,"general";"via3",#N/A,TRUE,"general"}</definedName>
    <definedName name="yuuuuuu" localSheetId="7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localSheetId="3" hidden="1">{"via1",#N/A,TRUE,"general";"via2",#N/A,TRUE,"general";"via3",#N/A,TRUE,"general"}</definedName>
    <definedName name="yy" localSheetId="4" hidden="1">{"via1",#N/A,TRUE,"general";"via2",#N/A,TRUE,"general";"via3",#N/A,TRUE,"general"}</definedName>
    <definedName name="yy" localSheetId="5" hidden="1">{"via1",#N/A,TRUE,"general";"via2",#N/A,TRUE,"general";"via3",#N/A,TRUE,"general"}</definedName>
    <definedName name="yy" localSheetId="6" hidden="1">{"via1",#N/A,TRUE,"general";"via2",#N/A,TRUE,"general";"via3",#N/A,TRUE,"general"}</definedName>
    <definedName name="yy" localSheetId="7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1" hidden="1">{"TAB1",#N/A,TRUE,"GENERAL";"TAB2",#N/A,TRUE,"GENERAL";"TAB3",#N/A,TRUE,"GENERAL";"TAB4",#N/A,TRUE,"GENERAL";"TAB5",#N/A,TRUE,"GENERAL"}</definedName>
    <definedName name="yyy" localSheetId="2" hidden="1">{"TAB1",#N/A,TRUE,"GENERAL";"TAB2",#N/A,TRUE,"GENERAL";"TAB3",#N/A,TRUE,"GENERAL";"TAB4",#N/A,TRUE,"GENERAL";"TAB5",#N/A,TRUE,"GENERAL"}</definedName>
    <definedName name="yyy" localSheetId="3" hidden="1">{"TAB1",#N/A,TRUE,"GENERAL";"TAB2",#N/A,TRUE,"GENERAL";"TAB3",#N/A,TRUE,"GENERAL";"TAB4",#N/A,TRUE,"GENERAL";"TAB5",#N/A,TRUE,"GENERAL"}</definedName>
    <definedName name="yyy" localSheetId="4" hidden="1">{"TAB1",#N/A,TRUE,"GENERAL";"TAB2",#N/A,TRUE,"GENERAL";"TAB3",#N/A,TRUE,"GENERAL";"TAB4",#N/A,TRUE,"GENERAL";"TAB5",#N/A,TRUE,"GENERAL"}</definedName>
    <definedName name="yyy" localSheetId="5" hidden="1">{"TAB1",#N/A,TRUE,"GENERAL";"TAB2",#N/A,TRUE,"GENERAL";"TAB3",#N/A,TRUE,"GENERAL";"TAB4",#N/A,TRUE,"GENERAL";"TAB5",#N/A,TRUE,"GENERAL"}</definedName>
    <definedName name="yyy" localSheetId="6" hidden="1">{"TAB1",#N/A,TRUE,"GENERAL";"TAB2",#N/A,TRUE,"GENERAL";"TAB3",#N/A,TRUE,"GENERAL";"TAB4",#N/A,TRUE,"GENERAL";"TAB5",#N/A,TRUE,"GENERAL"}</definedName>
    <definedName name="yyy" localSheetId="7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localSheetId="3" hidden="1">{"TAB1",#N/A,TRUE,"GENERAL";"TAB2",#N/A,TRUE,"GENERAL";"TAB3",#N/A,TRUE,"GENERAL";"TAB4",#N/A,TRUE,"GENERAL";"TAB5",#N/A,TRUE,"GENERAL"}</definedName>
    <definedName name="yyyuh" localSheetId="4" hidden="1">{"TAB1",#N/A,TRUE,"GENERAL";"TAB2",#N/A,TRUE,"GENERAL";"TAB3",#N/A,TRUE,"GENERAL";"TAB4",#N/A,TRUE,"GENERAL";"TAB5",#N/A,TRUE,"GENERAL"}</definedName>
    <definedName name="yyyuh" localSheetId="5" hidden="1">{"TAB1",#N/A,TRUE,"GENERAL";"TAB2",#N/A,TRUE,"GENERAL";"TAB3",#N/A,TRUE,"GENERAL";"TAB4",#N/A,TRUE,"GENERAL";"TAB5",#N/A,TRUE,"GENERAL"}</definedName>
    <definedName name="yyyuh" localSheetId="6" hidden="1">{"TAB1",#N/A,TRUE,"GENERAL";"TAB2",#N/A,TRUE,"GENERAL";"TAB3",#N/A,TRUE,"GENERAL";"TAB4",#N/A,TRUE,"GENERAL";"TAB5",#N/A,TRUE,"GENERAL"}</definedName>
    <definedName name="yyyuh" localSheetId="7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localSheetId="3" hidden="1">{"TAB1",#N/A,TRUE,"GENERAL";"TAB2",#N/A,TRUE,"GENERAL";"TAB3",#N/A,TRUE,"GENERAL";"TAB4",#N/A,TRUE,"GENERAL";"TAB5",#N/A,TRUE,"GENERAL"}</definedName>
    <definedName name="yyyyhhh" localSheetId="4" hidden="1">{"TAB1",#N/A,TRUE,"GENERAL";"TAB2",#N/A,TRUE,"GENERAL";"TAB3",#N/A,TRUE,"GENERAL";"TAB4",#N/A,TRUE,"GENERAL";"TAB5",#N/A,TRUE,"GENERAL"}</definedName>
    <definedName name="yyyyhhh" localSheetId="5" hidden="1">{"TAB1",#N/A,TRUE,"GENERAL";"TAB2",#N/A,TRUE,"GENERAL";"TAB3",#N/A,TRUE,"GENERAL";"TAB4",#N/A,TRUE,"GENERAL";"TAB5",#N/A,TRUE,"GENERAL"}</definedName>
    <definedName name="yyyyhhh" localSheetId="6" hidden="1">{"TAB1",#N/A,TRUE,"GENERAL";"TAB2",#N/A,TRUE,"GENERAL";"TAB3",#N/A,TRUE,"GENERAL";"TAB4",#N/A,TRUE,"GENERAL";"TAB5",#N/A,TRUE,"GENERAL"}</definedName>
    <definedName name="yyyyhhh" localSheetId="7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yyyyyf" localSheetId="2" hidden="1">{"via1",#N/A,TRUE,"general";"via2",#N/A,TRUE,"general";"via3",#N/A,TRUE,"general"}</definedName>
    <definedName name="yyyyyf" localSheetId="3" hidden="1">{"via1",#N/A,TRUE,"general";"via2",#N/A,TRUE,"general";"via3",#N/A,TRUE,"general"}</definedName>
    <definedName name="yyyyyf" localSheetId="4" hidden="1">{"via1",#N/A,TRUE,"general";"via2",#N/A,TRUE,"general";"via3",#N/A,TRUE,"general"}</definedName>
    <definedName name="yyyyyf" localSheetId="5" hidden="1">{"via1",#N/A,TRUE,"general";"via2",#N/A,TRUE,"general";"via3",#N/A,TRUE,"general"}</definedName>
    <definedName name="yyyyyf" localSheetId="6" hidden="1">{"via1",#N/A,TRUE,"general";"via2",#N/A,TRUE,"general";"via3",#N/A,TRUE,"general"}</definedName>
    <definedName name="yyyyyf" localSheetId="7" hidden="1">{"via1",#N/A,TRUE,"general";"via2",#N/A,TRUE,"general";"via3",#N/A,TRUE,"general"}</definedName>
    <definedName name="yyyyyf" hidden="1">{"via1",#N/A,TRUE,"general";"via2",#N/A,TRUE,"general";"via3",#N/A,TRUE,"general"}</definedName>
    <definedName name="ZAQ" localSheetId="1" hidden="1">{#N/A,#N/A,TRUE,"INGENIERIA";#N/A,#N/A,TRUE,"COMPRAS";#N/A,#N/A,TRUE,"DIRECCION";#N/A,#N/A,TRUE,"RESUMEN"}</definedName>
    <definedName name="ZAQ" localSheetId="2" hidden="1">{#N/A,#N/A,TRUE,"INGENIERIA";#N/A,#N/A,TRUE,"COMPRAS";#N/A,#N/A,TRUE,"DIRECCION";#N/A,#N/A,TRUE,"RESUMEN"}</definedName>
    <definedName name="ZAQ" localSheetId="3" hidden="1">{#N/A,#N/A,TRUE,"INGENIERIA";#N/A,#N/A,TRUE,"COMPRAS";#N/A,#N/A,TRUE,"DIRECCION";#N/A,#N/A,TRUE,"RESUMEN"}</definedName>
    <definedName name="ZAQ" localSheetId="4" hidden="1">{#N/A,#N/A,TRUE,"INGENIERIA";#N/A,#N/A,TRUE,"COMPRAS";#N/A,#N/A,TRUE,"DIRECCION";#N/A,#N/A,TRUE,"RESUMEN"}</definedName>
    <definedName name="ZAQ" localSheetId="5" hidden="1">{#N/A,#N/A,TRUE,"INGENIERIA";#N/A,#N/A,TRUE,"COMPRAS";#N/A,#N/A,TRUE,"DIRECCION";#N/A,#N/A,TRUE,"RESUMEN"}</definedName>
    <definedName name="ZAQ" localSheetId="6" hidden="1">{#N/A,#N/A,TRUE,"INGENIERIA";#N/A,#N/A,TRUE,"COMPRAS";#N/A,#N/A,TRUE,"DIRECCION";#N/A,#N/A,TRUE,"RESUMEN"}</definedName>
    <definedName name="ZAQ" localSheetId="7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dervr" localSheetId="1" hidden="1">{"via1",#N/A,TRUE,"general";"via2",#N/A,TRUE,"general";"via3",#N/A,TRUE,"general"}</definedName>
    <definedName name="zdervr" localSheetId="2" hidden="1">{"via1",#N/A,TRUE,"general";"via2",#N/A,TRUE,"general";"via3",#N/A,TRUE,"general"}</definedName>
    <definedName name="zdervr" localSheetId="3" hidden="1">{"via1",#N/A,TRUE,"general";"via2",#N/A,TRUE,"general";"via3",#N/A,TRUE,"general"}</definedName>
    <definedName name="zdervr" localSheetId="4" hidden="1">{"via1",#N/A,TRUE,"general";"via2",#N/A,TRUE,"general";"via3",#N/A,TRUE,"general"}</definedName>
    <definedName name="zdervr" localSheetId="5" hidden="1">{"via1",#N/A,TRUE,"general";"via2",#N/A,TRUE,"general";"via3",#N/A,TRUE,"general"}</definedName>
    <definedName name="zdervr" localSheetId="6" hidden="1">{"via1",#N/A,TRUE,"general";"via2",#N/A,TRUE,"general";"via3",#N/A,TRUE,"general"}</definedName>
    <definedName name="zdervr" localSheetId="7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 localSheetId="1">'APUS CAPITULO 3'!eririutriuthdc</definedName>
    <definedName name="zx" localSheetId="2">'APUS CAPITULO 4'!eririutriuthdc</definedName>
    <definedName name="zx" localSheetId="3">'APUS CAPITULO 5'!eririutriuthdc</definedName>
    <definedName name="zx" localSheetId="4">'APUS CAPITULO 6'!eririutriuthdc</definedName>
    <definedName name="zx" localSheetId="5">'APUS CAPITULO 7'!eririutriuthdc</definedName>
    <definedName name="zx" localSheetId="6">'APUS CAPITULO 8'!eririutriuthdc</definedName>
    <definedName name="zx" localSheetId="7">'APUS CAPITULO 9'!eririutriuthdc</definedName>
    <definedName name="zx">[0]!eririutriuthdc</definedName>
    <definedName name="zxczds" localSheetId="1" hidden="1">{"TAB1",#N/A,TRUE,"GENERAL";"TAB2",#N/A,TRUE,"GENERAL";"TAB3",#N/A,TRUE,"GENERAL";"TAB4",#N/A,TRUE,"GENERAL";"TAB5",#N/A,TRUE,"GENERAL"}</definedName>
    <definedName name="zxczds" localSheetId="2" hidden="1">{"TAB1",#N/A,TRUE,"GENERAL";"TAB2",#N/A,TRUE,"GENERAL";"TAB3",#N/A,TRUE,"GENERAL";"TAB4",#N/A,TRUE,"GENERAL";"TAB5",#N/A,TRUE,"GENERAL"}</definedName>
    <definedName name="zxczds" localSheetId="3" hidden="1">{"TAB1",#N/A,TRUE,"GENERAL";"TAB2",#N/A,TRUE,"GENERAL";"TAB3",#N/A,TRUE,"GENERAL";"TAB4",#N/A,TRUE,"GENERAL";"TAB5",#N/A,TRUE,"GENERAL"}</definedName>
    <definedName name="zxczds" localSheetId="4" hidden="1">{"TAB1",#N/A,TRUE,"GENERAL";"TAB2",#N/A,TRUE,"GENERAL";"TAB3",#N/A,TRUE,"GENERAL";"TAB4",#N/A,TRUE,"GENERAL";"TAB5",#N/A,TRUE,"GENERAL"}</definedName>
    <definedName name="zxczds" localSheetId="5" hidden="1">{"TAB1",#N/A,TRUE,"GENERAL";"TAB2",#N/A,TRUE,"GENERAL";"TAB3",#N/A,TRUE,"GENERAL";"TAB4",#N/A,TRUE,"GENERAL";"TAB5",#N/A,TRUE,"GENERAL"}</definedName>
    <definedName name="zxczds" localSheetId="6" hidden="1">{"TAB1",#N/A,TRUE,"GENERAL";"TAB2",#N/A,TRUE,"GENERAL";"TAB3",#N/A,TRUE,"GENERAL";"TAB4",#N/A,TRUE,"GENERAL";"TAB5",#N/A,TRUE,"GENERAL"}</definedName>
    <definedName name="zxczds" localSheetId="7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localSheetId="2" hidden="1">{"via1",#N/A,TRUE,"general";"via2",#N/A,TRUE,"general";"via3",#N/A,TRUE,"general"}</definedName>
    <definedName name="zxsdftyu" localSheetId="3" hidden="1">{"via1",#N/A,TRUE,"general";"via2",#N/A,TRUE,"general";"via3",#N/A,TRUE,"general"}</definedName>
    <definedName name="zxsdftyu" localSheetId="4" hidden="1">{"via1",#N/A,TRUE,"general";"via2",#N/A,TRUE,"general";"via3",#N/A,TRUE,"general"}</definedName>
    <definedName name="zxsdftyu" localSheetId="5" hidden="1">{"via1",#N/A,TRUE,"general";"via2",#N/A,TRUE,"general";"via3",#N/A,TRUE,"general"}</definedName>
    <definedName name="zxsdftyu" localSheetId="6" hidden="1">{"via1",#N/A,TRUE,"general";"via2",#N/A,TRUE,"general";"via3",#N/A,TRUE,"general"}</definedName>
    <definedName name="zxsdftyu" localSheetId="7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localSheetId="3" hidden="1">{"via1",#N/A,TRUE,"general";"via2",#N/A,TRUE,"general";"via3",#N/A,TRUE,"general"}</definedName>
    <definedName name="zxvxczv" localSheetId="4" hidden="1">{"via1",#N/A,TRUE,"general";"via2",#N/A,TRUE,"general";"via3",#N/A,TRUE,"general"}</definedName>
    <definedName name="zxvxczv" localSheetId="5" hidden="1">{"via1",#N/A,TRUE,"general";"via2",#N/A,TRUE,"general";"via3",#N/A,TRUE,"general"}</definedName>
    <definedName name="zxvxczv" localSheetId="6" hidden="1">{"via1",#N/A,TRUE,"general";"via2",#N/A,TRUE,"general";"via3",#N/A,TRUE,"general"}</definedName>
    <definedName name="zxvxczv" localSheetId="7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'[47]A.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C1529" i="8" l="1"/>
  <c r="E1529" i="8" s="1"/>
  <c r="G1529" i="8" s="1"/>
  <c r="H1533" i="8" s="1"/>
  <c r="A1529" i="8"/>
  <c r="G1521" i="8"/>
  <c r="H1526" i="8" s="1"/>
  <c r="E1521" i="8"/>
  <c r="G1512" i="8"/>
  <c r="H1518" i="8" s="1"/>
  <c r="E1502" i="8"/>
  <c r="G1502" i="8" s="1"/>
  <c r="H1509" i="8" s="1"/>
  <c r="A1502" i="8"/>
  <c r="B1495" i="8"/>
  <c r="G1480" i="8"/>
  <c r="E1480" i="8"/>
  <c r="C1480" i="8"/>
  <c r="A1480" i="8"/>
  <c r="C1479" i="8"/>
  <c r="E1479" i="8" s="1"/>
  <c r="G1479" i="8" s="1"/>
  <c r="H1483" i="8" s="1"/>
  <c r="A1479" i="8"/>
  <c r="H1476" i="8"/>
  <c r="G1461" i="8"/>
  <c r="H1468" i="8" s="1"/>
  <c r="A1461" i="8"/>
  <c r="G1456" i="8"/>
  <c r="E1454" i="8"/>
  <c r="G1454" i="8" s="1"/>
  <c r="A1454" i="8"/>
  <c r="E1453" i="8"/>
  <c r="G1453" i="8" s="1"/>
  <c r="H1458" i="8" s="1"/>
  <c r="A1453" i="8"/>
  <c r="B1446" i="8"/>
  <c r="C1431" i="8"/>
  <c r="E1431" i="8" s="1"/>
  <c r="G1431" i="8" s="1"/>
  <c r="A1431" i="8"/>
  <c r="E1430" i="8"/>
  <c r="G1430" i="8" s="1"/>
  <c r="C1430" i="8"/>
  <c r="A1430" i="8"/>
  <c r="H1427" i="8"/>
  <c r="E1415" i="8"/>
  <c r="G1415" i="8" s="1"/>
  <c r="A1415" i="8"/>
  <c r="E1414" i="8"/>
  <c r="G1414" i="8" s="1"/>
  <c r="A1414" i="8"/>
  <c r="G1413" i="8"/>
  <c r="E1413" i="8"/>
  <c r="A1413" i="8"/>
  <c r="G1412" i="8"/>
  <c r="E1412" i="8"/>
  <c r="A1412" i="8"/>
  <c r="G1407" i="8"/>
  <c r="G1405" i="8"/>
  <c r="E1405" i="8"/>
  <c r="A1405" i="8"/>
  <c r="E1404" i="8"/>
  <c r="G1404" i="8" s="1"/>
  <c r="H1409" i="8" s="1"/>
  <c r="A1404" i="8"/>
  <c r="B1397" i="8"/>
  <c r="C1382" i="8"/>
  <c r="E1382" i="8" s="1"/>
  <c r="G1382" i="8" s="1"/>
  <c r="A1382" i="8"/>
  <c r="C1381" i="8"/>
  <c r="E1381" i="8" s="1"/>
  <c r="G1381" i="8" s="1"/>
  <c r="H1385" i="8" s="1"/>
  <c r="A1381" i="8"/>
  <c r="H1378" i="8"/>
  <c r="G1364" i="8"/>
  <c r="E1364" i="8"/>
  <c r="A1364" i="8"/>
  <c r="E1363" i="8"/>
  <c r="G1363" i="8" s="1"/>
  <c r="A1363" i="8"/>
  <c r="G1358" i="8"/>
  <c r="E1356" i="8"/>
  <c r="G1356" i="8" s="1"/>
  <c r="A1356" i="8"/>
  <c r="G1355" i="8"/>
  <c r="E1355" i="8"/>
  <c r="A1355" i="8"/>
  <c r="B1348" i="8"/>
  <c r="C1333" i="8"/>
  <c r="E1333" i="8" s="1"/>
  <c r="G1333" i="8" s="1"/>
  <c r="A1333" i="8"/>
  <c r="C1332" i="8"/>
  <c r="E1332" i="8" s="1"/>
  <c r="G1332" i="8" s="1"/>
  <c r="H1336" i="8" s="1"/>
  <c r="A1332" i="8"/>
  <c r="H1329" i="8"/>
  <c r="G1315" i="8"/>
  <c r="G1319" i="8" s="1"/>
  <c r="E1315" i="8"/>
  <c r="A1315" i="8"/>
  <c r="G1314" i="8"/>
  <c r="E1314" i="8"/>
  <c r="A1314" i="8"/>
  <c r="G1309" i="8"/>
  <c r="E1307" i="8"/>
  <c r="G1307" i="8" s="1"/>
  <c r="A1307" i="8"/>
  <c r="E1306" i="8"/>
  <c r="G1306" i="8" s="1"/>
  <c r="H1311" i="8" s="1"/>
  <c r="A1306" i="8"/>
  <c r="B1299" i="8"/>
  <c r="C1284" i="8"/>
  <c r="E1284" i="8" s="1"/>
  <c r="G1284" i="8" s="1"/>
  <c r="A1284" i="8"/>
  <c r="C1283" i="8"/>
  <c r="E1283" i="8" s="1"/>
  <c r="G1283" i="8" s="1"/>
  <c r="H1287" i="8" s="1"/>
  <c r="A1283" i="8"/>
  <c r="H1280" i="8"/>
  <c r="G1266" i="8"/>
  <c r="E1266" i="8"/>
  <c r="A1266" i="8"/>
  <c r="E1265" i="8"/>
  <c r="G1265" i="8" s="1"/>
  <c r="A1265" i="8"/>
  <c r="E1264" i="8"/>
  <c r="G1264" i="8" s="1"/>
  <c r="A1264" i="8"/>
  <c r="E1263" i="8"/>
  <c r="G1263" i="8" s="1"/>
  <c r="A1263" i="8"/>
  <c r="E1262" i="8"/>
  <c r="G1262" i="8" s="1"/>
  <c r="H1272" i="8" s="1"/>
  <c r="A1262" i="8"/>
  <c r="H1259" i="8"/>
  <c r="G1257" i="8"/>
  <c r="G1255" i="8"/>
  <c r="E1255" i="8"/>
  <c r="A1255" i="8"/>
  <c r="G1254" i="8"/>
  <c r="E1254" i="8"/>
  <c r="A1254" i="8"/>
  <c r="B1247" i="8"/>
  <c r="C1232" i="8"/>
  <c r="E1232" i="8" s="1"/>
  <c r="G1232" i="8" s="1"/>
  <c r="A1232" i="8"/>
  <c r="C1231" i="8"/>
  <c r="E1231" i="8" s="1"/>
  <c r="G1231" i="8" s="1"/>
  <c r="A1231" i="8"/>
  <c r="H1228" i="8"/>
  <c r="G1214" i="8"/>
  <c r="H1220" i="8" s="1"/>
  <c r="E1214" i="8"/>
  <c r="A1214" i="8"/>
  <c r="H1211" i="8"/>
  <c r="B1197" i="8"/>
  <c r="C1183" i="8"/>
  <c r="E1183" i="8" s="1"/>
  <c r="G1183" i="8" s="1"/>
  <c r="A1183" i="8"/>
  <c r="C1182" i="8"/>
  <c r="E1182" i="8" s="1"/>
  <c r="G1182" i="8" s="1"/>
  <c r="H1186" i="8" s="1"/>
  <c r="A1182" i="8"/>
  <c r="H1179" i="8"/>
  <c r="E1165" i="8"/>
  <c r="G1165" i="8" s="1"/>
  <c r="H1171" i="8" s="1"/>
  <c r="A1165" i="8"/>
  <c r="H1162" i="8"/>
  <c r="B1148" i="8"/>
  <c r="C1131" i="8"/>
  <c r="E1131" i="8" s="1"/>
  <c r="G1131" i="8" s="1"/>
  <c r="A1131" i="8"/>
  <c r="E1130" i="8"/>
  <c r="G1130" i="8" s="1"/>
  <c r="C1130" i="8"/>
  <c r="A1130" i="8"/>
  <c r="H1127" i="8"/>
  <c r="E1113" i="8"/>
  <c r="G1113" i="8" s="1"/>
  <c r="H1119" i="8" s="1"/>
  <c r="A1113" i="8"/>
  <c r="H1110" i="8"/>
  <c r="B1096" i="8"/>
  <c r="H1085" i="8"/>
  <c r="G1058" i="8" s="1"/>
  <c r="H1060" i="8" s="1"/>
  <c r="G1081" i="8"/>
  <c r="E1081" i="8"/>
  <c r="C1081" i="8"/>
  <c r="A1081" i="8"/>
  <c r="H1078" i="8"/>
  <c r="E1067" i="8"/>
  <c r="G1067" i="8" s="1"/>
  <c r="E1066" i="8"/>
  <c r="G1066" i="8" s="1"/>
  <c r="A1066" i="8"/>
  <c r="E1065" i="8"/>
  <c r="G1065" i="8" s="1"/>
  <c r="A1065" i="8"/>
  <c r="E1064" i="8"/>
  <c r="G1064" i="8" s="1"/>
  <c r="A1064" i="8"/>
  <c r="E1063" i="8"/>
  <c r="G1063" i="8" s="1"/>
  <c r="A1063" i="8"/>
  <c r="B1047" i="8"/>
  <c r="C1030" i="8"/>
  <c r="E1030" i="8" s="1"/>
  <c r="G1030" i="8" s="1"/>
  <c r="H1035" i="8" s="1"/>
  <c r="G1008" i="8" s="1"/>
  <c r="A1030" i="8"/>
  <c r="G1023" i="8"/>
  <c r="H1027" i="8" s="1"/>
  <c r="C1023" i="8"/>
  <c r="A1023" i="8"/>
  <c r="G1016" i="8"/>
  <c r="E1016" i="8"/>
  <c r="E1015" i="8"/>
  <c r="G1015" i="8" s="1"/>
  <c r="A1015" i="8"/>
  <c r="G1014" i="8"/>
  <c r="E1014" i="8"/>
  <c r="G1013" i="8"/>
  <c r="E1013" i="8"/>
  <c r="A1013" i="8"/>
  <c r="G1004" i="8"/>
  <c r="E1004" i="8"/>
  <c r="A1004" i="8"/>
  <c r="G1003" i="8"/>
  <c r="B997" i="8"/>
  <c r="C980" i="8"/>
  <c r="E980" i="8" s="1"/>
  <c r="G980" i="8" s="1"/>
  <c r="H985" i="8" s="1"/>
  <c r="A980" i="8"/>
  <c r="H977" i="8"/>
  <c r="E966" i="8"/>
  <c r="G966" i="8" s="1"/>
  <c r="E965" i="8"/>
  <c r="G965" i="8" s="1"/>
  <c r="A965" i="8"/>
  <c r="E964" i="8"/>
  <c r="G964" i="8" s="1"/>
  <c r="A964" i="8"/>
  <c r="E963" i="8"/>
  <c r="G963" i="8" s="1"/>
  <c r="A963" i="8"/>
  <c r="E962" i="8"/>
  <c r="G962" i="8" s="1"/>
  <c r="A962" i="8"/>
  <c r="G961" i="8"/>
  <c r="E961" i="8"/>
  <c r="A961" i="8"/>
  <c r="H958" i="8"/>
  <c r="B944" i="8"/>
  <c r="C927" i="8"/>
  <c r="E927" i="8" s="1"/>
  <c r="G927" i="8" s="1"/>
  <c r="H932" i="8" s="1"/>
  <c r="G906" i="8" s="1"/>
  <c r="H908" i="8" s="1"/>
  <c r="A927" i="8"/>
  <c r="G919" i="8"/>
  <c r="H924" i="8" s="1"/>
  <c r="E911" i="8"/>
  <c r="G911" i="8" s="1"/>
  <c r="A911" i="8"/>
  <c r="B895" i="8"/>
  <c r="H883" i="8"/>
  <c r="G857" i="8" s="1"/>
  <c r="H859" i="8" s="1"/>
  <c r="G880" i="8"/>
  <c r="E880" i="8"/>
  <c r="C880" i="8"/>
  <c r="A880" i="8"/>
  <c r="H875" i="8"/>
  <c r="E865" i="8"/>
  <c r="G865" i="8" s="1"/>
  <c r="A865" i="8"/>
  <c r="E864" i="8"/>
  <c r="G864" i="8" s="1"/>
  <c r="A864" i="8"/>
  <c r="F863" i="8"/>
  <c r="E863" i="8"/>
  <c r="G863" i="8" s="1"/>
  <c r="E862" i="8"/>
  <c r="G862" i="8" s="1"/>
  <c r="A862" i="8"/>
  <c r="B846" i="8"/>
  <c r="C830" i="8"/>
  <c r="E830" i="8" s="1"/>
  <c r="G830" i="8" s="1"/>
  <c r="H835" i="8" s="1"/>
  <c r="A830" i="8"/>
  <c r="G822" i="8"/>
  <c r="H827" i="8" s="1"/>
  <c r="E815" i="8"/>
  <c r="G815" i="8" s="1"/>
  <c r="E814" i="8"/>
  <c r="G814" i="8" s="1"/>
  <c r="A814" i="8"/>
  <c r="G809" i="8"/>
  <c r="H811" i="8" s="1"/>
  <c r="B798" i="8"/>
  <c r="C779" i="8"/>
  <c r="E779" i="8" s="1"/>
  <c r="G779" i="8" s="1"/>
  <c r="H784" i="8" s="1"/>
  <c r="A779" i="8"/>
  <c r="G771" i="8"/>
  <c r="H776" i="8" s="1"/>
  <c r="E764" i="8"/>
  <c r="G764" i="8" s="1"/>
  <c r="A764" i="8"/>
  <c r="E763" i="8"/>
  <c r="G763" i="8" s="1"/>
  <c r="H760" i="8"/>
  <c r="B747" i="8"/>
  <c r="H735" i="8"/>
  <c r="G709" i="8" s="1"/>
  <c r="H711" i="8" s="1"/>
  <c r="G730" i="8"/>
  <c r="E730" i="8"/>
  <c r="C730" i="8"/>
  <c r="A730" i="8"/>
  <c r="G722" i="8"/>
  <c r="H727" i="8" s="1"/>
  <c r="E714" i="8"/>
  <c r="G714" i="8" s="1"/>
  <c r="B698" i="8"/>
  <c r="C677" i="8"/>
  <c r="E677" i="8" s="1"/>
  <c r="G677" i="8" s="1"/>
  <c r="H682" i="8" s="1"/>
  <c r="G656" i="8" s="1"/>
  <c r="H658" i="8" s="1"/>
  <c r="A677" i="8"/>
  <c r="G669" i="8"/>
  <c r="H674" i="8" s="1"/>
  <c r="H666" i="8"/>
  <c r="G662" i="8"/>
  <c r="E661" i="8"/>
  <c r="G661" i="8" s="1"/>
  <c r="G664" i="8" s="1"/>
  <c r="A661" i="8"/>
  <c r="B645" i="8"/>
  <c r="C627" i="8"/>
  <c r="E627" i="8" s="1"/>
  <c r="G627" i="8" s="1"/>
  <c r="H632" i="8" s="1"/>
  <c r="G606" i="8" s="1"/>
  <c r="A627" i="8"/>
  <c r="G619" i="8"/>
  <c r="H624" i="8" s="1"/>
  <c r="E611" i="8"/>
  <c r="G611" i="8" s="1"/>
  <c r="E602" i="8"/>
  <c r="G602" i="8" s="1"/>
  <c r="A602" i="8"/>
  <c r="E601" i="8"/>
  <c r="G601" i="8" s="1"/>
  <c r="A601" i="8"/>
  <c r="B595" i="8"/>
  <c r="C577" i="8"/>
  <c r="E577" i="8" s="1"/>
  <c r="G577" i="8" s="1"/>
  <c r="H582" i="8" s="1"/>
  <c r="G556" i="8" s="1"/>
  <c r="A577" i="8"/>
  <c r="G569" i="8"/>
  <c r="H574" i="8" s="1"/>
  <c r="G562" i="8"/>
  <c r="E562" i="8"/>
  <c r="A562" i="8"/>
  <c r="E561" i="8"/>
  <c r="G561" i="8" s="1"/>
  <c r="G564" i="8" s="1"/>
  <c r="H566" i="8" s="1"/>
  <c r="A561" i="8"/>
  <c r="E552" i="8"/>
  <c r="G552" i="8" s="1"/>
  <c r="A552" i="8"/>
  <c r="E551" i="8"/>
  <c r="G551" i="8" s="1"/>
  <c r="A551" i="8"/>
  <c r="B545" i="8"/>
  <c r="C530" i="8"/>
  <c r="E530" i="8" s="1"/>
  <c r="G530" i="8" s="1"/>
  <c r="H534" i="8" s="1"/>
  <c r="G512" i="8" s="1"/>
  <c r="A530" i="8"/>
  <c r="H527" i="8"/>
  <c r="G525" i="8"/>
  <c r="E517" i="8"/>
  <c r="G517" i="8" s="1"/>
  <c r="G509" i="8"/>
  <c r="E509" i="8"/>
  <c r="A509" i="8"/>
  <c r="E508" i="8"/>
  <c r="G508" i="8" s="1"/>
  <c r="A508" i="8"/>
  <c r="B501" i="8"/>
  <c r="G484" i="8"/>
  <c r="H489" i="8" s="1"/>
  <c r="G460" i="8" s="1"/>
  <c r="E484" i="8"/>
  <c r="C484" i="8"/>
  <c r="A484" i="8"/>
  <c r="E478" i="8"/>
  <c r="G478" i="8" s="1"/>
  <c r="H481" i="8" s="1"/>
  <c r="C478" i="8"/>
  <c r="A478" i="8"/>
  <c r="G473" i="8"/>
  <c r="H475" i="8" s="1"/>
  <c r="E465" i="8"/>
  <c r="G465" i="8" s="1"/>
  <c r="E457" i="8"/>
  <c r="G457" i="8" s="1"/>
  <c r="A457" i="8"/>
  <c r="G456" i="8"/>
  <c r="E456" i="8"/>
  <c r="A456" i="8"/>
  <c r="B450" i="8"/>
  <c r="C434" i="8"/>
  <c r="E434" i="8" s="1"/>
  <c r="G434" i="8" s="1"/>
  <c r="H438" i="8" s="1"/>
  <c r="G416" i="8" s="1"/>
  <c r="A434" i="8"/>
  <c r="G429" i="8"/>
  <c r="H431" i="8" s="1"/>
  <c r="E421" i="8"/>
  <c r="G421" i="8" s="1"/>
  <c r="E414" i="8"/>
  <c r="G414" i="8" s="1"/>
  <c r="A414" i="8"/>
  <c r="G413" i="8"/>
  <c r="G412" i="8"/>
  <c r="G411" i="8"/>
  <c r="G410" i="8"/>
  <c r="E410" i="8"/>
  <c r="A410" i="8"/>
  <c r="E409" i="8"/>
  <c r="G409" i="8" s="1"/>
  <c r="A409" i="8"/>
  <c r="B402" i="8"/>
  <c r="C387" i="8"/>
  <c r="E387" i="8" s="1"/>
  <c r="G387" i="8" s="1"/>
  <c r="H391" i="8" s="1"/>
  <c r="G366" i="8" s="1"/>
  <c r="A387" i="8"/>
  <c r="H384" i="8"/>
  <c r="G371" i="8"/>
  <c r="E371" i="8"/>
  <c r="G362" i="8"/>
  <c r="E362" i="8"/>
  <c r="A362" i="8"/>
  <c r="E361" i="8"/>
  <c r="G361" i="8" s="1"/>
  <c r="H368" i="8" s="1"/>
  <c r="A361" i="8"/>
  <c r="B354" i="8"/>
  <c r="C337" i="8"/>
  <c r="E337" i="8" s="1"/>
  <c r="G337" i="8" s="1"/>
  <c r="H342" i="8" s="1"/>
  <c r="G316" i="8" s="1"/>
  <c r="A337" i="8"/>
  <c r="G329" i="8"/>
  <c r="H334" i="8" s="1"/>
  <c r="E321" i="8"/>
  <c r="G321" i="8" s="1"/>
  <c r="E311" i="8"/>
  <c r="G311" i="8" s="1"/>
  <c r="A311" i="8"/>
  <c r="B305" i="8"/>
  <c r="C288" i="8"/>
  <c r="E288" i="8" s="1"/>
  <c r="G288" i="8" s="1"/>
  <c r="H292" i="8" s="1"/>
  <c r="A288" i="8"/>
  <c r="H285" i="8"/>
  <c r="H277" i="8"/>
  <c r="E261" i="8"/>
  <c r="G261" i="8" s="1"/>
  <c r="H268" i="8" s="1"/>
  <c r="H294" i="8" s="1"/>
  <c r="B255" i="8"/>
  <c r="H243" i="8"/>
  <c r="G217" i="8" s="1"/>
  <c r="G239" i="8"/>
  <c r="E239" i="8"/>
  <c r="C239" i="8"/>
  <c r="A239" i="8"/>
  <c r="H236" i="8"/>
  <c r="H228" i="8"/>
  <c r="G212" i="8"/>
  <c r="H219" i="8" s="1"/>
  <c r="H245" i="8" s="1"/>
  <c r="B206" i="8"/>
  <c r="C190" i="8"/>
  <c r="E190" i="8" s="1"/>
  <c r="G190" i="8" s="1"/>
  <c r="H194" i="8" s="1"/>
  <c r="G169" i="8" s="1"/>
  <c r="H171" i="8" s="1"/>
  <c r="A190" i="8"/>
  <c r="G182" i="8"/>
  <c r="H187" i="8" s="1"/>
  <c r="H179" i="8"/>
  <c r="G177" i="8"/>
  <c r="G174" i="8"/>
  <c r="B157" i="8"/>
  <c r="C141" i="8"/>
  <c r="E141" i="8" s="1"/>
  <c r="G141" i="8" s="1"/>
  <c r="H145" i="8" s="1"/>
  <c r="G118" i="8" s="1"/>
  <c r="H120" i="8" s="1"/>
  <c r="H147" i="8" s="1"/>
  <c r="A141" i="8"/>
  <c r="H138" i="8"/>
  <c r="G128" i="8"/>
  <c r="H130" i="8" s="1"/>
  <c r="B106" i="8"/>
  <c r="E90" i="8"/>
  <c r="G90" i="8" s="1"/>
  <c r="H94" i="8" s="1"/>
  <c r="G69" i="8" s="1"/>
  <c r="C90" i="8"/>
  <c r="A90" i="8"/>
  <c r="G82" i="8"/>
  <c r="H87" i="8" s="1"/>
  <c r="G74" i="8"/>
  <c r="E65" i="8"/>
  <c r="G65" i="8" s="1"/>
  <c r="A65" i="8"/>
  <c r="E64" i="8"/>
  <c r="G64" i="8" s="1"/>
  <c r="A64" i="8"/>
  <c r="B59" i="8"/>
  <c r="G45" i="8"/>
  <c r="E45" i="8"/>
  <c r="C45" i="8"/>
  <c r="A45" i="8"/>
  <c r="E44" i="8"/>
  <c r="G44" i="8" s="1"/>
  <c r="H48" i="8" s="1"/>
  <c r="G21" i="8" s="1"/>
  <c r="H23" i="8" s="1"/>
  <c r="C44" i="8"/>
  <c r="A44" i="8"/>
  <c r="H41" i="8"/>
  <c r="E28" i="8"/>
  <c r="G28" i="8" s="1"/>
  <c r="A28" i="8"/>
  <c r="E27" i="8"/>
  <c r="G27" i="8" s="1"/>
  <c r="A27" i="8"/>
  <c r="G26" i="8"/>
  <c r="E26" i="8"/>
  <c r="A26" i="8"/>
  <c r="G16" i="8"/>
  <c r="E16" i="8"/>
  <c r="B9" i="8"/>
  <c r="B3" i="8"/>
  <c r="E1487" i="7"/>
  <c r="G1487" i="7" s="1"/>
  <c r="H1491" i="7" s="1"/>
  <c r="C1487" i="7"/>
  <c r="A1487" i="7"/>
  <c r="E1479" i="7"/>
  <c r="G1479" i="7" s="1"/>
  <c r="H1484" i="7" s="1"/>
  <c r="H1476" i="7"/>
  <c r="G1470" i="7"/>
  <c r="E1460" i="7"/>
  <c r="G1460" i="7" s="1"/>
  <c r="H1467" i="7" s="1"/>
  <c r="H1493" i="7" s="1"/>
  <c r="A1460" i="7"/>
  <c r="B1453" i="7"/>
  <c r="E1436" i="7"/>
  <c r="G1436" i="7" s="1"/>
  <c r="H1440" i="7" s="1"/>
  <c r="C1436" i="7"/>
  <c r="A1436" i="7"/>
  <c r="H1433" i="7"/>
  <c r="G1421" i="7"/>
  <c r="E1421" i="7"/>
  <c r="A1421" i="7"/>
  <c r="F1420" i="7"/>
  <c r="E1420" i="7"/>
  <c r="G1420" i="7" s="1"/>
  <c r="E1419" i="7"/>
  <c r="G1419" i="7" s="1"/>
  <c r="H1425" i="7" s="1"/>
  <c r="H1442" i="7" s="1"/>
  <c r="A1419" i="7"/>
  <c r="H1416" i="7"/>
  <c r="B1402" i="7"/>
  <c r="C1384" i="7"/>
  <c r="E1384" i="7" s="1"/>
  <c r="G1384" i="7" s="1"/>
  <c r="A1384" i="7"/>
  <c r="C1383" i="7"/>
  <c r="E1383" i="7" s="1"/>
  <c r="G1383" i="7" s="1"/>
  <c r="H1387" i="7" s="1"/>
  <c r="A1383" i="7"/>
  <c r="H1380" i="7"/>
  <c r="E1366" i="7"/>
  <c r="G1366" i="7" s="1"/>
  <c r="H1372" i="7" s="1"/>
  <c r="H1389" i="7" s="1"/>
  <c r="A1366" i="7"/>
  <c r="H1363" i="7"/>
  <c r="B1349" i="7"/>
  <c r="C1332" i="7"/>
  <c r="E1332" i="7" s="1"/>
  <c r="G1332" i="7" s="1"/>
  <c r="H1336" i="7" s="1"/>
  <c r="G1310" i="7" s="1"/>
  <c r="H1312" i="7" s="1"/>
  <c r="A1332" i="7"/>
  <c r="H1329" i="7"/>
  <c r="E1315" i="7"/>
  <c r="G1315" i="7" s="1"/>
  <c r="H1321" i="7" s="1"/>
  <c r="A1315" i="7"/>
  <c r="B1298" i="7"/>
  <c r="E1283" i="7"/>
  <c r="G1283" i="7" s="1"/>
  <c r="H1287" i="7" s="1"/>
  <c r="C1283" i="7"/>
  <c r="A1283" i="7"/>
  <c r="H1280" i="7"/>
  <c r="E1269" i="7"/>
  <c r="G1269" i="7" s="1"/>
  <c r="A1269" i="7"/>
  <c r="E1268" i="7"/>
  <c r="G1268" i="7" s="1"/>
  <c r="A1268" i="7"/>
  <c r="E1267" i="7"/>
  <c r="G1267" i="7" s="1"/>
  <c r="A1267" i="7"/>
  <c r="G1266" i="7"/>
  <c r="E1266" i="7"/>
  <c r="A1266" i="7"/>
  <c r="E1265" i="7"/>
  <c r="G1265" i="7" s="1"/>
  <c r="A1265" i="7"/>
  <c r="E1264" i="7"/>
  <c r="G1264" i="7" s="1"/>
  <c r="A1264" i="7"/>
  <c r="G1259" i="7"/>
  <c r="H1261" i="7" s="1"/>
  <c r="B1248" i="7"/>
  <c r="E1230" i="7"/>
  <c r="G1230" i="7" s="1"/>
  <c r="H1234" i="7" s="1"/>
  <c r="C1230" i="7"/>
  <c r="A1230" i="7"/>
  <c r="H1227" i="7"/>
  <c r="G1216" i="7"/>
  <c r="E1216" i="7"/>
  <c r="E1215" i="7"/>
  <c r="G1215" i="7" s="1"/>
  <c r="A1215" i="7"/>
  <c r="E1214" i="7"/>
  <c r="G1214" i="7" s="1"/>
  <c r="A1214" i="7"/>
  <c r="E1213" i="7"/>
  <c r="G1213" i="7" s="1"/>
  <c r="A1213" i="7"/>
  <c r="E1212" i="7"/>
  <c r="G1212" i="7" s="1"/>
  <c r="A1212" i="7"/>
  <c r="G1211" i="7"/>
  <c r="E1211" i="7"/>
  <c r="A1211" i="7"/>
  <c r="G1206" i="7"/>
  <c r="H1208" i="7" s="1"/>
  <c r="B1195" i="7"/>
  <c r="C1178" i="7"/>
  <c r="E1178" i="7" s="1"/>
  <c r="G1178" i="7" s="1"/>
  <c r="H1182" i="7" s="1"/>
  <c r="G1155" i="7" s="1"/>
  <c r="H1157" i="7" s="1"/>
  <c r="A1178" i="7"/>
  <c r="H1175" i="7"/>
  <c r="E1164" i="7"/>
  <c r="G1164" i="7" s="1"/>
  <c r="E1163" i="7"/>
  <c r="G1163" i="7" s="1"/>
  <c r="A1163" i="7"/>
  <c r="G1162" i="7"/>
  <c r="E1162" i="7"/>
  <c r="A1162" i="7"/>
  <c r="E1161" i="7"/>
  <c r="G1161" i="7" s="1"/>
  <c r="A1161" i="7"/>
  <c r="G1160" i="7"/>
  <c r="E1160" i="7"/>
  <c r="A1160" i="7"/>
  <c r="B1144" i="7"/>
  <c r="C1128" i="7"/>
  <c r="E1128" i="7" s="1"/>
  <c r="G1128" i="7" s="1"/>
  <c r="H1133" i="7" s="1"/>
  <c r="A1128" i="7"/>
  <c r="H1125" i="7"/>
  <c r="E1110" i="7"/>
  <c r="G1110" i="7" s="1"/>
  <c r="A1110" i="7"/>
  <c r="G1101" i="7"/>
  <c r="E1101" i="7"/>
  <c r="A1101" i="7"/>
  <c r="E1100" i="7"/>
  <c r="G1100" i="7" s="1"/>
  <c r="H1107" i="7" s="1"/>
  <c r="A1100" i="7"/>
  <c r="B1093" i="7"/>
  <c r="C1076" i="7"/>
  <c r="E1076" i="7" s="1"/>
  <c r="G1076" i="7" s="1"/>
  <c r="H1081" i="7" s="1"/>
  <c r="A1076" i="7"/>
  <c r="H1073" i="7"/>
  <c r="G1063" i="7"/>
  <c r="E1059" i="7"/>
  <c r="G1059" i="7" s="1"/>
  <c r="H1065" i="7" s="1"/>
  <c r="A1059" i="7"/>
  <c r="G1058" i="7"/>
  <c r="E1058" i="7"/>
  <c r="A1058" i="7"/>
  <c r="E1049" i="7"/>
  <c r="G1049" i="7" s="1"/>
  <c r="A1049" i="7"/>
  <c r="E1048" i="7"/>
  <c r="G1048" i="7" s="1"/>
  <c r="H1055" i="7" s="1"/>
  <c r="H1083" i="7" s="1"/>
  <c r="A1048" i="7"/>
  <c r="B1041" i="7"/>
  <c r="E1025" i="7"/>
  <c r="G1025" i="7" s="1"/>
  <c r="H1030" i="7" s="1"/>
  <c r="C1025" i="7"/>
  <c r="A1025" i="7"/>
  <c r="H1022" i="7"/>
  <c r="G1007" i="7"/>
  <c r="E1007" i="7"/>
  <c r="E998" i="7"/>
  <c r="G998" i="7" s="1"/>
  <c r="A998" i="7"/>
  <c r="G997" i="7"/>
  <c r="H1004" i="7" s="1"/>
  <c r="E997" i="7"/>
  <c r="A997" i="7"/>
  <c r="B990" i="7"/>
  <c r="C973" i="7"/>
  <c r="E973" i="7" s="1"/>
  <c r="G973" i="7" s="1"/>
  <c r="H978" i="7" s="1"/>
  <c r="G952" i="7" s="1"/>
  <c r="H954" i="7" s="1"/>
  <c r="A973" i="7"/>
  <c r="H970" i="7"/>
  <c r="G965" i="7"/>
  <c r="G957" i="7"/>
  <c r="E957" i="7"/>
  <c r="A957" i="7"/>
  <c r="B941" i="7"/>
  <c r="C925" i="7"/>
  <c r="E925" i="7" s="1"/>
  <c r="G925" i="7" s="1"/>
  <c r="H930" i="7" s="1"/>
  <c r="G904" i="7" s="1"/>
  <c r="H906" i="7" s="1"/>
  <c r="A925" i="7"/>
  <c r="G917" i="7"/>
  <c r="H922" i="7" s="1"/>
  <c r="G909" i="7"/>
  <c r="G912" i="7" s="1"/>
  <c r="H914" i="7" s="1"/>
  <c r="E909" i="7"/>
  <c r="A909" i="7"/>
  <c r="B893" i="7"/>
  <c r="C877" i="7"/>
  <c r="E877" i="7" s="1"/>
  <c r="G877" i="7" s="1"/>
  <c r="H881" i="7" s="1"/>
  <c r="G856" i="7" s="1"/>
  <c r="H858" i="7" s="1"/>
  <c r="A877" i="7"/>
  <c r="H874" i="7"/>
  <c r="E861" i="7"/>
  <c r="G861" i="7" s="1"/>
  <c r="A861" i="7"/>
  <c r="G851" i="7"/>
  <c r="B845" i="7"/>
  <c r="G829" i="7"/>
  <c r="H833" i="7" s="1"/>
  <c r="E829" i="7"/>
  <c r="C829" i="7"/>
  <c r="A829" i="7"/>
  <c r="H826" i="7"/>
  <c r="G812" i="7"/>
  <c r="H818" i="7" s="1"/>
  <c r="E812" i="7"/>
  <c r="A812" i="7"/>
  <c r="H809" i="7"/>
  <c r="H835" i="7" s="1"/>
  <c r="B796" i="7"/>
  <c r="E780" i="7"/>
  <c r="G780" i="7" s="1"/>
  <c r="H784" i="7" s="1"/>
  <c r="G758" i="7" s="1"/>
  <c r="H760" i="7" s="1"/>
  <c r="C780" i="7"/>
  <c r="A780" i="7"/>
  <c r="H777" i="7"/>
  <c r="G765" i="7"/>
  <c r="E765" i="7"/>
  <c r="A765" i="7"/>
  <c r="E764" i="7"/>
  <c r="G764" i="7" s="1"/>
  <c r="F763" i="7"/>
  <c r="E763" i="7"/>
  <c r="G763" i="7" s="1"/>
  <c r="B746" i="7"/>
  <c r="E731" i="7"/>
  <c r="G731" i="7" s="1"/>
  <c r="H735" i="7" s="1"/>
  <c r="G710" i="7" s="1"/>
  <c r="C731" i="7"/>
  <c r="A731" i="7"/>
  <c r="H728" i="7"/>
  <c r="E715" i="7"/>
  <c r="G715" i="7" s="1"/>
  <c r="H720" i="7" s="1"/>
  <c r="A715" i="7"/>
  <c r="G705" i="7"/>
  <c r="H712" i="7" s="1"/>
  <c r="B698" i="7"/>
  <c r="C682" i="7"/>
  <c r="E682" i="7" s="1"/>
  <c r="G682" i="7" s="1"/>
  <c r="H686" i="7" s="1"/>
  <c r="G661" i="7" s="1"/>
  <c r="H663" i="7" s="1"/>
  <c r="H688" i="7" s="1"/>
  <c r="A682" i="7"/>
  <c r="G674" i="7"/>
  <c r="H679" i="7" s="1"/>
  <c r="E666" i="7"/>
  <c r="G666" i="7" s="1"/>
  <c r="H671" i="7" s="1"/>
  <c r="A666" i="7"/>
  <c r="B651" i="7"/>
  <c r="C636" i="7"/>
  <c r="E636" i="7" s="1"/>
  <c r="G636" i="7" s="1"/>
  <c r="H640" i="7" s="1"/>
  <c r="A636" i="7"/>
  <c r="H633" i="7"/>
  <c r="E618" i="7"/>
  <c r="G618" i="7" s="1"/>
  <c r="A618" i="7"/>
  <c r="H615" i="7"/>
  <c r="B601" i="7"/>
  <c r="C586" i="7"/>
  <c r="E586" i="7" s="1"/>
  <c r="G586" i="7" s="1"/>
  <c r="H591" i="7" s="1"/>
  <c r="G563" i="7" s="1"/>
  <c r="H565" i="7" s="1"/>
  <c r="A586" i="7"/>
  <c r="H583" i="7"/>
  <c r="E569" i="7"/>
  <c r="G569" i="7" s="1"/>
  <c r="A569" i="7"/>
  <c r="E568" i="7"/>
  <c r="G568" i="7" s="1"/>
  <c r="A568" i="7"/>
  <c r="B552" i="7"/>
  <c r="E537" i="7"/>
  <c r="G537" i="7" s="1"/>
  <c r="H542" i="7" s="1"/>
  <c r="G514" i="7" s="1"/>
  <c r="H516" i="7" s="1"/>
  <c r="C537" i="7"/>
  <c r="A537" i="7"/>
  <c r="H534" i="7"/>
  <c r="G520" i="7"/>
  <c r="E520" i="7"/>
  <c r="A520" i="7"/>
  <c r="E519" i="7"/>
  <c r="G519" i="7" s="1"/>
  <c r="B503" i="7"/>
  <c r="C487" i="7"/>
  <c r="E487" i="7" s="1"/>
  <c r="G487" i="7" s="1"/>
  <c r="H492" i="7" s="1"/>
  <c r="G464" i="7" s="1"/>
  <c r="H466" i="7" s="1"/>
  <c r="A487" i="7"/>
  <c r="H484" i="7"/>
  <c r="E471" i="7"/>
  <c r="G471" i="7" s="1"/>
  <c r="A471" i="7"/>
  <c r="G470" i="7"/>
  <c r="E470" i="7"/>
  <c r="A470" i="7"/>
  <c r="E469" i="7"/>
  <c r="G469" i="7" s="1"/>
  <c r="A469" i="7"/>
  <c r="B453" i="7"/>
  <c r="E437" i="7"/>
  <c r="G437" i="7" s="1"/>
  <c r="H442" i="7" s="1"/>
  <c r="G414" i="7" s="1"/>
  <c r="H416" i="7" s="1"/>
  <c r="C437" i="7"/>
  <c r="A437" i="7"/>
  <c r="H434" i="7"/>
  <c r="G422" i="7"/>
  <c r="E422" i="7"/>
  <c r="A422" i="7"/>
  <c r="E421" i="7"/>
  <c r="G421" i="7" s="1"/>
  <c r="A421" i="7"/>
  <c r="F420" i="7"/>
  <c r="E420" i="7"/>
  <c r="G420" i="7" s="1"/>
  <c r="E419" i="7"/>
  <c r="G419" i="7" s="1"/>
  <c r="A419" i="7"/>
  <c r="B402" i="7"/>
  <c r="C385" i="7"/>
  <c r="E385" i="7" s="1"/>
  <c r="G385" i="7" s="1"/>
  <c r="H390" i="7" s="1"/>
  <c r="G364" i="7" s="1"/>
  <c r="A385" i="7"/>
  <c r="H382" i="7"/>
  <c r="E369" i="7"/>
  <c r="G369" i="7" s="1"/>
  <c r="G359" i="7"/>
  <c r="H366" i="7" s="1"/>
  <c r="B353" i="7"/>
  <c r="C337" i="7"/>
  <c r="E337" i="7" s="1"/>
  <c r="G337" i="7" s="1"/>
  <c r="H342" i="7" s="1"/>
  <c r="G315" i="7" s="1"/>
  <c r="A337" i="7"/>
  <c r="H334" i="7"/>
  <c r="G329" i="7"/>
  <c r="C329" i="7"/>
  <c r="A329" i="7"/>
  <c r="G323" i="7"/>
  <c r="E323" i="7"/>
  <c r="E322" i="7"/>
  <c r="G322" i="7" s="1"/>
  <c r="A322" i="7"/>
  <c r="E321" i="7"/>
  <c r="G321" i="7" s="1"/>
  <c r="E320" i="7"/>
  <c r="G320" i="7" s="1"/>
  <c r="A320" i="7"/>
  <c r="G311" i="7"/>
  <c r="E311" i="7"/>
  <c r="A311" i="7"/>
  <c r="G310" i="7"/>
  <c r="B304" i="7"/>
  <c r="H292" i="7"/>
  <c r="G288" i="7"/>
  <c r="E288" i="7"/>
  <c r="C288" i="7"/>
  <c r="A288" i="7"/>
  <c r="H285" i="7"/>
  <c r="E272" i="7"/>
  <c r="G272" i="7" s="1"/>
  <c r="G267" i="7"/>
  <c r="G262" i="7"/>
  <c r="H269" i="7" s="1"/>
  <c r="B256" i="7"/>
  <c r="A241" i="7"/>
  <c r="C240" i="7"/>
  <c r="E240" i="7" s="1"/>
  <c r="G240" i="7" s="1"/>
  <c r="H244" i="7" s="1"/>
  <c r="G218" i="7" s="1"/>
  <c r="H220" i="7" s="1"/>
  <c r="H246" i="7" s="1"/>
  <c r="A240" i="7"/>
  <c r="H237" i="7"/>
  <c r="H229" i="7"/>
  <c r="B207" i="7"/>
  <c r="C192" i="7"/>
  <c r="E192" i="7" s="1"/>
  <c r="G192" i="7" s="1"/>
  <c r="A192" i="7"/>
  <c r="C191" i="7"/>
  <c r="E191" i="7" s="1"/>
  <c r="G191" i="7" s="1"/>
  <c r="A191" i="7"/>
  <c r="H188" i="7"/>
  <c r="E177" i="7"/>
  <c r="G177" i="7" s="1"/>
  <c r="A177" i="7"/>
  <c r="G176" i="7"/>
  <c r="E176" i="7"/>
  <c r="A176" i="7"/>
  <c r="E175" i="7"/>
  <c r="A175" i="7"/>
  <c r="G174" i="7"/>
  <c r="E174" i="7"/>
  <c r="A174" i="7"/>
  <c r="E173" i="7"/>
  <c r="G173" i="7" s="1"/>
  <c r="A173" i="7"/>
  <c r="E172" i="7"/>
  <c r="G172" i="7" s="1"/>
  <c r="A172" i="7"/>
  <c r="B155" i="7"/>
  <c r="G141" i="7"/>
  <c r="E141" i="7"/>
  <c r="C141" i="7"/>
  <c r="A141" i="7"/>
  <c r="C140" i="7"/>
  <c r="E140" i="7" s="1"/>
  <c r="G140" i="7" s="1"/>
  <c r="H144" i="7" s="1"/>
  <c r="G118" i="7" s="1"/>
  <c r="A140" i="7"/>
  <c r="H137" i="7"/>
  <c r="E126" i="7"/>
  <c r="G126" i="7" s="1"/>
  <c r="A126" i="7"/>
  <c r="E125" i="7"/>
  <c r="G125" i="7" s="1"/>
  <c r="A125" i="7"/>
  <c r="G124" i="7"/>
  <c r="E124" i="7"/>
  <c r="A124" i="7"/>
  <c r="E123" i="7"/>
  <c r="G123" i="7" s="1"/>
  <c r="H129" i="7" s="1"/>
  <c r="A123" i="7"/>
  <c r="G113" i="7"/>
  <c r="B106" i="7"/>
  <c r="C90" i="7"/>
  <c r="E90" i="7" s="1"/>
  <c r="G90" i="7" s="1"/>
  <c r="H94" i="7" s="1"/>
  <c r="G69" i="7" s="1"/>
  <c r="H71" i="7" s="1"/>
  <c r="A90" i="7"/>
  <c r="G82" i="7"/>
  <c r="H87" i="7" s="1"/>
  <c r="G74" i="7"/>
  <c r="G77" i="7" s="1"/>
  <c r="H79" i="7" s="1"/>
  <c r="B59" i="7"/>
  <c r="C44" i="7"/>
  <c r="E44" i="7" s="1"/>
  <c r="G44" i="7" s="1"/>
  <c r="H48" i="7" s="1"/>
  <c r="G21" i="7" s="1"/>
  <c r="H23" i="7" s="1"/>
  <c r="A44" i="7"/>
  <c r="H41" i="7"/>
  <c r="G31" i="7"/>
  <c r="H33" i="7" s="1"/>
  <c r="B9" i="7"/>
  <c r="B3" i="7"/>
  <c r="C584" i="6"/>
  <c r="E584" i="6" s="1"/>
  <c r="G584" i="6" s="1"/>
  <c r="H588" i="6" s="1"/>
  <c r="A584" i="6"/>
  <c r="E576" i="6"/>
  <c r="G576" i="6" s="1"/>
  <c r="H581" i="6" s="1"/>
  <c r="G567" i="6"/>
  <c r="H573" i="6" s="1"/>
  <c r="H564" i="6"/>
  <c r="G557" i="6"/>
  <c r="E557" i="6"/>
  <c r="A557" i="6"/>
  <c r="B550" i="6"/>
  <c r="E532" i="6"/>
  <c r="G532" i="6" s="1"/>
  <c r="H537" i="6" s="1"/>
  <c r="G509" i="6" s="1"/>
  <c r="C532" i="6"/>
  <c r="A532" i="6"/>
  <c r="H529" i="6"/>
  <c r="E514" i="6"/>
  <c r="G514" i="6" s="1"/>
  <c r="A514" i="6"/>
  <c r="E504" i="6"/>
  <c r="G504" i="6" s="1"/>
  <c r="H511" i="6" s="1"/>
  <c r="A504" i="6"/>
  <c r="B498" i="6"/>
  <c r="C483" i="6"/>
  <c r="E483" i="6" s="1"/>
  <c r="G483" i="6" s="1"/>
  <c r="H488" i="6" s="1"/>
  <c r="G460" i="6" s="1"/>
  <c r="H462" i="6" s="1"/>
  <c r="A483" i="6"/>
  <c r="G475" i="6"/>
  <c r="H480" i="6" s="1"/>
  <c r="E475" i="6"/>
  <c r="A475" i="6"/>
  <c r="G468" i="6"/>
  <c r="E468" i="6"/>
  <c r="A468" i="6"/>
  <c r="F467" i="6"/>
  <c r="E467" i="6"/>
  <c r="G467" i="6" s="1"/>
  <c r="A467" i="6"/>
  <c r="F466" i="6"/>
  <c r="E466" i="6"/>
  <c r="G466" i="6" s="1"/>
  <c r="A466" i="6"/>
  <c r="E465" i="6"/>
  <c r="G465" i="6" s="1"/>
  <c r="A465" i="6"/>
  <c r="G456" i="6"/>
  <c r="B448" i="6"/>
  <c r="C433" i="6"/>
  <c r="E433" i="6" s="1"/>
  <c r="G433" i="6" s="1"/>
  <c r="H438" i="6" s="1"/>
  <c r="G411" i="6" s="1"/>
  <c r="A433" i="6"/>
  <c r="F426" i="6"/>
  <c r="C426" i="6"/>
  <c r="E426" i="6" s="1"/>
  <c r="G426" i="6" s="1"/>
  <c r="A426" i="6"/>
  <c r="C425" i="6"/>
  <c r="E425" i="6" s="1"/>
  <c r="G425" i="6" s="1"/>
  <c r="A425" i="6"/>
  <c r="E417" i="6"/>
  <c r="G417" i="6" s="1"/>
  <c r="E416" i="6"/>
  <c r="G416" i="6" s="1"/>
  <c r="G407" i="6"/>
  <c r="E406" i="6"/>
  <c r="G406" i="6" s="1"/>
  <c r="H413" i="6" s="1"/>
  <c r="B400" i="6"/>
  <c r="C383" i="6"/>
  <c r="E383" i="6" s="1"/>
  <c r="G383" i="6" s="1"/>
  <c r="H388" i="6" s="1"/>
  <c r="G362" i="6" s="1"/>
  <c r="A383" i="6"/>
  <c r="G375" i="6"/>
  <c r="H380" i="6" s="1"/>
  <c r="E367" i="6"/>
  <c r="G367" i="6" s="1"/>
  <c r="A367" i="6"/>
  <c r="E358" i="6"/>
  <c r="G358" i="6" s="1"/>
  <c r="A358" i="6"/>
  <c r="E357" i="6"/>
  <c r="G357" i="6" s="1"/>
  <c r="H364" i="6" s="1"/>
  <c r="A357" i="6"/>
  <c r="B351" i="6"/>
  <c r="C334" i="6"/>
  <c r="E334" i="6" s="1"/>
  <c r="G334" i="6" s="1"/>
  <c r="H339" i="6" s="1"/>
  <c r="G313" i="6" s="1"/>
  <c r="A334" i="6"/>
  <c r="G326" i="6"/>
  <c r="H331" i="6" s="1"/>
  <c r="E318" i="6"/>
  <c r="G318" i="6" s="1"/>
  <c r="A318" i="6"/>
  <c r="E309" i="6"/>
  <c r="G309" i="6" s="1"/>
  <c r="A309" i="6"/>
  <c r="G308" i="6"/>
  <c r="E308" i="6"/>
  <c r="A308" i="6"/>
  <c r="B302" i="6"/>
  <c r="E286" i="6"/>
  <c r="G286" i="6" s="1"/>
  <c r="H290" i="6" s="1"/>
  <c r="G265" i="6" s="1"/>
  <c r="C286" i="6"/>
  <c r="A286" i="6"/>
  <c r="H283" i="6"/>
  <c r="E270" i="6"/>
  <c r="G270" i="6" s="1"/>
  <c r="G260" i="6"/>
  <c r="H267" i="6" s="1"/>
  <c r="B254" i="6"/>
  <c r="C238" i="6"/>
  <c r="E238" i="6" s="1"/>
  <c r="G238" i="6" s="1"/>
  <c r="H242" i="6" s="1"/>
  <c r="A238" i="6"/>
  <c r="H235" i="6"/>
  <c r="H227" i="6"/>
  <c r="E211" i="6"/>
  <c r="G211" i="6" s="1"/>
  <c r="H218" i="6" s="1"/>
  <c r="B205" i="6"/>
  <c r="E189" i="6"/>
  <c r="G189" i="6" s="1"/>
  <c r="H193" i="6" s="1"/>
  <c r="G167" i="6" s="1"/>
  <c r="C189" i="6"/>
  <c r="A189" i="6"/>
  <c r="H186" i="6"/>
  <c r="H178" i="6"/>
  <c r="E163" i="6"/>
  <c r="G163" i="6" s="1"/>
  <c r="A163" i="6"/>
  <c r="E162" i="6"/>
  <c r="G162" i="6" s="1"/>
  <c r="A162" i="6"/>
  <c r="B155" i="6"/>
  <c r="C140" i="6"/>
  <c r="E140" i="6" s="1"/>
  <c r="G140" i="6" s="1"/>
  <c r="H144" i="6" s="1"/>
  <c r="G118" i="6" s="1"/>
  <c r="A140" i="6"/>
  <c r="H137" i="6"/>
  <c r="H129" i="6"/>
  <c r="G113" i="6"/>
  <c r="H120" i="6" s="1"/>
  <c r="H146" i="6" s="1"/>
  <c r="B106" i="6"/>
  <c r="C90" i="6"/>
  <c r="E90" i="6" s="1"/>
  <c r="G90" i="6" s="1"/>
  <c r="H94" i="6" s="1"/>
  <c r="G69" i="6" s="1"/>
  <c r="A90" i="6"/>
  <c r="G82" i="6"/>
  <c r="H87" i="6" s="1"/>
  <c r="G77" i="6"/>
  <c r="G74" i="6"/>
  <c r="H79" i="6" s="1"/>
  <c r="E65" i="6"/>
  <c r="G65" i="6" s="1"/>
  <c r="A65" i="6"/>
  <c r="E64" i="6"/>
  <c r="G64" i="6" s="1"/>
  <c r="A64" i="6"/>
  <c r="B59" i="6"/>
  <c r="C45" i="6"/>
  <c r="E45" i="6" s="1"/>
  <c r="G45" i="6" s="1"/>
  <c r="A45" i="6"/>
  <c r="E44" i="6"/>
  <c r="G44" i="6" s="1"/>
  <c r="C44" i="6"/>
  <c r="A44" i="6"/>
  <c r="H41" i="6"/>
  <c r="E28" i="6"/>
  <c r="G28" i="6" s="1"/>
  <c r="A28" i="6"/>
  <c r="E27" i="6"/>
  <c r="G27" i="6" s="1"/>
  <c r="A27" i="6"/>
  <c r="G26" i="6"/>
  <c r="E26" i="6"/>
  <c r="A26" i="6"/>
  <c r="E16" i="6"/>
  <c r="G16" i="6" s="1"/>
  <c r="H23" i="6" s="1"/>
  <c r="B9" i="6"/>
  <c r="B3" i="6"/>
  <c r="C829" i="5"/>
  <c r="E829" i="5" s="1"/>
  <c r="G829" i="5" s="1"/>
  <c r="H833" i="5" s="1"/>
  <c r="A829" i="5"/>
  <c r="E821" i="5"/>
  <c r="G821" i="5" s="1"/>
  <c r="H826" i="5" s="1"/>
  <c r="G812" i="5"/>
  <c r="H818" i="5" s="1"/>
  <c r="E802" i="5"/>
  <c r="G802" i="5" s="1"/>
  <c r="H809" i="5" s="1"/>
  <c r="A802" i="5"/>
  <c r="B797" i="5"/>
  <c r="E781" i="5"/>
  <c r="G781" i="5" s="1"/>
  <c r="C781" i="5"/>
  <c r="A781" i="5"/>
  <c r="C780" i="5"/>
  <c r="E780" i="5" s="1"/>
  <c r="G780" i="5" s="1"/>
  <c r="H785" i="5" s="1"/>
  <c r="G755" i="5" s="1"/>
  <c r="A780" i="5"/>
  <c r="G772" i="5"/>
  <c r="H777" i="5" s="1"/>
  <c r="F761" i="5"/>
  <c r="E761" i="5"/>
  <c r="G761" i="5" s="1"/>
  <c r="H769" i="5" s="1"/>
  <c r="G760" i="5"/>
  <c r="E760" i="5"/>
  <c r="F750" i="5"/>
  <c r="F751" i="5" s="1"/>
  <c r="G751" i="5" s="1"/>
  <c r="H743" i="5"/>
  <c r="B743" i="5"/>
  <c r="C727" i="5"/>
  <c r="E727" i="5" s="1"/>
  <c r="G727" i="5" s="1"/>
  <c r="A727" i="5"/>
  <c r="C726" i="5"/>
  <c r="E726" i="5" s="1"/>
  <c r="G726" i="5" s="1"/>
  <c r="H731" i="5" s="1"/>
  <c r="G699" i="5" s="1"/>
  <c r="A726" i="5"/>
  <c r="H723" i="5"/>
  <c r="G718" i="5"/>
  <c r="E712" i="5"/>
  <c r="G712" i="5" s="1"/>
  <c r="E711" i="5"/>
  <c r="G711" i="5" s="1"/>
  <c r="G710" i="5"/>
  <c r="E710" i="5"/>
  <c r="E709" i="5"/>
  <c r="G709" i="5" s="1"/>
  <c r="E708" i="5"/>
  <c r="G708" i="5" s="1"/>
  <c r="E707" i="5"/>
  <c r="F706" i="5"/>
  <c r="E706" i="5"/>
  <c r="G706" i="5" s="1"/>
  <c r="F705" i="5"/>
  <c r="E705" i="5"/>
  <c r="G705" i="5" s="1"/>
  <c r="F704" i="5"/>
  <c r="F707" i="5" s="1"/>
  <c r="E704" i="5"/>
  <c r="G704" i="5" s="1"/>
  <c r="F694" i="5"/>
  <c r="F695" i="5" s="1"/>
  <c r="G695" i="5" s="1"/>
  <c r="B689" i="5"/>
  <c r="E672" i="5"/>
  <c r="G672" i="5" s="1"/>
  <c r="C672" i="5"/>
  <c r="A672" i="5"/>
  <c r="G671" i="5"/>
  <c r="H676" i="5" s="1"/>
  <c r="G644" i="5" s="1"/>
  <c r="E671" i="5"/>
  <c r="C671" i="5"/>
  <c r="A671" i="5"/>
  <c r="G663" i="5"/>
  <c r="H668" i="5" s="1"/>
  <c r="G657" i="5"/>
  <c r="E657" i="5"/>
  <c r="E656" i="5"/>
  <c r="G656" i="5" s="1"/>
  <c r="E655" i="5"/>
  <c r="G655" i="5" s="1"/>
  <c r="E654" i="5"/>
  <c r="G654" i="5" s="1"/>
  <c r="E653" i="5"/>
  <c r="G653" i="5" s="1"/>
  <c r="E652" i="5"/>
  <c r="G652" i="5" s="1"/>
  <c r="G651" i="5"/>
  <c r="E651" i="5"/>
  <c r="E650" i="5"/>
  <c r="G650" i="5" s="1"/>
  <c r="E649" i="5"/>
  <c r="G649" i="5" s="1"/>
  <c r="G641" i="5"/>
  <c r="E641" i="5"/>
  <c r="A641" i="5"/>
  <c r="E640" i="5"/>
  <c r="G640" i="5" s="1"/>
  <c r="A640" i="5"/>
  <c r="E639" i="5"/>
  <c r="G639" i="5" s="1"/>
  <c r="B633" i="5"/>
  <c r="E614" i="5"/>
  <c r="G614" i="5" s="1"/>
  <c r="H619" i="5" s="1"/>
  <c r="G593" i="5" s="1"/>
  <c r="H595" i="5" s="1"/>
  <c r="C614" i="5"/>
  <c r="A614" i="5"/>
  <c r="G606" i="5"/>
  <c r="H611" i="5" s="1"/>
  <c r="E598" i="5"/>
  <c r="G598" i="5" s="1"/>
  <c r="B582" i="5"/>
  <c r="C564" i="5"/>
  <c r="E564" i="5" s="1"/>
  <c r="G564" i="5" s="1"/>
  <c r="H569" i="5" s="1"/>
  <c r="G543" i="5" s="1"/>
  <c r="A564" i="5"/>
  <c r="E556" i="5"/>
  <c r="G556" i="5" s="1"/>
  <c r="H561" i="5" s="1"/>
  <c r="C556" i="5"/>
  <c r="A556" i="5"/>
  <c r="E549" i="5"/>
  <c r="G549" i="5" s="1"/>
  <c r="F548" i="5"/>
  <c r="G548" i="5" s="1"/>
  <c r="E548" i="5"/>
  <c r="A548" i="5"/>
  <c r="E539" i="5"/>
  <c r="G539" i="5" s="1"/>
  <c r="A539" i="5"/>
  <c r="E538" i="5"/>
  <c r="G538" i="5" s="1"/>
  <c r="A538" i="5"/>
  <c r="B532" i="5"/>
  <c r="C517" i="5"/>
  <c r="E517" i="5" s="1"/>
  <c r="G517" i="5" s="1"/>
  <c r="H522" i="5" s="1"/>
  <c r="G495" i="5" s="1"/>
  <c r="A517" i="5"/>
  <c r="F510" i="5"/>
  <c r="G510" i="5" s="1"/>
  <c r="E510" i="5"/>
  <c r="C510" i="5"/>
  <c r="A510" i="5"/>
  <c r="C509" i="5"/>
  <c r="E509" i="5" s="1"/>
  <c r="G509" i="5" s="1"/>
  <c r="H514" i="5" s="1"/>
  <c r="A509" i="5"/>
  <c r="E501" i="5"/>
  <c r="G501" i="5" s="1"/>
  <c r="G500" i="5"/>
  <c r="E500" i="5"/>
  <c r="G491" i="5"/>
  <c r="E490" i="5"/>
  <c r="G490" i="5" s="1"/>
  <c r="H497" i="5" s="1"/>
  <c r="B484" i="5"/>
  <c r="C468" i="5"/>
  <c r="E468" i="5" s="1"/>
  <c r="G468" i="5" s="1"/>
  <c r="H473" i="5" s="1"/>
  <c r="G450" i="5" s="1"/>
  <c r="A468" i="5"/>
  <c r="G463" i="5"/>
  <c r="H465" i="5" s="1"/>
  <c r="E455" i="5"/>
  <c r="G455" i="5" s="1"/>
  <c r="E447" i="5"/>
  <c r="G447" i="5" s="1"/>
  <c r="A447" i="5"/>
  <c r="E446" i="5"/>
  <c r="G446" i="5" s="1"/>
  <c r="H452" i="5" s="1"/>
  <c r="A446" i="5"/>
  <c r="B440" i="5"/>
  <c r="C421" i="5"/>
  <c r="E421" i="5" s="1"/>
  <c r="G421" i="5" s="1"/>
  <c r="H426" i="5" s="1"/>
  <c r="G403" i="5" s="1"/>
  <c r="A421" i="5"/>
  <c r="G416" i="5"/>
  <c r="H418" i="5" s="1"/>
  <c r="E408" i="5"/>
  <c r="G408" i="5" s="1"/>
  <c r="E400" i="5"/>
  <c r="G400" i="5" s="1"/>
  <c r="A400" i="5"/>
  <c r="E399" i="5"/>
  <c r="G399" i="5" s="1"/>
  <c r="A399" i="5"/>
  <c r="B393" i="5"/>
  <c r="C375" i="5"/>
  <c r="E375" i="5" s="1"/>
  <c r="G375" i="5" s="1"/>
  <c r="H380" i="5" s="1"/>
  <c r="G357" i="5" s="1"/>
  <c r="A375" i="5"/>
  <c r="G370" i="5"/>
  <c r="H372" i="5" s="1"/>
  <c r="G362" i="5"/>
  <c r="E362" i="5"/>
  <c r="E355" i="5"/>
  <c r="G355" i="5" s="1"/>
  <c r="A355" i="5"/>
  <c r="G354" i="5"/>
  <c r="G353" i="5"/>
  <c r="G352" i="5"/>
  <c r="E351" i="5"/>
  <c r="G351" i="5" s="1"/>
  <c r="A351" i="5"/>
  <c r="E350" i="5"/>
  <c r="G350" i="5" s="1"/>
  <c r="A350" i="5"/>
  <c r="B344" i="5"/>
  <c r="E329" i="5"/>
  <c r="G329" i="5" s="1"/>
  <c r="H333" i="5" s="1"/>
  <c r="G308" i="5" s="1"/>
  <c r="H310" i="5" s="1"/>
  <c r="C329" i="5"/>
  <c r="A329" i="5"/>
  <c r="H326" i="5"/>
  <c r="E313" i="5"/>
  <c r="G313" i="5" s="1"/>
  <c r="G303" i="5"/>
  <c r="B297" i="5"/>
  <c r="C282" i="5"/>
  <c r="E282" i="5" s="1"/>
  <c r="G282" i="5" s="1"/>
  <c r="H286" i="5" s="1"/>
  <c r="G261" i="5" s="1"/>
  <c r="A282" i="5"/>
  <c r="H279" i="5"/>
  <c r="E266" i="5"/>
  <c r="G266" i="5" s="1"/>
  <c r="E257" i="5"/>
  <c r="G257" i="5" s="1"/>
  <c r="A257" i="5"/>
  <c r="G256" i="5"/>
  <c r="H263" i="5" s="1"/>
  <c r="E256" i="5"/>
  <c r="A256" i="5"/>
  <c r="B250" i="5"/>
  <c r="C233" i="5"/>
  <c r="E233" i="5" s="1"/>
  <c r="G233" i="5" s="1"/>
  <c r="H237" i="5" s="1"/>
  <c r="G212" i="5" s="1"/>
  <c r="H214" i="5" s="1"/>
  <c r="A233" i="5"/>
  <c r="E225" i="5"/>
  <c r="G225" i="5" s="1"/>
  <c r="H230" i="5" s="1"/>
  <c r="C225" i="5"/>
  <c r="E218" i="5"/>
  <c r="G218" i="5" s="1"/>
  <c r="A218" i="5"/>
  <c r="A225" i="5" s="1"/>
  <c r="G217" i="5"/>
  <c r="E217" i="5"/>
  <c r="B201" i="5"/>
  <c r="C187" i="5"/>
  <c r="E187" i="5" s="1"/>
  <c r="G187" i="5" s="1"/>
  <c r="H191" i="5" s="1"/>
  <c r="A187" i="5"/>
  <c r="H184" i="5"/>
  <c r="H176" i="5"/>
  <c r="G160" i="5"/>
  <c r="H167" i="5" s="1"/>
  <c r="H193" i="5" s="1"/>
  <c r="H153" i="5"/>
  <c r="B153" i="5"/>
  <c r="E136" i="5"/>
  <c r="G136" i="5" s="1"/>
  <c r="H141" i="5" s="1"/>
  <c r="G115" i="5" s="1"/>
  <c r="H117" i="5" s="1"/>
  <c r="C136" i="5"/>
  <c r="A136" i="5"/>
  <c r="G128" i="5"/>
  <c r="H133" i="5" s="1"/>
  <c r="G120" i="5"/>
  <c r="G110" i="5"/>
  <c r="B105" i="5"/>
  <c r="F90" i="5"/>
  <c r="C90" i="5"/>
  <c r="E90" i="5" s="1"/>
  <c r="G90" i="5" s="1"/>
  <c r="H95" i="5" s="1"/>
  <c r="G69" i="5" s="1"/>
  <c r="A90" i="5"/>
  <c r="G82" i="5"/>
  <c r="H87" i="5" s="1"/>
  <c r="E74" i="5"/>
  <c r="G74" i="5" s="1"/>
  <c r="A74" i="5"/>
  <c r="E64" i="5"/>
  <c r="G64" i="5" s="1"/>
  <c r="A64" i="5"/>
  <c r="B59" i="5"/>
  <c r="C45" i="5"/>
  <c r="E45" i="5" s="1"/>
  <c r="G45" i="5" s="1"/>
  <c r="A45" i="5"/>
  <c r="C44" i="5"/>
  <c r="E44" i="5" s="1"/>
  <c r="G44" i="5" s="1"/>
  <c r="A44" i="5"/>
  <c r="H41" i="5"/>
  <c r="E28" i="5"/>
  <c r="G28" i="5" s="1"/>
  <c r="A28" i="5"/>
  <c r="E27" i="5"/>
  <c r="G27" i="5" s="1"/>
  <c r="A27" i="5"/>
  <c r="E26" i="5"/>
  <c r="G26" i="5" s="1"/>
  <c r="A26" i="5"/>
  <c r="E16" i="5"/>
  <c r="G16" i="5" s="1"/>
  <c r="B9" i="5"/>
  <c r="B3" i="5"/>
  <c r="C776" i="4"/>
  <c r="E776" i="4" s="1"/>
  <c r="G776" i="4" s="1"/>
  <c r="H780" i="4" s="1"/>
  <c r="A776" i="4"/>
  <c r="E768" i="4"/>
  <c r="G768" i="4" s="1"/>
  <c r="H773" i="4" s="1"/>
  <c r="H765" i="4"/>
  <c r="G759" i="4"/>
  <c r="G749" i="4"/>
  <c r="H756" i="4" s="1"/>
  <c r="H782" i="4" s="1"/>
  <c r="E749" i="4"/>
  <c r="A749" i="4"/>
  <c r="B742" i="4"/>
  <c r="E725" i="4"/>
  <c r="G725" i="4" s="1"/>
  <c r="H729" i="4" s="1"/>
  <c r="G703" i="4" s="1"/>
  <c r="C725" i="4"/>
  <c r="A725" i="4"/>
  <c r="H722" i="4"/>
  <c r="H714" i="4"/>
  <c r="G698" i="4"/>
  <c r="E698" i="4"/>
  <c r="B692" i="4"/>
  <c r="E676" i="4"/>
  <c r="G676" i="4" s="1"/>
  <c r="H680" i="4" s="1"/>
  <c r="G654" i="4" s="1"/>
  <c r="C676" i="4"/>
  <c r="A676" i="4"/>
  <c r="G668" i="4"/>
  <c r="H673" i="4" s="1"/>
  <c r="E668" i="4"/>
  <c r="A668" i="4"/>
  <c r="E659" i="4"/>
  <c r="G659" i="4" s="1"/>
  <c r="A659" i="4"/>
  <c r="G651" i="4"/>
  <c r="E651" i="4"/>
  <c r="A651" i="4"/>
  <c r="G650" i="4"/>
  <c r="E650" i="4"/>
  <c r="A650" i="4"/>
  <c r="G649" i="4"/>
  <c r="E649" i="4"/>
  <c r="A649" i="4"/>
  <c r="B643" i="4"/>
  <c r="E626" i="4"/>
  <c r="G626" i="4" s="1"/>
  <c r="H631" i="4" s="1"/>
  <c r="G604" i="4" s="1"/>
  <c r="H606" i="4" s="1"/>
  <c r="C626" i="4"/>
  <c r="A626" i="4"/>
  <c r="H623" i="4"/>
  <c r="F612" i="4"/>
  <c r="G612" i="4" s="1"/>
  <c r="E612" i="4"/>
  <c r="E611" i="4"/>
  <c r="G611" i="4" s="1"/>
  <c r="F610" i="4"/>
  <c r="E610" i="4"/>
  <c r="G610" i="4" s="1"/>
  <c r="A610" i="4"/>
  <c r="F609" i="4"/>
  <c r="E609" i="4"/>
  <c r="G609" i="4" s="1"/>
  <c r="A609" i="4"/>
  <c r="G600" i="4"/>
  <c r="G599" i="4"/>
  <c r="B593" i="4"/>
  <c r="E575" i="4"/>
  <c r="G575" i="4" s="1"/>
  <c r="H580" i="4" s="1"/>
  <c r="G553" i="4" s="1"/>
  <c r="C575" i="4"/>
  <c r="A575" i="4"/>
  <c r="H572" i="4"/>
  <c r="G562" i="4"/>
  <c r="E562" i="4"/>
  <c r="F561" i="4"/>
  <c r="E561" i="4"/>
  <c r="G561" i="4" s="1"/>
  <c r="E560" i="4"/>
  <c r="G560" i="4" s="1"/>
  <c r="G559" i="4"/>
  <c r="F559" i="4"/>
  <c r="E559" i="4"/>
  <c r="A559" i="4"/>
  <c r="F558" i="4"/>
  <c r="E558" i="4"/>
  <c r="G558" i="4" s="1"/>
  <c r="A558" i="4"/>
  <c r="G549" i="4"/>
  <c r="G548" i="4"/>
  <c r="H555" i="4" s="1"/>
  <c r="B542" i="4"/>
  <c r="C526" i="4"/>
  <c r="E526" i="4" s="1"/>
  <c r="G526" i="4" s="1"/>
  <c r="H531" i="4" s="1"/>
  <c r="G504" i="4" s="1"/>
  <c r="H506" i="4" s="1"/>
  <c r="A526" i="4"/>
  <c r="C519" i="4"/>
  <c r="E519" i="4" s="1"/>
  <c r="G519" i="4" s="1"/>
  <c r="H523" i="4" s="1"/>
  <c r="A519" i="4"/>
  <c r="E511" i="4"/>
  <c r="G511" i="4" s="1"/>
  <c r="A511" i="4"/>
  <c r="E510" i="4"/>
  <c r="G510" i="4" s="1"/>
  <c r="G509" i="4"/>
  <c r="E509" i="4"/>
  <c r="A509" i="4"/>
  <c r="B492" i="4"/>
  <c r="E475" i="4"/>
  <c r="G475" i="4" s="1"/>
  <c r="H480" i="4" s="1"/>
  <c r="G453" i="4" s="1"/>
  <c r="H455" i="4" s="1"/>
  <c r="C475" i="4"/>
  <c r="A475" i="4"/>
  <c r="A468" i="4"/>
  <c r="G460" i="4"/>
  <c r="E460" i="4"/>
  <c r="A460" i="4"/>
  <c r="G459" i="4"/>
  <c r="F459" i="4"/>
  <c r="C468" i="4" s="1"/>
  <c r="E468" i="4" s="1"/>
  <c r="G468" i="4" s="1"/>
  <c r="H472" i="4" s="1"/>
  <c r="E458" i="4"/>
  <c r="G458" i="4" s="1"/>
  <c r="A458" i="4"/>
  <c r="B442" i="4"/>
  <c r="C426" i="4"/>
  <c r="E426" i="4" s="1"/>
  <c r="G426" i="4" s="1"/>
  <c r="H431" i="4" s="1"/>
  <c r="G404" i="4" s="1"/>
  <c r="A426" i="4"/>
  <c r="H423" i="4"/>
  <c r="G419" i="4"/>
  <c r="C419" i="4"/>
  <c r="A419" i="4"/>
  <c r="G412" i="4"/>
  <c r="E412" i="4"/>
  <c r="E411" i="4"/>
  <c r="G411" i="4" s="1"/>
  <c r="A411" i="4"/>
  <c r="E410" i="4"/>
  <c r="G410" i="4" s="1"/>
  <c r="G409" i="4"/>
  <c r="E409" i="4"/>
  <c r="A409" i="4"/>
  <c r="E400" i="4"/>
  <c r="G400" i="4" s="1"/>
  <c r="A400" i="4"/>
  <c r="G399" i="4"/>
  <c r="H406" i="4" s="1"/>
  <c r="B393" i="4"/>
  <c r="E376" i="4"/>
  <c r="G376" i="4" s="1"/>
  <c r="H380" i="4" s="1"/>
  <c r="G355" i="4" s="1"/>
  <c r="H357" i="4" s="1"/>
  <c r="C376" i="4"/>
  <c r="A376" i="4"/>
  <c r="H373" i="4"/>
  <c r="E362" i="4"/>
  <c r="G362" i="4" s="1"/>
  <c r="A362" i="4"/>
  <c r="E361" i="4"/>
  <c r="G361" i="4" s="1"/>
  <c r="A361" i="4"/>
  <c r="E360" i="4"/>
  <c r="G360" i="4" s="1"/>
  <c r="A360" i="4"/>
  <c r="B344" i="4"/>
  <c r="C328" i="4"/>
  <c r="E328" i="4" s="1"/>
  <c r="G328" i="4" s="1"/>
  <c r="H333" i="4" s="1"/>
  <c r="G305" i="4" s="1"/>
  <c r="H307" i="4" s="1"/>
  <c r="A328" i="4"/>
  <c r="H325" i="4"/>
  <c r="G315" i="4"/>
  <c r="G311" i="4"/>
  <c r="H317" i="4" s="1"/>
  <c r="E311" i="4"/>
  <c r="A311" i="4"/>
  <c r="G310" i="4"/>
  <c r="E310" i="4"/>
  <c r="A310" i="4"/>
  <c r="B295" i="4"/>
  <c r="C281" i="4"/>
  <c r="E281" i="4" s="1"/>
  <c r="G281" i="4" s="1"/>
  <c r="H286" i="4" s="1"/>
  <c r="G258" i="4" s="1"/>
  <c r="H260" i="4" s="1"/>
  <c r="A281" i="4"/>
  <c r="G275" i="4"/>
  <c r="H278" i="4" s="1"/>
  <c r="E264" i="4"/>
  <c r="G264" i="4" s="1"/>
  <c r="A264" i="4"/>
  <c r="E263" i="4"/>
  <c r="G263" i="4" s="1"/>
  <c r="A263" i="4"/>
  <c r="B246" i="4"/>
  <c r="G233" i="4"/>
  <c r="H237" i="4" s="1"/>
  <c r="G212" i="4" s="1"/>
  <c r="H214" i="4" s="1"/>
  <c r="E233" i="4"/>
  <c r="C233" i="4"/>
  <c r="A233" i="4"/>
  <c r="H230" i="4"/>
  <c r="G219" i="4"/>
  <c r="E219" i="4"/>
  <c r="A219" i="4"/>
  <c r="G218" i="4"/>
  <c r="G221" i="4" s="1"/>
  <c r="E218" i="4"/>
  <c r="A218" i="4"/>
  <c r="G217" i="4"/>
  <c r="E217" i="4"/>
  <c r="A217" i="4"/>
  <c r="B201" i="4"/>
  <c r="C185" i="4"/>
  <c r="E185" i="4" s="1"/>
  <c r="G185" i="4" s="1"/>
  <c r="H189" i="4" s="1"/>
  <c r="G162" i="4" s="1"/>
  <c r="H164" i="4" s="1"/>
  <c r="A185" i="4"/>
  <c r="H182" i="4"/>
  <c r="E169" i="4"/>
  <c r="G169" i="4" s="1"/>
  <c r="A169" i="4"/>
  <c r="G168" i="4"/>
  <c r="E168" i="4"/>
  <c r="A168" i="4"/>
  <c r="E167" i="4"/>
  <c r="G167" i="4" s="1"/>
  <c r="A167" i="4"/>
  <c r="B152" i="4"/>
  <c r="E136" i="4"/>
  <c r="G136" i="4" s="1"/>
  <c r="H140" i="4" s="1"/>
  <c r="G115" i="4" s="1"/>
  <c r="C136" i="4"/>
  <c r="A136" i="4"/>
  <c r="G128" i="4"/>
  <c r="H133" i="4" s="1"/>
  <c r="G120" i="4"/>
  <c r="G111" i="4"/>
  <c r="E111" i="4"/>
  <c r="A111" i="4"/>
  <c r="E110" i="4"/>
  <c r="G110" i="4" s="1"/>
  <c r="H117" i="4" s="1"/>
  <c r="A110" i="4"/>
  <c r="B105" i="4"/>
  <c r="F90" i="4"/>
  <c r="C90" i="4"/>
  <c r="E90" i="4" s="1"/>
  <c r="G90" i="4" s="1"/>
  <c r="H95" i="4" s="1"/>
  <c r="G69" i="4" s="1"/>
  <c r="A90" i="4"/>
  <c r="H87" i="4"/>
  <c r="G82" i="4"/>
  <c r="G77" i="4"/>
  <c r="H79" i="4" s="1"/>
  <c r="G65" i="4"/>
  <c r="E65" i="4"/>
  <c r="A65" i="4"/>
  <c r="E64" i="4"/>
  <c r="G64" i="4" s="1"/>
  <c r="A64" i="4"/>
  <c r="B59" i="4"/>
  <c r="E44" i="4"/>
  <c r="G44" i="4" s="1"/>
  <c r="H48" i="4" s="1"/>
  <c r="G21" i="4" s="1"/>
  <c r="H23" i="4" s="1"/>
  <c r="H50" i="4" s="1"/>
  <c r="C44" i="4"/>
  <c r="A44" i="4"/>
  <c r="H41" i="4"/>
  <c r="H33" i="4"/>
  <c r="G31" i="4"/>
  <c r="B9" i="4"/>
  <c r="B3" i="4"/>
  <c r="C444" i="3"/>
  <c r="E444" i="3" s="1"/>
  <c r="G444" i="3" s="1"/>
  <c r="H449" i="3" s="1"/>
  <c r="A444" i="3"/>
  <c r="G437" i="3"/>
  <c r="H441" i="3" s="1"/>
  <c r="G430" i="3"/>
  <c r="J428" i="3"/>
  <c r="J429" i="3" s="1"/>
  <c r="J430" i="3" s="1"/>
  <c r="G428" i="3"/>
  <c r="G427" i="3"/>
  <c r="G432" i="3" s="1"/>
  <c r="G417" i="3"/>
  <c r="H424" i="3" s="1"/>
  <c r="B410" i="3"/>
  <c r="G390" i="3"/>
  <c r="H395" i="3" s="1"/>
  <c r="G368" i="3" s="1"/>
  <c r="E390" i="3"/>
  <c r="C390" i="3"/>
  <c r="A390" i="3"/>
  <c r="G383" i="3"/>
  <c r="H387" i="3" s="1"/>
  <c r="E373" i="3"/>
  <c r="G373" i="3" s="1"/>
  <c r="H380" i="3" s="1"/>
  <c r="A373" i="3"/>
  <c r="G366" i="3"/>
  <c r="G365" i="3"/>
  <c r="G364" i="3"/>
  <c r="G363" i="3"/>
  <c r="B356" i="3"/>
  <c r="E340" i="3"/>
  <c r="G340" i="3" s="1"/>
  <c r="H345" i="3" s="1"/>
  <c r="G318" i="3" s="1"/>
  <c r="C340" i="3"/>
  <c r="A340" i="3"/>
  <c r="G333" i="3"/>
  <c r="H337" i="3" s="1"/>
  <c r="C333" i="3"/>
  <c r="A333" i="3"/>
  <c r="E326" i="3"/>
  <c r="G326" i="3" s="1"/>
  <c r="E325" i="3"/>
  <c r="G325" i="3" s="1"/>
  <c r="A325" i="3"/>
  <c r="E324" i="3"/>
  <c r="G324" i="3" s="1"/>
  <c r="E323" i="3"/>
  <c r="G323" i="3" s="1"/>
  <c r="A323" i="3"/>
  <c r="G314" i="3"/>
  <c r="E314" i="3"/>
  <c r="A314" i="3"/>
  <c r="G313" i="3"/>
  <c r="H320" i="3" s="1"/>
  <c r="B307" i="3"/>
  <c r="E290" i="3"/>
  <c r="G290" i="3" s="1"/>
  <c r="H294" i="3" s="1"/>
  <c r="C290" i="3"/>
  <c r="A290" i="3"/>
  <c r="H287" i="3"/>
  <c r="E276" i="3"/>
  <c r="G276" i="3" s="1"/>
  <c r="G275" i="3"/>
  <c r="E275" i="3"/>
  <c r="A275" i="3"/>
  <c r="E274" i="3"/>
  <c r="G274" i="3" s="1"/>
  <c r="A274" i="3"/>
  <c r="E273" i="3"/>
  <c r="G273" i="3" s="1"/>
  <c r="A273" i="3"/>
  <c r="G272" i="3"/>
  <c r="E272" i="3"/>
  <c r="A272" i="3"/>
  <c r="G271" i="3"/>
  <c r="E271" i="3"/>
  <c r="A271" i="3"/>
  <c r="G266" i="3"/>
  <c r="H268" i="3" s="1"/>
  <c r="B255" i="3"/>
  <c r="G235" i="3"/>
  <c r="H240" i="3" s="1"/>
  <c r="E235" i="3"/>
  <c r="C235" i="3"/>
  <c r="A235" i="3"/>
  <c r="H232" i="3"/>
  <c r="G228" i="3"/>
  <c r="C228" i="3"/>
  <c r="A228" i="3"/>
  <c r="E221" i="3"/>
  <c r="G221" i="3" s="1"/>
  <c r="E220" i="3"/>
  <c r="G220" i="3" s="1"/>
  <c r="A220" i="3"/>
  <c r="E219" i="3"/>
  <c r="G219" i="3" s="1"/>
  <c r="E218" i="3"/>
  <c r="G218" i="3" s="1"/>
  <c r="A218" i="3"/>
  <c r="H215" i="3"/>
  <c r="G209" i="3"/>
  <c r="E209" i="3"/>
  <c r="A209" i="3"/>
  <c r="G208" i="3"/>
  <c r="B202" i="3"/>
  <c r="E186" i="3"/>
  <c r="G186" i="3" s="1"/>
  <c r="H190" i="3" s="1"/>
  <c r="G162" i="3" s="1"/>
  <c r="H164" i="3" s="1"/>
  <c r="C186" i="3"/>
  <c r="A186" i="3"/>
  <c r="H183" i="3"/>
  <c r="E171" i="3"/>
  <c r="G171" i="3" s="1"/>
  <c r="A171" i="3"/>
  <c r="E170" i="3"/>
  <c r="G170" i="3" s="1"/>
  <c r="A170" i="3"/>
  <c r="G169" i="3"/>
  <c r="E169" i="3"/>
  <c r="A169" i="3"/>
  <c r="G168" i="3"/>
  <c r="E168" i="3"/>
  <c r="A168" i="3"/>
  <c r="E167" i="3"/>
  <c r="G167" i="3" s="1"/>
  <c r="A167" i="3"/>
  <c r="B152" i="3"/>
  <c r="C136" i="3"/>
  <c r="E136" i="3" s="1"/>
  <c r="G136" i="3" s="1"/>
  <c r="H140" i="3" s="1"/>
  <c r="G113" i="3" s="1"/>
  <c r="H115" i="3" s="1"/>
  <c r="A136" i="3"/>
  <c r="H133" i="3"/>
  <c r="E123" i="3"/>
  <c r="G123" i="3" s="1"/>
  <c r="A123" i="3"/>
  <c r="E122" i="3"/>
  <c r="G122" i="3" s="1"/>
  <c r="A122" i="3"/>
  <c r="E121" i="3"/>
  <c r="G121" i="3" s="1"/>
  <c r="A121" i="3"/>
  <c r="E120" i="3"/>
  <c r="G120" i="3" s="1"/>
  <c r="A120" i="3"/>
  <c r="E119" i="3"/>
  <c r="G119" i="3" s="1"/>
  <c r="A119" i="3"/>
  <c r="E118" i="3"/>
  <c r="G118" i="3" s="1"/>
  <c r="A118" i="3"/>
  <c r="B103" i="3"/>
  <c r="C89" i="3"/>
  <c r="E89" i="3" s="1"/>
  <c r="G89" i="3" s="1"/>
  <c r="H93" i="3" s="1"/>
  <c r="G67" i="3" s="1"/>
  <c r="H69" i="3" s="1"/>
  <c r="A89" i="3"/>
  <c r="H86" i="3"/>
  <c r="E75" i="3"/>
  <c r="G75" i="3" s="1"/>
  <c r="A75" i="3"/>
  <c r="E74" i="3"/>
  <c r="G74" i="3" s="1"/>
  <c r="A74" i="3"/>
  <c r="E73" i="3"/>
  <c r="G73" i="3" s="1"/>
  <c r="A73" i="3"/>
  <c r="G72" i="3"/>
  <c r="E72" i="3"/>
  <c r="A72" i="3"/>
  <c r="B57" i="3"/>
  <c r="C43" i="3"/>
  <c r="E43" i="3" s="1"/>
  <c r="G43" i="3" s="1"/>
  <c r="H47" i="3" s="1"/>
  <c r="G21" i="3" s="1"/>
  <c r="H23" i="3" s="1"/>
  <c r="A43" i="3"/>
  <c r="H40" i="3"/>
  <c r="G37" i="3"/>
  <c r="E29" i="3"/>
  <c r="G29" i="3" s="1"/>
  <c r="A29" i="3"/>
  <c r="G28" i="3"/>
  <c r="E28" i="3"/>
  <c r="A28" i="3"/>
  <c r="E27" i="3"/>
  <c r="G27" i="3" s="1"/>
  <c r="A27" i="3"/>
  <c r="E26" i="3"/>
  <c r="G26" i="3" s="1"/>
  <c r="A26" i="3"/>
  <c r="B9" i="3"/>
  <c r="B3" i="3"/>
  <c r="C233" i="2"/>
  <c r="E233" i="2" s="1"/>
  <c r="G233" i="2" s="1"/>
  <c r="H237" i="2" s="1"/>
  <c r="G212" i="2" s="1"/>
  <c r="H214" i="2" s="1"/>
  <c r="A233" i="2"/>
  <c r="H230" i="2"/>
  <c r="G221" i="2"/>
  <c r="G219" i="2"/>
  <c r="G218" i="2"/>
  <c r="G217" i="2"/>
  <c r="H223" i="2" s="1"/>
  <c r="E217" i="2"/>
  <c r="A217" i="2"/>
  <c r="B201" i="2"/>
  <c r="C185" i="2"/>
  <c r="E185" i="2" s="1"/>
  <c r="G185" i="2" s="1"/>
  <c r="H189" i="2" s="1"/>
  <c r="G165" i="2" s="1"/>
  <c r="H167" i="2" s="1"/>
  <c r="A185" i="2"/>
  <c r="H182" i="2"/>
  <c r="E170" i="2"/>
  <c r="G170" i="2" s="1"/>
  <c r="A170" i="2"/>
  <c r="B153" i="2"/>
  <c r="C137" i="2"/>
  <c r="E137" i="2" s="1"/>
  <c r="G137" i="2" s="1"/>
  <c r="H141" i="2" s="1"/>
  <c r="G115" i="2" s="1"/>
  <c r="A137" i="2"/>
  <c r="H134" i="2"/>
  <c r="G130" i="2"/>
  <c r="E130" i="2"/>
  <c r="E120" i="2"/>
  <c r="G120" i="2" s="1"/>
  <c r="A120" i="2"/>
  <c r="A130" i="2" s="1"/>
  <c r="G112" i="2"/>
  <c r="E112" i="2"/>
  <c r="A112" i="2"/>
  <c r="E111" i="2"/>
  <c r="G111" i="2" s="1"/>
  <c r="A111" i="2"/>
  <c r="E110" i="2"/>
  <c r="G110" i="2" s="1"/>
  <c r="A110" i="2"/>
  <c r="B105" i="2"/>
  <c r="E91" i="2"/>
  <c r="G91" i="2" s="1"/>
  <c r="H95" i="2" s="1"/>
  <c r="G69" i="2" s="1"/>
  <c r="C91" i="2"/>
  <c r="A91" i="2"/>
  <c r="H88" i="2"/>
  <c r="G84" i="2"/>
  <c r="E84" i="2"/>
  <c r="A84" i="2"/>
  <c r="H81" i="2"/>
  <c r="G79" i="2"/>
  <c r="G74" i="2"/>
  <c r="E74" i="2"/>
  <c r="A74" i="2"/>
  <c r="G66" i="2"/>
  <c r="E66" i="2"/>
  <c r="A66" i="2"/>
  <c r="G65" i="2"/>
  <c r="E65" i="2"/>
  <c r="A65" i="2"/>
  <c r="G64" i="2"/>
  <c r="E64" i="2"/>
  <c r="A64" i="2"/>
  <c r="B59" i="2"/>
  <c r="E43" i="2"/>
  <c r="G43" i="2" s="1"/>
  <c r="H47" i="2" s="1"/>
  <c r="G21" i="2" s="1"/>
  <c r="C43" i="2"/>
  <c r="A43" i="2"/>
  <c r="C36" i="2"/>
  <c r="E36" i="2" s="1"/>
  <c r="G36" i="2" s="1"/>
  <c r="H40" i="2" s="1"/>
  <c r="A36" i="2"/>
  <c r="G31" i="2"/>
  <c r="G26" i="2"/>
  <c r="H33" i="2" s="1"/>
  <c r="E26" i="2"/>
  <c r="A26" i="2"/>
  <c r="E18" i="2"/>
  <c r="G18" i="2" s="1"/>
  <c r="A18" i="2"/>
  <c r="E17" i="2"/>
  <c r="G17" i="2" s="1"/>
  <c r="A17" i="2"/>
  <c r="G16" i="2"/>
  <c r="H23" i="2" s="1"/>
  <c r="E16" i="2"/>
  <c r="A16" i="2"/>
  <c r="B9" i="2"/>
  <c r="B4" i="2"/>
  <c r="C440" i="1"/>
  <c r="E440" i="1" s="1"/>
  <c r="G440" i="1" s="1"/>
  <c r="H445" i="1" s="1"/>
  <c r="A440" i="1"/>
  <c r="E432" i="1"/>
  <c r="G432" i="1" s="1"/>
  <c r="H437" i="1" s="1"/>
  <c r="C432" i="1"/>
  <c r="E424" i="1"/>
  <c r="G424" i="1" s="1"/>
  <c r="A424" i="1"/>
  <c r="E423" i="1"/>
  <c r="G423" i="1" s="1"/>
  <c r="A423" i="1"/>
  <c r="A432" i="1" s="1"/>
  <c r="H420" i="1"/>
  <c r="B406" i="1"/>
  <c r="E389" i="1"/>
  <c r="G389" i="1" s="1"/>
  <c r="H394" i="1" s="1"/>
  <c r="G367" i="1" s="1"/>
  <c r="H369" i="1" s="1"/>
  <c r="C389" i="1"/>
  <c r="A389" i="1"/>
  <c r="H386" i="1"/>
  <c r="G372" i="1"/>
  <c r="G376" i="1" s="1"/>
  <c r="H378" i="1" s="1"/>
  <c r="E372" i="1"/>
  <c r="A372" i="1"/>
  <c r="B356" i="1"/>
  <c r="E339" i="1"/>
  <c r="G339" i="1" s="1"/>
  <c r="H344" i="1" s="1"/>
  <c r="G317" i="1" s="1"/>
  <c r="H319" i="1" s="1"/>
  <c r="C339" i="1"/>
  <c r="A339" i="1"/>
  <c r="H336" i="1"/>
  <c r="E322" i="1"/>
  <c r="G322" i="1" s="1"/>
  <c r="A322" i="1"/>
  <c r="E312" i="1"/>
  <c r="A312" i="1"/>
  <c r="B306" i="1"/>
  <c r="B300" i="1"/>
  <c r="C286" i="1"/>
  <c r="E286" i="1" s="1"/>
  <c r="G286" i="1" s="1"/>
  <c r="H290" i="1" s="1"/>
  <c r="A286" i="1"/>
  <c r="G278" i="1"/>
  <c r="H283" i="1" s="1"/>
  <c r="E278" i="1"/>
  <c r="G269" i="1"/>
  <c r="H275" i="1" s="1"/>
  <c r="E259" i="1"/>
  <c r="G259" i="1" s="1"/>
  <c r="H266" i="1" s="1"/>
  <c r="A259" i="1"/>
  <c r="H252" i="1"/>
  <c r="B252" i="1"/>
  <c r="C238" i="1"/>
  <c r="E238" i="1" s="1"/>
  <c r="G238" i="1" s="1"/>
  <c r="H242" i="1" s="1"/>
  <c r="A238" i="1"/>
  <c r="H235" i="1"/>
  <c r="H227" i="1"/>
  <c r="E211" i="1"/>
  <c r="G211" i="1" s="1"/>
  <c r="H218" i="1" s="1"/>
  <c r="B205" i="1"/>
  <c r="C189" i="1"/>
  <c r="E189" i="1" s="1"/>
  <c r="G189" i="1" s="1"/>
  <c r="H193" i="1" s="1"/>
  <c r="G167" i="1" s="1"/>
  <c r="A189" i="1"/>
  <c r="H186" i="1"/>
  <c r="H178" i="1"/>
  <c r="E163" i="1"/>
  <c r="G163" i="1" s="1"/>
  <c r="A163" i="1"/>
  <c r="E162" i="1"/>
  <c r="G162" i="1" s="1"/>
  <c r="H169" i="1" s="1"/>
  <c r="H195" i="1" s="1"/>
  <c r="A162" i="1"/>
  <c r="H155" i="1"/>
  <c r="B155" i="1"/>
  <c r="E140" i="1"/>
  <c r="G140" i="1" s="1"/>
  <c r="H144" i="1" s="1"/>
  <c r="G118" i="1" s="1"/>
  <c r="H120" i="1" s="1"/>
  <c r="H146" i="1" s="1"/>
  <c r="C140" i="1"/>
  <c r="A140" i="1"/>
  <c r="H137" i="1"/>
  <c r="H129" i="1"/>
  <c r="G113" i="1"/>
  <c r="H106" i="1"/>
  <c r="B106" i="1"/>
  <c r="C93" i="1"/>
  <c r="E93" i="1" s="1"/>
  <c r="G93" i="1" s="1"/>
  <c r="A93" i="1"/>
  <c r="E92" i="1"/>
  <c r="G92" i="1" s="1"/>
  <c r="H96" i="1" s="1"/>
  <c r="G69" i="1" s="1"/>
  <c r="C92" i="1"/>
  <c r="A92" i="1"/>
  <c r="H89" i="1"/>
  <c r="G79" i="1"/>
  <c r="H81" i="1" s="1"/>
  <c r="E65" i="1"/>
  <c r="G65" i="1" s="1"/>
  <c r="A65" i="1"/>
  <c r="E64" i="1"/>
  <c r="G64" i="1" s="1"/>
  <c r="H71" i="1" s="1"/>
  <c r="H98" i="1" s="1"/>
  <c r="A64" i="1"/>
  <c r="B59" i="1"/>
  <c r="E44" i="1"/>
  <c r="G44" i="1" s="1"/>
  <c r="C44" i="1"/>
  <c r="A44" i="1"/>
  <c r="C43" i="1"/>
  <c r="E43" i="1" s="1"/>
  <c r="G43" i="1" s="1"/>
  <c r="A43" i="1"/>
  <c r="H40" i="1"/>
  <c r="E27" i="1"/>
  <c r="G27" i="1" s="1"/>
  <c r="A27" i="1"/>
  <c r="E26" i="1"/>
  <c r="G26" i="1" s="1"/>
  <c r="A26" i="1"/>
  <c r="E25" i="1"/>
  <c r="G25" i="1" s="1"/>
  <c r="A25" i="1"/>
  <c r="E15" i="1"/>
  <c r="G15" i="1" s="1"/>
  <c r="B9" i="1"/>
  <c r="B3" i="1"/>
  <c r="G1018" i="8" l="1"/>
  <c r="H1020" i="8" s="1"/>
  <c r="J1485" i="8"/>
  <c r="H1485" i="8"/>
  <c r="H1237" i="8"/>
  <c r="G1417" i="8"/>
  <c r="H1419" i="8"/>
  <c r="H1436" i="8" s="1"/>
  <c r="G1068" i="8"/>
  <c r="H1070" i="8"/>
  <c r="H1087" i="8" s="1"/>
  <c r="G324" i="8"/>
  <c r="H326" i="8" s="1"/>
  <c r="G614" i="8"/>
  <c r="H616" i="8" s="1"/>
  <c r="H608" i="8"/>
  <c r="G717" i="8"/>
  <c r="H719" i="8" s="1"/>
  <c r="H737" i="8" s="1"/>
  <c r="G817" i="8"/>
  <c r="H819" i="8" s="1"/>
  <c r="H837" i="8" s="1"/>
  <c r="H558" i="8"/>
  <c r="H584" i="8" s="1"/>
  <c r="H1360" i="8"/>
  <c r="H1434" i="8"/>
  <c r="H1289" i="8"/>
  <c r="G424" i="8"/>
  <c r="H426" i="8" s="1"/>
  <c r="H1535" i="8"/>
  <c r="H71" i="8"/>
  <c r="G374" i="8"/>
  <c r="H376" i="8" s="1"/>
  <c r="H393" i="8" s="1"/>
  <c r="H514" i="8"/>
  <c r="H987" i="8"/>
  <c r="G1368" i="8"/>
  <c r="H1370" i="8" s="1"/>
  <c r="H1387" i="8" s="1"/>
  <c r="H1010" i="8"/>
  <c r="H1321" i="8"/>
  <c r="H1338" i="8" s="1"/>
  <c r="H462" i="8"/>
  <c r="H1188" i="8"/>
  <c r="H418" i="8"/>
  <c r="G468" i="8"/>
  <c r="H470" i="8" s="1"/>
  <c r="H684" i="8"/>
  <c r="G914" i="8"/>
  <c r="H916" i="8" s="1"/>
  <c r="H934" i="8" s="1"/>
  <c r="G766" i="8"/>
  <c r="H768" i="8" s="1"/>
  <c r="H786" i="8" s="1"/>
  <c r="G866" i="8"/>
  <c r="H867" i="8" s="1"/>
  <c r="H885" i="8" s="1"/>
  <c r="H1134" i="8"/>
  <c r="H1136" i="8" s="1"/>
  <c r="G520" i="8"/>
  <c r="H522" i="8" s="1"/>
  <c r="G31" i="8"/>
  <c r="H33" i="8" s="1"/>
  <c r="H50" i="8" s="1"/>
  <c r="H79" i="8"/>
  <c r="H196" i="8"/>
  <c r="H318" i="8"/>
  <c r="G967" i="8"/>
  <c r="H969" i="8"/>
  <c r="H1235" i="8"/>
  <c r="G77" i="8"/>
  <c r="H50" i="7"/>
  <c r="H374" i="7"/>
  <c r="G372" i="7"/>
  <c r="G474" i="7"/>
  <c r="H476" i="7" s="1"/>
  <c r="H494" i="7" s="1"/>
  <c r="H575" i="7"/>
  <c r="G573" i="7"/>
  <c r="H737" i="7"/>
  <c r="H195" i="7"/>
  <c r="G167" i="7" s="1"/>
  <c r="H169" i="7" s="1"/>
  <c r="H197" i="7" s="1"/>
  <c r="H932" i="7"/>
  <c r="H1184" i="7"/>
  <c r="G1115" i="7"/>
  <c r="H1117" i="7" s="1"/>
  <c r="H1135" i="7" s="1"/>
  <c r="H317" i="7"/>
  <c r="G1270" i="7"/>
  <c r="H1272" i="7" s="1"/>
  <c r="H1289" i="7" s="1"/>
  <c r="H1338" i="7"/>
  <c r="H180" i="7"/>
  <c r="G324" i="7"/>
  <c r="H326" i="7" s="1"/>
  <c r="G423" i="7"/>
  <c r="H426" i="7" s="1"/>
  <c r="H444" i="7" s="1"/>
  <c r="H120" i="7"/>
  <c r="H146" i="7" s="1"/>
  <c r="H96" i="7"/>
  <c r="G767" i="7"/>
  <c r="H769" i="7" s="1"/>
  <c r="H786" i="7" s="1"/>
  <c r="G623" i="7"/>
  <c r="H625" i="7" s="1"/>
  <c r="H642" i="7" s="1"/>
  <c r="G524" i="7"/>
  <c r="H526" i="7" s="1"/>
  <c r="H544" i="7" s="1"/>
  <c r="G864" i="7"/>
  <c r="H866" i="7" s="1"/>
  <c r="H883" i="7" s="1"/>
  <c r="G1165" i="7"/>
  <c r="H1167" i="7"/>
  <c r="G275" i="7"/>
  <c r="H277" i="7" s="1"/>
  <c r="H294" i="7" s="1"/>
  <c r="H593" i="7"/>
  <c r="H392" i="7"/>
  <c r="G1217" i="7"/>
  <c r="H1219" i="7" s="1"/>
  <c r="H1236" i="7" s="1"/>
  <c r="G960" i="7"/>
  <c r="H962" i="7" s="1"/>
  <c r="H980" i="7" s="1"/>
  <c r="G1012" i="7"/>
  <c r="H1014" i="7" s="1"/>
  <c r="H1032" i="7" s="1"/>
  <c r="G273" i="6"/>
  <c r="H275" i="6" s="1"/>
  <c r="H292" i="6" s="1"/>
  <c r="G519" i="6"/>
  <c r="H521" i="6"/>
  <c r="H539" i="6"/>
  <c r="G370" i="6"/>
  <c r="H372" i="6" s="1"/>
  <c r="H390" i="6" s="1"/>
  <c r="G470" i="6"/>
  <c r="H472" i="6" s="1"/>
  <c r="H490" i="6" s="1"/>
  <c r="H48" i="6"/>
  <c r="H169" i="6"/>
  <c r="H195" i="6" s="1"/>
  <c r="H315" i="6"/>
  <c r="G420" i="6"/>
  <c r="H422" i="6" s="1"/>
  <c r="H440" i="6" s="1"/>
  <c r="H590" i="6"/>
  <c r="H71" i="6"/>
  <c r="H96" i="6" s="1"/>
  <c r="G321" i="6"/>
  <c r="H323" i="6" s="1"/>
  <c r="H430" i="6"/>
  <c r="H244" i="6"/>
  <c r="G31" i="6"/>
  <c r="H33" i="6" s="1"/>
  <c r="H50" i="6" s="1"/>
  <c r="G316" i="5"/>
  <c r="H318" i="5" s="1"/>
  <c r="H335" i="5" s="1"/>
  <c r="H222" i="5"/>
  <c r="H239" i="5" s="1"/>
  <c r="G551" i="5"/>
  <c r="H553" i="5" s="1"/>
  <c r="G658" i="5"/>
  <c r="H660" i="5" s="1"/>
  <c r="G77" i="5"/>
  <c r="H79" i="5" s="1"/>
  <c r="H405" i="5"/>
  <c r="H23" i="5"/>
  <c r="G411" i="5"/>
  <c r="H413" i="5" s="1"/>
  <c r="G31" i="5"/>
  <c r="H33" i="5" s="1"/>
  <c r="G707" i="5"/>
  <c r="G713" i="5" s="1"/>
  <c r="H359" i="5"/>
  <c r="G601" i="5"/>
  <c r="H603" i="5"/>
  <c r="G504" i="5"/>
  <c r="H506" i="5" s="1"/>
  <c r="H524" i="5" s="1"/>
  <c r="H621" i="5"/>
  <c r="H48" i="5"/>
  <c r="G21" i="5" s="1"/>
  <c r="H646" i="5"/>
  <c r="G269" i="5"/>
  <c r="H271" i="5" s="1"/>
  <c r="H288" i="5" s="1"/>
  <c r="G458" i="5"/>
  <c r="H460" i="5" s="1"/>
  <c r="H475" i="5" s="1"/>
  <c r="H545" i="5"/>
  <c r="H835" i="5"/>
  <c r="H367" i="5"/>
  <c r="H71" i="5"/>
  <c r="H97" i="5" s="1"/>
  <c r="G220" i="5"/>
  <c r="G365" i="5"/>
  <c r="G750" i="5"/>
  <c r="H757" i="5" s="1"/>
  <c r="H787" i="5" s="1"/>
  <c r="G123" i="5"/>
  <c r="H125" i="5" s="1"/>
  <c r="H143" i="5" s="1"/>
  <c r="G694" i="5"/>
  <c r="H701" i="5" s="1"/>
  <c r="G563" i="4"/>
  <c r="H565" i="4" s="1"/>
  <c r="H582" i="4" s="1"/>
  <c r="G364" i="4"/>
  <c r="H366" i="4" s="1"/>
  <c r="H382" i="4" s="1"/>
  <c r="G268" i="4"/>
  <c r="H270" i="4" s="1"/>
  <c r="H288" i="4" s="1"/>
  <c r="H191" i="4"/>
  <c r="H705" i="4"/>
  <c r="H731" i="4" s="1"/>
  <c r="H125" i="4"/>
  <c r="H142" i="4" s="1"/>
  <c r="H656" i="4"/>
  <c r="H682" i="4" s="1"/>
  <c r="G463" i="4"/>
  <c r="H465" i="4" s="1"/>
  <c r="H482" i="4" s="1"/>
  <c r="H71" i="4"/>
  <c r="H97" i="4" s="1"/>
  <c r="G614" i="4"/>
  <c r="H616" i="4" s="1"/>
  <c r="H633" i="4" s="1"/>
  <c r="G172" i="4"/>
  <c r="H174" i="4"/>
  <c r="G663" i="4"/>
  <c r="H665" i="4"/>
  <c r="H335" i="4"/>
  <c r="G123" i="4"/>
  <c r="H223" i="4"/>
  <c r="H239" i="4" s="1"/>
  <c r="G414" i="4"/>
  <c r="H416" i="4" s="1"/>
  <c r="H433" i="4" s="1"/>
  <c r="G514" i="4"/>
  <c r="H516" i="4" s="1"/>
  <c r="H533" i="4" s="1"/>
  <c r="H370" i="3"/>
  <c r="H397" i="3" s="1"/>
  <c r="G77" i="3"/>
  <c r="H79" i="3" s="1"/>
  <c r="H95" i="3" s="1"/>
  <c r="H279" i="3"/>
  <c r="H296" i="3" s="1"/>
  <c r="G172" i="3"/>
  <c r="H175" i="3" s="1"/>
  <c r="H192" i="3" s="1"/>
  <c r="G328" i="3"/>
  <c r="H330" i="3"/>
  <c r="H347" i="3" s="1"/>
  <c r="G223" i="3"/>
  <c r="H225" i="3" s="1"/>
  <c r="H242" i="3" s="1"/>
  <c r="G124" i="3"/>
  <c r="H126" i="3" s="1"/>
  <c r="H142" i="3" s="1"/>
  <c r="H451" i="3"/>
  <c r="G30" i="3"/>
  <c r="H32" i="3"/>
  <c r="H49" i="3"/>
  <c r="G277" i="3"/>
  <c r="H434" i="3"/>
  <c r="G172" i="2"/>
  <c r="H174" i="2" s="1"/>
  <c r="H191" i="2" s="1"/>
  <c r="H117" i="2"/>
  <c r="H49" i="2"/>
  <c r="H71" i="2"/>
  <c r="H97" i="2" s="1"/>
  <c r="G125" i="2"/>
  <c r="H127" i="2" s="1"/>
  <c r="H239" i="2"/>
  <c r="H346" i="1"/>
  <c r="H47" i="1"/>
  <c r="G20" i="1" s="1"/>
  <c r="H22" i="1" s="1"/>
  <c r="H49" i="1" s="1"/>
  <c r="H292" i="1"/>
  <c r="H396" i="1"/>
  <c r="G427" i="1"/>
  <c r="H429" i="1" s="1"/>
  <c r="H447" i="1" s="1"/>
  <c r="G30" i="1"/>
  <c r="H32" i="1" s="1"/>
  <c r="G326" i="1"/>
  <c r="H328" i="1"/>
  <c r="H244" i="1"/>
  <c r="H1037" i="8" l="1"/>
  <c r="H96" i="8"/>
  <c r="H634" i="8"/>
  <c r="H536" i="8"/>
  <c r="H440" i="8"/>
  <c r="H491" i="8"/>
  <c r="H344" i="8"/>
  <c r="H344" i="7"/>
  <c r="H341" i="6"/>
  <c r="H571" i="5"/>
  <c r="H50" i="5"/>
  <c r="H428" i="5"/>
  <c r="H715" i="5"/>
  <c r="H382" i="5"/>
  <c r="H678" i="5"/>
  <c r="H733" i="5"/>
  <c r="H143" i="2"/>
</calcChain>
</file>

<file path=xl/sharedStrings.xml><?xml version="1.0" encoding="utf-8"?>
<sst xmlns="http://schemas.openxmlformats.org/spreadsheetml/2006/main" count="5544" uniqueCount="246">
  <si>
    <t xml:space="preserve">CAPITULO 1: </t>
  </si>
  <si>
    <t xml:space="preserve">ANALISIS DE PRECIOS UNITARIOS </t>
  </si>
  <si>
    <t>DESCRIPCION:</t>
  </si>
  <si>
    <t>ITEM :</t>
  </si>
  <si>
    <t>UNIDAD  :</t>
  </si>
  <si>
    <t>M2</t>
  </si>
  <si>
    <t>I. EQUIPO</t>
  </si>
  <si>
    <t>Descripción</t>
  </si>
  <si>
    <t>Unidad</t>
  </si>
  <si>
    <t>Tarifa/Hora</t>
  </si>
  <si>
    <t>Cantidad</t>
  </si>
  <si>
    <t>Valor-Unit.</t>
  </si>
  <si>
    <t>EQUIPO DE TOPOGRAFIA</t>
  </si>
  <si>
    <t>dE</t>
  </si>
  <si>
    <t>HERRAMIENTA MENOR (10% MO)</t>
  </si>
  <si>
    <t>Sub-Total</t>
  </si>
  <si>
    <t>II. MATERIALES EN OBRA</t>
  </si>
  <si>
    <t>Precio-Unit.</t>
  </si>
  <si>
    <t>UND</t>
  </si>
  <si>
    <t>LB</t>
  </si>
  <si>
    <t>Desperdicios 5%</t>
  </si>
  <si>
    <t>III. TRANSPORTES</t>
  </si>
  <si>
    <t>Material</t>
  </si>
  <si>
    <t>Vol-peso ó Cant.</t>
  </si>
  <si>
    <t>Distancia</t>
  </si>
  <si>
    <t>M3-Km</t>
  </si>
  <si>
    <t>Tarifa</t>
  </si>
  <si>
    <t>IV. MANO DE OBRA</t>
  </si>
  <si>
    <t>Trabajador</t>
  </si>
  <si>
    <t>hH</t>
  </si>
  <si>
    <t>Prestaciones</t>
  </si>
  <si>
    <t>Total Costo Directo</t>
  </si>
  <si>
    <t>1.2</t>
  </si>
  <si>
    <t>M3</t>
  </si>
  <si>
    <t>hM</t>
  </si>
  <si>
    <t>Hora Total</t>
  </si>
  <si>
    <t>Tipo</t>
  </si>
  <si>
    <t>Rendimiento</t>
  </si>
  <si>
    <t>hC</t>
  </si>
  <si>
    <t>Jornal Total</t>
  </si>
  <si>
    <t>VIBROCOMPACTADOR MANUAL (RANA)</t>
  </si>
  <si>
    <t>dM</t>
  </si>
  <si>
    <t>jormal</t>
  </si>
  <si>
    <t>DESCRIPCIÓN :</t>
  </si>
  <si>
    <t>Viaje</t>
  </si>
  <si>
    <t>DERECHO A BOTADERO</t>
  </si>
  <si>
    <t>m3</t>
  </si>
  <si>
    <t>MATERIAL</t>
  </si>
  <si>
    <t xml:space="preserve">CAPITULO 2: </t>
  </si>
  <si>
    <t>Tarifa/dia</t>
  </si>
  <si>
    <t>DM</t>
  </si>
  <si>
    <t>m2</t>
  </si>
  <si>
    <t>GEOMENBRANA Y GEOTEXTIL</t>
  </si>
  <si>
    <t>Jornal</t>
  </si>
  <si>
    <t>2.2</t>
  </si>
  <si>
    <t>ML</t>
  </si>
  <si>
    <t xml:space="preserve">CAPITULO 3: </t>
  </si>
  <si>
    <t>3.1</t>
  </si>
  <si>
    <t>3.3</t>
  </si>
  <si>
    <t>GAL</t>
  </si>
  <si>
    <t xml:space="preserve">CAPITULO 4: </t>
  </si>
  <si>
    <t>4.1</t>
  </si>
  <si>
    <t>4.2</t>
  </si>
  <si>
    <t>4.3</t>
  </si>
  <si>
    <t>4.4</t>
  </si>
  <si>
    <t>und</t>
  </si>
  <si>
    <t>KG</t>
  </si>
  <si>
    <t>1/4GL</t>
  </si>
  <si>
    <t>4.5</t>
  </si>
  <si>
    <t>Caja de 1x1x0,60</t>
  </si>
  <si>
    <t xml:space="preserve">FORMALETA </t>
  </si>
  <si>
    <t>dU</t>
  </si>
  <si>
    <t>LADRILLO ROSADO 6*10*20</t>
  </si>
  <si>
    <t>HIERRO DE REFUERZO</t>
  </si>
  <si>
    <t>,</t>
  </si>
  <si>
    <t>HORA</t>
  </si>
  <si>
    <t>4.6</t>
  </si>
  <si>
    <t>MORTERO 1:4</t>
  </si>
  <si>
    <t>4.7</t>
  </si>
  <si>
    <t>4.8</t>
  </si>
  <si>
    <t>4.9</t>
  </si>
  <si>
    <t>taladro  perforador vertical D=12"</t>
  </si>
  <si>
    <t>Dm</t>
  </si>
  <si>
    <t xml:space="preserve">tubo D=6" ranurada pvc </t>
  </si>
  <si>
    <t>gravilla d=3/8" gradada</t>
  </si>
  <si>
    <t xml:space="preserve">CAPITULO 5: </t>
  </si>
  <si>
    <t>5.1</t>
  </si>
  <si>
    <t>Canitdad</t>
  </si>
  <si>
    <t>5.2</t>
  </si>
  <si>
    <t xml:space="preserve"> </t>
  </si>
  <si>
    <t>5.3</t>
  </si>
  <si>
    <t>5.5</t>
  </si>
  <si>
    <t>8pulgadas</t>
  </si>
  <si>
    <t>ml</t>
  </si>
  <si>
    <t>kg</t>
  </si>
  <si>
    <t>5.6</t>
  </si>
  <si>
    <t>5.7</t>
  </si>
  <si>
    <t>5.8</t>
  </si>
  <si>
    <t>12pulgadas</t>
  </si>
  <si>
    <t>5.9</t>
  </si>
  <si>
    <t>5.10</t>
  </si>
  <si>
    <t>5.11</t>
  </si>
  <si>
    <t>HIERRO DE REFIERZO</t>
  </si>
  <si>
    <t>5.12</t>
  </si>
  <si>
    <t>vibrador</t>
  </si>
  <si>
    <t>REJILLA DE ENTRADA</t>
  </si>
  <si>
    <t>TAPA EN LAMINA ALFAJOR</t>
  </si>
  <si>
    <t>5.13</t>
  </si>
  <si>
    <t>REJILLAD PREFABRICADA</t>
  </si>
  <si>
    <t>5.14</t>
  </si>
  <si>
    <t>5.15</t>
  </si>
  <si>
    <t>5.16</t>
  </si>
  <si>
    <t>DERECHO A BOTADERP</t>
  </si>
  <si>
    <t xml:space="preserve">CAPITULO 6: </t>
  </si>
  <si>
    <t>6.1</t>
  </si>
  <si>
    <t>6.2</t>
  </si>
  <si>
    <t>jornal</t>
  </si>
  <si>
    <t>6.3</t>
  </si>
  <si>
    <t>6.5</t>
  </si>
  <si>
    <t>CONCRETO DE 3000 PSI</t>
  </si>
  <si>
    <t>6.6</t>
  </si>
  <si>
    <t>6.7</t>
  </si>
  <si>
    <t>6.8</t>
  </si>
  <si>
    <t>Angulo columna 0,60m</t>
  </si>
  <si>
    <t>Chapeta 1/2"</t>
  </si>
  <si>
    <t>Corbata 0,10-060m</t>
  </si>
  <si>
    <t>6.9</t>
  </si>
  <si>
    <t>6.10</t>
  </si>
  <si>
    <t>CIZALLA MANUAL</t>
  </si>
  <si>
    <t>DIA</t>
  </si>
  <si>
    <t>FIGURADORA MECANICA</t>
  </si>
  <si>
    <t>HERRAMIENTA MENOR (5% MO)</t>
  </si>
  <si>
    <t>ACERO DE REFUERZO</t>
  </si>
  <si>
    <t>ALAMBRE NEGRO</t>
  </si>
  <si>
    <t>6.12</t>
  </si>
  <si>
    <t>Bloque#5</t>
  </si>
  <si>
    <t>6.13</t>
  </si>
  <si>
    <t>Pintura en vinilo</t>
  </si>
  <si>
    <t>gal</t>
  </si>
  <si>
    <t>6.14</t>
  </si>
  <si>
    <t>ANDAMIO TUBULAR 1.50*1.50</t>
  </si>
  <si>
    <t>Tubo de cerramiento de 2" 1/2 cal 2,3mm</t>
  </si>
  <si>
    <t>Malla eslabonada 2*1/4x2*1/4 cal 10</t>
  </si>
  <si>
    <t>Angulo de 2"*2" *1/8</t>
  </si>
  <si>
    <t>Platinas 1/2"*1/8</t>
  </si>
  <si>
    <t>anticorrosivo</t>
  </si>
  <si>
    <t>Pintira en esmalte</t>
  </si>
  <si>
    <t>Soldadura</t>
  </si>
  <si>
    <t>masilla</t>
  </si>
  <si>
    <t>GL</t>
  </si>
  <si>
    <t>disco de corte</t>
  </si>
  <si>
    <t>UN</t>
  </si>
  <si>
    <t>Tubo Y malla</t>
  </si>
  <si>
    <t>6.15</t>
  </si>
  <si>
    <t>TABLON PARA ANDAMIO</t>
  </si>
  <si>
    <t>Porteria en tuberia 4", con malla, Norma FIFA. Incluye pintura, anticorrosivo, malla impermeabilizada</t>
  </si>
  <si>
    <t>concreto 3,000 psi</t>
  </si>
  <si>
    <t>6.17</t>
  </si>
  <si>
    <t>viaje</t>
  </si>
  <si>
    <t xml:space="preserve">CAPITULO 7: </t>
  </si>
  <si>
    <t>7.1</t>
  </si>
  <si>
    <t>7.2</t>
  </si>
  <si>
    <t>7.3</t>
  </si>
  <si>
    <t>7.4</t>
  </si>
  <si>
    <t>hora</t>
  </si>
  <si>
    <t>7.5</t>
  </si>
  <si>
    <t>7.6</t>
  </si>
  <si>
    <t>7.7</t>
  </si>
  <si>
    <t>7.8</t>
  </si>
  <si>
    <t>7.10</t>
  </si>
  <si>
    <t>tablero metalico de 0,5*1,2</t>
  </si>
  <si>
    <t>7.11</t>
  </si>
  <si>
    <t>dm</t>
  </si>
  <si>
    <t>7.12</t>
  </si>
  <si>
    <t xml:space="preserve">CAPITULO 8: </t>
  </si>
  <si>
    <t>8.1</t>
  </si>
  <si>
    <t>8.2</t>
  </si>
  <si>
    <t>8.3</t>
  </si>
  <si>
    <t>8.4</t>
  </si>
  <si>
    <t>8.5</t>
  </si>
  <si>
    <t>8.6</t>
  </si>
  <si>
    <t>8.7</t>
  </si>
  <si>
    <t>8.8</t>
  </si>
  <si>
    <t>8.9</t>
  </si>
  <si>
    <t>8.10</t>
  </si>
  <si>
    <t>8.11</t>
  </si>
  <si>
    <t>orinal en ceramica de pared( incluye accesorio push cromado</t>
  </si>
  <si>
    <t>8.12</t>
  </si>
  <si>
    <t>8.13</t>
  </si>
  <si>
    <t>8.14</t>
  </si>
  <si>
    <t>8.15</t>
  </si>
  <si>
    <t>8.16</t>
  </si>
  <si>
    <t xml:space="preserve">concreto 3,000 psi </t>
  </si>
  <si>
    <t>hierro de refuerzo 60,000 psi</t>
  </si>
  <si>
    <t>8.17</t>
  </si>
  <si>
    <t>8.18</t>
  </si>
  <si>
    <t>8.19</t>
  </si>
  <si>
    <t>8.20</t>
  </si>
  <si>
    <t>8.21</t>
  </si>
  <si>
    <t>8.22</t>
  </si>
  <si>
    <t>8.23</t>
  </si>
  <si>
    <t>8.24</t>
  </si>
  <si>
    <t>8.25</t>
  </si>
  <si>
    <t>8.26</t>
  </si>
  <si>
    <t>Und</t>
  </si>
  <si>
    <t>8.27</t>
  </si>
  <si>
    <t>8.28</t>
  </si>
  <si>
    <t>8.29</t>
  </si>
  <si>
    <t>CONCRETO 3000PSI</t>
  </si>
  <si>
    <t>8.30</t>
  </si>
  <si>
    <t xml:space="preserve">CAPITULO 9: </t>
  </si>
  <si>
    <t>9.1</t>
  </si>
  <si>
    <t>9.2</t>
  </si>
  <si>
    <t>9.3</t>
  </si>
  <si>
    <t>9.4</t>
  </si>
  <si>
    <t>9.5</t>
  </si>
  <si>
    <t>9.6</t>
  </si>
  <si>
    <t>9.7</t>
  </si>
  <si>
    <t>CONCRETO 2500 PSI</t>
  </si>
  <si>
    <t>9.8</t>
  </si>
  <si>
    <t>9.9</t>
  </si>
  <si>
    <t>9.10</t>
  </si>
  <si>
    <t>9.11</t>
  </si>
  <si>
    <t>9.13</t>
  </si>
  <si>
    <t>9.14</t>
  </si>
  <si>
    <t>MORTERP 1:4</t>
  </si>
  <si>
    <t>9.15</t>
  </si>
  <si>
    <t>Lija de Agua 150</t>
  </si>
  <si>
    <t>9.16</t>
  </si>
  <si>
    <t>9.17</t>
  </si>
  <si>
    <t>CONCRETO 2500PSI</t>
  </si>
  <si>
    <t>9.18</t>
  </si>
  <si>
    <t>MALLA ELCETROSOLDADA</t>
  </si>
  <si>
    <t>9.19</t>
  </si>
  <si>
    <t>KH</t>
  </si>
  <si>
    <t>9.20</t>
  </si>
  <si>
    <t>9.21</t>
  </si>
  <si>
    <t>9.22</t>
  </si>
  <si>
    <t>9.24</t>
  </si>
  <si>
    <t>9.25</t>
  </si>
  <si>
    <t>9.26</t>
  </si>
  <si>
    <t>9.27</t>
  </si>
  <si>
    <t>9.28</t>
  </si>
  <si>
    <t>9.29</t>
  </si>
  <si>
    <t>9.30</t>
  </si>
  <si>
    <t>9.31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</si>
</sst>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#,##0.000"/>
    <numFmt numFmtId="165" formatCode="#,##0.0"/>
    <numFmt numFmtId="166" formatCode="_-* #,##0.00\ &quot;Pts&quot;_-;\-* #,##0.00\ &quot;Pts&quot;_-;_-* &quot;-&quot;??\ &quot;Pts&quot;_-;_-@_-"/>
    <numFmt numFmtId="167" formatCode="&quot;$&quot;\ #,##0.00"/>
    <numFmt numFmtId="168" formatCode="_-* #,##0.0_-;\-* #,##0.0_-;_-* &quot;-&quot;_-;_-@_-"/>
    <numFmt numFmtId="169" formatCode="#,##0.0000"/>
    <numFmt numFmtId="170" formatCode="_ * #,##0.00_ ;_ * \-#,##0.00_ ;_ * &quot;-&quot;??_ ;_ @_ "/>
    <numFmt numFmtId="171" formatCode="_-&quot;$&quot;* #,##0.00_-;\-&quot;$&quot;* #,##0.00_-;_-&quot;$&quot;* &quot;-&quot;??_-;_-@_-"/>
  </numFmts>
  <fonts count="23" x14ac:knownFonts="1">
    <font>
      <sz val="10"/>
      <name val="Arial"/>
    </font>
    <font>
      <sz val="11"/>
      <color rgb="FF000000"/>
      <name val="Arial"/>
      <family val="2"/>
    </font>
    <font>
      <sz val="8"/>
      <color rgb="FF000000"/>
      <name val="Arial"/>
      <family val="2"/>
    </font>
    <font>
      <b/>
      <sz val="12"/>
      <color rgb="FF000000"/>
      <name val="Arial"/>
      <family val="2"/>
    </font>
    <font>
      <b/>
      <sz val="12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rgb="FF000000"/>
      <name val="Arial Narrow"/>
      <family val="2"/>
    </font>
    <font>
      <b/>
      <sz val="12"/>
      <name val="Arial Narrow"/>
      <family val="2"/>
    </font>
    <font>
      <b/>
      <sz val="14"/>
      <name val="Arial Narrow"/>
      <family val="2"/>
    </font>
    <font>
      <sz val="12"/>
      <name val="Arial Narrow"/>
      <family val="2"/>
    </font>
    <font>
      <sz val="10"/>
      <name val="Arial"/>
      <family val="2"/>
    </font>
    <font>
      <sz val="10"/>
      <name val="Arial Narrow"/>
      <family val="2"/>
    </font>
    <font>
      <b/>
      <sz val="11"/>
      <color rgb="FFFF0000"/>
      <name val="Arial Narrow"/>
      <family val="2"/>
    </font>
    <font>
      <b/>
      <sz val="11"/>
      <color rgb="FF000000"/>
      <name val="Arial"/>
      <family val="2"/>
    </font>
    <font>
      <sz val="11"/>
      <name val="Arial"/>
      <family val="2"/>
    </font>
    <font>
      <sz val="9"/>
      <name val="Arial Narrow"/>
      <family val="2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rgb="FFFF000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9" fontId="11" fillId="0" borderId="0" applyFont="0" applyFill="0" applyBorder="0" applyAlignment="0" applyProtection="0"/>
    <xf numFmtId="0" fontId="11" fillId="0" borderId="0"/>
    <xf numFmtId="0" fontId="11" fillId="0" borderId="0">
      <protection locked="0"/>
    </xf>
    <xf numFmtId="166" fontId="11" fillId="0" borderId="0">
      <alignment vertical="top"/>
      <protection locked="0"/>
    </xf>
    <xf numFmtId="170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0" fontId="11" fillId="0" borderId="0"/>
  </cellStyleXfs>
  <cellXfs count="29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 indent="1"/>
    </xf>
    <xf numFmtId="0" fontId="2" fillId="0" borderId="0" xfId="0" applyFont="1"/>
    <xf numFmtId="0" fontId="3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0" borderId="0" xfId="0" quotePrefix="1" applyFont="1" applyAlignment="1">
      <alignment horizontal="left"/>
    </xf>
    <xf numFmtId="0" fontId="6" fillId="0" borderId="0" xfId="0" applyFont="1"/>
    <xf numFmtId="0" fontId="6" fillId="0" borderId="0" xfId="0" applyFont="1" applyAlignment="1">
      <alignment horizontal="right" indent="1"/>
    </xf>
    <xf numFmtId="0" fontId="5" fillId="0" borderId="0" xfId="0" applyFont="1"/>
    <xf numFmtId="0" fontId="7" fillId="0" borderId="0" xfId="0" applyFont="1"/>
    <xf numFmtId="0" fontId="8" fillId="0" borderId="7" xfId="0" quotePrefix="1" applyFont="1" applyBorder="1" applyAlignment="1">
      <alignment vertical="top"/>
    </xf>
    <xf numFmtId="1" fontId="9" fillId="0" borderId="7" xfId="0" quotePrefix="1" applyNumberFormat="1" applyFont="1" applyBorder="1" applyAlignment="1">
      <alignment horizontal="center" vertical="center"/>
    </xf>
    <xf numFmtId="0" fontId="9" fillId="0" borderId="7" xfId="0" quotePrefix="1" applyFont="1" applyBorder="1" applyAlignment="1">
      <alignment horizontal="center" vertical="center"/>
    </xf>
    <xf numFmtId="0" fontId="8" fillId="0" borderId="7" xfId="0" applyFont="1" applyBorder="1" applyAlignment="1">
      <alignment horizontal="right" vertical="top" indent="1"/>
    </xf>
    <xf numFmtId="0" fontId="10" fillId="0" borderId="7" xfId="0" applyFont="1" applyBorder="1" applyAlignment="1">
      <alignment horizontal="center" vertical="top"/>
    </xf>
    <xf numFmtId="0" fontId="5" fillId="0" borderId="0" xfId="0" quotePrefix="1" applyFont="1" applyAlignment="1">
      <alignment vertical="center" wrapText="1"/>
    </xf>
    <xf numFmtId="0" fontId="5" fillId="0" borderId="0" xfId="0" applyFont="1" applyAlignment="1">
      <alignment horizontal="right" indent="1"/>
    </xf>
    <xf numFmtId="0" fontId="6" fillId="0" borderId="8" xfId="0" applyFont="1" applyBorder="1"/>
    <xf numFmtId="0" fontId="6" fillId="0" borderId="9" xfId="0" applyFont="1" applyBorder="1"/>
    <xf numFmtId="0" fontId="6" fillId="0" borderId="10" xfId="0" applyFont="1" applyBorder="1"/>
    <xf numFmtId="0" fontId="6" fillId="0" borderId="10" xfId="0" applyFont="1" applyBorder="1" applyAlignment="1">
      <alignment horizontal="center"/>
    </xf>
    <xf numFmtId="0" fontId="6" fillId="0" borderId="10" xfId="0" quotePrefix="1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12" xfId="0" applyFont="1" applyBorder="1" applyAlignment="1">
      <alignment horizontal="right" indent="1"/>
    </xf>
    <xf numFmtId="0" fontId="6" fillId="0" borderId="13" xfId="0" applyFont="1" applyBorder="1"/>
    <xf numFmtId="0" fontId="6" fillId="0" borderId="14" xfId="0" applyFont="1" applyBorder="1" applyAlignment="1">
      <alignment horizontal="left"/>
    </xf>
    <xf numFmtId="0" fontId="6" fillId="0" borderId="15" xfId="0" applyFont="1" applyBorder="1" applyAlignment="1">
      <alignment horizontal="left"/>
    </xf>
    <xf numFmtId="3" fontId="6" fillId="0" borderId="16" xfId="0" applyNumberFormat="1" applyFont="1" applyBorder="1" applyAlignment="1">
      <alignment horizontal="center" vertical="center"/>
    </xf>
    <xf numFmtId="3" fontId="6" fillId="0" borderId="16" xfId="0" applyNumberFormat="1" applyFont="1" applyBorder="1" applyAlignment="1">
      <alignment horizontal="right" indent="1"/>
    </xf>
    <xf numFmtId="164" fontId="6" fillId="0" borderId="7" xfId="0" applyNumberFormat="1" applyFont="1" applyBorder="1" applyAlignment="1">
      <alignment horizontal="center"/>
    </xf>
    <xf numFmtId="4" fontId="6" fillId="0" borderId="17" xfId="0" applyNumberFormat="1" applyFont="1" applyBorder="1" applyAlignment="1">
      <alignment horizontal="right" indent="1"/>
    </xf>
    <xf numFmtId="0" fontId="6" fillId="0" borderId="18" xfId="0" applyFont="1" applyBorder="1" applyAlignment="1">
      <alignment horizontal="right" indent="1"/>
    </xf>
    <xf numFmtId="0" fontId="6" fillId="0" borderId="19" xfId="0" applyFont="1" applyBorder="1" applyAlignment="1">
      <alignment vertical="center"/>
    </xf>
    <xf numFmtId="0" fontId="6" fillId="0" borderId="20" xfId="0" applyFont="1" applyBorder="1" applyAlignment="1">
      <alignment vertical="center" wrapText="1"/>
    </xf>
    <xf numFmtId="0" fontId="6" fillId="0" borderId="21" xfId="0" applyFont="1" applyBorder="1" applyAlignment="1">
      <alignment vertical="center" wrapText="1"/>
    </xf>
    <xf numFmtId="4" fontId="6" fillId="0" borderId="7" xfId="0" applyNumberFormat="1" applyFont="1" applyBorder="1"/>
    <xf numFmtId="3" fontId="6" fillId="0" borderId="16" xfId="0" applyNumberFormat="1" applyFont="1" applyBorder="1"/>
    <xf numFmtId="4" fontId="6" fillId="0" borderId="17" xfId="0" applyNumberFormat="1" applyFont="1" applyBorder="1"/>
    <xf numFmtId="0" fontId="6" fillId="0" borderId="19" xfId="0" applyFont="1" applyBorder="1" applyAlignment="1">
      <alignment horizontal="left"/>
    </xf>
    <xf numFmtId="0" fontId="6" fillId="0" borderId="20" xfId="0" applyFont="1" applyBorder="1" applyAlignment="1">
      <alignment horizontal="left"/>
    </xf>
    <xf numFmtId="0" fontId="6" fillId="0" borderId="21" xfId="0" applyFont="1" applyBorder="1" applyAlignment="1">
      <alignment horizontal="left"/>
    </xf>
    <xf numFmtId="9" fontId="6" fillId="0" borderId="7" xfId="0" applyNumberFormat="1" applyFont="1" applyBorder="1"/>
    <xf numFmtId="0" fontId="6" fillId="0" borderId="22" xfId="0" applyFont="1" applyBorder="1"/>
    <xf numFmtId="0" fontId="6" fillId="0" borderId="23" xfId="0" applyFont="1" applyBorder="1"/>
    <xf numFmtId="0" fontId="6" fillId="0" borderId="24" xfId="0" applyFont="1" applyBorder="1"/>
    <xf numFmtId="3" fontId="6" fillId="0" borderId="25" xfId="0" applyNumberFormat="1" applyFont="1" applyBorder="1"/>
    <xf numFmtId="4" fontId="6" fillId="0" borderId="25" xfId="0" applyNumberFormat="1" applyFont="1" applyBorder="1"/>
    <xf numFmtId="4" fontId="6" fillId="0" borderId="26" xfId="0" applyNumberFormat="1" applyFont="1" applyBorder="1"/>
    <xf numFmtId="0" fontId="6" fillId="0" borderId="27" xfId="0" applyFont="1" applyBorder="1" applyAlignment="1">
      <alignment horizontal="right" indent="1"/>
    </xf>
    <xf numFmtId="0" fontId="5" fillId="0" borderId="0" xfId="0" applyFont="1" applyAlignment="1">
      <alignment horizontal="center"/>
    </xf>
    <xf numFmtId="4" fontId="6" fillId="0" borderId="28" xfId="0" applyNumberFormat="1" applyFont="1" applyBorder="1" applyAlignment="1">
      <alignment horizontal="right" indent="1"/>
    </xf>
    <xf numFmtId="0" fontId="6" fillId="0" borderId="1" xfId="0" applyFont="1" applyBorder="1" applyAlignment="1">
      <alignment horizontal="left"/>
    </xf>
    <xf numFmtId="0" fontId="6" fillId="0" borderId="2" xfId="0" applyFont="1" applyBorder="1" applyAlignment="1">
      <alignment horizontal="center"/>
    </xf>
    <xf numFmtId="0" fontId="6" fillId="0" borderId="10" xfId="0" applyFont="1" applyBorder="1" applyAlignment="1">
      <alignment horizontal="centerContinuous"/>
    </xf>
    <xf numFmtId="0" fontId="6" fillId="0" borderId="9" xfId="0" applyFont="1" applyBorder="1" applyAlignment="1">
      <alignment horizontal="center"/>
    </xf>
    <xf numFmtId="0" fontId="6" fillId="0" borderId="19" xfId="0" applyFont="1" applyBorder="1"/>
    <xf numFmtId="0" fontId="6" fillId="0" borderId="20" xfId="0" applyFont="1" applyBorder="1"/>
    <xf numFmtId="0" fontId="6" fillId="0" borderId="21" xfId="0" applyFont="1" applyBorder="1"/>
    <xf numFmtId="3" fontId="6" fillId="0" borderId="7" xfId="0" applyNumberFormat="1" applyFont="1" applyBorder="1" applyAlignment="1">
      <alignment horizontal="center"/>
    </xf>
    <xf numFmtId="4" fontId="6" fillId="0" borderId="7" xfId="0" applyNumberFormat="1" applyFont="1" applyBorder="1" applyAlignment="1">
      <alignment horizontal="right" indent="1"/>
    </xf>
    <xf numFmtId="164" fontId="6" fillId="0" borderId="7" xfId="0" applyNumberFormat="1" applyFont="1" applyBorder="1" applyAlignment="1">
      <alignment horizontal="right" indent="1"/>
    </xf>
    <xf numFmtId="4" fontId="6" fillId="0" borderId="29" xfId="0" applyNumberFormat="1" applyFont="1" applyBorder="1" applyAlignment="1">
      <alignment horizontal="right" indent="1"/>
    </xf>
    <xf numFmtId="164" fontId="6" fillId="0" borderId="16" xfId="0" applyNumberFormat="1" applyFont="1" applyBorder="1" applyAlignment="1">
      <alignment horizontal="right" indent="1"/>
    </xf>
    <xf numFmtId="3" fontId="6" fillId="0" borderId="16" xfId="0" applyNumberFormat="1" applyFont="1" applyBorder="1" applyAlignment="1">
      <alignment horizontal="center"/>
    </xf>
    <xf numFmtId="4" fontId="6" fillId="0" borderId="16" xfId="0" applyNumberFormat="1" applyFont="1" applyBorder="1" applyAlignment="1">
      <alignment horizontal="right" indent="1"/>
    </xf>
    <xf numFmtId="3" fontId="6" fillId="0" borderId="7" xfId="2" applyNumberFormat="1" applyFont="1" applyBorder="1"/>
    <xf numFmtId="4" fontId="6" fillId="0" borderId="7" xfId="2" applyNumberFormat="1" applyFont="1" applyBorder="1"/>
    <xf numFmtId="4" fontId="6" fillId="0" borderId="16" xfId="3" applyNumberFormat="1" applyFont="1" applyBorder="1" applyAlignment="1" applyProtection="1">
      <alignment horizontal="right" indent="1"/>
    </xf>
    <xf numFmtId="4" fontId="6" fillId="0" borderId="29" xfId="3" applyNumberFormat="1" applyFont="1" applyBorder="1" applyProtection="1"/>
    <xf numFmtId="4" fontId="6" fillId="0" borderId="29" xfId="0" applyNumberFormat="1" applyFont="1" applyBorder="1"/>
    <xf numFmtId="0" fontId="6" fillId="0" borderId="4" xfId="0" applyFont="1" applyBorder="1"/>
    <xf numFmtId="0" fontId="6" fillId="0" borderId="5" xfId="0" applyFont="1" applyBorder="1"/>
    <xf numFmtId="0" fontId="6" fillId="0" borderId="30" xfId="0" applyFont="1" applyBorder="1"/>
    <xf numFmtId="4" fontId="6" fillId="0" borderId="31" xfId="0" applyNumberFormat="1" applyFont="1" applyBorder="1"/>
    <xf numFmtId="4" fontId="6" fillId="0" borderId="7" xfId="0" applyNumberFormat="1" applyFont="1" applyBorder="1" applyAlignment="1">
      <alignment horizontal="center"/>
    </xf>
    <xf numFmtId="165" fontId="6" fillId="0" borderId="7" xfId="0" applyNumberFormat="1" applyFont="1" applyBorder="1" applyAlignment="1">
      <alignment horizontal="center"/>
    </xf>
    <xf numFmtId="4" fontId="6" fillId="0" borderId="7" xfId="2" applyNumberFormat="1" applyFont="1" applyBorder="1" applyAlignment="1">
      <alignment horizontal="right" indent="1"/>
    </xf>
    <xf numFmtId="0" fontId="6" fillId="0" borderId="7" xfId="0" applyFont="1" applyBorder="1"/>
    <xf numFmtId="165" fontId="6" fillId="0" borderId="7" xfId="0" applyNumberFormat="1" applyFont="1" applyBorder="1"/>
    <xf numFmtId="0" fontId="6" fillId="0" borderId="32" xfId="0" applyFont="1" applyBorder="1"/>
    <xf numFmtId="0" fontId="6" fillId="0" borderId="8" xfId="0" applyFont="1" applyBorder="1" applyAlignment="1">
      <alignment horizontal="left"/>
    </xf>
    <xf numFmtId="0" fontId="6" fillId="0" borderId="33" xfId="0" applyFont="1" applyBorder="1" applyAlignment="1">
      <alignment horizontal="center"/>
    </xf>
    <xf numFmtId="167" fontId="6" fillId="0" borderId="7" xfId="4" applyNumberFormat="1" applyFont="1" applyBorder="1" applyAlignment="1" applyProtection="1">
      <alignment horizontal="center"/>
    </xf>
    <xf numFmtId="10" fontId="6" fillId="0" borderId="7" xfId="1" applyNumberFormat="1" applyFont="1" applyBorder="1" applyAlignment="1">
      <alignment horizontal="center"/>
    </xf>
    <xf numFmtId="4" fontId="12" fillId="0" borderId="17" xfId="0" applyNumberFormat="1" applyFont="1" applyBorder="1" applyAlignment="1">
      <alignment horizontal="right" indent="1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Continuous"/>
    </xf>
    <xf numFmtId="0" fontId="6" fillId="0" borderId="0" xfId="0" applyFont="1" applyAlignment="1">
      <alignment horizontal="centerContinuous"/>
    </xf>
    <xf numFmtId="4" fontId="5" fillId="3" borderId="28" xfId="0" applyNumberFormat="1" applyFont="1" applyFill="1" applyBorder="1" applyAlignment="1">
      <alignment horizontal="right" indent="1"/>
    </xf>
    <xf numFmtId="4" fontId="6" fillId="0" borderId="0" xfId="0" applyNumberFormat="1" applyFont="1" applyAlignment="1">
      <alignment horizontal="right" indent="1"/>
    </xf>
    <xf numFmtId="1" fontId="9" fillId="0" borderId="34" xfId="0" quotePrefix="1" applyNumberFormat="1" applyFont="1" applyBorder="1" applyAlignment="1">
      <alignment horizontal="center" vertical="center" wrapText="1"/>
    </xf>
    <xf numFmtId="1" fontId="9" fillId="0" borderId="14" xfId="0" quotePrefix="1" applyNumberFormat="1" applyFont="1" applyBorder="1" applyAlignment="1">
      <alignment horizontal="center" vertical="center" wrapText="1"/>
    </xf>
    <xf numFmtId="1" fontId="9" fillId="0" borderId="15" xfId="0" quotePrefix="1" applyNumberFormat="1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top"/>
    </xf>
    <xf numFmtId="168" fontId="10" fillId="0" borderId="7" xfId="0" applyNumberFormat="1" applyFont="1" applyBorder="1" applyAlignment="1">
      <alignment horizontal="center" vertical="center"/>
    </xf>
    <xf numFmtId="1" fontId="9" fillId="0" borderId="35" xfId="0" quotePrefix="1" applyNumberFormat="1" applyFont="1" applyBorder="1" applyAlignment="1">
      <alignment horizontal="center" vertical="center" wrapText="1"/>
    </xf>
    <xf numFmtId="1" fontId="9" fillId="0" borderId="36" xfId="0" quotePrefix="1" applyNumberFormat="1" applyFont="1" applyBorder="1" applyAlignment="1">
      <alignment horizontal="center" vertical="center" wrapText="1"/>
    </xf>
    <xf numFmtId="1" fontId="9" fillId="0" borderId="37" xfId="0" quotePrefix="1" applyNumberFormat="1" applyFont="1" applyBorder="1" applyAlignment="1">
      <alignment horizontal="center" vertical="center" wrapText="1"/>
    </xf>
    <xf numFmtId="3" fontId="6" fillId="0" borderId="16" xfId="0" applyNumberFormat="1" applyFont="1" applyBorder="1" applyAlignment="1">
      <alignment horizontal="left" indent="1"/>
    </xf>
    <xf numFmtId="167" fontId="6" fillId="0" borderId="7" xfId="4" applyNumberFormat="1" applyFont="1" applyBorder="1" applyAlignment="1" applyProtection="1"/>
    <xf numFmtId="4" fontId="6" fillId="3" borderId="28" xfId="0" applyNumberFormat="1" applyFont="1" applyFill="1" applyBorder="1" applyAlignment="1">
      <alignment horizontal="right" indent="1"/>
    </xf>
    <xf numFmtId="1" fontId="9" fillId="0" borderId="7" xfId="0" quotePrefix="1" applyNumberFormat="1" applyFont="1" applyBorder="1" applyAlignment="1">
      <alignment horizontal="center" vertical="center" wrapText="1"/>
    </xf>
    <xf numFmtId="0" fontId="9" fillId="0" borderId="7" xfId="0" quotePrefix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top"/>
    </xf>
    <xf numFmtId="0" fontId="6" fillId="0" borderId="7" xfId="0" applyFont="1" applyBorder="1" applyAlignment="1">
      <alignment horizontal="center" vertical="top"/>
    </xf>
    <xf numFmtId="0" fontId="5" fillId="0" borderId="7" xfId="0" applyFont="1" applyBorder="1" applyAlignment="1">
      <alignment horizontal="right" vertical="top" indent="1"/>
    </xf>
    <xf numFmtId="0" fontId="6" fillId="0" borderId="0" xfId="0" quotePrefix="1" applyFont="1" applyAlignment="1">
      <alignment vertical="top" wrapText="1"/>
    </xf>
    <xf numFmtId="0" fontId="6" fillId="0" borderId="19" xfId="0" applyFont="1" applyBorder="1" applyAlignment="1">
      <alignment vertical="center" wrapText="1"/>
    </xf>
    <xf numFmtId="3" fontId="6" fillId="0" borderId="7" xfId="0" applyNumberFormat="1" applyFont="1" applyBorder="1"/>
    <xf numFmtId="4" fontId="6" fillId="0" borderId="16" xfId="0" applyNumberFormat="1" applyFont="1" applyBorder="1"/>
    <xf numFmtId="4" fontId="6" fillId="0" borderId="16" xfId="3" applyNumberFormat="1" applyFont="1" applyBorder="1" applyProtection="1"/>
    <xf numFmtId="4" fontId="6" fillId="0" borderId="7" xfId="2" applyNumberFormat="1" applyFont="1" applyBorder="1" applyAlignment="1">
      <alignment horizontal="center"/>
    </xf>
    <xf numFmtId="3" fontId="6" fillId="0" borderId="29" xfId="0" applyNumberFormat="1" applyFont="1" applyBorder="1" applyAlignment="1">
      <alignment horizontal="left"/>
    </xf>
    <xf numFmtId="3" fontId="6" fillId="0" borderId="20" xfId="0" applyNumberFormat="1" applyFont="1" applyBorder="1" applyAlignment="1">
      <alignment horizontal="left"/>
    </xf>
    <xf numFmtId="1" fontId="6" fillId="0" borderId="0" xfId="0" quotePrefix="1" applyNumberFormat="1" applyFont="1" applyAlignment="1">
      <alignment vertical="top" wrapText="1"/>
    </xf>
    <xf numFmtId="167" fontId="6" fillId="0" borderId="7" xfId="4" applyNumberFormat="1" applyFont="1" applyBorder="1" applyAlignment="1" applyProtection="1">
      <alignment horizontal="center" vertical="center"/>
    </xf>
    <xf numFmtId="0" fontId="13" fillId="0" borderId="19" xfId="0" applyFont="1" applyBorder="1"/>
    <xf numFmtId="3" fontId="13" fillId="0" borderId="7" xfId="0" applyNumberFormat="1" applyFont="1" applyBorder="1" applyAlignment="1">
      <alignment horizontal="center"/>
    </xf>
    <xf numFmtId="4" fontId="13" fillId="0" borderId="7" xfId="0" applyNumberFormat="1" applyFont="1" applyBorder="1" applyAlignment="1">
      <alignment horizontal="right" indent="1"/>
    </xf>
    <xf numFmtId="165" fontId="13" fillId="0" borderId="7" xfId="0" applyNumberFormat="1" applyFont="1" applyBorder="1" applyAlignment="1">
      <alignment horizontal="center"/>
    </xf>
    <xf numFmtId="4" fontId="6" fillId="4" borderId="0" xfId="0" applyNumberFormat="1" applyFont="1" applyFill="1" applyAlignment="1">
      <alignment horizontal="right" indent="1"/>
    </xf>
    <xf numFmtId="3" fontId="6" fillId="0" borderId="13" xfId="0" applyNumberFormat="1" applyFont="1" applyBorder="1"/>
    <xf numFmtId="3" fontId="6" fillId="0" borderId="14" xfId="0" applyNumberFormat="1" applyFont="1" applyBorder="1" applyAlignment="1">
      <alignment horizontal="left"/>
    </xf>
    <xf numFmtId="3" fontId="6" fillId="0" borderId="15" xfId="0" applyNumberFormat="1" applyFont="1" applyBorder="1" applyAlignment="1">
      <alignment horizontal="left"/>
    </xf>
    <xf numFmtId="3" fontId="6" fillId="0" borderId="25" xfId="0" applyNumberFormat="1" applyFont="1" applyBorder="1" applyAlignment="1">
      <alignment horizontal="center"/>
    </xf>
    <xf numFmtId="4" fontId="6" fillId="0" borderId="19" xfId="0" applyNumberFormat="1" applyFont="1" applyBorder="1"/>
    <xf numFmtId="169" fontId="12" fillId="0" borderId="7" xfId="0" applyNumberFormat="1" applyFont="1" applyBorder="1" applyAlignment="1">
      <alignment horizontal="center"/>
    </xf>
    <xf numFmtId="165" fontId="11" fillId="0" borderId="7" xfId="0" applyNumberFormat="1" applyFont="1" applyBorder="1" applyAlignment="1">
      <alignment horizontal="center"/>
    </xf>
    <xf numFmtId="4" fontId="11" fillId="0" borderId="7" xfId="2" applyNumberFormat="1" applyBorder="1" applyAlignment="1">
      <alignment horizontal="right" indent="1"/>
    </xf>
    <xf numFmtId="4" fontId="11" fillId="0" borderId="7" xfId="0" applyNumberFormat="1" applyFont="1" applyBorder="1" applyAlignment="1">
      <alignment horizontal="right" indent="1"/>
    </xf>
    <xf numFmtId="0" fontId="14" fillId="0" borderId="0" xfId="0" applyFont="1"/>
    <xf numFmtId="0" fontId="3" fillId="0" borderId="0" xfId="0" applyFont="1" applyAlignment="1">
      <alignment vertical="top"/>
    </xf>
    <xf numFmtId="0" fontId="6" fillId="0" borderId="19" xfId="0" applyFont="1" applyBorder="1" applyAlignment="1">
      <alignment vertical="top"/>
    </xf>
    <xf numFmtId="0" fontId="6" fillId="0" borderId="20" xfId="0" applyFont="1" applyBorder="1" applyAlignment="1">
      <alignment vertical="top" wrapText="1"/>
    </xf>
    <xf numFmtId="0" fontId="6" fillId="0" borderId="21" xfId="0" applyFont="1" applyBorder="1" applyAlignment="1">
      <alignment vertical="top" wrapText="1"/>
    </xf>
    <xf numFmtId="4" fontId="6" fillId="0" borderId="7" xfId="0" applyNumberFormat="1" applyFont="1" applyBorder="1" applyAlignment="1">
      <alignment vertical="top"/>
    </xf>
    <xf numFmtId="4" fontId="6" fillId="0" borderId="29" xfId="0" applyNumberFormat="1" applyFont="1" applyBorder="1" applyAlignment="1">
      <alignment horizontal="right" vertical="center"/>
    </xf>
    <xf numFmtId="170" fontId="6" fillId="0" borderId="7" xfId="5" applyFont="1" applyBorder="1" applyAlignment="1" applyProtection="1">
      <alignment horizontal="center"/>
    </xf>
    <xf numFmtId="170" fontId="6" fillId="0" borderId="7" xfId="5" applyFont="1" applyBorder="1" applyAlignment="1">
      <alignment horizontal="center"/>
    </xf>
    <xf numFmtId="169" fontId="6" fillId="0" borderId="7" xfId="0" applyNumberFormat="1" applyFont="1" applyBorder="1" applyAlignment="1">
      <alignment horizontal="center"/>
    </xf>
    <xf numFmtId="169" fontId="6" fillId="0" borderId="7" xfId="0" applyNumberFormat="1" applyFont="1" applyBorder="1"/>
    <xf numFmtId="1" fontId="8" fillId="0" borderId="0" xfId="0" applyNumberFormat="1" applyFont="1"/>
    <xf numFmtId="4" fontId="6" fillId="0" borderId="16" xfId="3" applyNumberFormat="1" applyFont="1" applyBorder="1" applyAlignment="1" applyProtection="1">
      <alignment horizontal="center"/>
    </xf>
    <xf numFmtId="4" fontId="15" fillId="0" borderId="7" xfId="0" applyNumberFormat="1" applyFont="1" applyBorder="1" applyAlignment="1">
      <alignment horizontal="center"/>
    </xf>
    <xf numFmtId="165" fontId="15" fillId="0" borderId="7" xfId="0" applyNumberFormat="1" applyFont="1" applyBorder="1" applyAlignment="1">
      <alignment horizontal="center"/>
    </xf>
    <xf numFmtId="4" fontId="15" fillId="0" borderId="7" xfId="2" applyNumberFormat="1" applyFont="1" applyBorder="1" applyAlignment="1">
      <alignment horizontal="right" indent="1"/>
    </xf>
    <xf numFmtId="4" fontId="15" fillId="0" borderId="7" xfId="0" applyNumberFormat="1" applyFont="1" applyBorder="1" applyAlignment="1">
      <alignment horizontal="right" indent="1"/>
    </xf>
    <xf numFmtId="0" fontId="6" fillId="0" borderId="38" xfId="0" applyFont="1" applyBorder="1" applyAlignment="1">
      <alignment horizontal="centerContinuous"/>
    </xf>
    <xf numFmtId="0" fontId="6" fillId="0" borderId="29" xfId="0" applyFont="1" applyBorder="1"/>
    <xf numFmtId="4" fontId="6" fillId="0" borderId="29" xfId="0" applyNumberFormat="1" applyFont="1" applyBorder="1" applyAlignment="1">
      <alignment horizontal="center"/>
    </xf>
    <xf numFmtId="4" fontId="6" fillId="0" borderId="17" xfId="0" applyNumberFormat="1" applyFont="1" applyBorder="1" applyAlignment="1">
      <alignment horizontal="center"/>
    </xf>
    <xf numFmtId="0" fontId="12" fillId="0" borderId="19" xfId="0" applyFont="1" applyBorder="1"/>
    <xf numFmtId="0" fontId="12" fillId="0" borderId="21" xfId="0" applyFont="1" applyBorder="1"/>
    <xf numFmtId="4" fontId="6" fillId="5" borderId="28" xfId="0" applyNumberFormat="1" applyFont="1" applyFill="1" applyBorder="1" applyAlignment="1">
      <alignment horizontal="right" indent="1"/>
    </xf>
    <xf numFmtId="0" fontId="6" fillId="0" borderId="19" xfId="0" applyFont="1" applyBorder="1" applyAlignment="1">
      <alignment horizontal="left" wrapText="1"/>
    </xf>
    <xf numFmtId="0" fontId="6" fillId="0" borderId="20" xfId="0" applyFont="1" applyBorder="1" applyAlignment="1">
      <alignment horizontal="left" wrapText="1"/>
    </xf>
    <xf numFmtId="0" fontId="6" fillId="0" borderId="21" xfId="0" applyFont="1" applyBorder="1" applyAlignment="1">
      <alignment horizontal="left" wrapText="1"/>
    </xf>
    <xf numFmtId="4" fontId="16" fillId="0" borderId="7" xfId="0" applyNumberFormat="1" applyFont="1" applyBorder="1" applyAlignment="1">
      <alignment horizontal="right" indent="1"/>
    </xf>
    <xf numFmtId="4" fontId="16" fillId="0" borderId="29" xfId="0" applyNumberFormat="1" applyFont="1" applyBorder="1" applyAlignment="1">
      <alignment horizontal="right" indent="1"/>
    </xf>
    <xf numFmtId="0" fontId="5" fillId="0" borderId="0" xfId="0" quotePrefix="1" applyFont="1" applyAlignment="1">
      <alignment horizontal="right" vertical="top"/>
    </xf>
    <xf numFmtId="0" fontId="6" fillId="0" borderId="0" xfId="0" quotePrefix="1" applyFont="1" applyAlignment="1">
      <alignment horizontal="justify" vertical="top" wrapText="1"/>
    </xf>
    <xf numFmtId="0" fontId="8" fillId="0" borderId="0" xfId="0" applyFont="1"/>
    <xf numFmtId="164" fontId="6" fillId="0" borderId="7" xfId="0" applyNumberFormat="1" applyFont="1" applyBorder="1"/>
    <xf numFmtId="170" fontId="11" fillId="0" borderId="0" xfId="5" applyAlignment="1" applyProtection="1">
      <alignment vertical="top"/>
      <protection locked="0"/>
    </xf>
    <xf numFmtId="4" fontId="6" fillId="6" borderId="28" xfId="0" applyNumberFormat="1" applyFont="1" applyFill="1" applyBorder="1" applyAlignment="1">
      <alignment horizontal="right" indent="1"/>
    </xf>
    <xf numFmtId="0" fontId="6" fillId="0" borderId="37" xfId="0" applyFont="1" applyBorder="1" applyAlignment="1">
      <alignment horizontal="center"/>
    </xf>
    <xf numFmtId="0" fontId="6" fillId="0" borderId="36" xfId="0" applyFont="1" applyBorder="1" applyAlignment="1">
      <alignment horizontal="center"/>
    </xf>
    <xf numFmtId="4" fontId="6" fillId="4" borderId="7" xfId="0" applyNumberFormat="1" applyFont="1" applyFill="1" applyBorder="1" applyAlignment="1">
      <alignment horizontal="right" indent="1"/>
    </xf>
    <xf numFmtId="4" fontId="6" fillId="4" borderId="7" xfId="0" applyNumberFormat="1" applyFont="1" applyFill="1" applyBorder="1"/>
    <xf numFmtId="3" fontId="13" fillId="0" borderId="7" xfId="0" applyNumberFormat="1" applyFont="1" applyBorder="1"/>
    <xf numFmtId="0" fontId="3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4" fontId="6" fillId="3" borderId="28" xfId="0" applyNumberFormat="1" applyFont="1" applyFill="1" applyBorder="1" applyAlignment="1">
      <alignment horizontal="right" vertical="center" indent="1"/>
    </xf>
    <xf numFmtId="0" fontId="6" fillId="0" borderId="19" xfId="0" applyFont="1" applyBorder="1" applyAlignment="1">
      <alignment horizontal="left" vertical="center" wrapText="1"/>
    </xf>
    <xf numFmtId="0" fontId="6" fillId="0" borderId="20" xfId="0" applyFont="1" applyBorder="1" applyAlignment="1">
      <alignment horizontal="left" vertical="center" wrapText="1"/>
    </xf>
    <xf numFmtId="0" fontId="6" fillId="0" borderId="21" xfId="0" applyFont="1" applyBorder="1" applyAlignment="1">
      <alignment horizontal="left" vertical="center" wrapText="1"/>
    </xf>
    <xf numFmtId="3" fontId="6" fillId="0" borderId="16" xfId="0" applyNumberFormat="1" applyFont="1" applyBorder="1" applyAlignment="1">
      <alignment horizontal="left"/>
    </xf>
    <xf numFmtId="4" fontId="6" fillId="0" borderId="7" xfId="0" applyNumberFormat="1" applyFont="1" applyBorder="1" applyAlignment="1">
      <alignment horizontal="left"/>
    </xf>
    <xf numFmtId="4" fontId="6" fillId="0" borderId="17" xfId="0" applyNumberFormat="1" applyFont="1" applyBorder="1" applyAlignment="1">
      <alignment horizontal="left"/>
    </xf>
    <xf numFmtId="0" fontId="6" fillId="0" borderId="18" xfId="0" applyFont="1" applyBorder="1" applyAlignment="1">
      <alignment horizontal="left" indent="1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164" fontId="6" fillId="4" borderId="7" xfId="0" applyNumberFormat="1" applyFont="1" applyFill="1" applyBorder="1" applyAlignment="1">
      <alignment horizontal="right" indent="1"/>
    </xf>
    <xf numFmtId="0" fontId="17" fillId="0" borderId="0" xfId="0" quotePrefix="1" applyFont="1" applyAlignment="1">
      <alignment horizontal="left"/>
    </xf>
    <xf numFmtId="0" fontId="18" fillId="0" borderId="0" xfId="0" applyFont="1"/>
    <xf numFmtId="0" fontId="18" fillId="0" borderId="0" xfId="0" applyFont="1" applyAlignment="1">
      <alignment horizontal="right" indent="1"/>
    </xf>
    <xf numFmtId="0" fontId="17" fillId="0" borderId="0" xfId="0" applyFont="1"/>
    <xf numFmtId="0" fontId="19" fillId="0" borderId="0" xfId="0" quotePrefix="1" applyFont="1" applyAlignment="1">
      <alignment vertical="center" wrapText="1"/>
    </xf>
    <xf numFmtId="0" fontId="17" fillId="0" borderId="0" xfId="0" applyFont="1" applyAlignment="1">
      <alignment horizontal="right" indent="1"/>
    </xf>
    <xf numFmtId="10" fontId="6" fillId="0" borderId="7" xfId="1" applyNumberFormat="1" applyFont="1" applyBorder="1" applyAlignment="1" applyProtection="1">
      <alignment horizontal="center"/>
    </xf>
    <xf numFmtId="0" fontId="17" fillId="0" borderId="0" xfId="0" applyFont="1" applyAlignment="1">
      <alignment horizontal="centerContinuous"/>
    </xf>
    <xf numFmtId="0" fontId="18" fillId="0" borderId="0" xfId="0" applyFont="1" applyAlignment="1">
      <alignment horizontal="centerContinuous"/>
    </xf>
    <xf numFmtId="4" fontId="18" fillId="0" borderId="0" xfId="0" applyNumberFormat="1" applyFont="1" applyAlignment="1">
      <alignment horizontal="right" indent="1"/>
    </xf>
    <xf numFmtId="171" fontId="1" fillId="0" borderId="0" xfId="6" applyFont="1"/>
    <xf numFmtId="0" fontId="0" fillId="0" borderId="0" xfId="0" applyAlignment="1">
      <alignment vertical="center"/>
    </xf>
    <xf numFmtId="0" fontId="5" fillId="0" borderId="0" xfId="0" quotePrefix="1" applyFont="1" applyAlignment="1">
      <alignment vertical="top"/>
    </xf>
    <xf numFmtId="0" fontId="5" fillId="0" borderId="19" xfId="0" applyFont="1" applyBorder="1"/>
    <xf numFmtId="3" fontId="5" fillId="0" borderId="7" xfId="0" applyNumberFormat="1" applyFont="1" applyBorder="1"/>
    <xf numFmtId="4" fontId="5" fillId="0" borderId="7" xfId="0" applyNumberFormat="1" applyFont="1" applyBorder="1" applyAlignment="1">
      <alignment horizontal="right" indent="1"/>
    </xf>
    <xf numFmtId="170" fontId="6" fillId="0" borderId="16" xfId="5" applyFont="1" applyBorder="1" applyAlignment="1">
      <alignment horizontal="right" indent="1"/>
    </xf>
    <xf numFmtId="0" fontId="7" fillId="0" borderId="36" xfId="0" applyFont="1" applyBorder="1"/>
    <xf numFmtId="0" fontId="6" fillId="0" borderId="36" xfId="0" applyFont="1" applyBorder="1"/>
    <xf numFmtId="0" fontId="20" fillId="0" borderId="1" xfId="0" applyFont="1" applyBorder="1" applyAlignment="1">
      <alignment horizontal="left"/>
    </xf>
    <xf numFmtId="0" fontId="20" fillId="0" borderId="2" xfId="0" applyFont="1" applyBorder="1" applyAlignment="1">
      <alignment horizontal="center"/>
    </xf>
    <xf numFmtId="0" fontId="20" fillId="0" borderId="10" xfId="0" applyFont="1" applyBorder="1" applyAlignment="1">
      <alignment horizontal="centerContinuous"/>
    </xf>
    <xf numFmtId="0" fontId="20" fillId="0" borderId="10" xfId="0" applyFont="1" applyBorder="1" applyAlignment="1">
      <alignment horizontal="center"/>
    </xf>
    <xf numFmtId="0" fontId="21" fillId="0" borderId="19" xfId="0" applyFont="1" applyBorder="1"/>
    <xf numFmtId="0" fontId="20" fillId="0" borderId="20" xfId="0" applyFont="1" applyBorder="1"/>
    <xf numFmtId="0" fontId="20" fillId="0" borderId="21" xfId="0" applyFont="1" applyBorder="1"/>
    <xf numFmtId="3" fontId="21" fillId="0" borderId="7" xfId="0" applyNumberFormat="1" applyFont="1" applyBorder="1"/>
    <xf numFmtId="4" fontId="21" fillId="0" borderId="7" xfId="0" applyNumberFormat="1" applyFont="1" applyBorder="1" applyAlignment="1">
      <alignment horizontal="right" indent="1"/>
    </xf>
    <xf numFmtId="3" fontId="6" fillId="0" borderId="7" xfId="7" applyNumberFormat="1" applyFont="1" applyBorder="1" applyAlignment="1">
      <alignment horizontal="center"/>
    </xf>
    <xf numFmtId="0" fontId="12" fillId="0" borderId="39" xfId="0" applyFont="1" applyBorder="1" applyAlignment="1">
      <alignment horizontal="left" wrapText="1"/>
    </xf>
    <xf numFmtId="0" fontId="12" fillId="0" borderId="14" xfId="0" applyFont="1" applyBorder="1" applyAlignment="1">
      <alignment horizontal="left" wrapText="1"/>
    </xf>
    <xf numFmtId="0" fontId="12" fillId="0" borderId="15" xfId="0" applyFont="1" applyBorder="1" applyAlignment="1">
      <alignment horizontal="left" wrapText="1"/>
    </xf>
    <xf numFmtId="3" fontId="6" fillId="0" borderId="16" xfId="0" applyNumberFormat="1" applyFont="1" applyBorder="1" applyAlignment="1">
      <alignment horizontal="center" vertical="center"/>
    </xf>
    <xf numFmtId="4" fontId="12" fillId="0" borderId="16" xfId="0" applyNumberFormat="1" applyFont="1" applyBorder="1" applyAlignment="1">
      <alignment horizontal="center" vertical="center"/>
    </xf>
    <xf numFmtId="164" fontId="6" fillId="0" borderId="16" xfId="0" applyNumberFormat="1" applyFont="1" applyBorder="1" applyAlignment="1">
      <alignment horizontal="center" vertical="center"/>
    </xf>
    <xf numFmtId="4" fontId="12" fillId="0" borderId="40" xfId="0" applyNumberFormat="1" applyFont="1" applyBorder="1" applyAlignment="1">
      <alignment horizontal="center" vertical="center"/>
    </xf>
    <xf numFmtId="0" fontId="12" fillId="0" borderId="13" xfId="0" applyFont="1" applyBorder="1" applyAlignment="1">
      <alignment horizontal="left" wrapText="1"/>
    </xf>
    <xf numFmtId="0" fontId="12" fillId="0" borderId="0" xfId="0" applyFont="1" applyAlignment="1">
      <alignment horizontal="left" wrapText="1"/>
    </xf>
    <xf numFmtId="0" fontId="12" fillId="0" borderId="41" xfId="0" applyFont="1" applyBorder="1" applyAlignment="1">
      <alignment horizontal="left" wrapText="1"/>
    </xf>
    <xf numFmtId="3" fontId="6" fillId="0" borderId="42" xfId="0" applyNumberFormat="1" applyFont="1" applyBorder="1" applyAlignment="1">
      <alignment horizontal="center" vertical="center"/>
    </xf>
    <xf numFmtId="4" fontId="12" fillId="0" borderId="42" xfId="0" applyNumberFormat="1" applyFont="1" applyBorder="1" applyAlignment="1">
      <alignment horizontal="center" vertical="center"/>
    </xf>
    <xf numFmtId="164" fontId="6" fillId="0" borderId="42" xfId="0" applyNumberFormat="1" applyFont="1" applyBorder="1" applyAlignment="1">
      <alignment horizontal="center" vertical="center"/>
    </xf>
    <xf numFmtId="4" fontId="12" fillId="0" borderId="43" xfId="0" applyNumberFormat="1" applyFont="1" applyBorder="1" applyAlignment="1">
      <alignment horizontal="center" vertical="center"/>
    </xf>
    <xf numFmtId="0" fontId="12" fillId="0" borderId="44" xfId="0" applyFont="1" applyBorder="1" applyAlignment="1">
      <alignment horizontal="left" wrapText="1"/>
    </xf>
    <xf numFmtId="0" fontId="12" fillId="0" borderId="36" xfId="0" applyFont="1" applyBorder="1" applyAlignment="1">
      <alignment horizontal="left" wrapText="1"/>
    </xf>
    <xf numFmtId="0" fontId="12" fillId="0" borderId="37" xfId="0" applyFont="1" applyBorder="1" applyAlignment="1">
      <alignment horizontal="left" wrapText="1"/>
    </xf>
    <xf numFmtId="3" fontId="6" fillId="0" borderId="45" xfId="0" applyNumberFormat="1" applyFont="1" applyBorder="1" applyAlignment="1">
      <alignment horizontal="center" vertical="center"/>
    </xf>
    <xf numFmtId="4" fontId="12" fillId="0" borderId="45" xfId="0" applyNumberFormat="1" applyFont="1" applyBorder="1" applyAlignment="1">
      <alignment horizontal="center" vertical="center"/>
    </xf>
    <xf numFmtId="164" fontId="6" fillId="0" borderId="45" xfId="0" applyNumberFormat="1" applyFont="1" applyBorder="1" applyAlignment="1">
      <alignment horizontal="center" vertical="center"/>
    </xf>
    <xf numFmtId="4" fontId="12" fillId="0" borderId="46" xfId="0" applyNumberFormat="1" applyFont="1" applyBorder="1" applyAlignment="1">
      <alignment horizontal="center" vertical="center"/>
    </xf>
    <xf numFmtId="0" fontId="16" fillId="0" borderId="39" xfId="0" applyFont="1" applyBorder="1" applyAlignment="1">
      <alignment horizontal="left" vertical="top" wrapText="1"/>
    </xf>
    <xf numFmtId="0" fontId="16" fillId="0" borderId="14" xfId="0" applyFont="1" applyBorder="1" applyAlignment="1">
      <alignment horizontal="left" vertical="top" wrapText="1"/>
    </xf>
    <xf numFmtId="0" fontId="16" fillId="0" borderId="15" xfId="0" applyFont="1" applyBorder="1" applyAlignment="1">
      <alignment horizontal="left" vertical="top" wrapText="1"/>
    </xf>
    <xf numFmtId="0" fontId="16" fillId="0" borderId="44" xfId="0" applyFont="1" applyBorder="1" applyAlignment="1">
      <alignment horizontal="left" vertical="top" wrapText="1"/>
    </xf>
    <xf numFmtId="0" fontId="16" fillId="0" borderId="36" xfId="0" applyFont="1" applyBorder="1" applyAlignment="1">
      <alignment horizontal="left" vertical="top" wrapText="1"/>
    </xf>
    <xf numFmtId="0" fontId="16" fillId="0" borderId="37" xfId="0" applyFont="1" applyBorder="1" applyAlignment="1">
      <alignment horizontal="left" vertical="top" wrapText="1"/>
    </xf>
    <xf numFmtId="3" fontId="6" fillId="0" borderId="16" xfId="7" applyNumberFormat="1" applyFont="1" applyBorder="1" applyAlignment="1">
      <alignment horizontal="center"/>
    </xf>
    <xf numFmtId="4" fontId="6" fillId="0" borderId="16" xfId="7" applyNumberFormat="1" applyFont="1" applyBorder="1" applyAlignment="1">
      <alignment horizontal="center"/>
    </xf>
    <xf numFmtId="0" fontId="6" fillId="0" borderId="39" xfId="0" applyFont="1" applyBorder="1" applyAlignment="1">
      <alignment horizontal="left" wrapText="1"/>
    </xf>
    <xf numFmtId="0" fontId="6" fillId="0" borderId="14" xfId="0" applyFont="1" applyBorder="1" applyAlignment="1">
      <alignment horizontal="left" wrapText="1"/>
    </xf>
    <xf numFmtId="0" fontId="6" fillId="0" borderId="15" xfId="0" applyFont="1" applyBorder="1" applyAlignment="1">
      <alignment horizontal="left" wrapText="1"/>
    </xf>
    <xf numFmtId="0" fontId="6" fillId="0" borderId="13" xfId="0" applyFont="1" applyBorder="1" applyAlignment="1">
      <alignment horizontal="left" wrapText="1"/>
    </xf>
    <xf numFmtId="0" fontId="6" fillId="0" borderId="0" xfId="0" applyFont="1" applyAlignment="1">
      <alignment horizontal="left" wrapText="1"/>
    </xf>
    <xf numFmtId="0" fontId="6" fillId="0" borderId="41" xfId="0" applyFont="1" applyBorder="1" applyAlignment="1">
      <alignment horizontal="left" wrapText="1"/>
    </xf>
    <xf numFmtId="0" fontId="6" fillId="0" borderId="44" xfId="0" applyFont="1" applyBorder="1" applyAlignment="1">
      <alignment horizontal="left" wrapText="1"/>
    </xf>
    <xf numFmtId="0" fontId="6" fillId="0" borderId="36" xfId="0" applyFont="1" applyBorder="1" applyAlignment="1">
      <alignment horizontal="left" wrapText="1"/>
    </xf>
    <xf numFmtId="0" fontId="6" fillId="0" borderId="37" xfId="0" applyFont="1" applyBorder="1" applyAlignment="1">
      <alignment horizontal="left" wrapText="1"/>
    </xf>
    <xf numFmtId="3" fontId="6" fillId="0" borderId="7" xfId="0" applyNumberFormat="1" applyFont="1" applyBorder="1" applyAlignment="1">
      <alignment horizontal="center" vertical="center"/>
    </xf>
    <xf numFmtId="4" fontId="6" fillId="0" borderId="7" xfId="0" applyNumberFormat="1" applyFont="1" applyBorder="1" applyAlignment="1">
      <alignment horizontal="right" vertical="center"/>
    </xf>
    <xf numFmtId="164" fontId="6" fillId="0" borderId="7" xfId="0" applyNumberFormat="1" applyFont="1" applyBorder="1" applyAlignment="1">
      <alignment horizontal="right" vertical="center"/>
    </xf>
    <xf numFmtId="4" fontId="6" fillId="0" borderId="39" xfId="0" applyNumberFormat="1" applyFont="1" applyBorder="1" applyAlignment="1">
      <alignment horizontal="left" wrapText="1"/>
    </xf>
    <xf numFmtId="4" fontId="6" fillId="0" borderId="14" xfId="0" applyNumberFormat="1" applyFont="1" applyBorder="1" applyAlignment="1">
      <alignment horizontal="left" wrapText="1"/>
    </xf>
    <xf numFmtId="4" fontId="6" fillId="0" borderId="15" xfId="0" applyNumberFormat="1" applyFont="1" applyBorder="1" applyAlignment="1">
      <alignment horizontal="left" wrapText="1"/>
    </xf>
    <xf numFmtId="4" fontId="6" fillId="0" borderId="13" xfId="0" applyNumberFormat="1" applyFont="1" applyBorder="1" applyAlignment="1">
      <alignment horizontal="left" wrapText="1"/>
    </xf>
    <xf numFmtId="4" fontId="6" fillId="0" borderId="0" xfId="0" applyNumberFormat="1" applyFont="1" applyAlignment="1">
      <alignment horizontal="left" wrapText="1"/>
    </xf>
    <xf numFmtId="4" fontId="6" fillId="0" borderId="41" xfId="0" applyNumberFormat="1" applyFont="1" applyBorder="1" applyAlignment="1">
      <alignment horizontal="left" wrapText="1"/>
    </xf>
    <xf numFmtId="4" fontId="6" fillId="0" borderId="44" xfId="0" applyNumberFormat="1" applyFont="1" applyBorder="1" applyAlignment="1">
      <alignment horizontal="left" wrapText="1"/>
    </xf>
    <xf numFmtId="4" fontId="6" fillId="0" borderId="36" xfId="0" applyNumberFormat="1" applyFont="1" applyBorder="1" applyAlignment="1">
      <alignment horizontal="left" wrapText="1"/>
    </xf>
    <xf numFmtId="4" fontId="6" fillId="0" borderId="37" xfId="0" applyNumberFormat="1" applyFont="1" applyBorder="1" applyAlignment="1">
      <alignment horizontal="left" wrapText="1"/>
    </xf>
    <xf numFmtId="1" fontId="6" fillId="0" borderId="19" xfId="0" applyNumberFormat="1" applyFont="1" applyBorder="1" applyAlignment="1">
      <alignment horizontal="left" wrapText="1"/>
    </xf>
    <xf numFmtId="0" fontId="6" fillId="4" borderId="0" xfId="0" applyFont="1" applyFill="1"/>
    <xf numFmtId="0" fontId="5" fillId="4" borderId="0" xfId="0" applyFont="1" applyFill="1" applyAlignment="1">
      <alignment horizontal="centerContinuous"/>
    </xf>
    <xf numFmtId="0" fontId="6" fillId="4" borderId="0" xfId="0" applyFont="1" applyFill="1" applyAlignment="1">
      <alignment horizontal="centerContinuous"/>
    </xf>
    <xf numFmtId="0" fontId="2" fillId="4" borderId="0" xfId="0" applyFont="1" applyFill="1"/>
    <xf numFmtId="0" fontId="1" fillId="4" borderId="0" xfId="0" applyFont="1" applyFill="1"/>
    <xf numFmtId="0" fontId="22" fillId="0" borderId="19" xfId="0" applyFont="1" applyBorder="1"/>
    <xf numFmtId="0" fontId="6" fillId="0" borderId="7" xfId="0" applyFont="1" applyBorder="1" applyAlignment="1">
      <alignment horizontal="left"/>
    </xf>
    <xf numFmtId="1" fontId="6" fillId="0" borderId="39" xfId="0" applyNumberFormat="1" applyFont="1" applyBorder="1" applyAlignment="1">
      <alignment horizontal="left" wrapText="1"/>
    </xf>
    <xf numFmtId="1" fontId="6" fillId="0" borderId="14" xfId="0" applyNumberFormat="1" applyFont="1" applyBorder="1" applyAlignment="1">
      <alignment horizontal="left" wrapText="1"/>
    </xf>
    <xf numFmtId="1" fontId="6" fillId="0" borderId="15" xfId="0" applyNumberFormat="1" applyFont="1" applyBorder="1" applyAlignment="1">
      <alignment horizontal="left" wrapText="1"/>
    </xf>
    <xf numFmtId="1" fontId="6" fillId="0" borderId="13" xfId="0" applyNumberFormat="1" applyFont="1" applyBorder="1" applyAlignment="1">
      <alignment horizontal="left" wrapText="1"/>
    </xf>
    <xf numFmtId="1" fontId="6" fillId="0" borderId="0" xfId="0" applyNumberFormat="1" applyFont="1" applyAlignment="1">
      <alignment horizontal="left" wrapText="1"/>
    </xf>
    <xf numFmtId="1" fontId="6" fillId="0" borderId="41" xfId="0" applyNumberFormat="1" applyFont="1" applyBorder="1" applyAlignment="1">
      <alignment horizontal="left" wrapText="1"/>
    </xf>
    <xf numFmtId="1" fontId="6" fillId="0" borderId="44" xfId="0" applyNumberFormat="1" applyFont="1" applyBorder="1" applyAlignment="1">
      <alignment horizontal="left" wrapText="1"/>
    </xf>
    <xf numFmtId="1" fontId="6" fillId="0" borderId="36" xfId="0" applyNumberFormat="1" applyFont="1" applyBorder="1" applyAlignment="1">
      <alignment horizontal="left" wrapText="1"/>
    </xf>
    <xf numFmtId="1" fontId="6" fillId="0" borderId="37" xfId="0" applyNumberFormat="1" applyFont="1" applyBorder="1" applyAlignment="1">
      <alignment horizontal="left" wrapText="1"/>
    </xf>
    <xf numFmtId="1" fontId="6" fillId="0" borderId="19" xfId="0" applyNumberFormat="1" applyFont="1" applyBorder="1"/>
    <xf numFmtId="3" fontId="2" fillId="4" borderId="7" xfId="0" applyNumberFormat="1" applyFont="1" applyFill="1" applyBorder="1" applyAlignment="1">
      <alignment horizontal="center"/>
    </xf>
    <xf numFmtId="0" fontId="2" fillId="0" borderId="7" xfId="0" applyFont="1" applyBorder="1" applyAlignment="1">
      <alignment horizontal="center"/>
    </xf>
    <xf numFmtId="4" fontId="6" fillId="0" borderId="16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4" fontId="1" fillId="0" borderId="0" xfId="0" applyNumberFormat="1" applyFont="1"/>
  </cellXfs>
  <cellStyles count="8">
    <cellStyle name="Millares 2" xfId="5" xr:uid="{A1451A50-D043-4299-A335-D23A4F722DD8}"/>
    <cellStyle name="Moneda 2" xfId="6" xr:uid="{8DC72E11-D9B9-4860-B946-23901E45BF2A}"/>
    <cellStyle name="Moneda_Propuesta SCV-045-99" xfId="4" xr:uid="{365E21AF-F833-4C49-8881-7A0861F7EA64}"/>
    <cellStyle name="Normal" xfId="0" builtinId="0"/>
    <cellStyle name="Normal 17" xfId="3" xr:uid="{B2424291-26EE-4756-9D1C-B9D2DB8F1F1C}"/>
    <cellStyle name="Normal 2 10" xfId="2" xr:uid="{32E5ABAC-7722-4400-A54F-2E5369199F94}"/>
    <cellStyle name="Normal 2 10 2 2" xfId="7" xr:uid="{DB9DFA79-662C-4907-9193-A93BEAEBF1B4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18.xml"/><Relationship Id="rId21" Type="http://schemas.openxmlformats.org/officeDocument/2006/relationships/externalLink" Target="externalLinks/externalLink13.xml"/><Relationship Id="rId42" Type="http://schemas.openxmlformats.org/officeDocument/2006/relationships/externalLink" Target="externalLinks/externalLink34.xml"/><Relationship Id="rId47" Type="http://schemas.openxmlformats.org/officeDocument/2006/relationships/externalLink" Target="externalLinks/externalLink39.xml"/><Relationship Id="rId63" Type="http://schemas.openxmlformats.org/officeDocument/2006/relationships/externalLink" Target="externalLinks/externalLink55.xml"/><Relationship Id="rId68" Type="http://schemas.openxmlformats.org/officeDocument/2006/relationships/externalLink" Target="externalLinks/externalLink60.xml"/><Relationship Id="rId84" Type="http://schemas.openxmlformats.org/officeDocument/2006/relationships/externalLink" Target="externalLinks/externalLink76.xml"/><Relationship Id="rId89" Type="http://schemas.openxmlformats.org/officeDocument/2006/relationships/externalLink" Target="externalLinks/externalLink81.xml"/><Relationship Id="rId112" Type="http://schemas.openxmlformats.org/officeDocument/2006/relationships/sharedStrings" Target="sharedStrings.xml"/><Relationship Id="rId16" Type="http://schemas.openxmlformats.org/officeDocument/2006/relationships/externalLink" Target="externalLinks/externalLink8.xml"/><Relationship Id="rId107" Type="http://schemas.openxmlformats.org/officeDocument/2006/relationships/externalLink" Target="externalLinks/externalLink99.xml"/><Relationship Id="rId11" Type="http://schemas.openxmlformats.org/officeDocument/2006/relationships/externalLink" Target="externalLinks/externalLink3.xml"/><Relationship Id="rId32" Type="http://schemas.openxmlformats.org/officeDocument/2006/relationships/externalLink" Target="externalLinks/externalLink24.xml"/><Relationship Id="rId37" Type="http://schemas.openxmlformats.org/officeDocument/2006/relationships/externalLink" Target="externalLinks/externalLink29.xml"/><Relationship Id="rId53" Type="http://schemas.openxmlformats.org/officeDocument/2006/relationships/externalLink" Target="externalLinks/externalLink45.xml"/><Relationship Id="rId58" Type="http://schemas.openxmlformats.org/officeDocument/2006/relationships/externalLink" Target="externalLinks/externalLink50.xml"/><Relationship Id="rId74" Type="http://schemas.openxmlformats.org/officeDocument/2006/relationships/externalLink" Target="externalLinks/externalLink66.xml"/><Relationship Id="rId79" Type="http://schemas.openxmlformats.org/officeDocument/2006/relationships/externalLink" Target="externalLinks/externalLink71.xml"/><Relationship Id="rId102" Type="http://schemas.openxmlformats.org/officeDocument/2006/relationships/externalLink" Target="externalLinks/externalLink94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82.xml"/><Relationship Id="rId95" Type="http://schemas.openxmlformats.org/officeDocument/2006/relationships/externalLink" Target="externalLinks/externalLink87.xml"/><Relationship Id="rId22" Type="http://schemas.openxmlformats.org/officeDocument/2006/relationships/externalLink" Target="externalLinks/externalLink14.xml"/><Relationship Id="rId27" Type="http://schemas.openxmlformats.org/officeDocument/2006/relationships/externalLink" Target="externalLinks/externalLink19.xml"/><Relationship Id="rId43" Type="http://schemas.openxmlformats.org/officeDocument/2006/relationships/externalLink" Target="externalLinks/externalLink35.xml"/><Relationship Id="rId48" Type="http://schemas.openxmlformats.org/officeDocument/2006/relationships/externalLink" Target="externalLinks/externalLink40.xml"/><Relationship Id="rId64" Type="http://schemas.openxmlformats.org/officeDocument/2006/relationships/externalLink" Target="externalLinks/externalLink56.xml"/><Relationship Id="rId69" Type="http://schemas.openxmlformats.org/officeDocument/2006/relationships/externalLink" Target="externalLinks/externalLink61.xml"/><Relationship Id="rId113" Type="http://schemas.openxmlformats.org/officeDocument/2006/relationships/calcChain" Target="calcChain.xml"/><Relationship Id="rId80" Type="http://schemas.openxmlformats.org/officeDocument/2006/relationships/externalLink" Target="externalLinks/externalLink72.xml"/><Relationship Id="rId85" Type="http://schemas.openxmlformats.org/officeDocument/2006/relationships/externalLink" Target="externalLinks/externalLink77.xml"/><Relationship Id="rId12" Type="http://schemas.openxmlformats.org/officeDocument/2006/relationships/externalLink" Target="externalLinks/externalLink4.xml"/><Relationship Id="rId17" Type="http://schemas.openxmlformats.org/officeDocument/2006/relationships/externalLink" Target="externalLinks/externalLink9.xml"/><Relationship Id="rId33" Type="http://schemas.openxmlformats.org/officeDocument/2006/relationships/externalLink" Target="externalLinks/externalLink25.xml"/><Relationship Id="rId38" Type="http://schemas.openxmlformats.org/officeDocument/2006/relationships/externalLink" Target="externalLinks/externalLink30.xml"/><Relationship Id="rId59" Type="http://schemas.openxmlformats.org/officeDocument/2006/relationships/externalLink" Target="externalLinks/externalLink51.xml"/><Relationship Id="rId103" Type="http://schemas.openxmlformats.org/officeDocument/2006/relationships/externalLink" Target="externalLinks/externalLink95.xml"/><Relationship Id="rId108" Type="http://schemas.openxmlformats.org/officeDocument/2006/relationships/externalLink" Target="externalLinks/externalLink100.xml"/><Relationship Id="rId54" Type="http://schemas.openxmlformats.org/officeDocument/2006/relationships/externalLink" Target="externalLinks/externalLink46.xml"/><Relationship Id="rId70" Type="http://schemas.openxmlformats.org/officeDocument/2006/relationships/externalLink" Target="externalLinks/externalLink62.xml"/><Relationship Id="rId75" Type="http://schemas.openxmlformats.org/officeDocument/2006/relationships/externalLink" Target="externalLinks/externalLink67.xml"/><Relationship Id="rId91" Type="http://schemas.openxmlformats.org/officeDocument/2006/relationships/externalLink" Target="externalLinks/externalLink83.xml"/><Relationship Id="rId96" Type="http://schemas.openxmlformats.org/officeDocument/2006/relationships/externalLink" Target="externalLinks/externalLink88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externalLink" Target="externalLinks/externalLink7.xml"/><Relationship Id="rId23" Type="http://schemas.openxmlformats.org/officeDocument/2006/relationships/externalLink" Target="externalLinks/externalLink15.xml"/><Relationship Id="rId28" Type="http://schemas.openxmlformats.org/officeDocument/2006/relationships/externalLink" Target="externalLinks/externalLink20.xml"/><Relationship Id="rId36" Type="http://schemas.openxmlformats.org/officeDocument/2006/relationships/externalLink" Target="externalLinks/externalLink28.xml"/><Relationship Id="rId49" Type="http://schemas.openxmlformats.org/officeDocument/2006/relationships/externalLink" Target="externalLinks/externalLink41.xml"/><Relationship Id="rId57" Type="http://schemas.openxmlformats.org/officeDocument/2006/relationships/externalLink" Target="externalLinks/externalLink49.xml"/><Relationship Id="rId106" Type="http://schemas.openxmlformats.org/officeDocument/2006/relationships/externalLink" Target="externalLinks/externalLink98.xml"/><Relationship Id="rId10" Type="http://schemas.openxmlformats.org/officeDocument/2006/relationships/externalLink" Target="externalLinks/externalLink2.xml"/><Relationship Id="rId31" Type="http://schemas.openxmlformats.org/officeDocument/2006/relationships/externalLink" Target="externalLinks/externalLink23.xml"/><Relationship Id="rId44" Type="http://schemas.openxmlformats.org/officeDocument/2006/relationships/externalLink" Target="externalLinks/externalLink36.xml"/><Relationship Id="rId52" Type="http://schemas.openxmlformats.org/officeDocument/2006/relationships/externalLink" Target="externalLinks/externalLink44.xml"/><Relationship Id="rId60" Type="http://schemas.openxmlformats.org/officeDocument/2006/relationships/externalLink" Target="externalLinks/externalLink52.xml"/><Relationship Id="rId65" Type="http://schemas.openxmlformats.org/officeDocument/2006/relationships/externalLink" Target="externalLinks/externalLink57.xml"/><Relationship Id="rId73" Type="http://schemas.openxmlformats.org/officeDocument/2006/relationships/externalLink" Target="externalLinks/externalLink65.xml"/><Relationship Id="rId78" Type="http://schemas.openxmlformats.org/officeDocument/2006/relationships/externalLink" Target="externalLinks/externalLink70.xml"/><Relationship Id="rId81" Type="http://schemas.openxmlformats.org/officeDocument/2006/relationships/externalLink" Target="externalLinks/externalLink73.xml"/><Relationship Id="rId86" Type="http://schemas.openxmlformats.org/officeDocument/2006/relationships/externalLink" Target="externalLinks/externalLink78.xml"/><Relationship Id="rId94" Type="http://schemas.openxmlformats.org/officeDocument/2006/relationships/externalLink" Target="externalLinks/externalLink86.xml"/><Relationship Id="rId99" Type="http://schemas.openxmlformats.org/officeDocument/2006/relationships/externalLink" Target="externalLinks/externalLink91.xml"/><Relationship Id="rId101" Type="http://schemas.openxmlformats.org/officeDocument/2006/relationships/externalLink" Target="externalLinks/externalLink9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3" Type="http://schemas.openxmlformats.org/officeDocument/2006/relationships/externalLink" Target="externalLinks/externalLink5.xml"/><Relationship Id="rId18" Type="http://schemas.openxmlformats.org/officeDocument/2006/relationships/externalLink" Target="externalLinks/externalLink10.xml"/><Relationship Id="rId39" Type="http://schemas.openxmlformats.org/officeDocument/2006/relationships/externalLink" Target="externalLinks/externalLink31.xml"/><Relationship Id="rId109" Type="http://schemas.openxmlformats.org/officeDocument/2006/relationships/externalLink" Target="externalLinks/externalLink101.xml"/><Relationship Id="rId34" Type="http://schemas.openxmlformats.org/officeDocument/2006/relationships/externalLink" Target="externalLinks/externalLink26.xml"/><Relationship Id="rId50" Type="http://schemas.openxmlformats.org/officeDocument/2006/relationships/externalLink" Target="externalLinks/externalLink42.xml"/><Relationship Id="rId55" Type="http://schemas.openxmlformats.org/officeDocument/2006/relationships/externalLink" Target="externalLinks/externalLink47.xml"/><Relationship Id="rId76" Type="http://schemas.openxmlformats.org/officeDocument/2006/relationships/externalLink" Target="externalLinks/externalLink68.xml"/><Relationship Id="rId97" Type="http://schemas.openxmlformats.org/officeDocument/2006/relationships/externalLink" Target="externalLinks/externalLink89.xml"/><Relationship Id="rId104" Type="http://schemas.openxmlformats.org/officeDocument/2006/relationships/externalLink" Target="externalLinks/externalLink96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63.xml"/><Relationship Id="rId92" Type="http://schemas.openxmlformats.org/officeDocument/2006/relationships/externalLink" Target="externalLinks/externalLink84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1.xml"/><Relationship Id="rId24" Type="http://schemas.openxmlformats.org/officeDocument/2006/relationships/externalLink" Target="externalLinks/externalLink16.xml"/><Relationship Id="rId40" Type="http://schemas.openxmlformats.org/officeDocument/2006/relationships/externalLink" Target="externalLinks/externalLink32.xml"/><Relationship Id="rId45" Type="http://schemas.openxmlformats.org/officeDocument/2006/relationships/externalLink" Target="externalLinks/externalLink37.xml"/><Relationship Id="rId66" Type="http://schemas.openxmlformats.org/officeDocument/2006/relationships/externalLink" Target="externalLinks/externalLink58.xml"/><Relationship Id="rId87" Type="http://schemas.openxmlformats.org/officeDocument/2006/relationships/externalLink" Target="externalLinks/externalLink79.xml"/><Relationship Id="rId110" Type="http://schemas.openxmlformats.org/officeDocument/2006/relationships/theme" Target="theme/theme1.xml"/><Relationship Id="rId61" Type="http://schemas.openxmlformats.org/officeDocument/2006/relationships/externalLink" Target="externalLinks/externalLink53.xml"/><Relationship Id="rId82" Type="http://schemas.openxmlformats.org/officeDocument/2006/relationships/externalLink" Target="externalLinks/externalLink74.xml"/><Relationship Id="rId19" Type="http://schemas.openxmlformats.org/officeDocument/2006/relationships/externalLink" Target="externalLinks/externalLink11.xml"/><Relationship Id="rId14" Type="http://schemas.openxmlformats.org/officeDocument/2006/relationships/externalLink" Target="externalLinks/externalLink6.xml"/><Relationship Id="rId30" Type="http://schemas.openxmlformats.org/officeDocument/2006/relationships/externalLink" Target="externalLinks/externalLink22.xml"/><Relationship Id="rId35" Type="http://schemas.openxmlformats.org/officeDocument/2006/relationships/externalLink" Target="externalLinks/externalLink27.xml"/><Relationship Id="rId56" Type="http://schemas.openxmlformats.org/officeDocument/2006/relationships/externalLink" Target="externalLinks/externalLink48.xml"/><Relationship Id="rId77" Type="http://schemas.openxmlformats.org/officeDocument/2006/relationships/externalLink" Target="externalLinks/externalLink69.xml"/><Relationship Id="rId100" Type="http://schemas.openxmlformats.org/officeDocument/2006/relationships/externalLink" Target="externalLinks/externalLink92.xml"/><Relationship Id="rId105" Type="http://schemas.openxmlformats.org/officeDocument/2006/relationships/externalLink" Target="externalLinks/externalLink97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43.xml"/><Relationship Id="rId72" Type="http://schemas.openxmlformats.org/officeDocument/2006/relationships/externalLink" Target="externalLinks/externalLink64.xml"/><Relationship Id="rId93" Type="http://schemas.openxmlformats.org/officeDocument/2006/relationships/externalLink" Target="externalLinks/externalLink85.xml"/><Relationship Id="rId98" Type="http://schemas.openxmlformats.org/officeDocument/2006/relationships/externalLink" Target="externalLinks/externalLink90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17.xml"/><Relationship Id="rId46" Type="http://schemas.openxmlformats.org/officeDocument/2006/relationships/externalLink" Target="externalLinks/externalLink38.xml"/><Relationship Id="rId67" Type="http://schemas.openxmlformats.org/officeDocument/2006/relationships/externalLink" Target="externalLinks/externalLink59.xml"/><Relationship Id="rId20" Type="http://schemas.openxmlformats.org/officeDocument/2006/relationships/externalLink" Target="externalLinks/externalLink12.xml"/><Relationship Id="rId41" Type="http://schemas.openxmlformats.org/officeDocument/2006/relationships/externalLink" Target="externalLinks/externalLink33.xml"/><Relationship Id="rId62" Type="http://schemas.openxmlformats.org/officeDocument/2006/relationships/externalLink" Target="externalLinks/externalLink54.xml"/><Relationship Id="rId83" Type="http://schemas.openxmlformats.org/officeDocument/2006/relationships/externalLink" Target="externalLinks/externalLink75.xml"/><Relationship Id="rId88" Type="http://schemas.openxmlformats.org/officeDocument/2006/relationships/externalLink" Target="externalLinks/externalLink80.xml"/><Relationship Id="rId111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6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7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8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57150</xdr:colOff>
      <xdr:row>215</xdr:row>
      <xdr:rowOff>19050</xdr:rowOff>
    </xdr:from>
    <xdr:to>
      <xdr:col>16</xdr:col>
      <xdr:colOff>266700</xdr:colOff>
      <xdr:row>222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496EA83-66BE-4DE6-AD44-A510BC412A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96375" y="46243875"/>
          <a:ext cx="5543550" cy="1457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142875</xdr:colOff>
      <xdr:row>225</xdr:row>
      <xdr:rowOff>133350</xdr:rowOff>
    </xdr:from>
    <xdr:to>
      <xdr:col>17</xdr:col>
      <xdr:colOff>428625</xdr:colOff>
      <xdr:row>232</xdr:row>
      <xdr:rowOff>76200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7DC230B-0B16-4D3D-9AC4-A7216EC826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20100" y="48482250"/>
          <a:ext cx="7143750" cy="143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409575</xdr:colOff>
      <xdr:row>645</xdr:row>
      <xdr:rowOff>209550</xdr:rowOff>
    </xdr:from>
    <xdr:to>
      <xdr:col>18</xdr:col>
      <xdr:colOff>314325</xdr:colOff>
      <xdr:row>661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917A8AF-5DF7-4E36-A174-C6A7565BBF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53475" y="135340725"/>
          <a:ext cx="7524750" cy="3190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PROYECTOS%202025/ESTADIO%20DE%20OCA&#209;A/PRESUPUESTO%20DEFINITIVO%20vf.xls" TargetMode="External"/><Relationship Id="rId2" Type="http://schemas.openxmlformats.org/officeDocument/2006/relationships/externalLinkPath" Target="file:///E:\INFO\FUNCIONARIO\Desktop\PROYECTOS%202025\ESTADIO%20DE%20OCA&#209;A\PRESUPUESTO%20DEFINITIVO%20vf.xls" TargetMode="External"/><Relationship Id="rId1" Type="http://schemas.openxmlformats.org/officeDocument/2006/relationships/externalLinkPath" Target="/INFO/FUNCIONARIO/Desktop/PROYECTOS%202025/ESTADIO%20DE%20OCA&#209;A/PRESUPUESTO%20DEFINITIVO%20vf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INFO\FUNCIONARIO\Downloads\PRESUPUESTO%20MESA%20JAIR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avier_or_compa/zulma/Fin/Anexos/PRESUPUESTOS-REV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Users/Laura/AppData/Local/Temp/SHARE/ESTIMA/P7020/PROYECTO/730/CAMBIOS/Z209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894/formatos_pacc_2006/Documents%20and%20Settings/e0928648/Configuraci&#243;n%20local/Archivos%20temporales%20de%20Internet/OLK4/1.%20Consolidaci&#243;n%20Compras%20-%20v1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GCOPME/COORDINACION%20MTO%20PLANTAS/Metalmec&#225;nica/Corrosi&#243;n/CORROSION/CORROSION/CONTRATA/INSPECTO/INSPECTO/2001/Pcr-108/PSI08500/LIQUIDACIONESPERSONAL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0.6.75.177/VQ2008/Users/Laura/AppData/Local/Temp/SHARE/ESTIMA/P7020/PROYECTO/730/CAMBIOS/Z209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SHARE/ESTIMA/P7020/PROYECTO/730/CAMBIOS/Z209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NDES3/mayo%204-01/Mis%20documentos/AiuApoSaraBrut2000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iuApoSaraBrut2000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d/documentos%20c/Documentos-Wilson/Advial-Cmarca/bimestral/06-dic-ene-99/03JUN-JUL-98/Acc%20Ago-Sep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orge-oy83xo6pq/guariquies/GSU/GSU-003-002-01-GIP/Seguimiento%20y%20Control/Cctos/Hern&#225;n-%20Ccto%20Alcantarillado%20A27017/Cntrl_HG_03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sistente/documentos/Mis%20documentos/RHLICITACIONES/GEOINGENIERIA%20WM/cantidad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ING%20HENRY%20-W/OBRAS/GYC%20APROBADO/1648%20Dise&#241;o%20de%20Espesores%20ACORDADO%20CON%20INTERVENTOR.xlsm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E/AMV-3005-2005/ADMON%20GRUPO%203%202004%20-2005/PRESUPUESTOS/Analisis%20de%20Precios%20Unitarios%20ASTRID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UNITARIOS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92.168.1.27/presupuestos/OPERATIVA/OFERTAS/ECOPETROL/Data%20G%20Operativa/OFERTAS%20PRESENTADAS/NUEVA%20OFERTA%20TORRES-CONVERTIDOR/lefa/excel/30CONJUL1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Ing.%20Henry/AppData/Roaming/Microsoft/Excel/Cantidades%20Hidr&#225;ulicas%20%20La%20Mesa%20Mesitas%202010-12-30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CONSORCIO%20DEVISAD/Documents/DEVISAB%20-%20ING%20HENRY/OBRAS/4.GRAN%20VIA%20CACHIPAY/Cantidades%20obras%20de%20arte-HENRY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TRAMO%20III\Desktop\Nueva%20carpeta\Users\Subtecnica.PROCOPAL\Documents\MVM\DEVIMED%20S.A\San%20Vicente\HLOPEZA\GERONA\CANTIDADES%20REPOSICION\SUBCIRCUITO%207\REDES7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dmon/consorcio%20ingaf/informe%20semanal/INFORMESEMANAL%20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dwin/ing%20edwin-w/OBRAS/BASE%20APU-DEVISAB.xlsx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28.1.239.62/compartida/DOCUMENTOS%20OFICINA/PACC's/PACC%20PIO%202006/PACC%20de%20Inversiones%20PIO%202006%20Yarigui-Garzas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gomez/CompTotal/Temp/perseoP85324650/5202371-IC-0.5-GE-1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Preobra/ModeloPresupuesto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OMPARATIVO CAPIT"/>
      <sheetName val="PRESUPUESTO OFICIAL (Entidad)"/>
      <sheetName val="CRONOGRAMA FLUJO Y FONDOS"/>
      <sheetName val="PMT"/>
      <sheetName val="MANO DE OBRA"/>
      <sheetName val="FACTOR MULTIPLICADOR"/>
      <sheetName val="CANTIDADES"/>
      <sheetName val="APUS"/>
      <sheetName val="APUS BASICOS"/>
      <sheetName val="APUS CAPITULO 1 y 2"/>
      <sheetName val="APUS CAPITULO 3"/>
      <sheetName val="APUS CAPITULO 4"/>
      <sheetName val="APUS CAPITULO 5"/>
      <sheetName val="APUS CAPITULO 6"/>
      <sheetName val="APUS CAPITULO 7"/>
      <sheetName val="APUS CAPITULO 8"/>
      <sheetName val="APUS CAPITULO 9"/>
      <sheetName val="recursos"/>
      <sheetName val="PGIO"/>
      <sheetName val="AIU"/>
      <sheetName val="INTERVENTORIA"/>
    </sheetNames>
    <sheetDataSet>
      <sheetData sheetId="0"/>
      <sheetData sheetId="1">
        <row r="9">
          <cell r="G9" t="str">
            <v>PRELIMINARES</v>
          </cell>
        </row>
        <row r="10">
          <cell r="G10" t="str">
            <v>Localización y replanteo</v>
          </cell>
        </row>
        <row r="11">
          <cell r="G11" t="str">
            <v xml:space="preserve">Movimiento de tierra a maquina y nivelacion de terreno </v>
          </cell>
        </row>
        <row r="12">
          <cell r="C12">
            <v>1.3</v>
          </cell>
          <cell r="G12" t="str">
            <v>Excavación manual sin clasificar</v>
          </cell>
        </row>
        <row r="13">
          <cell r="C13">
            <v>1.4</v>
          </cell>
          <cell r="G13" t="str">
            <v>Excavación mecanizada</v>
          </cell>
        </row>
        <row r="14">
          <cell r="G14" t="str">
            <v>Relleno con material seleccionado de la misma excavacion</v>
          </cell>
        </row>
        <row r="15">
          <cell r="C15">
            <v>1.6</v>
          </cell>
          <cell r="G15" t="str">
            <v>Retiro de material sobrante</v>
          </cell>
        </row>
        <row r="16">
          <cell r="G16" t="str">
            <v>SISTEMA DE DRENAJE</v>
          </cell>
        </row>
        <row r="17">
          <cell r="G17" t="str">
            <v xml:space="preserve">Geosintetico  impermeable Impertex </v>
          </cell>
        </row>
        <row r="18">
          <cell r="G18" t="str">
            <v>Suministro e Instalación geotextil NT 1800)</v>
          </cell>
        </row>
        <row r="19">
          <cell r="G19" t="str">
            <v>Filtro frances con tuberia de pvc perforada ∅6" -Smín=0.50%, según diseño</v>
          </cell>
        </row>
        <row r="20">
          <cell r="G20" t="str">
            <v>GRAMA NATURAL</v>
          </cell>
        </row>
        <row r="21">
          <cell r="G21" t="str">
            <v>Suministro e instalación  de material granular</v>
          </cell>
        </row>
        <row r="22">
          <cell r="G22" t="str">
            <v xml:space="preserve">Suministro e instalación  de arena gruesa </v>
          </cell>
        </row>
        <row r="23">
          <cell r="G23" t="str">
            <v>Suministro e instalación de mezcla organica</v>
          </cell>
        </row>
        <row r="24">
          <cell r="G24" t="str">
            <v>Suministro e instalación de grama Natural</v>
          </cell>
        </row>
        <row r="25">
          <cell r="G25" t="str">
            <v>Demarcación de cancha</v>
          </cell>
        </row>
        <row r="27">
          <cell r="G27" t="str">
            <v>Suministro e instalación Tuberia  2" RDE 21</v>
          </cell>
        </row>
        <row r="28">
          <cell r="G28" t="str">
            <v>Suministro e instalación Tuberia  2" RDE 13,5</v>
          </cell>
        </row>
        <row r="29">
          <cell r="G29" t="str">
            <v>Suministro e instalación  ASPERSORES RETRACTILES tipo Pop Up</v>
          </cell>
        </row>
        <row r="30">
          <cell r="G30" t="str">
            <v>Valvulas de compuerta de 2"</v>
          </cell>
        </row>
        <row r="31">
          <cell r="G31" t="str">
            <v>construccion caja para valvulas</v>
          </cell>
        </row>
        <row r="32">
          <cell r="G32" t="str">
            <v>Red electrica  3#6+1#8 A 8000</v>
          </cell>
        </row>
        <row r="33">
          <cell r="G33" t="str">
            <v>construccion caja de inspección 1.0m*1,0m*0,6m</v>
          </cell>
        </row>
        <row r="34">
          <cell r="G34" t="str">
            <v>Suministro e instalación de bomba para pozo profundo de 6" de 10HP</v>
          </cell>
        </row>
        <row r="35">
          <cell r="G35" t="str">
            <v>construccion pozo profundo D=12"</v>
          </cell>
        </row>
        <row r="37">
          <cell r="G37" t="str">
            <v>SISTEMA DE EVACUACION DE AGUAS LLUVIAS</v>
          </cell>
        </row>
        <row r="38">
          <cell r="G38" t="str">
            <v>Excavación manual sin clasificar</v>
          </cell>
        </row>
        <row r="39">
          <cell r="G39" t="str">
            <v>Excavación mecanizada</v>
          </cell>
        </row>
        <row r="40">
          <cell r="G40" t="str">
            <v>Demoliciones en concreto reforzado</v>
          </cell>
        </row>
        <row r="41">
          <cell r="G41" t="str">
            <v>construccion de entibado lateral</v>
          </cell>
        </row>
        <row r="42">
          <cell r="G42" t="str">
            <v>Suministro e instalación Tuberia pvc alcantarillado D=200 mm</v>
          </cell>
        </row>
        <row r="43">
          <cell r="G43" t="str">
            <v>Suministro e instalación Silla yee o Tee 8" A 6"</v>
          </cell>
        </row>
        <row r="44">
          <cell r="G44" t="str">
            <v>Suministro e instalación Tapones de 6"</v>
          </cell>
        </row>
        <row r="45">
          <cell r="G45" t="str">
            <v>Suministro e instalación Tuberia pvc alcantarillado D=315 mm</v>
          </cell>
        </row>
        <row r="46">
          <cell r="G46" t="str">
            <v>construccion caja de inspección 1.0m*1,0m*0,6m</v>
          </cell>
        </row>
        <row r="47">
          <cell r="G47" t="str">
            <v>construccion pozo de inspeccion de h&lt;2,4m de altura</v>
          </cell>
        </row>
        <row r="48">
          <cell r="G48" t="str">
            <v>construccion pozo de inspeccion de h&lt;3,0m de altura</v>
          </cell>
        </row>
        <row r="49">
          <cell r="G49" t="str">
            <v>construccion caja de inspección de sumidero de ventana</v>
          </cell>
        </row>
        <row r="50">
          <cell r="G50" t="str">
            <v>construccion cuneta lateral perimetral en concreto de 21 MPa. - Reforzada</v>
          </cell>
        </row>
        <row r="51">
          <cell r="G51" t="str">
            <v>Suministro e instalación  de material granular</v>
          </cell>
        </row>
        <row r="52">
          <cell r="G52" t="str">
            <v>Relleno con material seleccionado de la misma excavacion</v>
          </cell>
        </row>
        <row r="53">
          <cell r="G53" t="str">
            <v>Retiro de material sobrante</v>
          </cell>
        </row>
        <row r="54">
          <cell r="G54" t="str">
            <v>CERRAMIENTO  EN MALLA Y BLOQUE</v>
          </cell>
        </row>
        <row r="55">
          <cell r="G55" t="str">
            <v>Localización y replanteo</v>
          </cell>
        </row>
        <row r="56">
          <cell r="G56" t="str">
            <v>Retiro de Malla Eslabonada más postes</v>
          </cell>
        </row>
        <row r="57">
          <cell r="G57" t="str">
            <v>Demoliciones manual de muros en ladrillo,  ceramica  y pañetes</v>
          </cell>
        </row>
        <row r="58">
          <cell r="C58">
            <v>6.4</v>
          </cell>
          <cell r="G58" t="str">
            <v>Excavación manual sin clasificar</v>
          </cell>
        </row>
        <row r="59">
          <cell r="G59" t="str">
            <v xml:space="preserve">suiministro e instalacion concreto ciclopeo 21 Mpa. </v>
          </cell>
        </row>
        <row r="60">
          <cell r="G60" t="str">
            <v xml:space="preserve">suministro e instalacion concreto Zapata  21 MPa. </v>
          </cell>
        </row>
        <row r="61">
          <cell r="G61" t="str">
            <v>suministro e instalacion solado en concreto 17.5 MPa e: 0,075 m</v>
          </cell>
        </row>
        <row r="62">
          <cell r="G62" t="str">
            <v>suministro e instalacion concreto Pedestal  21 MPa</v>
          </cell>
        </row>
        <row r="63">
          <cell r="G63" t="str">
            <v>suministro e instalacion viga de cimentación, Concreto 21MPa</v>
          </cell>
        </row>
        <row r="64">
          <cell r="G64" t="str">
            <v xml:space="preserve">suministro e instalacion concreto Columna rectangular 21 MPa, </v>
          </cell>
        </row>
        <row r="65">
          <cell r="G65" t="str">
            <v>Acero de Refuerzo 60,000 psi</v>
          </cell>
        </row>
        <row r="66">
          <cell r="G66" t="str">
            <v>MURO EN BLOQUE N°5</v>
          </cell>
        </row>
        <row r="67">
          <cell r="G67" t="str">
            <v>suministro e instalacion pintura en vinilo</v>
          </cell>
        </row>
        <row r="68">
          <cell r="G68" t="str">
            <v>construccion cerramiento en malla eslabonada h=2,5m</v>
          </cell>
        </row>
        <row r="69">
          <cell r="G69" t="str">
            <v>suministro e instalacion de porton para  acceso</v>
          </cell>
        </row>
        <row r="70">
          <cell r="C70">
            <v>6.16</v>
          </cell>
          <cell r="G70" t="str">
            <v>Porterias en tuberia de presion de 4" según reglamentacion FIFA</v>
          </cell>
        </row>
        <row r="71">
          <cell r="G71" t="str">
            <v>Retiro de material sobrante</v>
          </cell>
        </row>
        <row r="72">
          <cell r="G72" t="str">
            <v>MURO DE CONTENCIÓN</v>
          </cell>
        </row>
        <row r="73">
          <cell r="G73" t="str">
            <v>Localización y replanteo</v>
          </cell>
        </row>
        <row r="74">
          <cell r="G74" t="str">
            <v>Demoliciones en concreto reforzado</v>
          </cell>
        </row>
        <row r="76">
          <cell r="G76" t="str">
            <v>Excavación mecanizada</v>
          </cell>
        </row>
        <row r="77">
          <cell r="G77" t="str">
            <v>Relleno con material seleccionado de la misma excavacion</v>
          </cell>
        </row>
        <row r="78">
          <cell r="G78" t="str">
            <v>suministro e instalacion solado en concreto 17.5 MPa e: 0,075 m</v>
          </cell>
        </row>
        <row r="79">
          <cell r="G79" t="str">
            <v xml:space="preserve">Concreto Zarpa en concreto 28 MPa. </v>
          </cell>
        </row>
        <row r="80">
          <cell r="G80" t="str">
            <v xml:space="preserve">Elevacion muro en concreto 28 MPa. </v>
          </cell>
        </row>
        <row r="81">
          <cell r="G81" t="str">
            <v>Acero de Refuerzo 60,000 psi</v>
          </cell>
        </row>
        <row r="82">
          <cell r="G82" t="str">
            <v>Filtro en triturado 3/4", tuberia perforada de 3" y geotextil NT 1600 incluye lloraderos</v>
          </cell>
        </row>
        <row r="83">
          <cell r="G83" t="str">
            <v xml:space="preserve">Cinta PVC V-22 </v>
          </cell>
        </row>
        <row r="84">
          <cell r="G84" t="str">
            <v>Retiro de material sobrante</v>
          </cell>
        </row>
        <row r="85">
          <cell r="G85" t="str">
            <v>CAMERINOS</v>
          </cell>
        </row>
        <row r="86">
          <cell r="G86" t="str">
            <v>Demoliciones manual de muros en ladrillo, ceramica  y pañetes</v>
          </cell>
        </row>
        <row r="87">
          <cell r="G87" t="str">
            <v>Demoliciones manual de pisos</v>
          </cell>
        </row>
        <row r="88">
          <cell r="G88" t="str">
            <v>Reposicion de redes sanitarias D=2"-4"</v>
          </cell>
        </row>
        <row r="89">
          <cell r="G89" t="str">
            <v>suministro e instalacion de  puntos sanitarios de 2"-3"</v>
          </cell>
        </row>
        <row r="90">
          <cell r="G90" t="str">
            <v>Reposicion de redes hidraulicas 1/2"-1"</v>
          </cell>
        </row>
        <row r="91">
          <cell r="G91" t="str">
            <v>suministro e instalacion de puntos hidraulicos 1/2"-1"</v>
          </cell>
        </row>
        <row r="92">
          <cell r="G92" t="str">
            <v>construccion caja de inspección 1.0m*1,0m*0,6m</v>
          </cell>
        </row>
        <row r="93">
          <cell r="G93" t="str">
            <v>sumin e instal. solado en concreto e 7 cm</v>
          </cell>
        </row>
        <row r="94">
          <cell r="G94" t="str">
            <v>sumin. e instal. ceramica para pisos y muros</v>
          </cell>
        </row>
        <row r="95">
          <cell r="G95" t="str">
            <v>Suministro e instalación aparatos sanitarios</v>
          </cell>
        </row>
        <row r="96">
          <cell r="G96" t="str">
            <v xml:space="preserve">Suministro e instalación Orinales en ceramica </v>
          </cell>
        </row>
        <row r="97">
          <cell r="G97" t="str">
            <v>Suministro e instalación lavamanos en ceramica</v>
          </cell>
        </row>
        <row r="98">
          <cell r="G98" t="str">
            <v xml:space="preserve">Suministro e instalación Duchas </v>
          </cell>
        </row>
        <row r="99">
          <cell r="G99" t="str">
            <v>Suministro e instalacion de modulos metalicos para divisiones de  baños</v>
          </cell>
        </row>
        <row r="100">
          <cell r="G100" t="str">
            <v>Suministro e instalacion de modulos para division en los orinales de pared</v>
          </cell>
        </row>
        <row r="101">
          <cell r="G101" t="str">
            <v>Construccion de banca en concreto 21 Mpa, 0,50m de ancho para sentadero monoconcha en polipropileno, e=0,10m, recubierta en pintura blanca</v>
          </cell>
        </row>
        <row r="102">
          <cell r="G102" t="str">
            <v>Suministro e instalacion de grama en cesped artificial tipo paisajismo de 25mm</v>
          </cell>
        </row>
        <row r="103">
          <cell r="G103" t="str">
            <v>Suministro e instalacion de modulos individuales para camerinos elaborada en melamina RH de 15mm</v>
          </cell>
        </row>
        <row r="104">
          <cell r="G104" t="str">
            <v>Suministro e instalacion banca central con almacenamiento lateral</v>
          </cell>
        </row>
        <row r="105">
          <cell r="G105" t="str">
            <v>suministro e instalacion de cieloraso en Pvc</v>
          </cell>
        </row>
        <row r="106">
          <cell r="G106" t="str">
            <v xml:space="preserve">construccion de pañete </v>
          </cell>
        </row>
        <row r="107">
          <cell r="G107" t="str">
            <v>suministro e instalacion de pasta Blanca</v>
          </cell>
        </row>
        <row r="108">
          <cell r="G108" t="str">
            <v>suministro e instalacion de pintura en vinilo</v>
          </cell>
        </row>
        <row r="109">
          <cell r="G109" t="str">
            <v>Puntos electricos (incluye acometida)</v>
          </cell>
        </row>
        <row r="110">
          <cell r="G110" t="str">
            <v>Red electrica  3#6+1#8 A 8000</v>
          </cell>
        </row>
        <row r="111">
          <cell r="G111" t="str">
            <v>Suministro e instalacion lamparas sobreponer led 24v</v>
          </cell>
        </row>
        <row r="112">
          <cell r="G112" t="str">
            <v xml:space="preserve">Gabinete General Trifasico de 3x100 Totalizador Barraje de 150 Amp con Tres parciales de 3x40 Amp y un espacio de Reserva Breaquer de caja moldeable trifasicos a 25 Kva. </v>
          </cell>
        </row>
        <row r="113">
          <cell r="G113" t="str">
            <v>suministro e instalacion puertas metalicas</v>
          </cell>
        </row>
        <row r="114">
          <cell r="G114" t="str">
            <v>suministro e instalacion bancas de suplentes</v>
          </cell>
        </row>
        <row r="115">
          <cell r="G115" t="str">
            <v>Retiro de material sobrante</v>
          </cell>
        </row>
        <row r="116">
          <cell r="G116" t="str">
            <v>ESTRUCTURA DE ENTRADA (PORTICO DE ACCESO AL ESTADIO)</v>
          </cell>
        </row>
        <row r="117">
          <cell r="G117" t="str">
            <v>Localización y replanteo</v>
          </cell>
        </row>
        <row r="118">
          <cell r="G118" t="str">
            <v>Demoliciones en concreto reforzado</v>
          </cell>
        </row>
        <row r="119">
          <cell r="G119" t="str">
            <v>Demoliciones manual de muros en ladrillo, ceramica  y pañetes</v>
          </cell>
        </row>
        <row r="120">
          <cell r="G120" t="str">
            <v>Demoliciones manual de pisos</v>
          </cell>
        </row>
        <row r="121">
          <cell r="G121" t="str">
            <v>Excavación manual sin clasificar</v>
          </cell>
        </row>
        <row r="122">
          <cell r="G122" t="str">
            <v>Relleno con material seleccionado de la misma excavacion</v>
          </cell>
        </row>
        <row r="123">
          <cell r="G123" t="str">
            <v>Antepiso en Concreto 2.500psi e=7cm</v>
          </cell>
        </row>
        <row r="124">
          <cell r="G124" t="str">
            <v xml:space="preserve">suministro e instalacion concreto Zapata  21 MPa. </v>
          </cell>
        </row>
        <row r="125">
          <cell r="G125" t="str">
            <v>suministro e instalacion concreto Pedestal  21 MPa</v>
          </cell>
        </row>
        <row r="126">
          <cell r="G126" t="str">
            <v>suministro e instalacion viga de cimentación, Concreto 21MPa</v>
          </cell>
        </row>
        <row r="127">
          <cell r="G127" t="str">
            <v xml:space="preserve">suministro e instalacion concreto Columna rectangular 21 MPa, </v>
          </cell>
        </row>
        <row r="129">
          <cell r="G129" t="str">
            <v xml:space="preserve">construccion de muro en  ladrillo split e=0.15m </v>
          </cell>
        </row>
        <row r="130">
          <cell r="G130" t="str">
            <v xml:space="preserve">Pañete </v>
          </cell>
        </row>
        <row r="131">
          <cell r="G131" t="str">
            <v>suministro e instalacion de estuco</v>
          </cell>
        </row>
        <row r="132">
          <cell r="G132" t="str">
            <v>suministro e instalacion pintura en vinilo</v>
          </cell>
        </row>
        <row r="133">
          <cell r="G133" t="str">
            <v>Antepiso en  en concreto de 2500psi, e= 7cm</v>
          </cell>
        </row>
        <row r="134">
          <cell r="G134" t="str">
            <v>Piso en concreto E=15 cm</v>
          </cell>
        </row>
        <row r="135">
          <cell r="G135" t="str">
            <v>sumin. e instal. ceramica para pisos y muros</v>
          </cell>
        </row>
        <row r="136">
          <cell r="G136" t="str">
            <v>suministro e instalacion de cieloraso en Pvc</v>
          </cell>
        </row>
        <row r="137">
          <cell r="G137" t="str">
            <v>Red electrica  3#6+1#8 A 8000</v>
          </cell>
        </row>
        <row r="138">
          <cell r="G138" t="str">
            <v>construccion caja de inspección 1.0m*1,0m*0,6m</v>
          </cell>
        </row>
        <row r="139">
          <cell r="G139" t="str">
            <v>Puntos electricos (incluye acometida)</v>
          </cell>
        </row>
        <row r="140">
          <cell r="G140" t="str">
            <v>suministro e instalacion puertas metalicas</v>
          </cell>
        </row>
        <row r="141">
          <cell r="G141" t="str">
            <v>suministro e intalacion vidrios de seguridad</v>
          </cell>
        </row>
        <row r="142">
          <cell r="G142" t="str">
            <v>suministro e intalacion porton de acceso</v>
          </cell>
        </row>
        <row r="143">
          <cell r="G143" t="str">
            <v>Estructura métalica según diseño estructural</v>
          </cell>
        </row>
        <row r="144">
          <cell r="G144" t="str">
            <v>suministro e instalacion cubierta en teja acrilica</v>
          </cell>
        </row>
        <row r="145">
          <cell r="G145" t="str">
            <v>suministro e instalacion bajante de aguas lluvias</v>
          </cell>
        </row>
        <row r="146">
          <cell r="G146" t="str">
            <v>suministro e instalacion canaleta aguas lluvias</v>
          </cell>
        </row>
        <row r="147">
          <cell r="G147" t="str">
            <v>suministro e instalacion letrero en acrilico (POR LETRA)</v>
          </cell>
        </row>
        <row r="148">
          <cell r="G148" t="str">
            <v>Retiro de material sobrante</v>
          </cell>
        </row>
      </sheetData>
      <sheetData sheetId="2"/>
      <sheetData sheetId="3"/>
      <sheetData sheetId="4">
        <row r="13">
          <cell r="C13" t="str">
            <v>CUADRILLA DE CONSTRUCCIÓN 0X1</v>
          </cell>
          <cell r="I13">
            <v>47450</v>
          </cell>
          <cell r="L13">
            <v>7445</v>
          </cell>
        </row>
        <row r="14">
          <cell r="C14" t="str">
            <v>CUADRILLA DE CONSTRUCCIÓN 0X2</v>
          </cell>
          <cell r="I14">
            <v>94900</v>
          </cell>
        </row>
        <row r="16">
          <cell r="C16" t="str">
            <v>CUADRILLA DE CONSTRUCCIÓN 1X1</v>
          </cell>
          <cell r="I16">
            <v>71175</v>
          </cell>
          <cell r="L16">
            <v>11168</v>
          </cell>
        </row>
        <row r="17">
          <cell r="C17" t="str">
            <v>CUADRILLA DE CONSTRUCCIÓN 1X1</v>
          </cell>
          <cell r="I17">
            <v>118625</v>
          </cell>
          <cell r="L17">
            <v>18613</v>
          </cell>
        </row>
        <row r="18">
          <cell r="C18" t="str">
            <v>CUADRILLA DE CONSTRUCCIÓN 1X2</v>
          </cell>
          <cell r="I18">
            <v>166075</v>
          </cell>
          <cell r="L18">
            <v>29781</v>
          </cell>
        </row>
        <row r="19">
          <cell r="C19" t="str">
            <v>CUADRILLA DE CONSTRUCCIÓN 1X3</v>
          </cell>
          <cell r="I19">
            <v>213525</v>
          </cell>
        </row>
        <row r="20">
          <cell r="C20" t="str">
            <v>CUADRILLA DE CONSTRUCCIÓN 1X4</v>
          </cell>
          <cell r="I20">
            <v>260975</v>
          </cell>
        </row>
        <row r="27">
          <cell r="C27" t="str">
            <v>CUADRILLA DE ESPECIALIDAD 1X1</v>
          </cell>
          <cell r="I27">
            <v>151840</v>
          </cell>
        </row>
        <row r="28">
          <cell r="C28" t="str">
            <v>CUADRILLA DE ESPECIALIDAD 1X2</v>
          </cell>
          <cell r="I28">
            <v>208780</v>
          </cell>
        </row>
        <row r="30">
          <cell r="C30" t="str">
            <v>CUADRILLA ELECTRICA 2X1</v>
          </cell>
          <cell r="I30">
            <v>246740</v>
          </cell>
        </row>
        <row r="35">
          <cell r="C35" t="str">
            <v>CUADRILLA DE TOPOGRAFIA 1X2</v>
          </cell>
          <cell r="L35">
            <v>32761</v>
          </cell>
        </row>
        <row r="40">
          <cell r="C40" t="str">
            <v xml:space="preserve">Ayudante de construcción </v>
          </cell>
          <cell r="I40">
            <v>47450</v>
          </cell>
        </row>
        <row r="41">
          <cell r="C41" t="str">
            <v xml:space="preserve">Ayudante de especialidad </v>
          </cell>
          <cell r="I41">
            <v>56940</v>
          </cell>
        </row>
        <row r="42">
          <cell r="C42" t="str">
            <v xml:space="preserve">Cadenero </v>
          </cell>
          <cell r="J42">
            <v>15710</v>
          </cell>
        </row>
        <row r="45">
          <cell r="C45" t="str">
            <v xml:space="preserve">Oficial de especialidad </v>
          </cell>
          <cell r="I45">
            <v>94900</v>
          </cell>
        </row>
      </sheetData>
      <sheetData sheetId="5"/>
      <sheetData sheetId="6"/>
      <sheetData sheetId="7"/>
      <sheetData sheetId="8">
        <row r="9">
          <cell r="B9" t="str">
            <v>CONCRETO 3000 PSI</v>
          </cell>
        </row>
        <row r="47">
          <cell r="H47">
            <v>653660</v>
          </cell>
        </row>
        <row r="57">
          <cell r="B57" t="str">
            <v>CONCRETO 4000 PSI</v>
          </cell>
        </row>
        <row r="83">
          <cell r="A83" t="str">
            <v>TRITURADO 3/4"</v>
          </cell>
        </row>
        <row r="96">
          <cell r="H96">
            <v>682956</v>
          </cell>
        </row>
        <row r="148">
          <cell r="H148">
            <v>705567</v>
          </cell>
        </row>
        <row r="159">
          <cell r="B159" t="str">
            <v>CONCRETO 2500 PSI</v>
          </cell>
        </row>
        <row r="203">
          <cell r="H203">
            <v>615031</v>
          </cell>
        </row>
        <row r="267">
          <cell r="B267" t="str">
            <v>MORTERO 1:4</v>
          </cell>
        </row>
        <row r="309">
          <cell r="H309">
            <v>615506</v>
          </cell>
        </row>
        <row r="321">
          <cell r="B321" t="str">
            <v>MORTERO 1:4 IMPERMEABILIZADO</v>
          </cell>
        </row>
        <row r="366">
          <cell r="H366">
            <v>613980</v>
          </cell>
        </row>
        <row r="415">
          <cell r="H415">
            <v>10819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7">
          <cell r="E7">
            <v>178363</v>
          </cell>
        </row>
        <row r="8">
          <cell r="E8">
            <v>88953</v>
          </cell>
        </row>
        <row r="10">
          <cell r="B10" t="str">
            <v>VOLQUETA 6 M3</v>
          </cell>
          <cell r="E10">
            <v>180000</v>
          </cell>
        </row>
        <row r="11">
          <cell r="B11" t="str">
            <v>RETROCARGADOR</v>
          </cell>
          <cell r="E11">
            <v>172500</v>
          </cell>
        </row>
        <row r="13">
          <cell r="B13" t="str">
            <v>MOTONIVELADORA</v>
          </cell>
          <cell r="E13">
            <v>195000</v>
          </cell>
        </row>
        <row r="14">
          <cell r="B14" t="str">
            <v>BULLDOZER</v>
          </cell>
          <cell r="E14">
            <v>178250</v>
          </cell>
        </row>
        <row r="17">
          <cell r="B17" t="str">
            <v>RODILLO BILICÍNDRICO</v>
          </cell>
          <cell r="E17">
            <v>496800</v>
          </cell>
        </row>
        <row r="18">
          <cell r="B18" t="str">
            <v>CARROTANQUE DE AGUA</v>
          </cell>
          <cell r="E18">
            <v>405000</v>
          </cell>
        </row>
        <row r="20">
          <cell r="B20" t="str">
            <v>VIBRADOR (GAS/ELEC)</v>
          </cell>
          <cell r="E20">
            <v>88953</v>
          </cell>
        </row>
        <row r="23">
          <cell r="B23" t="str">
            <v>TABLERO METALICO 0,50 X 1,20 m</v>
          </cell>
          <cell r="E23">
            <v>543</v>
          </cell>
        </row>
        <row r="24">
          <cell r="B24" t="str">
            <v>TABLERO METALICO 0,3 X 1,20 m</v>
          </cell>
          <cell r="E24">
            <v>450</v>
          </cell>
        </row>
        <row r="26">
          <cell r="B26" t="str">
            <v>PARAL METALICO 4M</v>
          </cell>
          <cell r="E26">
            <v>450</v>
          </cell>
        </row>
        <row r="28">
          <cell r="E28">
            <v>18400</v>
          </cell>
        </row>
        <row r="30">
          <cell r="B30" t="str">
            <v>COMPRESOR DE AIRE 2 MARTILLOS</v>
          </cell>
          <cell r="E30">
            <v>125212</v>
          </cell>
        </row>
        <row r="33">
          <cell r="B33" t="str">
            <v>ANDAMIO TUBULAR 1.50*1.50</v>
          </cell>
          <cell r="E33">
            <v>2000</v>
          </cell>
        </row>
        <row r="34">
          <cell r="B34" t="str">
            <v>TABLON PARA ANDAMIO</v>
          </cell>
          <cell r="E34">
            <v>650</v>
          </cell>
        </row>
        <row r="37">
          <cell r="B37" t="str">
            <v>EQUIPO DE SOLDADURA</v>
          </cell>
          <cell r="E37">
            <v>85000</v>
          </cell>
        </row>
        <row r="38">
          <cell r="B38" t="str">
            <v>EQUIPO DE OXICORTE (ACETILENO)</v>
          </cell>
          <cell r="E38">
            <v>138000</v>
          </cell>
        </row>
        <row r="43">
          <cell r="B43" t="str">
            <v>PISTOLA DE CALOR 2,000 W</v>
          </cell>
          <cell r="E43">
            <v>52000</v>
          </cell>
        </row>
        <row r="44">
          <cell r="B44" t="str">
            <v>MAQUINA DE TERMUFUSION PARA UNIR CINTA PVC</v>
          </cell>
          <cell r="E44">
            <v>150000</v>
          </cell>
        </row>
        <row r="45">
          <cell r="B45" t="str">
            <v>COMPRESOR DE PINTURA</v>
          </cell>
          <cell r="E45">
            <v>110000</v>
          </cell>
        </row>
        <row r="48">
          <cell r="B48" t="str">
            <v>TABLA PEGACHENTO 2X20X300</v>
          </cell>
          <cell r="E48">
            <v>26418</v>
          </cell>
        </row>
        <row r="49">
          <cell r="B49" t="str">
            <v>VARA COMUN 4M</v>
          </cell>
          <cell r="E49">
            <v>24097.5</v>
          </cell>
        </row>
        <row r="50">
          <cell r="B50" t="str">
            <v>LISTON 9x6x300 SAPAN</v>
          </cell>
          <cell r="E50">
            <v>94875</v>
          </cell>
        </row>
        <row r="52">
          <cell r="B52" t="str">
            <v>PUNTILLA 3 1/2 500 GR</v>
          </cell>
          <cell r="E52">
            <v>7444.13</v>
          </cell>
        </row>
        <row r="53">
          <cell r="B53" t="str">
            <v>BASE GRANULAR</v>
          </cell>
          <cell r="E53">
            <v>66000</v>
          </cell>
        </row>
        <row r="54">
          <cell r="E54">
            <v>949</v>
          </cell>
        </row>
        <row r="57">
          <cell r="B57" t="str">
            <v>ARENA DE TRITURACIÓN</v>
          </cell>
          <cell r="E57">
            <v>60000</v>
          </cell>
        </row>
        <row r="59">
          <cell r="B59" t="str">
            <v>TRITURADO 3/4"</v>
          </cell>
          <cell r="E59">
            <v>99480</v>
          </cell>
        </row>
        <row r="60">
          <cell r="B60" t="str">
            <v>GEOSINTETICO  IMPERMEABLE IMPERTEX O SIMILAR</v>
          </cell>
          <cell r="E60">
            <v>31576.2</v>
          </cell>
        </row>
        <row r="61">
          <cell r="B61" t="str">
            <v>GEOTEXTIL NT 1800</v>
          </cell>
          <cell r="E61">
            <v>12506.9</v>
          </cell>
        </row>
        <row r="62">
          <cell r="B62" t="str">
            <v>GEOTEXTIL NT 1600</v>
          </cell>
          <cell r="E62">
            <v>7762.32</v>
          </cell>
        </row>
        <row r="63">
          <cell r="E63">
            <v>136453.53</v>
          </cell>
        </row>
        <row r="64">
          <cell r="E64">
            <v>330000</v>
          </cell>
        </row>
        <row r="65">
          <cell r="E65">
            <v>60000</v>
          </cell>
        </row>
        <row r="66">
          <cell r="B66" t="str">
            <v>TIERRA Y ARENA</v>
          </cell>
          <cell r="E66">
            <v>99000</v>
          </cell>
        </row>
        <row r="67">
          <cell r="B67" t="str">
            <v>GRAMA NATURAL</v>
          </cell>
          <cell r="E67">
            <v>29000</v>
          </cell>
        </row>
        <row r="69">
          <cell r="B69" t="str">
            <v>PASTA FINA</v>
          </cell>
          <cell r="E69">
            <v>3817.5</v>
          </cell>
        </row>
        <row r="70">
          <cell r="B70" t="str">
            <v>PASTA GRUESA</v>
          </cell>
          <cell r="E70">
            <v>3817.5</v>
          </cell>
        </row>
        <row r="71">
          <cell r="B71" t="str">
            <v>ESTUKA-PAÑETE NIVELACIÓN DE MUROS</v>
          </cell>
          <cell r="E71">
            <v>2468</v>
          </cell>
        </row>
        <row r="72">
          <cell r="B72" t="str">
            <v>PINTURA EN VINILO</v>
          </cell>
          <cell r="E72">
            <v>108285</v>
          </cell>
        </row>
        <row r="73">
          <cell r="E73">
            <v>27171.67</v>
          </cell>
        </row>
        <row r="75">
          <cell r="E75">
            <v>22213.33</v>
          </cell>
        </row>
        <row r="76">
          <cell r="E76">
            <v>16029.17</v>
          </cell>
        </row>
        <row r="77">
          <cell r="E77">
            <v>2434.17</v>
          </cell>
        </row>
        <row r="78">
          <cell r="B78" t="str">
            <v>ANTICORROSIVO</v>
          </cell>
          <cell r="E78">
            <v>71875</v>
          </cell>
        </row>
        <row r="79">
          <cell r="B79" t="str">
            <v>PINTIRA EN ESMALTE</v>
          </cell>
          <cell r="E79">
            <v>86700.01</v>
          </cell>
        </row>
        <row r="80">
          <cell r="B80" t="str">
            <v>SOLDADURA</v>
          </cell>
          <cell r="E80">
            <v>20031.669999999998</v>
          </cell>
        </row>
        <row r="81">
          <cell r="B81" t="str">
            <v>MASILLA</v>
          </cell>
          <cell r="E81">
            <v>19635</v>
          </cell>
        </row>
        <row r="82">
          <cell r="E82">
            <v>22312.5</v>
          </cell>
        </row>
        <row r="83">
          <cell r="E83">
            <v>4650000</v>
          </cell>
        </row>
        <row r="87">
          <cell r="E87">
            <v>4858.16</v>
          </cell>
        </row>
        <row r="91">
          <cell r="E91">
            <v>8681.7099999999991</v>
          </cell>
        </row>
        <row r="92">
          <cell r="B92" t="str">
            <v>PIEDRA RAJONEADA</v>
          </cell>
          <cell r="E92">
            <v>70225</v>
          </cell>
        </row>
        <row r="93">
          <cell r="E93">
            <v>1600.55</v>
          </cell>
        </row>
        <row r="94">
          <cell r="B94" t="str">
            <v>PISO CERAMICA  60*60CM</v>
          </cell>
          <cell r="E94">
            <v>99752.5</v>
          </cell>
        </row>
        <row r="95">
          <cell r="B95" t="str">
            <v>CEMENTO BLANCO</v>
          </cell>
          <cell r="E95">
            <v>1265.4000000000001</v>
          </cell>
        </row>
        <row r="96">
          <cell r="B96" t="str">
            <v>PEGACOR GRIS X 25 KG</v>
          </cell>
          <cell r="E96">
            <v>1546.24</v>
          </cell>
        </row>
        <row r="97">
          <cell r="B97" t="str">
            <v>BOQUILLA PARA CERMICA</v>
          </cell>
          <cell r="E97">
            <v>6975.01</v>
          </cell>
        </row>
        <row r="98">
          <cell r="B98" t="str">
            <v>SANITARIO EN CERAMICA</v>
          </cell>
          <cell r="E98">
            <v>506450</v>
          </cell>
        </row>
        <row r="99">
          <cell r="B99" t="str">
            <v>MANGUERA SANITARIO</v>
          </cell>
          <cell r="E99">
            <v>6400.01</v>
          </cell>
        </row>
        <row r="102">
          <cell r="B102" t="str">
            <v>LAVAMANOS</v>
          </cell>
          <cell r="E102">
            <v>560000</v>
          </cell>
        </row>
        <row r="104">
          <cell r="B104" t="str">
            <v>KIT DUCHA</v>
          </cell>
          <cell r="E104">
            <v>260775</v>
          </cell>
        </row>
        <row r="107">
          <cell r="B107" t="str">
            <v>CODO 90 PVC PRESIÓN D=2"</v>
          </cell>
          <cell r="E107">
            <v>13581.23</v>
          </cell>
        </row>
        <row r="117">
          <cell r="B117" t="str">
            <v>TUBO PVC ALCANTARILL. NOVAFORT D=200</v>
          </cell>
          <cell r="F117">
            <v>70213</v>
          </cell>
        </row>
        <row r="118">
          <cell r="B118" t="str">
            <v>UNION PVC ALCANT. NOVAFORT D=200MM</v>
          </cell>
          <cell r="E118">
            <v>109224.66</v>
          </cell>
        </row>
        <row r="119">
          <cell r="B119" t="str">
            <v>LUBRICANTE PVC 500 GR</v>
          </cell>
          <cell r="E119">
            <v>25886.78</v>
          </cell>
        </row>
        <row r="122">
          <cell r="B122" t="str">
            <v>TUBO PVC ALCANTARILL. NOVAFORT D=315</v>
          </cell>
          <cell r="E122">
            <v>112336.19</v>
          </cell>
        </row>
        <row r="123">
          <cell r="B123" t="str">
            <v>UNION PVC ALCANT. NOVAFORT D=315 MM</v>
          </cell>
          <cell r="E123">
            <v>337063.22</v>
          </cell>
        </row>
        <row r="124">
          <cell r="B124" t="str">
            <v>SILLA YEE O TEE 8" A 6"</v>
          </cell>
          <cell r="E124">
            <v>129264.63</v>
          </cell>
        </row>
        <row r="125">
          <cell r="B125" t="str">
            <v>TAPONES DE 6"</v>
          </cell>
          <cell r="E125">
            <v>88281.84</v>
          </cell>
        </row>
        <row r="126">
          <cell r="B126" t="str">
            <v>TUBERIA PERFORADA D=6"</v>
          </cell>
          <cell r="E126">
            <v>57654.68</v>
          </cell>
        </row>
        <row r="127">
          <cell r="B127" t="str">
            <v>TUBERIA  2" RDE 21</v>
          </cell>
          <cell r="E127">
            <v>19144.87</v>
          </cell>
        </row>
        <row r="128">
          <cell r="B128" t="str">
            <v>TUBERIA  2" RDE 13,5</v>
          </cell>
          <cell r="E128">
            <v>21150</v>
          </cell>
        </row>
        <row r="129">
          <cell r="B129" t="str">
            <v>UNION O TEE DE 2"</v>
          </cell>
          <cell r="E129">
            <v>14123.35</v>
          </cell>
        </row>
        <row r="130">
          <cell r="B130" t="str">
            <v>ASPESORES RETRACTIL TIPO POP UP</v>
          </cell>
          <cell r="E130">
            <v>164950</v>
          </cell>
        </row>
        <row r="131">
          <cell r="B131" t="str">
            <v>ACCESORIOS</v>
          </cell>
          <cell r="E131">
            <v>5778.86</v>
          </cell>
        </row>
        <row r="132">
          <cell r="B132" t="str">
            <v>TUBERÍA 1"</v>
          </cell>
          <cell r="E132">
            <v>5778.86</v>
          </cell>
        </row>
        <row r="133">
          <cell r="B133" t="str">
            <v>VALVULAS DE COMPUERTA DE 2"</v>
          </cell>
          <cell r="E133">
            <v>431900.6</v>
          </cell>
        </row>
        <row r="134">
          <cell r="B134" t="str">
            <v>TEFLON</v>
          </cell>
          <cell r="E134">
            <v>5854.59</v>
          </cell>
        </row>
        <row r="135">
          <cell r="B135" t="str">
            <v>LIMPIADOR PVC 1/32 GALON</v>
          </cell>
          <cell r="E135">
            <v>21200</v>
          </cell>
        </row>
        <row r="136">
          <cell r="B136" t="str">
            <v>SOLDAURA PVC 1/8 GALON</v>
          </cell>
          <cell r="E136">
            <v>104548.24</v>
          </cell>
        </row>
        <row r="137">
          <cell r="B137" t="str">
            <v>DISCOS DE CORTE</v>
          </cell>
          <cell r="E137">
            <v>31113.75</v>
          </cell>
        </row>
        <row r="138">
          <cell r="B138" t="str">
            <v>TUBERÍA PERFORADA 3"</v>
          </cell>
          <cell r="E138">
            <v>13727.01</v>
          </cell>
        </row>
        <row r="139">
          <cell r="B139" t="str">
            <v>LLORADEROS</v>
          </cell>
          <cell r="E139">
            <v>73333</v>
          </cell>
        </row>
        <row r="140">
          <cell r="B140" t="str">
            <v xml:space="preserve">CINTA PVC V-22 </v>
          </cell>
          <cell r="E140">
            <v>101326.86</v>
          </cell>
        </row>
        <row r="141">
          <cell r="B141" t="str">
            <v>TUBERIA PVC S D=2"</v>
          </cell>
          <cell r="E141">
            <v>12721.84</v>
          </cell>
        </row>
        <row r="143">
          <cell r="B143" t="str">
            <v>CODO PVC S 45 C*C D=3"</v>
          </cell>
          <cell r="E143">
            <v>10662</v>
          </cell>
        </row>
        <row r="145">
          <cell r="B145" t="str">
            <v>CODO PVC S 22C*C D=2"</v>
          </cell>
          <cell r="E145">
            <v>5770</v>
          </cell>
        </row>
        <row r="146">
          <cell r="B146" t="str">
            <v>CODO PVC S 90C*C D=4"</v>
          </cell>
          <cell r="E146">
            <v>18602</v>
          </cell>
        </row>
        <row r="148">
          <cell r="B148" t="str">
            <v>TUBERIA PVC S D=4"</v>
          </cell>
          <cell r="E148">
            <v>28870.68</v>
          </cell>
        </row>
        <row r="151">
          <cell r="B151" t="str">
            <v>PUNTAS DE ACERO DE 20X100 MM</v>
          </cell>
          <cell r="E151">
            <v>388.25</v>
          </cell>
        </row>
        <row r="153">
          <cell r="B153" t="str">
            <v>TUBO CODUIT D 1/2" TRAMO DE 3M</v>
          </cell>
          <cell r="E153">
            <v>14003.16</v>
          </cell>
        </row>
        <row r="154">
          <cell r="B154" t="str">
            <v>CABLE #12</v>
          </cell>
          <cell r="E154">
            <v>2933.87</v>
          </cell>
        </row>
        <row r="155">
          <cell r="B155" t="str">
            <v>CURVAS</v>
          </cell>
          <cell r="E155">
            <v>1239.05</v>
          </cell>
        </row>
        <row r="156">
          <cell r="B156" t="str">
            <v>DISCO DE CORTE</v>
          </cell>
          <cell r="E156">
            <v>35266.25</v>
          </cell>
        </row>
        <row r="157">
          <cell r="B157" t="str">
            <v>TUBO CODUIT D 1" TRAMO DE 3M</v>
          </cell>
          <cell r="E157">
            <v>17415.8</v>
          </cell>
        </row>
        <row r="158">
          <cell r="B158" t="str">
            <v>CABLE #6</v>
          </cell>
          <cell r="E158">
            <v>13015</v>
          </cell>
        </row>
        <row r="159">
          <cell r="B159" t="str">
            <v>CABLE #8</v>
          </cell>
          <cell r="E159">
            <v>6267.5</v>
          </cell>
        </row>
        <row r="160">
          <cell r="B160" t="str">
            <v>CURVAS 1/2"</v>
          </cell>
          <cell r="E160">
            <v>1383</v>
          </cell>
        </row>
        <row r="161">
          <cell r="B161" t="str">
            <v>ADAPTADOR TERMINAL 1/2"</v>
          </cell>
          <cell r="E161">
            <v>4625</v>
          </cell>
        </row>
        <row r="162">
          <cell r="B162" t="str">
            <v>CURVAS PVC 1"</v>
          </cell>
          <cell r="E162">
            <v>7420</v>
          </cell>
        </row>
        <row r="164">
          <cell r="B164" t="str">
            <v xml:space="preserve">CAJAS </v>
          </cell>
          <cell r="E164">
            <v>803.25</v>
          </cell>
        </row>
        <row r="165">
          <cell r="B165" t="str">
            <v xml:space="preserve">BOMBILLO LED </v>
          </cell>
          <cell r="E165">
            <v>35340</v>
          </cell>
        </row>
        <row r="166">
          <cell r="B166" t="str">
            <v>CINTA AISLANTE SCOT 3M</v>
          </cell>
          <cell r="E166">
            <v>25025</v>
          </cell>
        </row>
        <row r="167">
          <cell r="B167" t="str">
            <v xml:space="preserve">Gabinete General Trifasico de 3x100 Totalizador Barraje de 150 Amp con Tres parciales de 3x40 Amp y un espacio de Reserva Breaquer de caja moldeable trifasicos a 25 Kva. </v>
          </cell>
          <cell r="E167">
            <v>3500000</v>
          </cell>
        </row>
        <row r="168">
          <cell r="B168" t="str">
            <v>PUERTAS Y PORTONES METALICAS</v>
          </cell>
          <cell r="E168">
            <v>175000</v>
          </cell>
        </row>
        <row r="169">
          <cell r="B169" t="str">
            <v xml:space="preserve">modulos para divisiones, con medida de parte lateral de h=2,00m, dejando un espacio en la parte inferior de 0,20m al piso y de ancho igual a 1,10m, una parte frontal con medidas de 2,00mts dejando un espacio en la parte inferior de 0,20m, una parte fija de 0,30m de ancho y una puerta batiente de 0,60m, la puerta incluye cerrojos y bisagras. las puertas se elaboraran en lamina cal. 22 acero inox 304, con parales en tubo de acero inoxidable calibre 22 de 1"x1", incluye transporte y todo lo necesario para su correcta instalacion. </v>
          </cell>
          <cell r="E169">
            <v>7941000.5</v>
          </cell>
        </row>
        <row r="170">
          <cell r="B170" t="str">
            <v>modulos para division en los orinales de pared, consistente en una lamina  cal.22 de acero inoxidable 304 con una altura de 1,20m y ancho de 0,35 m, anclado a la pared por pernos, incluye todo lo necesario para su correcta instalacion.</v>
          </cell>
          <cell r="E170">
            <v>2233104</v>
          </cell>
        </row>
        <row r="171">
          <cell r="B171" t="str">
            <v>grama en cesped artificial tipo paisajismo de 25mm, color verde natural, compone pegantes adhesivos y todo lo necesario para su correcta instalacion.</v>
          </cell>
          <cell r="E171">
            <v>284111</v>
          </cell>
        </row>
        <row r="172">
          <cell r="B172" t="str">
            <v>modulos individuales para camerinos elaborada en melamina RH de 15mm, referencias a elegir, con medidas de 1,95 m de altura, 0,60 m de ancho y 0,30m de profundidad, utilizando un area aprox de material melamina de 2,2 mts2, incluye asiento tipo monoconcha en polipropileno en color a elegir, incluye todo lo necesario para su correcta instalacion.</v>
          </cell>
          <cell r="E172">
            <v>1032740</v>
          </cell>
        </row>
        <row r="173">
          <cell r="B173" t="str">
            <v>Banca central con almacenamiento lateral, consiste en una longitud de 2,4 mts y 1,00 mts de ancho y 0,53 mts de altura desde el suelo, 4 bases rectangulares, elaborada en tubo metalico de 2"x2" con acabados en pintura electroestatica color negro mate, incluyen base plastica. asientos en lamina de madera tipo listones de 2,4mts de largo y 0,1m de ancho, incluye todo lo necesario para su correcto funcionamiento.</v>
          </cell>
          <cell r="E173">
            <v>4305829</v>
          </cell>
        </row>
        <row r="174">
          <cell r="B174" t="str">
            <v>CIELORASO EN PVC</v>
          </cell>
          <cell r="E174">
            <v>74750</v>
          </cell>
        </row>
        <row r="175">
          <cell r="B175" t="str">
            <v>MALLA ELECTROSOLDAD</v>
          </cell>
          <cell r="E175">
            <v>12803.05</v>
          </cell>
        </row>
        <row r="176">
          <cell r="B176" t="str">
            <v>VIDRIOS DE EGURIDAD</v>
          </cell>
          <cell r="E176">
            <v>710000</v>
          </cell>
        </row>
        <row r="180">
          <cell r="B180" t="str">
            <v>TUBO ESTRUCUTURAL ( PROMEDIO )</v>
          </cell>
          <cell r="E180">
            <v>7597.37</v>
          </cell>
        </row>
        <row r="183">
          <cell r="B183" t="str">
            <v xml:space="preserve">LAMINA ACRILICA </v>
          </cell>
          <cell r="E183">
            <v>75000</v>
          </cell>
        </row>
        <row r="184">
          <cell r="B184" t="str">
            <v>ACCESORIOS PARA LAMINA ACRILICA</v>
          </cell>
          <cell r="E184">
            <v>5000</v>
          </cell>
        </row>
        <row r="185">
          <cell r="B185" t="str">
            <v>BAJANTE BLANCA</v>
          </cell>
          <cell r="E185">
            <v>22000</v>
          </cell>
        </row>
        <row r="186">
          <cell r="B186" t="str">
            <v>SOPORTE BAJANTE</v>
          </cell>
          <cell r="E186">
            <v>2200</v>
          </cell>
        </row>
        <row r="187">
          <cell r="B187" t="str">
            <v>CANAL BLANCA</v>
          </cell>
          <cell r="E187">
            <v>24833.333333333332</v>
          </cell>
        </row>
        <row r="188">
          <cell r="B188" t="str">
            <v>SOPORTE CANAL</v>
          </cell>
          <cell r="E188">
            <v>2800</v>
          </cell>
        </row>
        <row r="189">
          <cell r="B189" t="str">
            <v>UNION BAJANTE</v>
          </cell>
          <cell r="E189">
            <v>20700</v>
          </cell>
        </row>
        <row r="190">
          <cell r="B190" t="str">
            <v xml:space="preserve">TAPA   </v>
          </cell>
          <cell r="E190">
            <v>4900</v>
          </cell>
        </row>
        <row r="192">
          <cell r="B192" t="str">
            <v>BOMBA PARA POZO PROFUNDO DE 6" DE 10HP</v>
          </cell>
          <cell r="E192">
            <v>24757950</v>
          </cell>
        </row>
        <row r="194">
          <cell r="B194" t="str">
            <v>LADRILLO cell m12 Split 12,5*19*39 divisorio</v>
          </cell>
          <cell r="E194">
            <v>5794.5</v>
          </cell>
        </row>
        <row r="195">
          <cell r="B195" t="str">
            <v>BANCA EN CONCRETO 21 MPA, 0,50M DE ANCHO PARA SENTADERO MONOCONCHA EN POLIPROPILENO, E=0,10M, RECUBIERTA EN PINTURA BLANCA</v>
          </cell>
          <cell r="E195">
            <v>284788.5</v>
          </cell>
        </row>
        <row r="196">
          <cell r="B196" t="str">
            <v xml:space="preserve">ELEMENTOS DE CUBIERTAS Y SILLAS PARA SUPLENTES </v>
          </cell>
          <cell r="E196">
            <v>24190000</v>
          </cell>
        </row>
        <row r="197">
          <cell r="B197" t="str">
            <v>LETRERO EN ACRILICO</v>
          </cell>
        </row>
      </sheetData>
      <sheetData sheetId="18"/>
      <sheetData sheetId="19"/>
      <sheetData sheetId="2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 CAPIT"/>
      <sheetName val="PRESUPUESTO OFICIAL (Entidad)"/>
      <sheetName val="MANO DE OBRA"/>
      <sheetName val="FACTOR MULTIPLICADOR"/>
      <sheetName val="CANTIDADES"/>
      <sheetName val="APUS"/>
      <sheetName val="APUS BASICOS"/>
      <sheetName val="APUS CAPITULO 1 y 2"/>
      <sheetName val="APUS CAPITULO 3"/>
      <sheetName val="APUS CAPITULO 4"/>
      <sheetName val="APUS CAPITULO 8"/>
      <sheetName val="APUS CAPITULO 9"/>
      <sheetName val="APUS CAPITULO 5"/>
      <sheetName val="APUS CAPITULO 6"/>
      <sheetName val="APUS CAPITULO 7"/>
      <sheetName val="recursos"/>
      <sheetName val="PGIO"/>
      <sheetName val="AIU"/>
      <sheetName val="INTERVENTORIA"/>
    </sheetNames>
    <sheetDataSet>
      <sheetData sheetId="0"/>
      <sheetData sheetId="1"/>
      <sheetData sheetId="2">
        <row r="13">
          <cell r="C13" t="str">
            <v>CUADRILLA DE CONSTRUCCIÓN 0X1</v>
          </cell>
          <cell r="L13">
            <v>7445</v>
          </cell>
        </row>
        <row r="17">
          <cell r="C17" t="str">
            <v>CUADRILLA DE CONSTRUCCIÓN 1X1</v>
          </cell>
          <cell r="I17">
            <v>118625</v>
          </cell>
        </row>
        <row r="18">
          <cell r="C18" t="str">
            <v>CUADRILLA DE CONSTRUCCIÓN 1X2</v>
          </cell>
          <cell r="I18">
            <v>166075</v>
          </cell>
        </row>
        <row r="20">
          <cell r="C20" t="str">
            <v>CUADRILLA DE CONSTRUCCIÓN 1X4</v>
          </cell>
          <cell r="I20">
            <v>260975</v>
          </cell>
        </row>
        <row r="27">
          <cell r="C27" t="str">
            <v>CUADRILLA DE ESPECIALIDAD 1X1</v>
          </cell>
          <cell r="I27">
            <v>151840</v>
          </cell>
        </row>
        <row r="47">
          <cell r="C47" t="str">
            <v xml:space="preserve">Topógrafo </v>
          </cell>
          <cell r="J47">
            <v>20549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73">
          <cell r="B73" t="str">
            <v>PINTURA ACRILICA</v>
          </cell>
          <cell r="E73">
            <v>180000</v>
          </cell>
        </row>
      </sheetData>
      <sheetData sheetId="16"/>
      <sheetData sheetId="17"/>
      <sheetData sheetId="1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7417stiA"/>
      <sheetName val="Tablas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Curva S Llanos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INST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SABANA"/>
      <sheetName val="Civil"/>
      <sheetName val="A_A310"/>
      <sheetName val="A_G105"/>
      <sheetName val="A_G200"/>
      <sheetName val="PS P-514"/>
      <sheetName val="E21"/>
      <sheetName val="main"/>
      <sheetName val="API93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LISTA DE LAS MACROS "/>
      <sheetName val="BHA"/>
      <sheetName val="PDM RUN"/>
      <sheetName val="RES GASOL"/>
      <sheetName val="POZOS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SC"/>
      <sheetName val="59y22%"/>
      <sheetName val="Sheet1"/>
      <sheetName val="rencst0599"/>
      <sheetName val="Tabla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BD"/>
      <sheetName val="Aprobado 2019"/>
      <sheetName val="Hoja1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Datos_C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AUX"/>
      <sheetName val="MARCO"/>
      <sheetName val="Informe díario"/>
      <sheetName val="Base_P10"/>
      <sheetName val="Base_P50"/>
      <sheetName val="Base_P90"/>
      <sheetName val="Prod_Inv_P10"/>
      <sheetName val="Prod_Inv_P50"/>
      <sheetName val="Prod_Inv_P90"/>
      <sheetName val="Especificaciones"/>
      <sheetName val="CURVA_S4"/>
      <sheetName val="mto_electr_4"/>
      <sheetName val="Curva_&quot;S&quot;_General4"/>
      <sheetName val="1__MODELO_60KB4"/>
      <sheetName val="M_O_3"/>
      <sheetName val="MOD-DEV_XLS2"/>
      <sheetName val="LISTA_DE_LAS_MACROS_2"/>
      <sheetName val="Proforma_Guia2"/>
      <sheetName val="BDD_Operadores2"/>
      <sheetName val="Recursos_HH2"/>
      <sheetName val="Recursos_HE2"/>
      <sheetName val="RES_GASOL2"/>
      <sheetName val="PDM_RUN2"/>
      <sheetName val="EQUIPOS_CIVILES2"/>
      <sheetName val="PS_P-5142"/>
      <sheetName val="Data_Tables2"/>
      <sheetName val="Pilares_e_iniciativas2"/>
      <sheetName val="Wind_Loads2"/>
      <sheetName val="Fab__152"/>
      <sheetName val="Datos-No_imprimir2"/>
      <sheetName val="Reaj__(CHAL_)2"/>
      <sheetName val="Curva_S_Llanos2"/>
      <sheetName val="Page_22"/>
      <sheetName val="cantidades_pH32"/>
      <sheetName val="HOJA_DE_COSTOS2"/>
      <sheetName val="LISTAS_DESPLEGABLES2"/>
      <sheetName val="DIAM_TUB2"/>
      <sheetName val="PxQ_20062"/>
      <sheetName val="ZONAS_1_-_2_-_32"/>
      <sheetName val="Especificaciones__2"/>
      <sheetName val="ACTUAL"/>
      <sheetName val="Param"/>
      <sheetName val="PS"/>
      <sheetName val="Info-Portaf"/>
      <sheetName val="Resumen_tarifas_PERSONAL1"/>
      <sheetName val="Tabla_de_Salarios1"/>
      <sheetName val="Tarifas_EQUIPOS1"/>
      <sheetName val="API_-_218271"/>
      <sheetName val="Aprobado_2019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Curva_&quot;S&quot;_General5"/>
      <sheetName val="CURVA_S5"/>
      <sheetName val="mto_electr_5"/>
      <sheetName val="M_O_4"/>
      <sheetName val="1__MODELO_60KB5"/>
      <sheetName val="MOD-DEV_XLS3"/>
      <sheetName val="LISTA_DE_LAS_MACROS_3"/>
      <sheetName val="PDM_RUN3"/>
      <sheetName val="Proforma_Guia3"/>
      <sheetName val="RES_GASOL3"/>
      <sheetName val="EQUIPOS_CIVILES3"/>
      <sheetName val="BDD_Operadores3"/>
      <sheetName val="Recursos_HH3"/>
      <sheetName val="Recursos_HE3"/>
      <sheetName val="Data_Tables3"/>
      <sheetName val="Pilares_e_iniciativas3"/>
      <sheetName val="Wind_Loads3"/>
      <sheetName val="Fab__153"/>
      <sheetName val="Datos-No_imprimir3"/>
      <sheetName val="Reaj__(CHAL_)3"/>
      <sheetName val="PS_P-5143"/>
      <sheetName val="Curva_S_Llanos3"/>
      <sheetName val="Page_23"/>
      <sheetName val="cantidades_pH33"/>
      <sheetName val="HOJA_DE_COSTOS3"/>
      <sheetName val="LISTAS_DESPLEGABLES3"/>
      <sheetName val="DIAM_TUB3"/>
      <sheetName val="PxQ_20063"/>
      <sheetName val="ZONAS_1_-_2_-_33"/>
      <sheetName val="Especificaciones__3"/>
      <sheetName val="Resumen_tarifas_PERSONAL2"/>
      <sheetName val="Tabla_de_Salarios2"/>
      <sheetName val="Tarifas_EQUIPOS2"/>
      <sheetName val="API_-_218272"/>
      <sheetName val="Aprobado_20191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Curva_&quot;S&quot;_General6"/>
      <sheetName val="CURVA_S6"/>
      <sheetName val="mto_electr_6"/>
      <sheetName val="M_O_5"/>
      <sheetName val="1__MODELO_60KB6"/>
      <sheetName val="MOD-DEV_XLS4"/>
      <sheetName val="LISTA_DE_LAS_MACROS_4"/>
      <sheetName val="PDM_RUN4"/>
      <sheetName val="BDD_Operadores4"/>
      <sheetName val="Recursos_HH4"/>
      <sheetName val="Recursos_HE4"/>
      <sheetName val="Proforma_Guia4"/>
      <sheetName val="RES_GASOL4"/>
      <sheetName val="EQUIPOS_CIVILES4"/>
      <sheetName val="Data_Tables4"/>
      <sheetName val="Pilares_e_iniciativas4"/>
      <sheetName val="Wind_Loads4"/>
      <sheetName val="Fab__154"/>
      <sheetName val="Datos-No_imprimir4"/>
      <sheetName val="Reaj__(CHAL_)4"/>
      <sheetName val="PS_P-5144"/>
      <sheetName val="ZONAS_1_-_2_-_34"/>
      <sheetName val="Curva_&quot;S&quot;_General7"/>
      <sheetName val="CURVA_S7"/>
      <sheetName val="mto_electr_7"/>
      <sheetName val="M_O_6"/>
      <sheetName val="1__MODELO_60KB7"/>
      <sheetName val="MOD-DEV_XLS5"/>
      <sheetName val="LISTA_DE_LAS_MACROS_5"/>
      <sheetName val="PDM_RUN5"/>
      <sheetName val="BDD_Operadores5"/>
      <sheetName val="Recursos_HH5"/>
      <sheetName val="Recursos_HE5"/>
      <sheetName val="Proforma_Guia5"/>
      <sheetName val="RES_GASOL5"/>
      <sheetName val="EQUIPOS_CIVILES5"/>
      <sheetName val="Data_Tables5"/>
      <sheetName val="Pilares_e_iniciativas5"/>
      <sheetName val="Wind_Loads5"/>
      <sheetName val="Fab__155"/>
      <sheetName val="Datos-No_imprimir5"/>
      <sheetName val="Reaj__(CHAL_)5"/>
      <sheetName val="PS_P-5145"/>
      <sheetName val="ZONAS_1_-_2_-_35"/>
      <sheetName val="WRut"/>
      <sheetName val="F-C-01"/>
      <sheetName val="Frentes o cuadrillas"/>
      <sheetName val="Administrador de desplegables"/>
      <sheetName val="Index_Graph1"/>
      <sheetName val="C.C"/>
      <sheetName val="UnitAnal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 refreshError="1"/>
      <sheetData sheetId="245" refreshError="1"/>
      <sheetData sheetId="246" refreshError="1"/>
      <sheetData sheetId="247" refreshError="1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 refreshError="1"/>
      <sheetData sheetId="355"/>
      <sheetData sheetId="356" refreshError="1"/>
      <sheetData sheetId="357" refreshError="1"/>
      <sheetData sheetId="358" refreshError="1"/>
      <sheetData sheetId="359" refreshError="1"/>
      <sheetData sheetId="36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POZOS"/>
      <sheetName val="Puntos"/>
      <sheetName val="Pag1"/>
      <sheetName val="IDATA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CAPEX POSOS"/>
      <sheetName val="APUS NUEVOS-1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1. MODELO 60KB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INV"/>
      <sheetName val="AASH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  <sheetName val="#¡REF"/>
      <sheetName val="EST0798.XLS"/>
      <sheetName val="INST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LIQUIDACIONESPERSO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  <sheetName val="[EST0798.XLS]__cceficiente_sh_6"/>
      <sheetName val="Modelo financiero"/>
      <sheetName val="EST0798.XLS"/>
      <sheetName val="[EST0798.XLS]__cceficiente_sh_2"/>
      <sheetName val="[EST0798.XLS]__cceficiente_sh_3"/>
      <sheetName val="[EST0798.XLS]__cceficiente_sh_4"/>
      <sheetName val="[EST0798.XLS]__cceficiente_sh_5"/>
      <sheetName val="[EST0798.XLS]__cceficiente_sh_7"/>
      <sheetName val="[EST0798.XLS]__cceficiente_sh_8"/>
      <sheetName val="[EST0798.XLS]__cceficiente_sh_9"/>
      <sheetName val="[EST0798.XLS]__cceficiente_s_10"/>
      <sheetName val="[EST0798.XLS]__cceficiente_s_12"/>
      <sheetName val="[EST0798.XLS]__cceficiente_s_11"/>
      <sheetName val="[EST0798.XLS]__cceficiente_s_13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HISTORICOS FUEL OIL EXP"/>
      <sheetName val="PR 1"/>
      <sheetName val="\Nuevos APU Córdoba\a  aaInform"/>
      <sheetName val="\E\Nuevos APU Córdoba\a  aaInfo"/>
      <sheetName val="\Users\JoseGabriel\Documents\Mi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EQUIPOS"/>
      <sheetName val="MANO DE OBRA"/>
      <sheetName val="TRANSPORTE"/>
      <sheetName val="_aCCIDENTES_DE_1995___1996_xl_6"/>
      <sheetName val="//ccefici"/>
      <sheetName val="//d.docs.live.net/a  aaInformac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SEGUIM Y REPROG MES 1 (2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_aCCIDENTES_DE_1995___1996_xl_2"/>
      <sheetName val="_aCCIDENTES_DE_1995___1996_xl_3"/>
      <sheetName val="_aCCIDENTES_DE_1995___1996_xl_4"/>
      <sheetName val="_aCCIDENTES_DE_1995___1996_xl_5"/>
      <sheetName val="_a  aaInformación GRUPO 4_A MIn"/>
      <sheetName val="Inicio"/>
      <sheetName val="CANT OBRA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 refreshError="1"/>
      <sheetData sheetId="299" refreshError="1"/>
      <sheetData sheetId="300"/>
      <sheetData sheetId="301" refreshError="1"/>
      <sheetData sheetId="302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/>
      <sheetData sheetId="345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Pronósticos de Petróleo GLL"/>
      <sheetName val="Consolidado_Reservas"/>
      <sheetName val="Reservas_de_Petróleo"/>
      <sheetName val="Cronograma_de_Eventos"/>
      <sheetName val="Reporte_mensual_1999-2000"/>
      <sheetName val="Reporte_2000_-_2024"/>
      <sheetName val="Reporte_1"/>
      <sheetName val="Reporte_2"/>
      <sheetName val="Reporte_3"/>
      <sheetName val="Reporte_4"/>
      <sheetName val="Reporte_5"/>
      <sheetName val="Reporte_2000_-_2004"/>
      <sheetName val="PronPozos_Apiay"/>
      <sheetName val="PronPozos_Suria"/>
      <sheetName val="PronPozos_RefLibertad"/>
      <sheetName val="Puntos"/>
      <sheetName val="TABLAS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\\Escritorio\amv 2011\a  aaInfo"/>
      <sheetName val="\\Giovanni\administracion vial\"/>
      <sheetName val="\MONTO AGOTABLE 2010\a  aaInfor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[aCCIDENTES DE 1995 - 1996.xls]"/>
      <sheetName val="Base Muestra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\AMV _ no borrar\PRESUPUESTOS\a"/>
      <sheetName val="\I\AMV _ no borrar\PRESUPUESTOS"/>
      <sheetName val="\G\I\AMV _ no borrar\PRESUPUEST"/>
      <sheetName val="\G\A\a  aaInformación GRUPO 4\A"/>
      <sheetName val="Lista obr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G.G"/>
      <sheetName val="HISTORICOS FUEL OIL EXP"/>
      <sheetName val="PR 1"/>
      <sheetName val="CANT OBRA"/>
      <sheetName val="\Users\ANDRES FELIPE MUÑOZ\Down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Insum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precios-básicos2002"/>
      <sheetName val="APUs"/>
      <sheetName val="_a  aaInformación GRUPO 4_A MIn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_aCCIDENTES_DE_1995___1996_xl_2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OSTOS UNITARIOS"/>
      <sheetName val="CA-2909"/>
      <sheetName val="aactividad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LETRAS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 refreshError="1"/>
      <sheetData sheetId="118" refreshError="1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CONT_ADI"/>
      <sheetName val="_MANTENIMIENTO RUTA 1001_MARZO "/>
      <sheetName val="_I_MANTENIMIENTO RUTA 1001_MARZ"/>
      <sheetName val="Materiales"/>
      <sheetName val="Cuadrillas"/>
      <sheetName val="Concretos y morteros"/>
      <sheetName val="Equipo"/>
      <sheetName val="Datos iniciales "/>
      <sheetName val="Transporte"/>
      <sheetName val="\Users\USUARIO\Downloads\MANTEN"/>
      <sheetName val="Formulario N° 4"/>
      <sheetName val="INDICMICROEMP"/>
      <sheetName val="INDICE"/>
      <sheetName val="Fornato 6"/>
      <sheetName val="Datos"/>
      <sheetName val="Jornal"/>
      <sheetName val="\G\I\MANTENIMIENTO RUTA 1001_MA"/>
      <sheetName val="\D\MANTENIMIENTO RUTA 1001_MARZ"/>
      <sheetName val="\G\D\MANTENIMIENTO RUTA 1001_MA"/>
      <sheetName val="#REF"/>
      <sheetName val="\I\I\MANTENIMIENTO RUTA 1001_MA"/>
      <sheetName val="\Users\Personal\Downloads\MANTE"/>
      <sheetName val="TOTALES"/>
      <sheetName val="[a  aaInformación]__cceficien_2"/>
      <sheetName val="[a  aaInformación][a  aaInforma"/>
      <sheetName val="lisprecios"/>
      <sheetName val="PERSONAL"/>
      <sheetName val="PRESTACIONES SOCIALES"/>
      <sheetName val="M.O.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precios-básicos2002"/>
      <sheetName val="ITEMS"/>
      <sheetName val="HER"/>
      <sheetName val="MAT"/>
      <sheetName val="PER"/>
      <sheetName val="TRANS"/>
      <sheetName val="[a  aaInformación]__cceficie_11"/>
      <sheetName val="[a  aaInformación]__cceficien_3"/>
      <sheetName val="[a  aaInformación]__cceficien_4"/>
      <sheetName val="[a  aaInformación]__cceficien_5"/>
      <sheetName val="[a  aaInformación]//cceficiente"/>
      <sheetName val="[a  aaInformación]__cceficien_6"/>
      <sheetName val="[a  aaInformación]__cceficien_7"/>
      <sheetName val="[a  aaInformación]__cceficien_8"/>
      <sheetName val="[a  aaInformación]__cceficien_9"/>
      <sheetName val="[a  aaInformación]__cceficie_10"/>
      <sheetName val="[a  aaInformación]__cceficie_13"/>
      <sheetName val="[a  aaInformación]__cceficie_12"/>
      <sheetName val="Emboquillar"/>
      <sheetName val="Acometidacobrerígido"/>
      <sheetName val="Acometidatoma"/>
      <sheetName val="Acometidahasta1&quot;"/>
      <sheetName val="[a  aaInformación]__cceficie_16"/>
      <sheetName val="[a  aaInformación]__cceficie_14"/>
      <sheetName val="[a  aaInformación]__cceficie_15"/>
      <sheetName val="[a  aaInformación]__cceficie_17"/>
      <sheetName val="PANEL"/>
      <sheetName val="Res-Accide-10"/>
      <sheetName val="Base Datos"/>
      <sheetName val="Paramtrias"/>
      <sheetName val="PRESUP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7"/>
      <sheetName val="[a  aaInformación]__192_168_0_8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INFORME SEMANAL"/>
      <sheetName val="AVANCE SEMANAL"/>
      <sheetName val="CLIMA mes"/>
      <sheetName val="REG FOTO"/>
      <sheetName val="SISOMA"/>
      <sheetName val="\Users\LENOVO\Downloads\Users\A"/>
      <sheetName val="PRECIOS"/>
      <sheetName val="[a  aaInformación]__cceficie_19"/>
      <sheetName val="[a  aaInformación]__cceficie_18"/>
      <sheetName val="[a  aaInformación]__cceficie_20"/>
      <sheetName val="[a  aaInformación]__cceficie_22"/>
      <sheetName val="[a  aaInformación]__cceficie_21"/>
      <sheetName val="[a  aaInformación]__cceficie_23"/>
      <sheetName val="[a  aaInformación]__cceficie_24"/>
      <sheetName val="[a  aaInformación]__cceficie_25"/>
      <sheetName val="[a  aaInformación]__cceficie_26"/>
      <sheetName val="[a  aaInformación]__cceficie_27"/>
      <sheetName val="[a  aaInformación]__cceficie_28"/>
      <sheetName val="[a  aaInformación]__cceficie_29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cceficie_30"/>
      <sheetName val="[a  aaInformación]__cceficie_31"/>
      <sheetName val="[a  aaInformación]__cceficie_32"/>
      <sheetName val="[a  aaInformación]__cceficie_33"/>
      <sheetName val="días habiles 2015"/>
      <sheetName val="[a  aaInformación]__cceficie_34"/>
      <sheetName val="[a  aaInformación]__cceficie_35"/>
      <sheetName val="[a  aaInformación]__cceficie_36"/>
      <sheetName val="[a  aaInformación]__cceficie_37"/>
      <sheetName val="[a  aaInformación]__cceficie_38"/>
      <sheetName val="[a  aaInformación]__cceficie_39"/>
      <sheetName val="Ppto Rev. A"/>
      <sheetName val="EQALT"/>
      <sheetName val="[a  aaInformación]__cceficie_40"/>
      <sheetName val="Banderas"/>
      <sheetName val="\G\MANTENIMIENTO RUTA 1001_MARZ"/>
      <sheetName val="46W9"/>
      <sheetName val="Presentacion"/>
      <sheetName val="AJIZAL 3335"/>
      <sheetName val="SABANETA 3335"/>
      <sheetName val="Datos Generales"/>
      <sheetName val="\MANTENIMIENTO_RUTA_1001_MARZO_"/>
      <sheetName val="ANEXO_IX"/>
      <sheetName val="\I\MANTENIMIENTO_RUTA_1001_MARZ"/>
      <sheetName val="\F\MANTENIMIENTO_RUTA_1001_MARZ"/>
      <sheetName val="Formulario_N°_4"/>
      <sheetName val="\G\I\MANTENIMIENTO_RUTA_1001_MA"/>
      <sheetName val="\D\MANTENIMIENTO_RUTA_1001_MARZ"/>
      <sheetName val="\G\D\MANTENIMIENTO_RUTA_1001_MA"/>
      <sheetName val="Fornato_6"/>
      <sheetName val="\I\I\MANTENIMIENTO_RUTA_1001_MA"/>
      <sheetName val="//cceficiente_sharepoint_com/MA"/>
      <sheetName val="[a  aaInformación]__cceficie_49"/>
      <sheetName val="[a  aaInformación]__cceficie_47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50"/>
      <sheetName val="Formulario_N°_41"/>
      <sheetName val="\MANTENIMIENTO_RUTA_1001_MARZO1"/>
      <sheetName val="ANEXO_IX1"/>
      <sheetName val="\I\MANTENIMIENTO_RUTA_1001_MAR1"/>
      <sheetName val="\F\MANTENIMIENTO_RUTA_1001_MAR1"/>
      <sheetName val="Fornato_61"/>
      <sheetName val="\G\I\MANTENIMIENTO_RUTA_1001_M1"/>
      <sheetName val="\D\MANTENIMIENTO_RUTA_1001_MAR1"/>
      <sheetName val="\G\D\MANTENIMIENTO_RUTA_1001_M1"/>
      <sheetName val="\I\I\MANTENIMIENTO_RUTA_1001_M1"/>
      <sheetName val="M_O_"/>
      <sheetName val="Concretos_y_morteros"/>
      <sheetName val="Datos_iniciales_"/>
      <sheetName val="a__aaInformación7"/>
      <sheetName val="Formulario_N°_43"/>
      <sheetName val="\MANTENIMIENTO_RUTA_1001_MARZO3"/>
      <sheetName val="ANEXO_IX3"/>
      <sheetName val="\I\MANTENIMIENTO_RUTA_1001_MAR3"/>
      <sheetName val="\F\MANTENIMIENTO_RUTA_1001_MAR3"/>
      <sheetName val="Fornato_63"/>
      <sheetName val="\G\I\MANTENIMIENTO_RUTA_1001_M3"/>
      <sheetName val="\D\MANTENIMIENTO_RUTA_1001_MAR3"/>
      <sheetName val="\G\D\MANTENIMIENTO_RUTA_1001_M3"/>
      <sheetName val="\I\I\MANTENIMIENTO_RUTA_1001_M3"/>
      <sheetName val="M_O_2"/>
      <sheetName val="Concretos_y_morteros2"/>
      <sheetName val="Datos_iniciales_2"/>
      <sheetName val="Formulario_N°_42"/>
      <sheetName val="\MANTENIMIENTO_RUTA_1001_MARZO2"/>
      <sheetName val="ANEXO_IX2"/>
      <sheetName val="\I\MANTENIMIENTO_RUTA_1001_MAR2"/>
      <sheetName val="\F\MANTENIMIENTO_RUTA_1001_MAR2"/>
      <sheetName val="Fornato_62"/>
      <sheetName val="\G\I\MANTENIMIENTO_RUTA_1001_M2"/>
      <sheetName val="\D\MANTENIMIENTO_RUTA_1001_MAR2"/>
      <sheetName val="\G\D\MANTENIMIENTO_RUTA_1001_M2"/>
      <sheetName val="\I\I\MANTENIMIENTO_RUTA_1001_M2"/>
      <sheetName val="M_O_1"/>
      <sheetName val="Concretos_y_morteros1"/>
      <sheetName val="Datos_iniciales_1"/>
      <sheetName val="a__aaInformación8"/>
      <sheetName val="aCCIDENTES_DE_1995_-_19964"/>
      <sheetName val="Formulario_N°_44"/>
      <sheetName val="\MANTENIMIENTO_RUTA_1001_MARZO4"/>
      <sheetName val="ANEXO_IX4"/>
      <sheetName val="\I\MANTENIMIENTO_RUTA_1001_MAR4"/>
      <sheetName val="\F\MANTENIMIENTO_RUTA_1001_MAR4"/>
      <sheetName val="Fornato_64"/>
      <sheetName val="\G\I\MANTENIMIENTO_RUTA_1001_M4"/>
      <sheetName val="\D\MANTENIMIENTO_RUTA_1001_MAR4"/>
      <sheetName val="\G\D\MANTENIMIENTO_RUTA_1001_M4"/>
      <sheetName val="\I\I\MANTENIMIENTO_RUTA_1001_M4"/>
      <sheetName val="M_O_3"/>
      <sheetName val="Concretos_y_morteros3"/>
      <sheetName val="Datos_iniciales_3"/>
      <sheetName val="a__aaInformación9"/>
      <sheetName val="a__aaInformación10"/>
      <sheetName val="[a  aaInformación]__cceficie_53"/>
      <sheetName val="[a  aaInformación]__cceficie_51"/>
      <sheetName val="[a  aaInformación]__cceficie_52"/>
      <sheetName val="CrudosA"/>
      <sheetName val="casosWTI"/>
      <sheetName val="\\Pc2\amv1-real\MANTENIMIENTO R"/>
      <sheetName val="[a  aaInformación]__invias_my_3"/>
      <sheetName val="[a  aaInformación]__invias_my_4"/>
      <sheetName val="[a  aaInformación]__invias_my_2"/>
      <sheetName val="[a  aaInformación]__cceficie_57"/>
      <sheetName val="[a  aaInformación]__cceficie_54"/>
      <sheetName val="[a  aaInformación]__cceficie_55"/>
      <sheetName val="[a  aaInformación]__cceficie_56"/>
      <sheetName val="_F_MANTENIMIENTO RUTA 1001_MARZ"/>
      <sheetName val="__SERVIDOR_Public2_MANTENIMIENT"/>
      <sheetName val="_Users_USUARIO_Downloads_MANTEN"/>
      <sheetName val="_a  aaInformación___cceficien_3"/>
      <sheetName val="_a  aaInformación___cceficien_2"/>
      <sheetName val="_a  aaInformación___cceficie_15"/>
      <sheetName val="_a  aaInformación___cceficien_6"/>
      <sheetName val="_a  aaInformación___cceficien_4"/>
      <sheetName val="_a  aaInformación___cceficien_5"/>
      <sheetName val="_a  aaInformación___cceficiente"/>
      <sheetName val="_G_I_MANTENIMIENTO RUTA 1001_MA"/>
      <sheetName val="_D_MANTENIMIENTO RUTA 1001_MARZ"/>
      <sheetName val="_G_D_MANTENIMIENTO RUTA 1001_MA"/>
      <sheetName val="_I_I_MANTENIMIENTO RUTA 1001_MA"/>
      <sheetName val="_Users_Personal_Downloads_MANTE"/>
      <sheetName val="_a  aaInformación___cceficien_7"/>
      <sheetName val="_a  aaInformación___cceficie_14"/>
      <sheetName val="_a  aaInformación___cceficien_8"/>
      <sheetName val="_a  aaInformación___cceficie_12"/>
      <sheetName val="_a  aaInformación___cceficie_10"/>
      <sheetName val="_a  aaInformación___cceficien_9"/>
      <sheetName val="_a  aaInformación___cceficie_11"/>
      <sheetName val="_a  aaInformación___cceficie_13"/>
      <sheetName val="[a  aaInformación]__cceficie_58"/>
      <sheetName val="PLAN DE INVERSION ANTICIPO"/>
      <sheetName val="inv mensual"/>
      <sheetName val="borrador flujo inv"/>
      <sheetName val="social-ambiental"/>
      <sheetName val="AU"/>
      <sheetName val="[a  aaInformación]__cceficie_62"/>
      <sheetName val="[a  aaInformación]__cceficie_61"/>
      <sheetName val="[a  aaInformación]__cceficie_59"/>
      <sheetName val="[a  aaInformación]__cceficie_60"/>
      <sheetName val="[a  aaInformación]__cceficie_63"/>
      <sheetName val="[a  aaInformación]__cceficie_64"/>
      <sheetName val="[a  aaInformación]__cceficie_65"/>
      <sheetName val="[a  aaInformación]__cceficie_76"/>
      <sheetName val="[a  aaInformación]__cceficie_66"/>
      <sheetName val="[a  aaInformación]__cceficie_67"/>
      <sheetName val="[a  aaInformación]__cceficie_71"/>
      <sheetName val="[a  aaInformación]__cceficie_70"/>
      <sheetName val="[a  aaInformación]__cceficie_68"/>
      <sheetName val="[a  aaInformación]__cceficie_69"/>
      <sheetName val="[a  aaInformación]__cceficie_72"/>
      <sheetName val="[a  aaInformación]__cceficie_73"/>
      <sheetName val="[a  aaInformación]__cceficie_74"/>
      <sheetName val="[a  aaInformación]__cceficie_75"/>
      <sheetName val="[a  aaInformación]__cceficie_77"/>
      <sheetName val="[a  aaInformación]__cceficie_78"/>
      <sheetName val="[a  aaInformación]__cceficie_79"/>
      <sheetName val="[a  aaInformación]__cceficie_80"/>
      <sheetName val="[a  aaInformación]__cceficie_81"/>
      <sheetName val="[a  aaInformación]__cceficie_8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/>
      <sheetData sheetId="123"/>
      <sheetData sheetId="124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/>
      <sheetData sheetId="285"/>
      <sheetData sheetId="286"/>
      <sheetData sheetId="287"/>
      <sheetData sheetId="288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  <sheetName val="ESTADO RED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  <sheetData sheetId="4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INTERVENTOR129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  <sheetName val="Info-Portaf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  <sheetData sheetId="3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80</v>
          </cell>
          <cell r="K4">
            <v>80</v>
          </cell>
          <cell r="L4">
            <v>80</v>
          </cell>
          <cell r="M4">
            <v>80</v>
          </cell>
          <cell r="N4">
            <v>80</v>
          </cell>
          <cell r="O4">
            <v>80</v>
          </cell>
          <cell r="P4">
            <v>80</v>
          </cell>
          <cell r="Q4">
            <v>80</v>
          </cell>
          <cell r="R4">
            <v>80</v>
          </cell>
          <cell r="S4">
            <v>80</v>
          </cell>
          <cell r="T4">
            <v>80</v>
          </cell>
          <cell r="U4">
            <v>80</v>
          </cell>
          <cell r="V4">
            <v>80</v>
          </cell>
          <cell r="W4">
            <v>80</v>
          </cell>
          <cell r="X4">
            <v>80</v>
          </cell>
          <cell r="Y4">
            <v>80</v>
          </cell>
          <cell r="Z4">
            <v>80</v>
          </cell>
          <cell r="AA4">
            <v>80</v>
          </cell>
          <cell r="AB4">
            <v>80</v>
          </cell>
          <cell r="AC4">
            <v>80</v>
          </cell>
          <cell r="AD4">
            <v>80</v>
          </cell>
          <cell r="AE4">
            <v>80</v>
          </cell>
          <cell r="AF4">
            <v>80</v>
          </cell>
          <cell r="AG4">
            <v>80</v>
          </cell>
          <cell r="AH4">
            <v>80</v>
          </cell>
          <cell r="AI4">
            <v>80</v>
          </cell>
          <cell r="AJ4">
            <v>80</v>
          </cell>
          <cell r="AK4">
            <v>80</v>
          </cell>
          <cell r="AL4">
            <v>80</v>
          </cell>
          <cell r="AM4">
            <v>80</v>
          </cell>
          <cell r="AN4">
            <v>80</v>
          </cell>
          <cell r="AO4">
            <v>80</v>
          </cell>
          <cell r="AP4">
            <v>80</v>
          </cell>
          <cell r="AQ4">
            <v>80</v>
          </cell>
          <cell r="AR4">
            <v>80</v>
          </cell>
          <cell r="AS4">
            <v>80</v>
          </cell>
          <cell r="AT4">
            <v>80</v>
          </cell>
          <cell r="AU4">
            <v>80</v>
          </cell>
          <cell r="AV4">
            <v>80</v>
          </cell>
          <cell r="AW4">
            <v>80</v>
          </cell>
          <cell r="AX4">
            <v>284168.42105263157</v>
          </cell>
          <cell r="AY4">
            <v>284168.25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284168.25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284168.25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284168.25</v>
          </cell>
          <cell r="BU4">
            <v>284168.25</v>
          </cell>
          <cell r="BV4">
            <v>284168.25</v>
          </cell>
          <cell r="BW4">
            <v>284168.25</v>
          </cell>
          <cell r="BX4">
            <v>284168.25</v>
          </cell>
          <cell r="BY4">
            <v>284168.25</v>
          </cell>
          <cell r="BZ4">
            <v>284168.25</v>
          </cell>
          <cell r="CA4">
            <v>284168.25</v>
          </cell>
          <cell r="CB4">
            <v>284168.25</v>
          </cell>
          <cell r="CC4">
            <v>284168.25</v>
          </cell>
          <cell r="CD4">
            <v>284168.25</v>
          </cell>
          <cell r="CE4">
            <v>284168.25</v>
          </cell>
          <cell r="CF4">
            <v>284168.25</v>
          </cell>
          <cell r="CG4">
            <v>284168.25</v>
          </cell>
          <cell r="CH4">
            <v>284168.25</v>
          </cell>
          <cell r="CI4">
            <v>284168.25</v>
          </cell>
          <cell r="CJ4">
            <v>284168.25</v>
          </cell>
          <cell r="CK4">
            <v>284168.25</v>
          </cell>
        </row>
        <row r="5">
          <cell r="J5">
            <v>284168.25</v>
          </cell>
          <cell r="K5">
            <v>284168.25</v>
          </cell>
          <cell r="L5">
            <v>284168.25</v>
          </cell>
          <cell r="M5">
            <v>284168.25</v>
          </cell>
          <cell r="N5">
            <v>284168.25</v>
          </cell>
          <cell r="O5">
            <v>284168.25</v>
          </cell>
          <cell r="P5">
            <v>284168.25</v>
          </cell>
          <cell r="Q5">
            <v>284168.25</v>
          </cell>
          <cell r="R5">
            <v>284168.25</v>
          </cell>
          <cell r="S5">
            <v>284168.25</v>
          </cell>
          <cell r="T5">
            <v>284168.25</v>
          </cell>
          <cell r="U5">
            <v>284168.25</v>
          </cell>
          <cell r="V5">
            <v>284168.25</v>
          </cell>
          <cell r="W5">
            <v>284168.25</v>
          </cell>
          <cell r="X5">
            <v>284168.25</v>
          </cell>
          <cell r="Y5">
            <v>284168.25</v>
          </cell>
          <cell r="Z5">
            <v>284168.25</v>
          </cell>
          <cell r="AA5">
            <v>284168.25</v>
          </cell>
          <cell r="AB5">
            <v>284168.25</v>
          </cell>
          <cell r="AC5">
            <v>284168.25</v>
          </cell>
          <cell r="AD5">
            <v>284168.25</v>
          </cell>
          <cell r="AE5">
            <v>284168.25</v>
          </cell>
          <cell r="AF5">
            <v>284168.25</v>
          </cell>
          <cell r="AG5">
            <v>284168.25</v>
          </cell>
          <cell r="AH5">
            <v>284168.25</v>
          </cell>
          <cell r="AI5">
            <v>284168.25</v>
          </cell>
          <cell r="AJ5">
            <v>284168.25</v>
          </cell>
          <cell r="AK5">
            <v>284168.25</v>
          </cell>
          <cell r="AL5">
            <v>284168.25</v>
          </cell>
          <cell r="AM5">
            <v>284168.25</v>
          </cell>
          <cell r="AN5">
            <v>284168.25</v>
          </cell>
          <cell r="AO5">
            <v>284168.25</v>
          </cell>
          <cell r="AP5">
            <v>284168.25</v>
          </cell>
          <cell r="AQ5">
            <v>284168.25</v>
          </cell>
          <cell r="AR5">
            <v>284168.25</v>
          </cell>
          <cell r="AS5">
            <v>284168.25</v>
          </cell>
          <cell r="AT5">
            <v>284168.25</v>
          </cell>
          <cell r="AU5">
            <v>284168.25</v>
          </cell>
          <cell r="AV5">
            <v>284168.25</v>
          </cell>
          <cell r="AW5">
            <v>284168.25</v>
          </cell>
          <cell r="AX5">
            <v>10140160</v>
          </cell>
          <cell r="AY5">
            <v>10140160</v>
          </cell>
          <cell r="AZ5">
            <v>10140160</v>
          </cell>
          <cell r="BA5">
            <v>10140160</v>
          </cell>
          <cell r="BB5">
            <v>10140160</v>
          </cell>
          <cell r="BC5">
            <v>10140160</v>
          </cell>
          <cell r="BD5">
            <v>10140160</v>
          </cell>
          <cell r="BE5">
            <v>10140160</v>
          </cell>
          <cell r="BF5">
            <v>10140160</v>
          </cell>
          <cell r="BG5">
            <v>10140160</v>
          </cell>
          <cell r="BH5">
            <v>10140160</v>
          </cell>
          <cell r="BI5">
            <v>10140160</v>
          </cell>
          <cell r="BJ5">
            <v>10140160</v>
          </cell>
          <cell r="BK5">
            <v>10140160</v>
          </cell>
          <cell r="BL5">
            <v>10140160</v>
          </cell>
          <cell r="BM5">
            <v>10140160</v>
          </cell>
          <cell r="BN5">
            <v>10140160</v>
          </cell>
          <cell r="BO5">
            <v>10140160</v>
          </cell>
          <cell r="BP5">
            <v>10140160</v>
          </cell>
          <cell r="BQ5">
            <v>10140160</v>
          </cell>
          <cell r="BR5">
            <v>10140160</v>
          </cell>
          <cell r="BS5">
            <v>10140160</v>
          </cell>
          <cell r="BT5">
            <v>10140160</v>
          </cell>
          <cell r="BU5">
            <v>10140160</v>
          </cell>
          <cell r="BV5">
            <v>10140160</v>
          </cell>
          <cell r="BW5">
            <v>10140160</v>
          </cell>
          <cell r="BX5">
            <v>10140160</v>
          </cell>
          <cell r="BY5">
            <v>10140160</v>
          </cell>
          <cell r="BZ5">
            <v>10140160</v>
          </cell>
          <cell r="CA5">
            <v>10140160</v>
          </cell>
          <cell r="CB5">
            <v>10140160</v>
          </cell>
          <cell r="CC5">
            <v>10140160</v>
          </cell>
          <cell r="CD5">
            <v>10140160</v>
          </cell>
          <cell r="CE5">
            <v>10140160</v>
          </cell>
          <cell r="CF5">
            <v>10140160</v>
          </cell>
          <cell r="CG5">
            <v>10140160</v>
          </cell>
          <cell r="CH5">
            <v>10140160</v>
          </cell>
          <cell r="CI5">
            <v>10140160</v>
          </cell>
          <cell r="CJ5">
            <v>10140160</v>
          </cell>
          <cell r="CK5">
            <v>10140160</v>
          </cell>
        </row>
        <row r="6">
          <cell r="J6">
            <v>10140160</v>
          </cell>
          <cell r="K6">
            <v>10140160</v>
          </cell>
          <cell r="L6">
            <v>10140160</v>
          </cell>
          <cell r="M6">
            <v>10140160</v>
          </cell>
          <cell r="N6">
            <v>10140160</v>
          </cell>
          <cell r="O6">
            <v>10140160</v>
          </cell>
          <cell r="P6">
            <v>10140160</v>
          </cell>
          <cell r="Q6">
            <v>10140160</v>
          </cell>
          <cell r="R6">
            <v>10140160</v>
          </cell>
          <cell r="S6">
            <v>10140160</v>
          </cell>
          <cell r="T6">
            <v>10140160</v>
          </cell>
          <cell r="U6">
            <v>10140160</v>
          </cell>
          <cell r="V6">
            <v>10140160</v>
          </cell>
          <cell r="W6">
            <v>10140160</v>
          </cell>
          <cell r="X6">
            <v>10140160</v>
          </cell>
          <cell r="Y6">
            <v>10140160</v>
          </cell>
          <cell r="Z6">
            <v>10140160</v>
          </cell>
          <cell r="AA6">
            <v>10140160</v>
          </cell>
          <cell r="AB6">
            <v>10140160</v>
          </cell>
          <cell r="AC6">
            <v>10140160</v>
          </cell>
          <cell r="AD6">
            <v>10140160</v>
          </cell>
          <cell r="AE6">
            <v>10140160</v>
          </cell>
          <cell r="AF6">
            <v>10140160</v>
          </cell>
          <cell r="AG6">
            <v>10140160</v>
          </cell>
          <cell r="AH6">
            <v>10140160</v>
          </cell>
          <cell r="AI6">
            <v>10140160</v>
          </cell>
          <cell r="AJ6">
            <v>10140160</v>
          </cell>
          <cell r="AK6">
            <v>10140160</v>
          </cell>
          <cell r="AL6">
            <v>10140160</v>
          </cell>
          <cell r="AM6">
            <v>10140160</v>
          </cell>
          <cell r="AN6">
            <v>10140160</v>
          </cell>
          <cell r="AO6">
            <v>10140160</v>
          </cell>
          <cell r="AP6">
            <v>10140160</v>
          </cell>
          <cell r="AQ6">
            <v>10140160</v>
          </cell>
          <cell r="AR6">
            <v>10140160</v>
          </cell>
          <cell r="AS6">
            <v>10140160</v>
          </cell>
          <cell r="AT6">
            <v>10140160</v>
          </cell>
          <cell r="AU6">
            <v>10140160</v>
          </cell>
          <cell r="AV6">
            <v>10140160</v>
          </cell>
          <cell r="AW6">
            <v>10140160</v>
          </cell>
          <cell r="AX6">
            <v>10140160</v>
          </cell>
          <cell r="AY6">
            <v>10140160</v>
          </cell>
          <cell r="AZ6">
            <v>10140160</v>
          </cell>
          <cell r="BA6">
            <v>10140160</v>
          </cell>
          <cell r="BB6">
            <v>10140160</v>
          </cell>
          <cell r="BC6">
            <v>10140160</v>
          </cell>
          <cell r="BD6">
            <v>10140160</v>
          </cell>
          <cell r="BE6">
            <v>10140160</v>
          </cell>
          <cell r="BF6">
            <v>10140160</v>
          </cell>
          <cell r="BG6">
            <v>10140160</v>
          </cell>
          <cell r="BH6">
            <v>10140160</v>
          </cell>
          <cell r="BI6">
            <v>10140160</v>
          </cell>
          <cell r="BJ6">
            <v>10140160</v>
          </cell>
          <cell r="BK6">
            <v>10140160</v>
          </cell>
          <cell r="BL6">
            <v>10140160</v>
          </cell>
          <cell r="BM6">
            <v>10140160</v>
          </cell>
          <cell r="BN6">
            <v>10140160</v>
          </cell>
          <cell r="BO6">
            <v>10140160</v>
          </cell>
          <cell r="BP6">
            <v>10140160</v>
          </cell>
          <cell r="BQ6">
            <v>10140160</v>
          </cell>
          <cell r="BR6">
            <v>10140160</v>
          </cell>
          <cell r="BS6">
            <v>10140160</v>
          </cell>
          <cell r="BT6">
            <v>10140160</v>
          </cell>
          <cell r="BU6">
            <v>10140160</v>
          </cell>
          <cell r="BV6">
            <v>10140160</v>
          </cell>
          <cell r="BW6">
            <v>10140160</v>
          </cell>
          <cell r="BX6">
            <v>10140160</v>
          </cell>
          <cell r="BY6">
            <v>10140160</v>
          </cell>
          <cell r="BZ6">
            <v>10140160</v>
          </cell>
          <cell r="CA6">
            <v>10140160</v>
          </cell>
          <cell r="CB6">
            <v>10140160</v>
          </cell>
          <cell r="CC6">
            <v>10140160</v>
          </cell>
          <cell r="CD6">
            <v>10140160</v>
          </cell>
          <cell r="CE6">
            <v>10140160</v>
          </cell>
          <cell r="CF6">
            <v>10140160</v>
          </cell>
          <cell r="CG6">
            <v>10140160</v>
          </cell>
          <cell r="CH6">
            <v>10140160</v>
          </cell>
          <cell r="CI6">
            <v>10140160</v>
          </cell>
          <cell r="CJ6">
            <v>10140160</v>
          </cell>
          <cell r="CK6">
            <v>261500</v>
          </cell>
        </row>
        <row r="7">
          <cell r="J7">
            <v>261500</v>
          </cell>
          <cell r="K7">
            <v>261500</v>
          </cell>
          <cell r="L7">
            <v>261500</v>
          </cell>
          <cell r="M7">
            <v>261500</v>
          </cell>
          <cell r="N7">
            <v>261500</v>
          </cell>
          <cell r="O7">
            <v>261500</v>
          </cell>
          <cell r="P7">
            <v>261500</v>
          </cell>
          <cell r="Q7">
            <v>261500</v>
          </cell>
          <cell r="R7">
            <v>261500</v>
          </cell>
          <cell r="S7">
            <v>261500</v>
          </cell>
          <cell r="T7">
            <v>261500</v>
          </cell>
          <cell r="U7">
            <v>261500</v>
          </cell>
          <cell r="V7">
            <v>261500</v>
          </cell>
          <cell r="W7">
            <v>261500</v>
          </cell>
          <cell r="X7">
            <v>261500</v>
          </cell>
          <cell r="Y7">
            <v>261500</v>
          </cell>
          <cell r="Z7">
            <v>261500</v>
          </cell>
          <cell r="AA7">
            <v>261500</v>
          </cell>
          <cell r="AB7">
            <v>261500</v>
          </cell>
          <cell r="AC7">
            <v>261500</v>
          </cell>
          <cell r="AD7">
            <v>261500</v>
          </cell>
          <cell r="AE7">
            <v>261500</v>
          </cell>
          <cell r="AF7">
            <v>261500</v>
          </cell>
          <cell r="AG7">
            <v>261500</v>
          </cell>
          <cell r="AH7">
            <v>261500</v>
          </cell>
          <cell r="AI7">
            <v>261500</v>
          </cell>
          <cell r="AJ7">
            <v>261500</v>
          </cell>
          <cell r="AK7">
            <v>261500</v>
          </cell>
          <cell r="AL7">
            <v>261500</v>
          </cell>
          <cell r="AM7">
            <v>261500</v>
          </cell>
          <cell r="AN7">
            <v>261500</v>
          </cell>
          <cell r="AO7">
            <v>261500</v>
          </cell>
          <cell r="AP7">
            <v>261500</v>
          </cell>
          <cell r="AQ7">
            <v>261500</v>
          </cell>
          <cell r="AR7">
            <v>261500</v>
          </cell>
          <cell r="AS7">
            <v>261500</v>
          </cell>
          <cell r="AT7">
            <v>261500</v>
          </cell>
          <cell r="AU7">
            <v>261500</v>
          </cell>
          <cell r="AV7">
            <v>261500</v>
          </cell>
          <cell r="AW7">
            <v>261500</v>
          </cell>
          <cell r="AX7">
            <v>261500</v>
          </cell>
          <cell r="AY7">
            <v>261500</v>
          </cell>
          <cell r="AZ7">
            <v>261500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8463000</v>
          </cell>
          <cell r="BG7">
            <v>8463000</v>
          </cell>
          <cell r="BH7">
            <v>8463000</v>
          </cell>
          <cell r="BI7">
            <v>8463000</v>
          </cell>
          <cell r="BJ7">
            <v>8463000</v>
          </cell>
          <cell r="BK7">
            <v>8463000</v>
          </cell>
          <cell r="BL7">
            <v>8463000</v>
          </cell>
          <cell r="BM7">
            <v>8463000</v>
          </cell>
          <cell r="BN7">
            <v>8463000</v>
          </cell>
          <cell r="BO7">
            <v>8463000</v>
          </cell>
          <cell r="BP7">
            <v>8463000</v>
          </cell>
          <cell r="BQ7">
            <v>8463000</v>
          </cell>
          <cell r="BR7">
            <v>8463000</v>
          </cell>
          <cell r="BS7">
            <v>8463000</v>
          </cell>
          <cell r="BT7">
            <v>8463000</v>
          </cell>
          <cell r="BU7">
            <v>8463000</v>
          </cell>
          <cell r="BV7">
            <v>8463000</v>
          </cell>
          <cell r="BW7">
            <v>8463000</v>
          </cell>
          <cell r="BX7">
            <v>8463000</v>
          </cell>
          <cell r="BY7">
            <v>8463000</v>
          </cell>
          <cell r="BZ7">
            <v>8463000</v>
          </cell>
          <cell r="CA7">
            <v>8463000</v>
          </cell>
          <cell r="CB7">
            <v>8463000</v>
          </cell>
          <cell r="CC7">
            <v>8463000</v>
          </cell>
          <cell r="CD7">
            <v>8463000</v>
          </cell>
          <cell r="CE7">
            <v>8463000</v>
          </cell>
          <cell r="CF7">
            <v>8463000</v>
          </cell>
          <cell r="CG7">
            <v>8463000</v>
          </cell>
          <cell r="CH7">
            <v>8463000</v>
          </cell>
          <cell r="CI7">
            <v>8463000</v>
          </cell>
          <cell r="CJ7">
            <v>8463000</v>
          </cell>
          <cell r="CK7">
            <v>8463000</v>
          </cell>
        </row>
        <row r="8">
          <cell r="J8">
            <v>8463000</v>
          </cell>
          <cell r="K8">
            <v>8463000</v>
          </cell>
          <cell r="L8">
            <v>8463000</v>
          </cell>
          <cell r="M8">
            <v>8463000</v>
          </cell>
          <cell r="N8">
            <v>8463000</v>
          </cell>
          <cell r="O8">
            <v>8463000</v>
          </cell>
          <cell r="P8">
            <v>8463000</v>
          </cell>
          <cell r="Q8">
            <v>8463000</v>
          </cell>
          <cell r="R8">
            <v>8463000</v>
          </cell>
          <cell r="S8">
            <v>8463000</v>
          </cell>
          <cell r="T8">
            <v>8463000</v>
          </cell>
          <cell r="U8">
            <v>8463000</v>
          </cell>
          <cell r="V8">
            <v>8463000</v>
          </cell>
          <cell r="W8">
            <v>8463000</v>
          </cell>
          <cell r="X8">
            <v>8463000</v>
          </cell>
          <cell r="Y8">
            <v>8463000</v>
          </cell>
          <cell r="Z8">
            <v>8463000</v>
          </cell>
          <cell r="AA8">
            <v>8463000</v>
          </cell>
          <cell r="AB8">
            <v>8463000</v>
          </cell>
          <cell r="AC8">
            <v>8463000</v>
          </cell>
          <cell r="AD8">
            <v>8463000</v>
          </cell>
          <cell r="AE8">
            <v>8463000</v>
          </cell>
          <cell r="AF8">
            <v>8463000</v>
          </cell>
          <cell r="AG8">
            <v>8463000</v>
          </cell>
          <cell r="AH8">
            <v>8463000</v>
          </cell>
          <cell r="AI8">
            <v>8463000</v>
          </cell>
          <cell r="AJ8">
            <v>8463000</v>
          </cell>
          <cell r="AK8">
            <v>8463000</v>
          </cell>
          <cell r="AL8">
            <v>8463000</v>
          </cell>
          <cell r="AM8">
            <v>8463000</v>
          </cell>
          <cell r="AN8">
            <v>8463000</v>
          </cell>
          <cell r="AO8">
            <v>8463000</v>
          </cell>
          <cell r="AP8">
            <v>8463000</v>
          </cell>
          <cell r="AQ8">
            <v>8463000</v>
          </cell>
          <cell r="AR8">
            <v>8463000</v>
          </cell>
          <cell r="AS8">
            <v>8463000</v>
          </cell>
          <cell r="AT8">
            <v>8463000</v>
          </cell>
          <cell r="AU8">
            <v>8463000</v>
          </cell>
          <cell r="AV8">
            <v>8463000</v>
          </cell>
          <cell r="AW8">
            <v>8463000</v>
          </cell>
          <cell r="AX8">
            <v>8463000</v>
          </cell>
          <cell r="AY8">
            <v>8463000</v>
          </cell>
          <cell r="AZ8">
            <v>8463000</v>
          </cell>
          <cell r="BA8">
            <v>8463000</v>
          </cell>
          <cell r="BB8">
            <v>8463000</v>
          </cell>
          <cell r="BC8">
            <v>8463000</v>
          </cell>
          <cell r="BD8">
            <v>8463000</v>
          </cell>
          <cell r="BE8">
            <v>8463000</v>
          </cell>
          <cell r="BF8">
            <v>8463000</v>
          </cell>
          <cell r="BG8">
            <v>8463000</v>
          </cell>
          <cell r="BH8">
            <v>8463000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582080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582080</v>
          </cell>
          <cell r="BU8">
            <v>582080</v>
          </cell>
          <cell r="BV8">
            <v>582080</v>
          </cell>
          <cell r="BW8">
            <v>582080</v>
          </cell>
          <cell r="BX8">
            <v>582080</v>
          </cell>
          <cell r="BY8">
            <v>582080</v>
          </cell>
          <cell r="BZ8">
            <v>582080</v>
          </cell>
          <cell r="CA8">
            <v>582080</v>
          </cell>
          <cell r="CB8">
            <v>582080</v>
          </cell>
          <cell r="CC8">
            <v>582080</v>
          </cell>
          <cell r="CD8">
            <v>582080</v>
          </cell>
          <cell r="CE8">
            <v>582080</v>
          </cell>
          <cell r="CF8">
            <v>582080</v>
          </cell>
          <cell r="CG8">
            <v>582080</v>
          </cell>
          <cell r="CH8">
            <v>582080</v>
          </cell>
          <cell r="CI8">
            <v>582080</v>
          </cell>
          <cell r="CJ8">
            <v>582080</v>
          </cell>
          <cell r="CK8">
            <v>582080</v>
          </cell>
        </row>
        <row r="9">
          <cell r="J9">
            <v>582080</v>
          </cell>
          <cell r="K9">
            <v>582080</v>
          </cell>
          <cell r="L9">
            <v>582080</v>
          </cell>
          <cell r="M9">
            <v>582080</v>
          </cell>
          <cell r="N9">
            <v>582080</v>
          </cell>
          <cell r="O9">
            <v>582080</v>
          </cell>
          <cell r="P9">
            <v>582080</v>
          </cell>
          <cell r="Q9">
            <v>582080</v>
          </cell>
          <cell r="R9">
            <v>582080</v>
          </cell>
          <cell r="S9">
            <v>582080</v>
          </cell>
          <cell r="T9">
            <v>582080</v>
          </cell>
          <cell r="U9">
            <v>582080</v>
          </cell>
          <cell r="V9">
            <v>582080</v>
          </cell>
          <cell r="W9">
            <v>582080</v>
          </cell>
          <cell r="X9">
            <v>582080</v>
          </cell>
          <cell r="Y9">
            <v>582080</v>
          </cell>
          <cell r="Z9">
            <v>582080</v>
          </cell>
          <cell r="AA9">
            <v>582080</v>
          </cell>
          <cell r="AB9">
            <v>582080</v>
          </cell>
          <cell r="AC9">
            <v>582080</v>
          </cell>
          <cell r="AD9">
            <v>582080</v>
          </cell>
          <cell r="AE9">
            <v>582080</v>
          </cell>
          <cell r="AF9">
            <v>582080</v>
          </cell>
          <cell r="AG9">
            <v>582080</v>
          </cell>
          <cell r="AH9">
            <v>582080</v>
          </cell>
          <cell r="AI9">
            <v>582080</v>
          </cell>
          <cell r="AJ9">
            <v>582080</v>
          </cell>
          <cell r="AK9">
            <v>582080</v>
          </cell>
          <cell r="AL9">
            <v>582080</v>
          </cell>
          <cell r="AM9">
            <v>582080</v>
          </cell>
          <cell r="AN9">
            <v>582080</v>
          </cell>
          <cell r="AO9">
            <v>582080</v>
          </cell>
          <cell r="AP9">
            <v>582080</v>
          </cell>
          <cell r="AQ9">
            <v>582080</v>
          </cell>
          <cell r="AR9">
            <v>582080</v>
          </cell>
          <cell r="AS9">
            <v>582080</v>
          </cell>
          <cell r="AT9">
            <v>582080</v>
          </cell>
          <cell r="AU9">
            <v>582080</v>
          </cell>
          <cell r="AV9">
            <v>582080</v>
          </cell>
          <cell r="AW9">
            <v>582080</v>
          </cell>
          <cell r="AX9">
            <v>582080</v>
          </cell>
          <cell r="AY9">
            <v>582080</v>
          </cell>
          <cell r="AZ9">
            <v>582080</v>
          </cell>
          <cell r="BA9">
            <v>582080</v>
          </cell>
          <cell r="BB9">
            <v>582080</v>
          </cell>
          <cell r="BC9">
            <v>582080</v>
          </cell>
          <cell r="BD9">
            <v>582080</v>
          </cell>
          <cell r="BE9">
            <v>582080</v>
          </cell>
          <cell r="BF9">
            <v>582080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4210560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4210560</v>
          </cell>
          <cell r="BS9">
            <v>4210560</v>
          </cell>
          <cell r="BT9">
            <v>4210560</v>
          </cell>
          <cell r="BU9">
            <v>4210560</v>
          </cell>
          <cell r="BV9">
            <v>4210560</v>
          </cell>
          <cell r="BW9">
            <v>4210560</v>
          </cell>
          <cell r="BX9">
            <v>4210560</v>
          </cell>
          <cell r="BY9">
            <v>4210560</v>
          </cell>
          <cell r="BZ9">
            <v>4210560</v>
          </cell>
          <cell r="CA9">
            <v>4210560</v>
          </cell>
          <cell r="CB9">
            <v>4210560</v>
          </cell>
          <cell r="CC9">
            <v>4210560</v>
          </cell>
          <cell r="CD9">
            <v>4210560</v>
          </cell>
          <cell r="CE9">
            <v>4210560</v>
          </cell>
          <cell r="CF9">
            <v>4210560</v>
          </cell>
          <cell r="CG9">
            <v>4210560</v>
          </cell>
          <cell r="CH9">
            <v>4210560</v>
          </cell>
          <cell r="CI9">
            <v>4210560</v>
          </cell>
          <cell r="CJ9">
            <v>4210560</v>
          </cell>
          <cell r="CK9">
            <v>4210560</v>
          </cell>
        </row>
        <row r="10">
          <cell r="J10">
            <v>4210560</v>
          </cell>
          <cell r="K10">
            <v>4210560</v>
          </cell>
          <cell r="L10">
            <v>4210560</v>
          </cell>
          <cell r="M10">
            <v>4210560</v>
          </cell>
          <cell r="N10">
            <v>4210560</v>
          </cell>
          <cell r="O10">
            <v>4210560</v>
          </cell>
          <cell r="P10">
            <v>4210560</v>
          </cell>
          <cell r="Q10">
            <v>4210560</v>
          </cell>
          <cell r="R10">
            <v>4210560</v>
          </cell>
          <cell r="S10">
            <v>4210560</v>
          </cell>
          <cell r="T10">
            <v>4210560</v>
          </cell>
          <cell r="U10">
            <v>4210560</v>
          </cell>
          <cell r="V10">
            <v>4210560</v>
          </cell>
          <cell r="W10">
            <v>4210560</v>
          </cell>
          <cell r="X10">
            <v>4210560</v>
          </cell>
          <cell r="Y10">
            <v>4210560</v>
          </cell>
          <cell r="Z10">
            <v>4210560</v>
          </cell>
          <cell r="AA10">
            <v>4210560</v>
          </cell>
          <cell r="AB10">
            <v>4210560</v>
          </cell>
          <cell r="AC10">
            <v>4210560</v>
          </cell>
          <cell r="AD10">
            <v>4210560</v>
          </cell>
          <cell r="AE10">
            <v>4210560</v>
          </cell>
          <cell r="AF10">
            <v>4210560</v>
          </cell>
          <cell r="AG10">
            <v>4210560</v>
          </cell>
          <cell r="AH10">
            <v>4210560</v>
          </cell>
          <cell r="AI10">
            <v>4210560</v>
          </cell>
          <cell r="AJ10">
            <v>4210560</v>
          </cell>
          <cell r="AK10">
            <v>4210560</v>
          </cell>
          <cell r="AL10">
            <v>4210560</v>
          </cell>
          <cell r="AM10">
            <v>4210560</v>
          </cell>
          <cell r="AN10">
            <v>4210560</v>
          </cell>
          <cell r="AO10">
            <v>4210560</v>
          </cell>
          <cell r="AP10">
            <v>4210560</v>
          </cell>
          <cell r="AQ10">
            <v>4210560</v>
          </cell>
          <cell r="AR10">
            <v>4210560</v>
          </cell>
          <cell r="AS10">
            <v>4210560</v>
          </cell>
          <cell r="AT10">
            <v>4210560</v>
          </cell>
          <cell r="AU10">
            <v>4210560</v>
          </cell>
          <cell r="AV10">
            <v>4210560</v>
          </cell>
          <cell r="AW10">
            <v>4210560</v>
          </cell>
          <cell r="AX10">
            <v>4210560</v>
          </cell>
          <cell r="AY10">
            <v>4210560</v>
          </cell>
          <cell r="AZ10">
            <v>4210560</v>
          </cell>
          <cell r="BA10">
            <v>4210560</v>
          </cell>
          <cell r="BB10">
            <v>4210560</v>
          </cell>
          <cell r="BC10">
            <v>4210560</v>
          </cell>
          <cell r="BD10">
            <v>4210560</v>
          </cell>
          <cell r="BE10">
            <v>4210560</v>
          </cell>
          <cell r="BF10">
            <v>4210560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6868680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6868680</v>
          </cell>
          <cell r="BS10">
            <v>6868680</v>
          </cell>
          <cell r="BT10">
            <v>6868680</v>
          </cell>
          <cell r="BU10">
            <v>6868680</v>
          </cell>
          <cell r="BV10">
            <v>6868680</v>
          </cell>
          <cell r="BW10">
            <v>6868680</v>
          </cell>
          <cell r="BX10">
            <v>6868680</v>
          </cell>
          <cell r="BY10">
            <v>6868680</v>
          </cell>
          <cell r="BZ10">
            <v>6868680</v>
          </cell>
          <cell r="CA10">
            <v>6868680</v>
          </cell>
          <cell r="CB10">
            <v>6868680</v>
          </cell>
          <cell r="CC10">
            <v>6868680</v>
          </cell>
          <cell r="CD10">
            <v>6868680</v>
          </cell>
          <cell r="CE10">
            <v>6868680</v>
          </cell>
          <cell r="CF10">
            <v>6868680</v>
          </cell>
          <cell r="CG10">
            <v>6868680</v>
          </cell>
          <cell r="CH10">
            <v>6868680</v>
          </cell>
          <cell r="CI10">
            <v>6868680</v>
          </cell>
          <cell r="CJ10">
            <v>6868680</v>
          </cell>
          <cell r="CK10">
            <v>6868680</v>
          </cell>
        </row>
        <row r="11">
          <cell r="J11">
            <v>6868680</v>
          </cell>
          <cell r="K11">
            <v>6868680</v>
          </cell>
          <cell r="L11">
            <v>6868680</v>
          </cell>
          <cell r="M11">
            <v>6868680</v>
          </cell>
          <cell r="N11">
            <v>6868680</v>
          </cell>
          <cell r="O11">
            <v>6868680</v>
          </cell>
          <cell r="P11">
            <v>6868680</v>
          </cell>
          <cell r="Q11">
            <v>6868680</v>
          </cell>
          <cell r="R11">
            <v>6868680</v>
          </cell>
          <cell r="S11">
            <v>6868680</v>
          </cell>
          <cell r="T11">
            <v>6868680</v>
          </cell>
          <cell r="U11">
            <v>6868680</v>
          </cell>
          <cell r="V11">
            <v>6868680</v>
          </cell>
          <cell r="W11">
            <v>6868680</v>
          </cell>
          <cell r="X11">
            <v>6868680</v>
          </cell>
          <cell r="Y11">
            <v>6868680</v>
          </cell>
          <cell r="Z11">
            <v>6868680</v>
          </cell>
          <cell r="AA11">
            <v>6868680</v>
          </cell>
          <cell r="AB11">
            <v>6868680</v>
          </cell>
          <cell r="AC11">
            <v>6868680</v>
          </cell>
          <cell r="AD11">
            <v>6868680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475046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475046</v>
          </cell>
          <cell r="AQ11">
            <v>475046</v>
          </cell>
          <cell r="AR11">
            <v>475046</v>
          </cell>
          <cell r="AS11">
            <v>475046</v>
          </cell>
          <cell r="AT11">
            <v>475046</v>
          </cell>
          <cell r="AU11">
            <v>475046</v>
          </cell>
          <cell r="AV11">
            <v>475046</v>
          </cell>
          <cell r="AW11">
            <v>475046</v>
          </cell>
          <cell r="AX11">
            <v>475046</v>
          </cell>
          <cell r="AY11">
            <v>475046</v>
          </cell>
          <cell r="AZ11">
            <v>475046</v>
          </cell>
          <cell r="BA11">
            <v>475046</v>
          </cell>
          <cell r="BB11">
            <v>475046</v>
          </cell>
          <cell r="BC11">
            <v>475046</v>
          </cell>
          <cell r="BD11">
            <v>475046</v>
          </cell>
          <cell r="BE11">
            <v>475046</v>
          </cell>
          <cell r="BF11">
            <v>475046</v>
          </cell>
          <cell r="BG11">
            <v>475046</v>
          </cell>
          <cell r="BH11">
            <v>475046</v>
          </cell>
          <cell r="BI11">
            <v>475046</v>
          </cell>
          <cell r="BJ11">
            <v>475046</v>
          </cell>
          <cell r="BK11">
            <v>475046</v>
          </cell>
          <cell r="BL11">
            <v>475046</v>
          </cell>
          <cell r="BM11">
            <v>475046</v>
          </cell>
          <cell r="BN11">
            <v>475046</v>
          </cell>
          <cell r="BO11">
            <v>475046</v>
          </cell>
          <cell r="BP11">
            <v>475046</v>
          </cell>
          <cell r="BQ11">
            <v>475046</v>
          </cell>
          <cell r="BR11">
            <v>475046</v>
          </cell>
          <cell r="BS11">
            <v>475046</v>
          </cell>
          <cell r="BT11">
            <v>475046</v>
          </cell>
          <cell r="BU11">
            <v>475046</v>
          </cell>
          <cell r="BV11">
            <v>475046</v>
          </cell>
          <cell r="BW11">
            <v>475046</v>
          </cell>
          <cell r="BX11">
            <v>475046</v>
          </cell>
          <cell r="BY11">
            <v>475046</v>
          </cell>
          <cell r="BZ11">
            <v>475046</v>
          </cell>
          <cell r="CA11">
            <v>475046</v>
          </cell>
          <cell r="CB11">
            <v>475046</v>
          </cell>
          <cell r="CC11">
            <v>475046</v>
          </cell>
          <cell r="CD11">
            <v>475046</v>
          </cell>
          <cell r="CE11">
            <v>475046</v>
          </cell>
          <cell r="CF11">
            <v>475046</v>
          </cell>
          <cell r="CG11">
            <v>475046</v>
          </cell>
          <cell r="CH11">
            <v>475046</v>
          </cell>
          <cell r="CI11">
            <v>475046</v>
          </cell>
          <cell r="CJ11">
            <v>475046</v>
          </cell>
          <cell r="CK11">
            <v>475046</v>
          </cell>
        </row>
        <row r="12">
          <cell r="J12">
            <v>475046</v>
          </cell>
          <cell r="K12">
            <v>475046</v>
          </cell>
          <cell r="L12">
            <v>475046</v>
          </cell>
          <cell r="M12">
            <v>475046</v>
          </cell>
          <cell r="N12">
            <v>475046</v>
          </cell>
          <cell r="O12">
            <v>475046</v>
          </cell>
          <cell r="P12">
            <v>475046</v>
          </cell>
          <cell r="Q12">
            <v>475046</v>
          </cell>
          <cell r="R12">
            <v>475046</v>
          </cell>
          <cell r="S12">
            <v>475046</v>
          </cell>
          <cell r="T12">
            <v>475046</v>
          </cell>
          <cell r="U12">
            <v>475046</v>
          </cell>
          <cell r="V12">
            <v>475046</v>
          </cell>
          <cell r="W12">
            <v>475046</v>
          </cell>
          <cell r="X12">
            <v>475046</v>
          </cell>
          <cell r="Y12">
            <v>475046</v>
          </cell>
          <cell r="Z12">
            <v>475046</v>
          </cell>
          <cell r="AA12">
            <v>475046</v>
          </cell>
          <cell r="AB12">
            <v>475046</v>
          </cell>
          <cell r="AC12">
            <v>475046</v>
          </cell>
          <cell r="AD12">
            <v>475046</v>
          </cell>
          <cell r="AE12">
            <v>475046</v>
          </cell>
          <cell r="AF12">
            <v>475046</v>
          </cell>
          <cell r="AG12">
            <v>475046</v>
          </cell>
          <cell r="AH12">
            <v>475046</v>
          </cell>
          <cell r="AI12">
            <v>475046</v>
          </cell>
          <cell r="AJ12">
            <v>475046</v>
          </cell>
          <cell r="AK12">
            <v>475046</v>
          </cell>
          <cell r="AL12">
            <v>475046</v>
          </cell>
          <cell r="AM12">
            <v>475046</v>
          </cell>
          <cell r="AN12">
            <v>475046</v>
          </cell>
          <cell r="AO12">
            <v>475046</v>
          </cell>
          <cell r="AP12">
            <v>475046</v>
          </cell>
          <cell r="AQ12">
            <v>475046</v>
          </cell>
          <cell r="AR12">
            <v>475046</v>
          </cell>
          <cell r="AS12">
            <v>475046</v>
          </cell>
          <cell r="AT12">
            <v>475046</v>
          </cell>
          <cell r="AU12">
            <v>475046</v>
          </cell>
          <cell r="AV12">
            <v>475046</v>
          </cell>
          <cell r="AW12">
            <v>475046</v>
          </cell>
          <cell r="AX12">
            <v>475046</v>
          </cell>
          <cell r="AY12">
            <v>475046</v>
          </cell>
          <cell r="AZ12">
            <v>475046</v>
          </cell>
          <cell r="BA12">
            <v>475046</v>
          </cell>
          <cell r="BB12">
            <v>475046</v>
          </cell>
          <cell r="BC12">
            <v>475046</v>
          </cell>
          <cell r="BD12">
            <v>475046</v>
          </cell>
          <cell r="BE12">
            <v>475046</v>
          </cell>
          <cell r="BF12">
            <v>475046</v>
          </cell>
          <cell r="BG12">
            <v>475046</v>
          </cell>
          <cell r="BH12">
            <v>475046</v>
          </cell>
          <cell r="BI12">
            <v>475046</v>
          </cell>
          <cell r="BJ12">
            <v>475046</v>
          </cell>
          <cell r="BK12">
            <v>475046</v>
          </cell>
          <cell r="BL12">
            <v>475046</v>
          </cell>
          <cell r="BM12">
            <v>475046</v>
          </cell>
          <cell r="BN12">
            <v>475046</v>
          </cell>
          <cell r="BO12">
            <v>475046</v>
          </cell>
          <cell r="BP12">
            <v>475046</v>
          </cell>
          <cell r="BQ12">
            <v>475046</v>
          </cell>
          <cell r="BR12">
            <v>475046</v>
          </cell>
          <cell r="BS12">
            <v>475046</v>
          </cell>
          <cell r="BT12">
            <v>475046</v>
          </cell>
          <cell r="BU12">
            <v>475046</v>
          </cell>
          <cell r="BV12">
            <v>475046</v>
          </cell>
          <cell r="BW12">
            <v>475046</v>
          </cell>
          <cell r="BX12">
            <v>475046</v>
          </cell>
          <cell r="BY12">
            <v>475046</v>
          </cell>
          <cell r="BZ12">
            <v>475046</v>
          </cell>
          <cell r="CA12">
            <v>475046</v>
          </cell>
          <cell r="CB12">
            <v>475046</v>
          </cell>
          <cell r="CC12">
            <v>475046</v>
          </cell>
          <cell r="CD12">
            <v>475046</v>
          </cell>
          <cell r="CE12">
            <v>475046</v>
          </cell>
          <cell r="CF12">
            <v>475046</v>
          </cell>
          <cell r="CG12">
            <v>475046</v>
          </cell>
          <cell r="CH12">
            <v>475046</v>
          </cell>
          <cell r="CI12">
            <v>475046</v>
          </cell>
          <cell r="CJ12">
            <v>475046</v>
          </cell>
          <cell r="CK12">
            <v>1127000</v>
          </cell>
        </row>
        <row r="13">
          <cell r="J13">
            <v>1127000</v>
          </cell>
          <cell r="K13">
            <v>1127000</v>
          </cell>
          <cell r="L13">
            <v>1127000</v>
          </cell>
          <cell r="M13">
            <v>1127000</v>
          </cell>
          <cell r="N13">
            <v>1127000</v>
          </cell>
          <cell r="O13">
            <v>1127000</v>
          </cell>
          <cell r="P13">
            <v>1127000</v>
          </cell>
          <cell r="Q13">
            <v>1127000</v>
          </cell>
          <cell r="R13">
            <v>1127000</v>
          </cell>
          <cell r="S13">
            <v>1127000</v>
          </cell>
          <cell r="T13">
            <v>1127000</v>
          </cell>
          <cell r="U13">
            <v>1127000</v>
          </cell>
          <cell r="V13">
            <v>1127000</v>
          </cell>
          <cell r="W13">
            <v>1127000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318489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318489</v>
          </cell>
          <cell r="AL13">
            <v>318489.23076923081</v>
          </cell>
          <cell r="AM13">
            <v>318489</v>
          </cell>
          <cell r="AN13">
            <v>318489</v>
          </cell>
          <cell r="AO13">
            <v>318489</v>
          </cell>
          <cell r="AP13">
            <v>318489</v>
          </cell>
          <cell r="AQ13">
            <v>318489</v>
          </cell>
          <cell r="AR13">
            <v>318489</v>
          </cell>
          <cell r="AS13">
            <v>318489</v>
          </cell>
          <cell r="AT13">
            <v>318489</v>
          </cell>
          <cell r="AU13">
            <v>318489</v>
          </cell>
          <cell r="AV13">
            <v>318489</v>
          </cell>
          <cell r="AW13">
            <v>318489</v>
          </cell>
          <cell r="AX13">
            <v>318489</v>
          </cell>
          <cell r="AY13">
            <v>318489</v>
          </cell>
          <cell r="AZ13">
            <v>318489</v>
          </cell>
          <cell r="BA13">
            <v>318489</v>
          </cell>
          <cell r="BB13">
            <v>318489</v>
          </cell>
          <cell r="BC13">
            <v>318489</v>
          </cell>
          <cell r="BD13">
            <v>318489</v>
          </cell>
          <cell r="BE13">
            <v>318489</v>
          </cell>
          <cell r="BF13">
            <v>318489</v>
          </cell>
          <cell r="BG13">
            <v>318489</v>
          </cell>
          <cell r="BH13">
            <v>318489</v>
          </cell>
          <cell r="BI13">
            <v>318489</v>
          </cell>
          <cell r="BJ13">
            <v>318489</v>
          </cell>
          <cell r="BK13">
            <v>318489</v>
          </cell>
          <cell r="BL13">
            <v>318489</v>
          </cell>
          <cell r="BM13">
            <v>318489</v>
          </cell>
          <cell r="BN13">
            <v>318489</v>
          </cell>
          <cell r="BO13">
            <v>318489</v>
          </cell>
          <cell r="BP13">
            <v>318489</v>
          </cell>
          <cell r="BQ13">
            <v>318489</v>
          </cell>
          <cell r="BR13">
            <v>318489</v>
          </cell>
          <cell r="BS13">
            <v>318489</v>
          </cell>
          <cell r="BT13">
            <v>318489</v>
          </cell>
          <cell r="BU13">
            <v>318489</v>
          </cell>
          <cell r="BV13">
            <v>318489</v>
          </cell>
          <cell r="BW13">
            <v>318489</v>
          </cell>
          <cell r="BX13">
            <v>318489</v>
          </cell>
          <cell r="BY13">
            <v>318489</v>
          </cell>
          <cell r="BZ13">
            <v>318489</v>
          </cell>
          <cell r="CA13">
            <v>318489</v>
          </cell>
          <cell r="CB13">
            <v>318489</v>
          </cell>
          <cell r="CC13">
            <v>318489</v>
          </cell>
          <cell r="CD13">
            <v>318489</v>
          </cell>
          <cell r="CE13">
            <v>318489</v>
          </cell>
          <cell r="CF13">
            <v>318489</v>
          </cell>
          <cell r="CG13">
            <v>318489</v>
          </cell>
          <cell r="CH13">
            <v>318489</v>
          </cell>
          <cell r="CI13">
            <v>318489</v>
          </cell>
          <cell r="CJ13">
            <v>318489</v>
          </cell>
          <cell r="CK13">
            <v>318489</v>
          </cell>
        </row>
        <row r="14">
          <cell r="J14">
            <v>318489</v>
          </cell>
          <cell r="K14">
            <v>318489</v>
          </cell>
          <cell r="L14">
            <v>318489</v>
          </cell>
          <cell r="M14">
            <v>318489</v>
          </cell>
          <cell r="N14">
            <v>318489</v>
          </cell>
          <cell r="O14">
            <v>318489</v>
          </cell>
          <cell r="P14">
            <v>318489</v>
          </cell>
          <cell r="Q14">
            <v>318489</v>
          </cell>
          <cell r="R14">
            <v>318489</v>
          </cell>
          <cell r="S14">
            <v>318489</v>
          </cell>
          <cell r="T14">
            <v>318489</v>
          </cell>
          <cell r="U14">
            <v>318489</v>
          </cell>
          <cell r="V14">
            <v>318489</v>
          </cell>
          <cell r="W14">
            <v>318489</v>
          </cell>
          <cell r="X14">
            <v>318489</v>
          </cell>
          <cell r="Y14">
            <v>318489</v>
          </cell>
          <cell r="Z14">
            <v>318489</v>
          </cell>
          <cell r="AA14">
            <v>318489</v>
          </cell>
          <cell r="AB14">
            <v>318489</v>
          </cell>
          <cell r="AC14">
            <v>318489</v>
          </cell>
          <cell r="AD14">
            <v>318489</v>
          </cell>
          <cell r="AE14">
            <v>318489</v>
          </cell>
          <cell r="AF14">
            <v>318489</v>
          </cell>
          <cell r="AG14">
            <v>318489</v>
          </cell>
          <cell r="AH14">
            <v>318489</v>
          </cell>
          <cell r="AI14">
            <v>318489</v>
          </cell>
          <cell r="AJ14">
            <v>318489</v>
          </cell>
          <cell r="AK14">
            <v>318489</v>
          </cell>
          <cell r="AL14">
            <v>318489</v>
          </cell>
          <cell r="AM14">
            <v>318489</v>
          </cell>
          <cell r="AN14">
            <v>318489</v>
          </cell>
          <cell r="AO14">
            <v>318489</v>
          </cell>
          <cell r="AP14">
            <v>318489</v>
          </cell>
          <cell r="AQ14">
            <v>318489</v>
          </cell>
          <cell r="AR14">
            <v>318489</v>
          </cell>
          <cell r="AS14">
            <v>318489</v>
          </cell>
          <cell r="AT14">
            <v>318489</v>
          </cell>
          <cell r="AU14">
            <v>318489</v>
          </cell>
          <cell r="AV14">
            <v>318489</v>
          </cell>
          <cell r="AW14">
            <v>318489</v>
          </cell>
          <cell r="AX14">
            <v>318489</v>
          </cell>
          <cell r="AY14">
            <v>318489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217200</v>
          </cell>
          <cell r="BG14">
            <v>217200</v>
          </cell>
          <cell r="BH14">
            <v>217200</v>
          </cell>
          <cell r="BI14">
            <v>217200</v>
          </cell>
          <cell r="BJ14">
            <v>217200</v>
          </cell>
          <cell r="BK14">
            <v>217200</v>
          </cell>
          <cell r="BL14">
            <v>217200</v>
          </cell>
          <cell r="BM14">
            <v>217200</v>
          </cell>
          <cell r="BN14">
            <v>217200</v>
          </cell>
          <cell r="BO14">
            <v>217200</v>
          </cell>
          <cell r="BP14">
            <v>217200</v>
          </cell>
          <cell r="BQ14">
            <v>217200</v>
          </cell>
          <cell r="BR14">
            <v>217200</v>
          </cell>
          <cell r="BS14">
            <v>217200</v>
          </cell>
          <cell r="BT14">
            <v>217200</v>
          </cell>
          <cell r="BU14">
            <v>217200</v>
          </cell>
          <cell r="BV14">
            <v>217200</v>
          </cell>
          <cell r="BW14">
            <v>217200</v>
          </cell>
          <cell r="BX14">
            <v>217200</v>
          </cell>
          <cell r="BY14">
            <v>217200</v>
          </cell>
          <cell r="BZ14">
            <v>217200</v>
          </cell>
          <cell r="CA14">
            <v>217200</v>
          </cell>
          <cell r="CB14">
            <v>217200</v>
          </cell>
          <cell r="CC14">
            <v>217200</v>
          </cell>
          <cell r="CD14">
            <v>217200</v>
          </cell>
          <cell r="CE14">
            <v>217200</v>
          </cell>
          <cell r="CF14">
            <v>217200</v>
          </cell>
          <cell r="CG14">
            <v>217200</v>
          </cell>
          <cell r="CH14">
            <v>217200</v>
          </cell>
          <cell r="CI14">
            <v>217200</v>
          </cell>
          <cell r="CJ14">
            <v>217200</v>
          </cell>
          <cell r="CK14">
            <v>217200</v>
          </cell>
        </row>
        <row r="15">
          <cell r="J15">
            <v>217200</v>
          </cell>
          <cell r="K15">
            <v>217200</v>
          </cell>
          <cell r="L15">
            <v>217200</v>
          </cell>
          <cell r="M15">
            <v>217200</v>
          </cell>
          <cell r="N15">
            <v>217200</v>
          </cell>
          <cell r="O15">
            <v>217200</v>
          </cell>
          <cell r="P15">
            <v>217200</v>
          </cell>
          <cell r="Q15">
            <v>217200</v>
          </cell>
          <cell r="R15">
            <v>217200</v>
          </cell>
          <cell r="S15">
            <v>217200</v>
          </cell>
          <cell r="T15">
            <v>217200</v>
          </cell>
          <cell r="U15">
            <v>217200</v>
          </cell>
          <cell r="V15">
            <v>217200</v>
          </cell>
          <cell r="W15">
            <v>217200</v>
          </cell>
          <cell r="X15">
            <v>217200</v>
          </cell>
          <cell r="Y15">
            <v>217200</v>
          </cell>
          <cell r="Z15">
            <v>217200</v>
          </cell>
          <cell r="AA15">
            <v>217200</v>
          </cell>
          <cell r="AB15">
            <v>217200</v>
          </cell>
          <cell r="AC15">
            <v>217200</v>
          </cell>
          <cell r="AD15">
            <v>217200</v>
          </cell>
          <cell r="AE15">
            <v>217200</v>
          </cell>
          <cell r="AF15">
            <v>217200</v>
          </cell>
          <cell r="AG15">
            <v>217200</v>
          </cell>
          <cell r="AH15">
            <v>217200</v>
          </cell>
          <cell r="AI15">
            <v>217200</v>
          </cell>
          <cell r="AJ15">
            <v>217200</v>
          </cell>
          <cell r="AK15">
            <v>217200</v>
          </cell>
          <cell r="AL15">
            <v>217200</v>
          </cell>
          <cell r="AM15">
            <v>217200</v>
          </cell>
          <cell r="AN15">
            <v>217200</v>
          </cell>
          <cell r="AO15">
            <v>217200</v>
          </cell>
          <cell r="AP15">
            <v>217200</v>
          </cell>
          <cell r="AQ15">
            <v>217200</v>
          </cell>
          <cell r="AR15">
            <v>217200</v>
          </cell>
          <cell r="AS15">
            <v>217200</v>
          </cell>
          <cell r="AT15">
            <v>217200</v>
          </cell>
          <cell r="AU15">
            <v>217200</v>
          </cell>
          <cell r="AV15">
            <v>217200</v>
          </cell>
          <cell r="AW15">
            <v>217200</v>
          </cell>
          <cell r="AX15">
            <v>217200</v>
          </cell>
          <cell r="AY15">
            <v>217200</v>
          </cell>
          <cell r="AZ15">
            <v>217200</v>
          </cell>
          <cell r="BA15">
            <v>217200</v>
          </cell>
          <cell r="BB15">
            <v>217200</v>
          </cell>
          <cell r="BC15">
            <v>217200</v>
          </cell>
          <cell r="BD15">
            <v>217200</v>
          </cell>
          <cell r="BE15">
            <v>217200</v>
          </cell>
          <cell r="BF15">
            <v>217200</v>
          </cell>
          <cell r="BG15">
            <v>217200</v>
          </cell>
          <cell r="BH15">
            <v>217200</v>
          </cell>
          <cell r="BI15">
            <v>217200</v>
          </cell>
          <cell r="BJ15">
            <v>217200</v>
          </cell>
          <cell r="BK15">
            <v>217200</v>
          </cell>
          <cell r="BL15">
            <v>217200</v>
          </cell>
          <cell r="BM15">
            <v>217200</v>
          </cell>
          <cell r="BN15">
            <v>217200</v>
          </cell>
          <cell r="BO15">
            <v>217200</v>
          </cell>
          <cell r="BP15">
            <v>217200</v>
          </cell>
          <cell r="BQ15">
            <v>217200</v>
          </cell>
          <cell r="BR15">
            <v>217200</v>
          </cell>
          <cell r="BS15">
            <v>217200</v>
          </cell>
          <cell r="BT15">
            <v>217200</v>
          </cell>
          <cell r="BU15">
            <v>217200</v>
          </cell>
          <cell r="BV15">
            <v>217200</v>
          </cell>
          <cell r="BW15">
            <v>217200</v>
          </cell>
          <cell r="BX15">
            <v>217200</v>
          </cell>
          <cell r="BY15">
            <v>217200</v>
          </cell>
          <cell r="BZ15">
            <v>217200</v>
          </cell>
          <cell r="CA15">
            <v>217200</v>
          </cell>
          <cell r="CB15">
            <v>1541100</v>
          </cell>
          <cell r="CC15">
            <v>1541100</v>
          </cell>
          <cell r="CD15">
            <v>1541100</v>
          </cell>
          <cell r="CE15">
            <v>1541100</v>
          </cell>
          <cell r="CF15">
            <v>1541100</v>
          </cell>
          <cell r="CG15">
            <v>1541100</v>
          </cell>
          <cell r="CH15">
            <v>1541100</v>
          </cell>
          <cell r="CI15">
            <v>1541100</v>
          </cell>
          <cell r="CJ15">
            <v>1541100</v>
          </cell>
          <cell r="CK15">
            <v>1541100</v>
          </cell>
        </row>
        <row r="16">
          <cell r="J16">
            <v>1541100</v>
          </cell>
          <cell r="K16">
            <v>1541100</v>
          </cell>
          <cell r="L16">
            <v>1541100</v>
          </cell>
          <cell r="M16">
            <v>1541100</v>
          </cell>
          <cell r="N16">
            <v>1541100</v>
          </cell>
          <cell r="O16">
            <v>1541100</v>
          </cell>
          <cell r="P16">
            <v>1541100</v>
          </cell>
          <cell r="Q16">
            <v>1541100</v>
          </cell>
          <cell r="R16">
            <v>1541100</v>
          </cell>
          <cell r="S16">
            <v>1541100</v>
          </cell>
          <cell r="T16">
            <v>1541100</v>
          </cell>
          <cell r="U16">
            <v>1541100</v>
          </cell>
          <cell r="V16">
            <v>1541100</v>
          </cell>
          <cell r="W16">
            <v>1541100</v>
          </cell>
          <cell r="X16">
            <v>1541100</v>
          </cell>
          <cell r="Y16">
            <v>1541100</v>
          </cell>
          <cell r="Z16">
            <v>1541100</v>
          </cell>
          <cell r="AA16">
            <v>1541100</v>
          </cell>
          <cell r="AB16">
            <v>1541100</v>
          </cell>
          <cell r="AC16">
            <v>1541100</v>
          </cell>
          <cell r="AD16">
            <v>1541100</v>
          </cell>
          <cell r="AE16">
            <v>1541100</v>
          </cell>
          <cell r="AF16">
            <v>1541100</v>
          </cell>
          <cell r="AG16">
            <v>1541100</v>
          </cell>
          <cell r="AH16">
            <v>1541100</v>
          </cell>
          <cell r="AI16">
            <v>1541100</v>
          </cell>
          <cell r="AJ16">
            <v>1541100</v>
          </cell>
          <cell r="AK16">
            <v>1541100</v>
          </cell>
          <cell r="AL16">
            <v>1541100</v>
          </cell>
          <cell r="AM16">
            <v>1541100</v>
          </cell>
          <cell r="AN16">
            <v>1541100</v>
          </cell>
          <cell r="AO16">
            <v>1541100</v>
          </cell>
          <cell r="AP16">
            <v>1541100</v>
          </cell>
          <cell r="AQ16">
            <v>1541100</v>
          </cell>
          <cell r="AR16">
            <v>1541100</v>
          </cell>
          <cell r="AS16">
            <v>1541100</v>
          </cell>
          <cell r="AT16">
            <v>1541100</v>
          </cell>
          <cell r="AU16">
            <v>1541100</v>
          </cell>
          <cell r="AV16">
            <v>1541100</v>
          </cell>
          <cell r="AW16">
            <v>1541100</v>
          </cell>
          <cell r="AX16">
            <v>1541100</v>
          </cell>
          <cell r="AY16">
            <v>1541100</v>
          </cell>
          <cell r="AZ16">
            <v>1541100</v>
          </cell>
          <cell r="BA16">
            <v>1541100</v>
          </cell>
          <cell r="BB16">
            <v>1541100</v>
          </cell>
          <cell r="BC16">
            <v>1541100</v>
          </cell>
          <cell r="BD16">
            <v>1541100</v>
          </cell>
          <cell r="BE16">
            <v>1541100</v>
          </cell>
          <cell r="BF16">
            <v>1541100</v>
          </cell>
          <cell r="BG16">
            <v>1541100</v>
          </cell>
          <cell r="BH16">
            <v>1541100</v>
          </cell>
          <cell r="BI16">
            <v>1541100</v>
          </cell>
          <cell r="BJ16">
            <v>1541100</v>
          </cell>
          <cell r="BK16">
            <v>1541100</v>
          </cell>
          <cell r="BL16">
            <v>1541100</v>
          </cell>
          <cell r="BM16">
            <v>1541100</v>
          </cell>
          <cell r="BN16">
            <v>1541100</v>
          </cell>
          <cell r="BO16">
            <v>1541100</v>
          </cell>
          <cell r="BP16">
            <v>1541100</v>
          </cell>
          <cell r="BQ16">
            <v>1541100</v>
          </cell>
          <cell r="BR16">
            <v>1541100</v>
          </cell>
          <cell r="BS16">
            <v>1541100</v>
          </cell>
          <cell r="BT16">
            <v>1541100</v>
          </cell>
          <cell r="BU16">
            <v>1541100</v>
          </cell>
          <cell r="BV16">
            <v>1541100</v>
          </cell>
          <cell r="BW16">
            <v>1541100</v>
          </cell>
          <cell r="BX16">
            <v>1541100</v>
          </cell>
          <cell r="BY16">
            <v>1541100</v>
          </cell>
          <cell r="BZ16">
            <v>1541100</v>
          </cell>
          <cell r="CA16">
            <v>1541100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874311.5</v>
          </cell>
          <cell r="CI16">
            <v>874311.5</v>
          </cell>
          <cell r="CJ16">
            <v>874311.5</v>
          </cell>
          <cell r="CK16">
            <v>874311.5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108200.5625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108200.5625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108200.5625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108200.5625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108200.5625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108200.5625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108200.5625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108200.5625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108200.5625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108200.5625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108200.5625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4473600</v>
          </cell>
          <cell r="N19">
            <v>4473600</v>
          </cell>
          <cell r="O19">
            <v>4473600</v>
          </cell>
          <cell r="P19">
            <v>4473600</v>
          </cell>
          <cell r="Q19">
            <v>4473600</v>
          </cell>
          <cell r="R19">
            <v>4473600</v>
          </cell>
          <cell r="S19">
            <v>4473600</v>
          </cell>
          <cell r="T19">
            <v>4473600</v>
          </cell>
          <cell r="U19">
            <v>4473600</v>
          </cell>
          <cell r="V19">
            <v>4473600</v>
          </cell>
          <cell r="W19">
            <v>4473600</v>
          </cell>
          <cell r="X19">
            <v>4473600</v>
          </cell>
          <cell r="Y19">
            <v>4473600</v>
          </cell>
          <cell r="Z19">
            <v>4473600</v>
          </cell>
          <cell r="AA19">
            <v>4473600</v>
          </cell>
          <cell r="AB19">
            <v>4473600</v>
          </cell>
          <cell r="AC19">
            <v>4473600</v>
          </cell>
          <cell r="AD19">
            <v>4473600</v>
          </cell>
          <cell r="AE19">
            <v>4473600</v>
          </cell>
          <cell r="AF19">
            <v>4473600</v>
          </cell>
          <cell r="AG19">
            <v>4473600</v>
          </cell>
          <cell r="AH19">
            <v>4473600</v>
          </cell>
          <cell r="AI19">
            <v>4473600</v>
          </cell>
          <cell r="AJ19">
            <v>4473600</v>
          </cell>
          <cell r="AK19">
            <v>4473600</v>
          </cell>
          <cell r="AL19">
            <v>4473600</v>
          </cell>
          <cell r="AM19">
            <v>4473600</v>
          </cell>
          <cell r="AN19">
            <v>4473600</v>
          </cell>
          <cell r="AO19">
            <v>4473600</v>
          </cell>
          <cell r="AP19">
            <v>4473600</v>
          </cell>
          <cell r="AQ19">
            <v>4473600</v>
          </cell>
          <cell r="AR19">
            <v>4473600</v>
          </cell>
          <cell r="AS19">
            <v>4473600</v>
          </cell>
          <cell r="AT19">
            <v>4473600</v>
          </cell>
          <cell r="AU19">
            <v>4473600</v>
          </cell>
          <cell r="AV19">
            <v>4473600</v>
          </cell>
          <cell r="AW19">
            <v>4473600</v>
          </cell>
          <cell r="AX19">
            <v>4473600</v>
          </cell>
          <cell r="AY19">
            <v>4473600</v>
          </cell>
          <cell r="AZ19">
            <v>4473600</v>
          </cell>
          <cell r="BA19">
            <v>4473600</v>
          </cell>
          <cell r="BB19">
            <v>4473600</v>
          </cell>
          <cell r="BC19">
            <v>4473600</v>
          </cell>
          <cell r="BD19">
            <v>4473600</v>
          </cell>
          <cell r="BE19">
            <v>4473600</v>
          </cell>
          <cell r="BF19">
            <v>4473600</v>
          </cell>
          <cell r="BG19">
            <v>4473600</v>
          </cell>
          <cell r="BH19">
            <v>4473600</v>
          </cell>
          <cell r="BI19">
            <v>4473600</v>
          </cell>
          <cell r="BJ19">
            <v>4473600</v>
          </cell>
          <cell r="BK19">
            <v>4473600</v>
          </cell>
          <cell r="BL19">
            <v>4473600</v>
          </cell>
          <cell r="BM19">
            <v>4473600</v>
          </cell>
          <cell r="BN19">
            <v>4473600</v>
          </cell>
          <cell r="BO19">
            <v>4473600</v>
          </cell>
          <cell r="BP19">
            <v>4473600</v>
          </cell>
          <cell r="BQ19">
            <v>4473600</v>
          </cell>
          <cell r="BR19">
            <v>4473600</v>
          </cell>
          <cell r="BS19">
            <v>4473600</v>
          </cell>
          <cell r="BT19">
            <v>4473600</v>
          </cell>
          <cell r="BU19">
            <v>4473600</v>
          </cell>
          <cell r="BV19">
            <v>4473600</v>
          </cell>
          <cell r="BW19">
            <v>4473600</v>
          </cell>
          <cell r="BX19">
            <v>4473600</v>
          </cell>
          <cell r="BY19">
            <v>4473600</v>
          </cell>
          <cell r="BZ19">
            <v>4473600</v>
          </cell>
          <cell r="CA19">
            <v>4473600</v>
          </cell>
          <cell r="CB19">
            <v>4473600</v>
          </cell>
          <cell r="CC19">
            <v>4473600</v>
          </cell>
          <cell r="CD19">
            <v>4473600</v>
          </cell>
          <cell r="CE19">
            <v>4473600</v>
          </cell>
          <cell r="CF19">
            <v>4473600</v>
          </cell>
          <cell r="CG19">
            <v>4473600</v>
          </cell>
          <cell r="CH19">
            <v>4473600</v>
          </cell>
          <cell r="CI19">
            <v>4473600</v>
          </cell>
          <cell r="CJ19">
            <v>4473600</v>
          </cell>
          <cell r="CK19">
            <v>4473600</v>
          </cell>
        </row>
        <row r="20">
          <cell r="J20">
            <v>4473600</v>
          </cell>
          <cell r="K20">
            <v>4473600</v>
          </cell>
          <cell r="L20">
            <v>4473600</v>
          </cell>
          <cell r="M20">
            <v>4473600</v>
          </cell>
          <cell r="N20">
            <v>4473600</v>
          </cell>
          <cell r="O20">
            <v>4473600</v>
          </cell>
          <cell r="P20">
            <v>4473600</v>
          </cell>
          <cell r="Q20">
            <v>4473600</v>
          </cell>
          <cell r="R20">
            <v>4473600</v>
          </cell>
          <cell r="S20">
            <v>4473600</v>
          </cell>
          <cell r="T20">
            <v>4473600</v>
          </cell>
          <cell r="U20">
            <v>4473600</v>
          </cell>
          <cell r="V20">
            <v>4473600</v>
          </cell>
          <cell r="W20">
            <v>4473600</v>
          </cell>
          <cell r="X20">
            <v>4473600</v>
          </cell>
          <cell r="Y20">
            <v>4473600</v>
          </cell>
          <cell r="Z20">
            <v>4473600</v>
          </cell>
          <cell r="AA20">
            <v>4473600</v>
          </cell>
          <cell r="AB20">
            <v>4473600</v>
          </cell>
          <cell r="AC20">
            <v>4473600</v>
          </cell>
          <cell r="AD20">
            <v>4473600</v>
          </cell>
          <cell r="AE20">
            <v>4473600</v>
          </cell>
          <cell r="AF20">
            <v>4473600</v>
          </cell>
          <cell r="AG20">
            <v>4473600</v>
          </cell>
          <cell r="AH20">
            <v>4473600</v>
          </cell>
          <cell r="AI20">
            <v>953511.57894736831</v>
          </cell>
          <cell r="AJ20">
            <v>953511.57894736831</v>
          </cell>
          <cell r="AK20">
            <v>953511.5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953511.5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953511.5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953511.5</v>
          </cell>
          <cell r="BF20">
            <v>953511.5</v>
          </cell>
          <cell r="BG20">
            <v>953511.5</v>
          </cell>
          <cell r="BH20">
            <v>953511.5</v>
          </cell>
          <cell r="BI20">
            <v>953511.5</v>
          </cell>
          <cell r="BJ20">
            <v>953511.5</v>
          </cell>
          <cell r="BK20">
            <v>953511.5</v>
          </cell>
          <cell r="BL20">
            <v>953511.5</v>
          </cell>
          <cell r="BM20">
            <v>953511.5</v>
          </cell>
          <cell r="BN20">
            <v>953511.5</v>
          </cell>
          <cell r="BO20">
            <v>953511.5</v>
          </cell>
          <cell r="BP20">
            <v>953511.5</v>
          </cell>
          <cell r="BQ20">
            <v>953511.5</v>
          </cell>
          <cell r="BR20">
            <v>953511.5</v>
          </cell>
          <cell r="BS20">
            <v>953511.5</v>
          </cell>
          <cell r="BT20">
            <v>953511.5</v>
          </cell>
          <cell r="BU20">
            <v>953511.5</v>
          </cell>
          <cell r="BV20">
            <v>953511.5</v>
          </cell>
          <cell r="BW20">
            <v>953511.5</v>
          </cell>
          <cell r="BX20">
            <v>953511.5</v>
          </cell>
          <cell r="BY20">
            <v>953511.5</v>
          </cell>
          <cell r="BZ20">
            <v>953511.5</v>
          </cell>
          <cell r="CA20">
            <v>953511.5</v>
          </cell>
          <cell r="CB20">
            <v>953511.5</v>
          </cell>
          <cell r="CC20">
            <v>953511.5</v>
          </cell>
          <cell r="CD20">
            <v>953511.5</v>
          </cell>
          <cell r="CE20">
            <v>953511.5</v>
          </cell>
          <cell r="CF20">
            <v>953511.5</v>
          </cell>
          <cell r="CG20">
            <v>953511.5</v>
          </cell>
          <cell r="CH20">
            <v>953511.5</v>
          </cell>
          <cell r="CI20">
            <v>953511.5</v>
          </cell>
          <cell r="CJ20">
            <v>953511.5</v>
          </cell>
          <cell r="CK20">
            <v>953511.5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4956900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4956900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4956900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4956900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4956900</v>
          </cell>
          <cell r="AS21">
            <v>4956900</v>
          </cell>
          <cell r="AT21">
            <v>4956900</v>
          </cell>
          <cell r="AU21">
            <v>4956900</v>
          </cell>
          <cell r="AV21">
            <v>4956900</v>
          </cell>
          <cell r="AW21">
            <v>4956900</v>
          </cell>
          <cell r="AX21">
            <v>4956900</v>
          </cell>
          <cell r="AY21">
            <v>4956900</v>
          </cell>
          <cell r="AZ21">
            <v>4956900</v>
          </cell>
          <cell r="BA21">
            <v>4956900</v>
          </cell>
          <cell r="BB21">
            <v>4956900</v>
          </cell>
          <cell r="BC21">
            <v>4956900</v>
          </cell>
          <cell r="BD21">
            <v>4956900</v>
          </cell>
          <cell r="BE21">
            <v>4956900</v>
          </cell>
          <cell r="BF21">
            <v>4956900</v>
          </cell>
          <cell r="BG21">
            <v>4956900</v>
          </cell>
          <cell r="BH21">
            <v>4956900</v>
          </cell>
          <cell r="BI21">
            <v>4956900</v>
          </cell>
          <cell r="BJ21">
            <v>4956900</v>
          </cell>
          <cell r="BK21">
            <v>4956900</v>
          </cell>
          <cell r="BL21">
            <v>4956900</v>
          </cell>
          <cell r="BM21">
            <v>4956900</v>
          </cell>
          <cell r="BN21">
            <v>4956900</v>
          </cell>
          <cell r="BO21">
            <v>4956900</v>
          </cell>
          <cell r="BP21">
            <v>4956900</v>
          </cell>
          <cell r="BQ21">
            <v>4956900</v>
          </cell>
          <cell r="BR21">
            <v>4956900</v>
          </cell>
          <cell r="BS21">
            <v>4956900</v>
          </cell>
          <cell r="BT21">
            <v>4956900</v>
          </cell>
          <cell r="BU21">
            <v>4956900</v>
          </cell>
          <cell r="BV21">
            <v>4956900</v>
          </cell>
          <cell r="BW21">
            <v>4956900</v>
          </cell>
          <cell r="BX21">
            <v>4956900</v>
          </cell>
          <cell r="BY21">
            <v>4956900</v>
          </cell>
          <cell r="BZ21">
            <v>4956900</v>
          </cell>
          <cell r="CA21">
            <v>4956900</v>
          </cell>
          <cell r="CB21">
            <v>4956900</v>
          </cell>
          <cell r="CC21">
            <v>4956900</v>
          </cell>
          <cell r="CD21">
            <v>4956900</v>
          </cell>
          <cell r="CE21">
            <v>4956900</v>
          </cell>
          <cell r="CF21">
            <v>4956900</v>
          </cell>
          <cell r="CG21">
            <v>4956900</v>
          </cell>
          <cell r="CH21">
            <v>4956900</v>
          </cell>
          <cell r="CI21">
            <v>4956900</v>
          </cell>
          <cell r="CJ21">
            <v>4956900</v>
          </cell>
          <cell r="CK21">
            <v>4956900</v>
          </cell>
        </row>
        <row r="22">
          <cell r="J22">
            <v>4956900</v>
          </cell>
          <cell r="K22">
            <v>4956900</v>
          </cell>
          <cell r="L22">
            <v>4956900</v>
          </cell>
          <cell r="M22">
            <v>4956900</v>
          </cell>
          <cell r="N22">
            <v>4956900</v>
          </cell>
          <cell r="O22">
            <v>4956900</v>
          </cell>
          <cell r="P22">
            <v>4956900</v>
          </cell>
          <cell r="Q22">
            <v>4956900</v>
          </cell>
          <cell r="R22">
            <v>4956900</v>
          </cell>
          <cell r="S22">
            <v>4956900</v>
          </cell>
          <cell r="T22">
            <v>4956900</v>
          </cell>
          <cell r="U22">
            <v>4956900</v>
          </cell>
          <cell r="V22">
            <v>4956900</v>
          </cell>
          <cell r="W22">
            <v>4956900</v>
          </cell>
          <cell r="X22">
            <v>4956900</v>
          </cell>
          <cell r="Y22">
            <v>4956900</v>
          </cell>
          <cell r="Z22">
            <v>4956900</v>
          </cell>
          <cell r="AA22">
            <v>4956900</v>
          </cell>
          <cell r="AB22">
            <v>4956900</v>
          </cell>
          <cell r="AC22">
            <v>4956900</v>
          </cell>
          <cell r="AD22">
            <v>4956900</v>
          </cell>
          <cell r="AE22">
            <v>4956900</v>
          </cell>
          <cell r="AF22">
            <v>4956900</v>
          </cell>
          <cell r="AG22">
            <v>4956900</v>
          </cell>
          <cell r="AH22">
            <v>4956900</v>
          </cell>
          <cell r="AI22">
            <v>4956900</v>
          </cell>
          <cell r="AJ22">
            <v>4956900</v>
          </cell>
          <cell r="AK22">
            <v>4956900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2476800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2476800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2476800</v>
          </cell>
          <cell r="BG22">
            <v>2476800</v>
          </cell>
          <cell r="BH22">
            <v>2476800</v>
          </cell>
          <cell r="BI22">
            <v>2476800</v>
          </cell>
          <cell r="BJ22">
            <v>2476800</v>
          </cell>
          <cell r="BK22">
            <v>2476800</v>
          </cell>
          <cell r="BL22">
            <v>2476800</v>
          </cell>
          <cell r="BM22">
            <v>2476800</v>
          </cell>
          <cell r="BN22">
            <v>2476800</v>
          </cell>
          <cell r="BO22">
            <v>2476800</v>
          </cell>
          <cell r="BP22">
            <v>2476800</v>
          </cell>
          <cell r="BQ22">
            <v>2476800</v>
          </cell>
          <cell r="BR22">
            <v>2476800</v>
          </cell>
          <cell r="BS22">
            <v>2476800</v>
          </cell>
          <cell r="BT22">
            <v>2476800</v>
          </cell>
          <cell r="BU22">
            <v>2476800</v>
          </cell>
          <cell r="BV22">
            <v>2476800</v>
          </cell>
          <cell r="BW22">
            <v>2476800</v>
          </cell>
          <cell r="BX22">
            <v>2476800</v>
          </cell>
          <cell r="BY22">
            <v>2476800</v>
          </cell>
          <cell r="BZ22">
            <v>2476800</v>
          </cell>
          <cell r="CA22">
            <v>2476800</v>
          </cell>
          <cell r="CB22">
            <v>2476800</v>
          </cell>
          <cell r="CC22">
            <v>2476800</v>
          </cell>
          <cell r="CD22">
            <v>2476800</v>
          </cell>
          <cell r="CE22">
            <v>2476800</v>
          </cell>
          <cell r="CF22">
            <v>2476800</v>
          </cell>
          <cell r="CG22">
            <v>2476800</v>
          </cell>
          <cell r="CH22">
            <v>2476800</v>
          </cell>
          <cell r="CI22">
            <v>2476800</v>
          </cell>
          <cell r="CJ22">
            <v>2476800</v>
          </cell>
          <cell r="CK22">
            <v>2476800</v>
          </cell>
        </row>
        <row r="23">
          <cell r="J23">
            <v>2476800</v>
          </cell>
          <cell r="K23">
            <v>2476800</v>
          </cell>
          <cell r="L23">
            <v>2476800</v>
          </cell>
          <cell r="M23">
            <v>2476800</v>
          </cell>
          <cell r="N23">
            <v>2476800</v>
          </cell>
          <cell r="O23">
            <v>2476800</v>
          </cell>
          <cell r="P23">
            <v>2476800</v>
          </cell>
          <cell r="Q23">
            <v>2476800</v>
          </cell>
          <cell r="R23">
            <v>2476800</v>
          </cell>
          <cell r="S23">
            <v>2476800</v>
          </cell>
          <cell r="T23">
            <v>2476800</v>
          </cell>
          <cell r="U23">
            <v>2476800</v>
          </cell>
          <cell r="V23">
            <v>2476800</v>
          </cell>
          <cell r="W23">
            <v>2476800</v>
          </cell>
          <cell r="X23">
            <v>2476800</v>
          </cell>
          <cell r="Y23">
            <v>2476800</v>
          </cell>
          <cell r="Z23">
            <v>2476800</v>
          </cell>
          <cell r="AA23">
            <v>2476800</v>
          </cell>
          <cell r="AB23">
            <v>2476800</v>
          </cell>
          <cell r="AC23">
            <v>2476800</v>
          </cell>
          <cell r="AD23">
            <v>2476800</v>
          </cell>
          <cell r="AE23">
            <v>2476800</v>
          </cell>
          <cell r="AF23">
            <v>2476800</v>
          </cell>
          <cell r="AG23">
            <v>2476800</v>
          </cell>
          <cell r="AH23">
            <v>2476800</v>
          </cell>
          <cell r="AI23">
            <v>2476800</v>
          </cell>
          <cell r="AJ23">
            <v>2476800</v>
          </cell>
          <cell r="AK23">
            <v>2476800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4368000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4368000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4368000</v>
          </cell>
          <cell r="BG23">
            <v>4368000</v>
          </cell>
          <cell r="BH23">
            <v>4368000</v>
          </cell>
          <cell r="BI23">
            <v>4368000</v>
          </cell>
          <cell r="BJ23">
            <v>4368000</v>
          </cell>
          <cell r="BK23">
            <v>4368000</v>
          </cell>
          <cell r="BL23">
            <v>4368000</v>
          </cell>
          <cell r="BM23">
            <v>4368000</v>
          </cell>
          <cell r="BN23">
            <v>4368000</v>
          </cell>
          <cell r="BO23">
            <v>4368000</v>
          </cell>
          <cell r="BP23">
            <v>4368000</v>
          </cell>
          <cell r="BQ23">
            <v>4368000</v>
          </cell>
          <cell r="BR23">
            <v>4368000</v>
          </cell>
          <cell r="BS23">
            <v>4368000</v>
          </cell>
          <cell r="BT23">
            <v>4368000</v>
          </cell>
          <cell r="BU23">
            <v>4368000</v>
          </cell>
          <cell r="BV23">
            <v>4368000</v>
          </cell>
          <cell r="BW23">
            <v>4368000</v>
          </cell>
          <cell r="BX23">
            <v>4368000</v>
          </cell>
          <cell r="BY23">
            <v>4368000</v>
          </cell>
          <cell r="BZ23">
            <v>4368000</v>
          </cell>
          <cell r="CA23">
            <v>4368000</v>
          </cell>
          <cell r="CB23">
            <v>4368000</v>
          </cell>
          <cell r="CC23">
            <v>4368000</v>
          </cell>
          <cell r="CD23">
            <v>4368000</v>
          </cell>
          <cell r="CE23">
            <v>4368000</v>
          </cell>
          <cell r="CF23">
            <v>4368000</v>
          </cell>
          <cell r="CG23">
            <v>4368000</v>
          </cell>
          <cell r="CH23">
            <v>4368000</v>
          </cell>
          <cell r="CI23">
            <v>4368000</v>
          </cell>
          <cell r="CJ23">
            <v>4368000</v>
          </cell>
          <cell r="CK23">
            <v>4368000</v>
          </cell>
        </row>
        <row r="24">
          <cell r="J24">
            <v>4368000</v>
          </cell>
          <cell r="K24">
            <v>4368000</v>
          </cell>
          <cell r="L24">
            <v>4368000</v>
          </cell>
          <cell r="M24">
            <v>4368000</v>
          </cell>
          <cell r="N24">
            <v>4368000</v>
          </cell>
          <cell r="O24">
            <v>4368000</v>
          </cell>
          <cell r="P24">
            <v>4368000</v>
          </cell>
          <cell r="Q24">
            <v>4368000</v>
          </cell>
          <cell r="R24">
            <v>4368000</v>
          </cell>
          <cell r="S24">
            <v>4368000</v>
          </cell>
          <cell r="T24">
            <v>4368000</v>
          </cell>
          <cell r="U24">
            <v>4368000</v>
          </cell>
          <cell r="V24">
            <v>4368000</v>
          </cell>
          <cell r="W24">
            <v>4368000</v>
          </cell>
          <cell r="X24">
            <v>4368000</v>
          </cell>
          <cell r="Y24">
            <v>4368000</v>
          </cell>
          <cell r="Z24">
            <v>4368000</v>
          </cell>
          <cell r="AA24">
            <v>4368000</v>
          </cell>
          <cell r="AB24">
            <v>4368000</v>
          </cell>
          <cell r="AC24">
            <v>4368000</v>
          </cell>
          <cell r="AD24">
            <v>4368000</v>
          </cell>
          <cell r="AE24">
            <v>4368000</v>
          </cell>
          <cell r="AF24">
            <v>4368000</v>
          </cell>
          <cell r="AG24">
            <v>4368000</v>
          </cell>
          <cell r="AH24">
            <v>4368000</v>
          </cell>
          <cell r="AI24">
            <v>4368000</v>
          </cell>
          <cell r="AJ24">
            <v>4368000</v>
          </cell>
          <cell r="AK24">
            <v>4368000</v>
          </cell>
          <cell r="AL24">
            <v>4368000</v>
          </cell>
          <cell r="AM24">
            <v>4368000</v>
          </cell>
          <cell r="AN24">
            <v>4368000</v>
          </cell>
          <cell r="AO24">
            <v>4368000</v>
          </cell>
          <cell r="AP24">
            <v>4368000</v>
          </cell>
          <cell r="AQ24">
            <v>4368000</v>
          </cell>
          <cell r="AR24">
            <v>4368000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2702754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2702754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2702754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2702754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2702754</v>
          </cell>
          <cell r="BY24">
            <v>2702754</v>
          </cell>
          <cell r="BZ24">
            <v>2702754</v>
          </cell>
          <cell r="CA24">
            <v>2702754</v>
          </cell>
          <cell r="CB24">
            <v>2702754</v>
          </cell>
          <cell r="CC24">
            <v>2702754</v>
          </cell>
          <cell r="CD24">
            <v>2702754</v>
          </cell>
          <cell r="CE24">
            <v>2702754</v>
          </cell>
          <cell r="CF24">
            <v>2702754</v>
          </cell>
          <cell r="CG24">
            <v>2702754</v>
          </cell>
          <cell r="CH24">
            <v>2702754</v>
          </cell>
          <cell r="CI24">
            <v>2702754</v>
          </cell>
          <cell r="CJ24">
            <v>2702754</v>
          </cell>
          <cell r="CK24">
            <v>2702754</v>
          </cell>
        </row>
        <row r="25">
          <cell r="J25">
            <v>2702754</v>
          </cell>
          <cell r="K25">
            <v>2702754</v>
          </cell>
          <cell r="L25">
            <v>2702754</v>
          </cell>
          <cell r="M25">
            <v>2702754</v>
          </cell>
          <cell r="N25">
            <v>2702754</v>
          </cell>
          <cell r="O25">
            <v>2702754</v>
          </cell>
          <cell r="P25">
            <v>2702754</v>
          </cell>
          <cell r="Q25">
            <v>2702754</v>
          </cell>
          <cell r="R25">
            <v>2702754</v>
          </cell>
          <cell r="S25">
            <v>2702754</v>
          </cell>
          <cell r="T25">
            <v>2702754</v>
          </cell>
          <cell r="U25">
            <v>2702754</v>
          </cell>
          <cell r="V25">
            <v>2702754</v>
          </cell>
          <cell r="W25">
            <v>2702754</v>
          </cell>
          <cell r="X25">
            <v>2702754</v>
          </cell>
          <cell r="Y25">
            <v>2702754</v>
          </cell>
          <cell r="Z25">
            <v>2702754</v>
          </cell>
          <cell r="AA25">
            <v>2702754</v>
          </cell>
          <cell r="AB25">
            <v>2702754</v>
          </cell>
          <cell r="AC25">
            <v>2702754</v>
          </cell>
          <cell r="AD25">
            <v>2702754</v>
          </cell>
          <cell r="AE25">
            <v>2702754</v>
          </cell>
          <cell r="AF25">
            <v>2702754</v>
          </cell>
          <cell r="AG25">
            <v>2702754</v>
          </cell>
          <cell r="AH25">
            <v>2702754</v>
          </cell>
          <cell r="AI25">
            <v>2702754</v>
          </cell>
          <cell r="AJ25">
            <v>2702754</v>
          </cell>
          <cell r="AK25">
            <v>2702754</v>
          </cell>
          <cell r="AL25">
            <v>2702754</v>
          </cell>
          <cell r="AM25">
            <v>2702754</v>
          </cell>
          <cell r="AN25">
            <v>2702754</v>
          </cell>
          <cell r="AO25">
            <v>2702754</v>
          </cell>
          <cell r="AP25">
            <v>2702754</v>
          </cell>
          <cell r="AQ25">
            <v>911743</v>
          </cell>
          <cell r="AR25">
            <v>911743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911743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911743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911743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911743</v>
          </cell>
          <cell r="BU25">
            <v>911743</v>
          </cell>
          <cell r="BV25">
            <v>911743</v>
          </cell>
          <cell r="BW25">
            <v>911743</v>
          </cell>
          <cell r="BX25">
            <v>911743</v>
          </cell>
          <cell r="BY25">
            <v>911743</v>
          </cell>
          <cell r="BZ25">
            <v>911743</v>
          </cell>
          <cell r="CA25">
            <v>911743</v>
          </cell>
          <cell r="CB25">
            <v>911743</v>
          </cell>
          <cell r="CC25">
            <v>911743</v>
          </cell>
          <cell r="CD25">
            <v>911743</v>
          </cell>
          <cell r="CE25">
            <v>911743</v>
          </cell>
          <cell r="CF25">
            <v>911743</v>
          </cell>
          <cell r="CG25">
            <v>911743</v>
          </cell>
          <cell r="CH25">
            <v>911743</v>
          </cell>
          <cell r="CI25">
            <v>911743</v>
          </cell>
          <cell r="CJ25">
            <v>911743</v>
          </cell>
          <cell r="CK25">
            <v>911743</v>
          </cell>
        </row>
        <row r="26">
          <cell r="J26">
            <v>911743</v>
          </cell>
          <cell r="K26">
            <v>911743</v>
          </cell>
          <cell r="L26">
            <v>911743</v>
          </cell>
          <cell r="M26">
            <v>911743</v>
          </cell>
          <cell r="N26">
            <v>911743</v>
          </cell>
          <cell r="O26">
            <v>911743</v>
          </cell>
          <cell r="P26">
            <v>911743</v>
          </cell>
          <cell r="Q26">
            <v>911743</v>
          </cell>
          <cell r="R26">
            <v>911743</v>
          </cell>
          <cell r="S26">
            <v>911743</v>
          </cell>
          <cell r="T26">
            <v>911743</v>
          </cell>
          <cell r="U26">
            <v>911743</v>
          </cell>
          <cell r="V26">
            <v>911743</v>
          </cell>
          <cell r="W26">
            <v>911743</v>
          </cell>
          <cell r="X26">
            <v>911743</v>
          </cell>
          <cell r="Y26">
            <v>911743</v>
          </cell>
          <cell r="Z26">
            <v>911743</v>
          </cell>
          <cell r="AA26">
            <v>911743</v>
          </cell>
          <cell r="AB26">
            <v>911743</v>
          </cell>
          <cell r="AC26">
            <v>911743</v>
          </cell>
          <cell r="AD26">
            <v>911743</v>
          </cell>
          <cell r="AE26">
            <v>911743</v>
          </cell>
          <cell r="AF26">
            <v>911743</v>
          </cell>
          <cell r="AG26">
            <v>911743</v>
          </cell>
          <cell r="AH26">
            <v>911743</v>
          </cell>
          <cell r="AI26">
            <v>911743</v>
          </cell>
          <cell r="AJ26">
            <v>911743</v>
          </cell>
          <cell r="AK26">
            <v>911743</v>
          </cell>
          <cell r="AL26">
            <v>911743</v>
          </cell>
          <cell r="AM26">
            <v>911743</v>
          </cell>
          <cell r="AN26">
            <v>911743</v>
          </cell>
          <cell r="AO26">
            <v>911743</v>
          </cell>
          <cell r="AP26">
            <v>911743</v>
          </cell>
          <cell r="AQ26">
            <v>911743</v>
          </cell>
          <cell r="AR26">
            <v>911743</v>
          </cell>
          <cell r="AS26">
            <v>911743</v>
          </cell>
          <cell r="AT26">
            <v>911743</v>
          </cell>
          <cell r="AU26">
            <v>911743</v>
          </cell>
          <cell r="AV26">
            <v>911743</v>
          </cell>
          <cell r="AW26">
            <v>911743</v>
          </cell>
          <cell r="AX26">
            <v>911743</v>
          </cell>
          <cell r="AY26">
            <v>911743</v>
          </cell>
          <cell r="AZ26">
            <v>911743</v>
          </cell>
          <cell r="BA26">
            <v>911743</v>
          </cell>
          <cell r="BB26">
            <v>911743</v>
          </cell>
          <cell r="BC26">
            <v>911743</v>
          </cell>
          <cell r="BD26">
            <v>911743</v>
          </cell>
          <cell r="BE26">
            <v>911743</v>
          </cell>
          <cell r="BF26">
            <v>911743</v>
          </cell>
          <cell r="BG26">
            <v>911743</v>
          </cell>
          <cell r="BH26">
            <v>911743</v>
          </cell>
          <cell r="BI26">
            <v>911743</v>
          </cell>
          <cell r="BJ26">
            <v>911743</v>
          </cell>
          <cell r="BK26">
            <v>911743</v>
          </cell>
          <cell r="BL26">
            <v>911743</v>
          </cell>
          <cell r="BM26">
            <v>911743</v>
          </cell>
          <cell r="BN26">
            <v>911743</v>
          </cell>
          <cell r="BO26">
            <v>911743</v>
          </cell>
          <cell r="BP26">
            <v>911743</v>
          </cell>
          <cell r="BQ26">
            <v>965685</v>
          </cell>
          <cell r="BR26">
            <v>965685</v>
          </cell>
          <cell r="BS26">
            <v>965685</v>
          </cell>
          <cell r="BT26">
            <v>965685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965685</v>
          </cell>
          <cell r="CB26">
            <v>965685</v>
          </cell>
          <cell r="CC26">
            <v>965685</v>
          </cell>
          <cell r="CD26">
            <v>965685</v>
          </cell>
          <cell r="CE26">
            <v>965685</v>
          </cell>
          <cell r="CF26">
            <v>965685</v>
          </cell>
          <cell r="CG26">
            <v>965685</v>
          </cell>
          <cell r="CH26">
            <v>965685</v>
          </cell>
          <cell r="CI26">
            <v>965685</v>
          </cell>
          <cell r="CJ26">
            <v>965685</v>
          </cell>
          <cell r="CK26">
            <v>965685</v>
          </cell>
        </row>
        <row r="27">
          <cell r="J27">
            <v>965685</v>
          </cell>
          <cell r="K27">
            <v>965685</v>
          </cell>
          <cell r="L27">
            <v>965685</v>
          </cell>
          <cell r="M27">
            <v>965685</v>
          </cell>
          <cell r="N27">
            <v>965685</v>
          </cell>
          <cell r="O27">
            <v>965685</v>
          </cell>
          <cell r="P27">
            <v>965685</v>
          </cell>
          <cell r="Q27">
            <v>965685</v>
          </cell>
          <cell r="R27">
            <v>965685</v>
          </cell>
          <cell r="S27">
            <v>965685</v>
          </cell>
          <cell r="T27">
            <v>965685</v>
          </cell>
          <cell r="U27">
            <v>965685</v>
          </cell>
          <cell r="V27">
            <v>965685</v>
          </cell>
          <cell r="W27">
            <v>965685</v>
          </cell>
          <cell r="X27">
            <v>965685</v>
          </cell>
          <cell r="Y27">
            <v>965685</v>
          </cell>
          <cell r="Z27">
            <v>965685</v>
          </cell>
          <cell r="AA27">
            <v>965685</v>
          </cell>
          <cell r="AB27">
            <v>965685</v>
          </cell>
          <cell r="AC27">
            <v>965685</v>
          </cell>
          <cell r="AD27">
            <v>965685</v>
          </cell>
          <cell r="AE27">
            <v>965685</v>
          </cell>
          <cell r="AF27">
            <v>965685</v>
          </cell>
          <cell r="AG27">
            <v>965685</v>
          </cell>
          <cell r="AH27">
            <v>965685</v>
          </cell>
          <cell r="AI27">
            <v>965685</v>
          </cell>
          <cell r="AJ27">
            <v>965685</v>
          </cell>
          <cell r="AK27">
            <v>965685</v>
          </cell>
          <cell r="AL27">
            <v>965685</v>
          </cell>
          <cell r="AM27">
            <v>965685</v>
          </cell>
          <cell r="AN27">
            <v>965685</v>
          </cell>
          <cell r="AO27">
            <v>965685</v>
          </cell>
          <cell r="AP27">
            <v>965685</v>
          </cell>
          <cell r="AQ27">
            <v>965685</v>
          </cell>
          <cell r="AR27">
            <v>965685</v>
          </cell>
          <cell r="AS27">
            <v>965685</v>
          </cell>
          <cell r="AT27">
            <v>965685</v>
          </cell>
          <cell r="AU27">
            <v>965685</v>
          </cell>
          <cell r="AV27">
            <v>965685</v>
          </cell>
          <cell r="AW27">
            <v>965685</v>
          </cell>
          <cell r="AX27">
            <v>965685</v>
          </cell>
          <cell r="AY27">
            <v>965685</v>
          </cell>
          <cell r="AZ27">
            <v>965685</v>
          </cell>
          <cell r="BA27">
            <v>965685</v>
          </cell>
          <cell r="BB27">
            <v>965685</v>
          </cell>
          <cell r="BC27">
            <v>965685</v>
          </cell>
          <cell r="BD27">
            <v>965685</v>
          </cell>
          <cell r="BE27">
            <v>965685</v>
          </cell>
          <cell r="BF27">
            <v>965685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1092000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1092000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1092000</v>
          </cell>
          <cell r="CB27">
            <v>1092000</v>
          </cell>
          <cell r="CC27">
            <v>1092000</v>
          </cell>
          <cell r="CD27">
            <v>1092000</v>
          </cell>
          <cell r="CE27">
            <v>1092000</v>
          </cell>
          <cell r="CF27">
            <v>1092000</v>
          </cell>
          <cell r="CG27">
            <v>1092000</v>
          </cell>
          <cell r="CH27">
            <v>1092000</v>
          </cell>
          <cell r="CI27">
            <v>1092000</v>
          </cell>
          <cell r="CJ27">
            <v>1092000</v>
          </cell>
          <cell r="CK27">
            <v>1092000</v>
          </cell>
        </row>
        <row r="28">
          <cell r="J28">
            <v>1092000</v>
          </cell>
          <cell r="K28">
            <v>1092000</v>
          </cell>
          <cell r="L28">
            <v>1092000</v>
          </cell>
          <cell r="M28">
            <v>1092000</v>
          </cell>
          <cell r="N28">
            <v>1092000</v>
          </cell>
          <cell r="O28">
            <v>1092000</v>
          </cell>
          <cell r="P28">
            <v>1092000</v>
          </cell>
          <cell r="Q28">
            <v>1092000</v>
          </cell>
          <cell r="R28">
            <v>1092000</v>
          </cell>
          <cell r="S28">
            <v>1092000</v>
          </cell>
          <cell r="T28">
            <v>1092000</v>
          </cell>
          <cell r="U28">
            <v>1092000</v>
          </cell>
          <cell r="V28">
            <v>1092000</v>
          </cell>
          <cell r="W28">
            <v>1092000</v>
          </cell>
          <cell r="X28">
            <v>1092000</v>
          </cell>
          <cell r="Y28">
            <v>1092000</v>
          </cell>
          <cell r="Z28">
            <v>1092000</v>
          </cell>
          <cell r="AA28">
            <v>1092000</v>
          </cell>
          <cell r="AB28">
            <v>1092000</v>
          </cell>
          <cell r="AC28">
            <v>1092000</v>
          </cell>
          <cell r="AD28">
            <v>1092000</v>
          </cell>
          <cell r="AE28">
            <v>1092000</v>
          </cell>
          <cell r="AF28">
            <v>1092000</v>
          </cell>
          <cell r="AG28">
            <v>1092000</v>
          </cell>
          <cell r="AH28">
            <v>1092000</v>
          </cell>
          <cell r="AI28">
            <v>1092000</v>
          </cell>
          <cell r="AJ28">
            <v>1092000</v>
          </cell>
          <cell r="AK28">
            <v>1092000</v>
          </cell>
          <cell r="AL28">
            <v>1092000</v>
          </cell>
          <cell r="AM28">
            <v>1092000</v>
          </cell>
          <cell r="AN28">
            <v>1092000</v>
          </cell>
          <cell r="AO28">
            <v>1092000</v>
          </cell>
          <cell r="AP28">
            <v>1092000</v>
          </cell>
          <cell r="AQ28">
            <v>1092000</v>
          </cell>
          <cell r="AR28">
            <v>1092000</v>
          </cell>
          <cell r="AS28">
            <v>1092000</v>
          </cell>
          <cell r="AT28">
            <v>1092000</v>
          </cell>
          <cell r="AU28">
            <v>1092000</v>
          </cell>
          <cell r="AV28">
            <v>1092000</v>
          </cell>
          <cell r="AW28">
            <v>1092000</v>
          </cell>
          <cell r="AX28">
            <v>1092000</v>
          </cell>
          <cell r="AY28">
            <v>1092000</v>
          </cell>
          <cell r="AZ28">
            <v>1092000</v>
          </cell>
          <cell r="BA28">
            <v>1092000</v>
          </cell>
          <cell r="BB28">
            <v>1092000</v>
          </cell>
          <cell r="BC28">
            <v>1092000</v>
          </cell>
          <cell r="BD28">
            <v>1092000</v>
          </cell>
          <cell r="BE28">
            <v>1092000</v>
          </cell>
          <cell r="BF28">
            <v>1092000</v>
          </cell>
          <cell r="BG28">
            <v>1092000</v>
          </cell>
          <cell r="BH28">
            <v>1092000</v>
          </cell>
          <cell r="BI28">
            <v>1092000</v>
          </cell>
          <cell r="BJ28">
            <v>1092000</v>
          </cell>
          <cell r="BK28">
            <v>1092000</v>
          </cell>
          <cell r="BL28">
            <v>1092000</v>
          </cell>
          <cell r="BM28">
            <v>1092000</v>
          </cell>
          <cell r="BN28">
            <v>1092000</v>
          </cell>
          <cell r="BO28">
            <v>1092000</v>
          </cell>
          <cell r="BP28">
            <v>1092000</v>
          </cell>
          <cell r="BQ28">
            <v>1092000</v>
          </cell>
          <cell r="BR28">
            <v>1092000</v>
          </cell>
          <cell r="BS28">
            <v>1092000</v>
          </cell>
          <cell r="BT28">
            <v>1092000</v>
          </cell>
          <cell r="BU28">
            <v>1092000</v>
          </cell>
          <cell r="BV28">
            <v>1092000</v>
          </cell>
          <cell r="BW28">
            <v>1092000</v>
          </cell>
          <cell r="BX28">
            <v>1092000</v>
          </cell>
          <cell r="BY28">
            <v>1092000</v>
          </cell>
          <cell r="BZ28">
            <v>1092000</v>
          </cell>
          <cell r="CA28">
            <v>1092000</v>
          </cell>
          <cell r="CB28">
            <v>1092000</v>
          </cell>
          <cell r="CC28">
            <v>1092000</v>
          </cell>
          <cell r="CD28">
            <v>1092000</v>
          </cell>
          <cell r="CE28">
            <v>1092000</v>
          </cell>
          <cell r="CF28">
            <v>1092000</v>
          </cell>
          <cell r="CG28">
            <v>1092000</v>
          </cell>
          <cell r="CH28">
            <v>1092000</v>
          </cell>
          <cell r="CI28">
            <v>1092000</v>
          </cell>
          <cell r="CJ28">
            <v>1092000</v>
          </cell>
          <cell r="CK28">
            <v>5402800</v>
          </cell>
        </row>
        <row r="29">
          <cell r="J29">
            <v>5402800</v>
          </cell>
          <cell r="K29">
            <v>5402800</v>
          </cell>
          <cell r="L29">
            <v>5402800</v>
          </cell>
          <cell r="M29">
            <v>5402800</v>
          </cell>
          <cell r="N29">
            <v>5402800</v>
          </cell>
          <cell r="O29">
            <v>5402800</v>
          </cell>
          <cell r="P29">
            <v>5402800</v>
          </cell>
          <cell r="Q29">
            <v>5402800</v>
          </cell>
          <cell r="R29">
            <v>5402800</v>
          </cell>
          <cell r="S29">
            <v>5402800</v>
          </cell>
          <cell r="T29">
            <v>5402800</v>
          </cell>
          <cell r="U29">
            <v>5402800</v>
          </cell>
          <cell r="V29">
            <v>5402800</v>
          </cell>
          <cell r="W29">
            <v>5402800</v>
          </cell>
          <cell r="X29">
            <v>5402800</v>
          </cell>
          <cell r="Y29">
            <v>5402800</v>
          </cell>
          <cell r="Z29">
            <v>5402800</v>
          </cell>
          <cell r="AA29">
            <v>5402800</v>
          </cell>
          <cell r="AB29">
            <v>5402800</v>
          </cell>
          <cell r="AC29">
            <v>5402800</v>
          </cell>
          <cell r="AD29">
            <v>5402800</v>
          </cell>
          <cell r="AE29">
            <v>5402800</v>
          </cell>
          <cell r="AF29">
            <v>5402800</v>
          </cell>
          <cell r="AG29">
            <v>5402800</v>
          </cell>
          <cell r="AH29">
            <v>5402800</v>
          </cell>
          <cell r="AI29">
            <v>5402800</v>
          </cell>
          <cell r="AJ29">
            <v>5402800</v>
          </cell>
          <cell r="AK29">
            <v>5402800</v>
          </cell>
          <cell r="AL29">
            <v>5402800</v>
          </cell>
          <cell r="AM29">
            <v>5402800</v>
          </cell>
          <cell r="AN29">
            <v>5402800</v>
          </cell>
          <cell r="AO29">
            <v>5402800</v>
          </cell>
          <cell r="AP29">
            <v>5402800</v>
          </cell>
          <cell r="AQ29">
            <v>5402800</v>
          </cell>
          <cell r="AR29">
            <v>5402800</v>
          </cell>
          <cell r="AS29">
            <v>5402800</v>
          </cell>
          <cell r="AT29">
            <v>5402800</v>
          </cell>
          <cell r="AU29">
            <v>5402800</v>
          </cell>
          <cell r="AV29">
            <v>5402800</v>
          </cell>
          <cell r="AW29">
            <v>5402800</v>
          </cell>
          <cell r="AX29">
            <v>5402800</v>
          </cell>
          <cell r="AY29">
            <v>5402800</v>
          </cell>
          <cell r="AZ29">
            <v>5402800</v>
          </cell>
          <cell r="BA29">
            <v>5402800</v>
          </cell>
          <cell r="BB29">
            <v>5402800</v>
          </cell>
          <cell r="BC29">
            <v>5402800</v>
          </cell>
          <cell r="BD29">
            <v>5402800</v>
          </cell>
          <cell r="BE29">
            <v>5402800</v>
          </cell>
          <cell r="BF29">
            <v>5402800</v>
          </cell>
          <cell r="BG29">
            <v>5402800</v>
          </cell>
          <cell r="BH29">
            <v>5402800</v>
          </cell>
          <cell r="BI29">
            <v>5402800</v>
          </cell>
          <cell r="BJ29">
            <v>5402800</v>
          </cell>
          <cell r="BK29">
            <v>5402800</v>
          </cell>
          <cell r="BL29">
            <v>5402800</v>
          </cell>
          <cell r="BM29">
            <v>5402800</v>
          </cell>
          <cell r="BN29">
            <v>5402800</v>
          </cell>
          <cell r="BO29">
            <v>5402800</v>
          </cell>
          <cell r="BP29">
            <v>5402800</v>
          </cell>
          <cell r="BQ29">
            <v>5402800</v>
          </cell>
          <cell r="BR29">
            <v>5402800</v>
          </cell>
          <cell r="BS29">
            <v>5402800</v>
          </cell>
          <cell r="BT29">
            <v>5402800</v>
          </cell>
          <cell r="BU29">
            <v>5402800</v>
          </cell>
          <cell r="BV29">
            <v>5402800</v>
          </cell>
          <cell r="BW29">
            <v>5402800</v>
          </cell>
          <cell r="BX29">
            <v>5402800</v>
          </cell>
          <cell r="BY29">
            <v>5402800</v>
          </cell>
          <cell r="BZ29">
            <v>5402800</v>
          </cell>
          <cell r="CA29">
            <v>5402800</v>
          </cell>
          <cell r="CB29">
            <v>5402800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6497132</v>
          </cell>
          <cell r="CH29">
            <v>6497132</v>
          </cell>
          <cell r="CI29">
            <v>6497132</v>
          </cell>
          <cell r="CJ29">
            <v>6497132</v>
          </cell>
          <cell r="CK29">
            <v>6497132</v>
          </cell>
        </row>
        <row r="30">
          <cell r="J30">
            <v>6497132</v>
          </cell>
          <cell r="K30">
            <v>6497132</v>
          </cell>
          <cell r="L30">
            <v>6497132</v>
          </cell>
          <cell r="M30">
            <v>6497132</v>
          </cell>
          <cell r="N30">
            <v>6497132</v>
          </cell>
          <cell r="O30">
            <v>6497132</v>
          </cell>
          <cell r="P30">
            <v>6497132</v>
          </cell>
          <cell r="Q30">
            <v>6497132</v>
          </cell>
          <cell r="R30">
            <v>6497132</v>
          </cell>
          <cell r="S30">
            <v>6497132</v>
          </cell>
          <cell r="T30">
            <v>6497132</v>
          </cell>
          <cell r="U30">
            <v>6497132</v>
          </cell>
          <cell r="V30">
            <v>6497132</v>
          </cell>
          <cell r="W30">
            <v>6497132</v>
          </cell>
          <cell r="X30">
            <v>6497132</v>
          </cell>
          <cell r="Y30">
            <v>6497132</v>
          </cell>
          <cell r="Z30">
            <v>6497132</v>
          </cell>
          <cell r="AA30">
            <v>6497132</v>
          </cell>
          <cell r="AB30">
            <v>6497132</v>
          </cell>
          <cell r="AC30">
            <v>6497132</v>
          </cell>
          <cell r="AD30">
            <v>6497132</v>
          </cell>
          <cell r="AE30">
            <v>6497132</v>
          </cell>
          <cell r="AF30">
            <v>6497132</v>
          </cell>
          <cell r="AG30">
            <v>6497132</v>
          </cell>
          <cell r="AH30">
            <v>6497132</v>
          </cell>
          <cell r="AI30">
            <v>6497132</v>
          </cell>
          <cell r="AJ30">
            <v>6497132</v>
          </cell>
          <cell r="AK30">
            <v>6497132</v>
          </cell>
          <cell r="AL30">
            <v>6497132</v>
          </cell>
          <cell r="AM30">
            <v>6497132</v>
          </cell>
          <cell r="AN30">
            <v>6497132</v>
          </cell>
          <cell r="AO30">
            <v>6497132</v>
          </cell>
          <cell r="AP30">
            <v>6497132</v>
          </cell>
          <cell r="AQ30">
            <v>6497132</v>
          </cell>
          <cell r="AR30">
            <v>6497132</v>
          </cell>
          <cell r="AS30">
            <v>6497132</v>
          </cell>
          <cell r="AT30">
            <v>6497132</v>
          </cell>
          <cell r="AU30">
            <v>6497132</v>
          </cell>
          <cell r="AV30">
            <v>6497132</v>
          </cell>
          <cell r="AW30">
            <v>6497132</v>
          </cell>
          <cell r="AX30">
            <v>6497132</v>
          </cell>
          <cell r="AY30">
            <v>6497132</v>
          </cell>
          <cell r="AZ30">
            <v>6497132</v>
          </cell>
          <cell r="BA30">
            <v>6497132</v>
          </cell>
          <cell r="BB30">
            <v>6497132</v>
          </cell>
          <cell r="BC30">
            <v>6497132</v>
          </cell>
          <cell r="BD30">
            <v>6497132</v>
          </cell>
          <cell r="BE30">
            <v>6497132</v>
          </cell>
          <cell r="BF30">
            <v>6497132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548640</v>
          </cell>
          <cell r="BL30">
            <v>548640</v>
          </cell>
          <cell r="BM30">
            <v>548640</v>
          </cell>
          <cell r="BN30">
            <v>548640</v>
          </cell>
          <cell r="BO30">
            <v>548640</v>
          </cell>
          <cell r="BP30">
            <v>548640</v>
          </cell>
          <cell r="BQ30">
            <v>548640</v>
          </cell>
          <cell r="BR30">
            <v>548640</v>
          </cell>
          <cell r="BS30">
            <v>548640</v>
          </cell>
          <cell r="BT30">
            <v>548640</v>
          </cell>
          <cell r="BU30">
            <v>548640</v>
          </cell>
          <cell r="BV30">
            <v>548640</v>
          </cell>
          <cell r="BW30">
            <v>548640</v>
          </cell>
          <cell r="BX30">
            <v>548640</v>
          </cell>
          <cell r="BY30">
            <v>548640</v>
          </cell>
          <cell r="BZ30">
            <v>548640</v>
          </cell>
          <cell r="CA30">
            <v>548640</v>
          </cell>
          <cell r="CB30">
            <v>548640</v>
          </cell>
          <cell r="CC30">
            <v>548640</v>
          </cell>
          <cell r="CD30">
            <v>548640</v>
          </cell>
          <cell r="CE30">
            <v>548640</v>
          </cell>
          <cell r="CF30">
            <v>548640</v>
          </cell>
          <cell r="CG30">
            <v>548640</v>
          </cell>
          <cell r="CH30">
            <v>548640</v>
          </cell>
          <cell r="CI30">
            <v>548640</v>
          </cell>
          <cell r="CJ30">
            <v>548640</v>
          </cell>
          <cell r="CK30">
            <v>548640</v>
          </cell>
        </row>
        <row r="31">
          <cell r="J31">
            <v>548640</v>
          </cell>
          <cell r="K31">
            <v>548640</v>
          </cell>
          <cell r="L31">
            <v>548640</v>
          </cell>
          <cell r="M31">
            <v>548640</v>
          </cell>
          <cell r="N31">
            <v>548640</v>
          </cell>
          <cell r="O31">
            <v>548640</v>
          </cell>
          <cell r="P31">
            <v>548640</v>
          </cell>
          <cell r="Q31">
            <v>548640</v>
          </cell>
          <cell r="R31">
            <v>548640</v>
          </cell>
          <cell r="S31">
            <v>548640</v>
          </cell>
          <cell r="T31">
            <v>548640</v>
          </cell>
          <cell r="U31">
            <v>548640</v>
          </cell>
          <cell r="V31">
            <v>548640</v>
          </cell>
          <cell r="W31">
            <v>548640</v>
          </cell>
          <cell r="X31">
            <v>548640</v>
          </cell>
          <cell r="Y31">
            <v>548640</v>
          </cell>
          <cell r="Z31">
            <v>548640</v>
          </cell>
          <cell r="AA31">
            <v>548640</v>
          </cell>
          <cell r="AB31">
            <v>548640</v>
          </cell>
          <cell r="AC31">
            <v>548640</v>
          </cell>
          <cell r="AD31">
            <v>548640</v>
          </cell>
          <cell r="AE31">
            <v>548640</v>
          </cell>
          <cell r="AF31">
            <v>548640</v>
          </cell>
          <cell r="AG31">
            <v>548640</v>
          </cell>
          <cell r="AH31">
            <v>548640</v>
          </cell>
          <cell r="AI31">
            <v>548640</v>
          </cell>
          <cell r="AJ31">
            <v>548640</v>
          </cell>
          <cell r="AK31">
            <v>548640</v>
          </cell>
          <cell r="AL31">
            <v>548640</v>
          </cell>
          <cell r="AM31">
            <v>548640</v>
          </cell>
          <cell r="AN31">
            <v>548640</v>
          </cell>
          <cell r="AO31">
            <v>548640</v>
          </cell>
          <cell r="AP31">
            <v>548640</v>
          </cell>
          <cell r="AQ31">
            <v>548640</v>
          </cell>
          <cell r="AR31">
            <v>548640</v>
          </cell>
          <cell r="AS31">
            <v>548640</v>
          </cell>
          <cell r="AT31">
            <v>548640</v>
          </cell>
          <cell r="AU31">
            <v>548640</v>
          </cell>
          <cell r="AV31">
            <v>548640</v>
          </cell>
          <cell r="AW31">
            <v>548640</v>
          </cell>
          <cell r="AX31">
            <v>548640</v>
          </cell>
          <cell r="AY31">
            <v>548640</v>
          </cell>
          <cell r="AZ31">
            <v>548640</v>
          </cell>
          <cell r="BA31">
            <v>548640</v>
          </cell>
          <cell r="BB31">
            <v>548640</v>
          </cell>
          <cell r="BC31">
            <v>548640</v>
          </cell>
          <cell r="BD31">
            <v>548640</v>
          </cell>
          <cell r="BE31">
            <v>548640</v>
          </cell>
          <cell r="BF31">
            <v>548640</v>
          </cell>
          <cell r="BG31">
            <v>548640</v>
          </cell>
          <cell r="BH31">
            <v>548640</v>
          </cell>
          <cell r="BI31">
            <v>548640</v>
          </cell>
          <cell r="BJ31">
            <v>548640</v>
          </cell>
          <cell r="BK31">
            <v>548640</v>
          </cell>
          <cell r="BL31">
            <v>548640</v>
          </cell>
          <cell r="BM31">
            <v>548640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551353.5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551353.5</v>
          </cell>
          <cell r="CB31">
            <v>551353.84615384613</v>
          </cell>
          <cell r="CC31">
            <v>551353.5</v>
          </cell>
          <cell r="CD31">
            <v>551353.5</v>
          </cell>
          <cell r="CE31">
            <v>551353.5</v>
          </cell>
          <cell r="CF31">
            <v>551353.5</v>
          </cell>
          <cell r="CG31">
            <v>551353.5</v>
          </cell>
          <cell r="CH31">
            <v>551353.5</v>
          </cell>
          <cell r="CI31">
            <v>551353.5</v>
          </cell>
          <cell r="CJ31">
            <v>551353.5</v>
          </cell>
          <cell r="CK31">
            <v>551353.5</v>
          </cell>
        </row>
        <row r="32">
          <cell r="J32">
            <v>551353.5</v>
          </cell>
          <cell r="K32">
            <v>551353.5</v>
          </cell>
          <cell r="L32">
            <v>551353.5</v>
          </cell>
          <cell r="M32">
            <v>551353.5</v>
          </cell>
          <cell r="N32">
            <v>551353.5</v>
          </cell>
          <cell r="O32">
            <v>551353.5</v>
          </cell>
          <cell r="P32">
            <v>551353.5</v>
          </cell>
          <cell r="Q32">
            <v>551353.5</v>
          </cell>
          <cell r="R32">
            <v>551353.5</v>
          </cell>
          <cell r="S32">
            <v>551353.5</v>
          </cell>
          <cell r="T32">
            <v>551353.5</v>
          </cell>
          <cell r="U32">
            <v>551353.5</v>
          </cell>
          <cell r="V32">
            <v>551353.5</v>
          </cell>
          <cell r="W32">
            <v>551353.5</v>
          </cell>
          <cell r="X32">
            <v>551353.5</v>
          </cell>
          <cell r="Y32">
            <v>551353.5</v>
          </cell>
          <cell r="Z32">
            <v>551353.5</v>
          </cell>
          <cell r="AA32">
            <v>551353.5</v>
          </cell>
          <cell r="AB32">
            <v>551353.5</v>
          </cell>
          <cell r="AC32">
            <v>551353.5</v>
          </cell>
          <cell r="AD32">
            <v>551353.5</v>
          </cell>
          <cell r="AE32">
            <v>551353.5</v>
          </cell>
          <cell r="AF32">
            <v>551353.5</v>
          </cell>
          <cell r="AG32">
            <v>551353.5</v>
          </cell>
          <cell r="AH32">
            <v>551353.5</v>
          </cell>
          <cell r="AI32">
            <v>551353.5</v>
          </cell>
          <cell r="AJ32">
            <v>551353.5</v>
          </cell>
          <cell r="AK32">
            <v>551353.5</v>
          </cell>
          <cell r="AL32">
            <v>551353.5</v>
          </cell>
          <cell r="AM32">
            <v>551353.5</v>
          </cell>
          <cell r="AN32">
            <v>551353.5</v>
          </cell>
          <cell r="AO32">
            <v>551353.5</v>
          </cell>
          <cell r="AP32">
            <v>551353.5</v>
          </cell>
          <cell r="AQ32">
            <v>551353.5</v>
          </cell>
          <cell r="AR32">
            <v>551353.5</v>
          </cell>
          <cell r="AS32">
            <v>551353.5</v>
          </cell>
          <cell r="AT32">
            <v>551353.5</v>
          </cell>
          <cell r="AU32">
            <v>551353.5</v>
          </cell>
          <cell r="AV32">
            <v>551353.5</v>
          </cell>
          <cell r="AW32">
            <v>551353.5</v>
          </cell>
          <cell r="AX32">
            <v>551353.5</v>
          </cell>
          <cell r="AY32">
            <v>551353.5</v>
          </cell>
          <cell r="AZ32">
            <v>551353.5</v>
          </cell>
          <cell r="BA32">
            <v>551353.5</v>
          </cell>
          <cell r="BB32">
            <v>551353.5</v>
          </cell>
          <cell r="BC32">
            <v>551353.5</v>
          </cell>
          <cell r="BD32">
            <v>551353.5</v>
          </cell>
          <cell r="BE32">
            <v>551353.5</v>
          </cell>
          <cell r="BF32">
            <v>551353.5</v>
          </cell>
          <cell r="BG32">
            <v>551353.5</v>
          </cell>
          <cell r="BH32">
            <v>551353.5</v>
          </cell>
          <cell r="BI32">
            <v>551353.5</v>
          </cell>
          <cell r="BJ32">
            <v>551353.5</v>
          </cell>
          <cell r="BK32">
            <v>551353.5</v>
          </cell>
          <cell r="BL32">
            <v>551353.5</v>
          </cell>
          <cell r="BM32">
            <v>551353.5</v>
          </cell>
          <cell r="BN32">
            <v>551353.5</v>
          </cell>
          <cell r="BO32">
            <v>551353.5</v>
          </cell>
          <cell r="BP32">
            <v>551353.5</v>
          </cell>
          <cell r="BQ32">
            <v>551353.5</v>
          </cell>
          <cell r="BR32">
            <v>551353.5</v>
          </cell>
          <cell r="BS32">
            <v>551353.5</v>
          </cell>
          <cell r="BT32">
            <v>551353.5</v>
          </cell>
          <cell r="BU32">
            <v>551353.5</v>
          </cell>
          <cell r="BV32">
            <v>551353.5</v>
          </cell>
          <cell r="BW32">
            <v>551353.5</v>
          </cell>
          <cell r="BX32">
            <v>551353.5</v>
          </cell>
          <cell r="BY32">
            <v>551353.5</v>
          </cell>
          <cell r="BZ32">
            <v>551353.5</v>
          </cell>
          <cell r="CA32">
            <v>551353.5</v>
          </cell>
          <cell r="CB32">
            <v>551353.5</v>
          </cell>
          <cell r="CC32">
            <v>551353.5</v>
          </cell>
          <cell r="CD32">
            <v>551353.5</v>
          </cell>
          <cell r="CE32">
            <v>551353.5</v>
          </cell>
          <cell r="CF32">
            <v>551353.5</v>
          </cell>
          <cell r="CG32">
            <v>551353.5</v>
          </cell>
          <cell r="CH32">
            <v>551353.5</v>
          </cell>
          <cell r="CI32">
            <v>551353.5</v>
          </cell>
          <cell r="CJ32">
            <v>551353.5</v>
          </cell>
          <cell r="CK32">
            <v>28710000</v>
          </cell>
        </row>
        <row r="33">
          <cell r="J33">
            <v>28710000</v>
          </cell>
          <cell r="K33">
            <v>28710000</v>
          </cell>
          <cell r="L33">
            <v>28710000</v>
          </cell>
          <cell r="M33">
            <v>28710000</v>
          </cell>
          <cell r="N33">
            <v>28710000</v>
          </cell>
          <cell r="O33">
            <v>28710000</v>
          </cell>
          <cell r="P33">
            <v>28710000</v>
          </cell>
          <cell r="Q33">
            <v>28710000</v>
          </cell>
          <cell r="R33">
            <v>28710000</v>
          </cell>
          <cell r="S33">
            <v>28710000</v>
          </cell>
          <cell r="T33">
            <v>28710000</v>
          </cell>
          <cell r="U33">
            <v>28710000</v>
          </cell>
          <cell r="V33">
            <v>28710000</v>
          </cell>
          <cell r="W33">
            <v>28710000</v>
          </cell>
          <cell r="X33">
            <v>28710000</v>
          </cell>
          <cell r="Y33">
            <v>28710000</v>
          </cell>
          <cell r="Z33">
            <v>28710000</v>
          </cell>
          <cell r="AA33">
            <v>28710000</v>
          </cell>
          <cell r="AB33">
            <v>28710000</v>
          </cell>
          <cell r="AC33">
            <v>28710000</v>
          </cell>
          <cell r="AD33">
            <v>28710000</v>
          </cell>
          <cell r="AE33">
            <v>28710000</v>
          </cell>
          <cell r="AF33">
            <v>28710000</v>
          </cell>
          <cell r="AG33">
            <v>28710000</v>
          </cell>
          <cell r="AH33">
            <v>28710000</v>
          </cell>
          <cell r="AI33">
            <v>28710000</v>
          </cell>
          <cell r="AJ33">
            <v>28710000</v>
          </cell>
          <cell r="AK33">
            <v>28710000</v>
          </cell>
          <cell r="AL33">
            <v>28710000</v>
          </cell>
          <cell r="AM33">
            <v>28710000</v>
          </cell>
          <cell r="AN33">
            <v>28710000</v>
          </cell>
          <cell r="AO33">
            <v>28710000</v>
          </cell>
          <cell r="AP33">
            <v>28710000</v>
          </cell>
          <cell r="AQ33">
            <v>28710000</v>
          </cell>
          <cell r="AR33">
            <v>28710000</v>
          </cell>
          <cell r="AS33">
            <v>28710000</v>
          </cell>
          <cell r="AT33">
            <v>28710000</v>
          </cell>
          <cell r="AU33">
            <v>28710000</v>
          </cell>
          <cell r="AV33">
            <v>28710000</v>
          </cell>
          <cell r="AW33">
            <v>28710000</v>
          </cell>
          <cell r="AX33">
            <v>28710000</v>
          </cell>
          <cell r="AY33">
            <v>28710000</v>
          </cell>
          <cell r="AZ33">
            <v>28710000</v>
          </cell>
          <cell r="BA33">
            <v>28710000</v>
          </cell>
          <cell r="BB33">
            <v>28710000</v>
          </cell>
          <cell r="BC33">
            <v>28710000</v>
          </cell>
          <cell r="BD33">
            <v>28710000</v>
          </cell>
          <cell r="BE33">
            <v>28710000</v>
          </cell>
          <cell r="BF33">
            <v>28710000</v>
          </cell>
          <cell r="BG33">
            <v>28710000</v>
          </cell>
          <cell r="BH33">
            <v>28710000</v>
          </cell>
          <cell r="BI33">
            <v>28710000</v>
          </cell>
          <cell r="BJ33">
            <v>28710000</v>
          </cell>
          <cell r="BK33">
            <v>28710000</v>
          </cell>
          <cell r="BL33">
            <v>28710000</v>
          </cell>
          <cell r="BM33">
            <v>28710000</v>
          </cell>
          <cell r="BN33">
            <v>28710000</v>
          </cell>
          <cell r="BO33">
            <v>28710000</v>
          </cell>
          <cell r="BP33">
            <v>28710000</v>
          </cell>
          <cell r="BQ33">
            <v>28710000</v>
          </cell>
          <cell r="BR33">
            <v>28710000</v>
          </cell>
          <cell r="BS33">
            <v>28710000</v>
          </cell>
          <cell r="BT33">
            <v>28710000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708566.5</v>
          </cell>
          <cell r="CB33">
            <v>708566.5</v>
          </cell>
          <cell r="CC33">
            <v>708566.5</v>
          </cell>
          <cell r="CD33">
            <v>708566.5</v>
          </cell>
          <cell r="CE33">
            <v>708566.5</v>
          </cell>
          <cell r="CF33">
            <v>708566.5</v>
          </cell>
          <cell r="CG33">
            <v>708566.5</v>
          </cell>
          <cell r="CH33">
            <v>708566.5</v>
          </cell>
          <cell r="CI33">
            <v>708566.5</v>
          </cell>
          <cell r="CJ33">
            <v>708566.5</v>
          </cell>
          <cell r="CK33">
            <v>708566.5</v>
          </cell>
        </row>
        <row r="34">
          <cell r="J34">
            <v>708566.5</v>
          </cell>
          <cell r="K34">
            <v>708566.5</v>
          </cell>
          <cell r="L34">
            <v>708566.5</v>
          </cell>
          <cell r="M34">
            <v>708566.5</v>
          </cell>
          <cell r="N34">
            <v>708566.5</v>
          </cell>
          <cell r="O34">
            <v>708566.5</v>
          </cell>
          <cell r="P34">
            <v>708566.5</v>
          </cell>
          <cell r="Q34">
            <v>708566.5</v>
          </cell>
          <cell r="R34">
            <v>708566.5</v>
          </cell>
          <cell r="S34">
            <v>708566.5</v>
          </cell>
          <cell r="T34">
            <v>708566.5</v>
          </cell>
          <cell r="U34">
            <v>708566.5</v>
          </cell>
          <cell r="V34">
            <v>708566.5</v>
          </cell>
          <cell r="W34">
            <v>708566.5</v>
          </cell>
          <cell r="X34">
            <v>708566.5</v>
          </cell>
          <cell r="Y34">
            <v>708566.5</v>
          </cell>
          <cell r="Z34">
            <v>708566.5</v>
          </cell>
          <cell r="AA34">
            <v>708566.5</v>
          </cell>
          <cell r="AB34">
            <v>708566.5</v>
          </cell>
          <cell r="AC34">
            <v>708566.5</v>
          </cell>
          <cell r="AD34">
            <v>708566.5</v>
          </cell>
          <cell r="AE34">
            <v>708566.5</v>
          </cell>
          <cell r="AF34">
            <v>708566.5</v>
          </cell>
          <cell r="AG34">
            <v>708566.5</v>
          </cell>
          <cell r="AH34">
            <v>708566.5</v>
          </cell>
          <cell r="AI34">
            <v>708566.5</v>
          </cell>
          <cell r="AJ34">
            <v>708566.5</v>
          </cell>
          <cell r="AK34">
            <v>708566.5</v>
          </cell>
          <cell r="AL34">
            <v>708566.5</v>
          </cell>
          <cell r="AM34">
            <v>708566.5</v>
          </cell>
          <cell r="AN34">
            <v>708566.5</v>
          </cell>
          <cell r="AO34">
            <v>708566.5</v>
          </cell>
          <cell r="AP34">
            <v>708566.5</v>
          </cell>
          <cell r="AQ34">
            <v>708566.5</v>
          </cell>
          <cell r="AR34">
            <v>708566.5</v>
          </cell>
          <cell r="AS34">
            <v>708566.5</v>
          </cell>
          <cell r="AT34">
            <v>708566.5</v>
          </cell>
          <cell r="AU34">
            <v>708566.5</v>
          </cell>
          <cell r="AV34">
            <v>708566.5</v>
          </cell>
          <cell r="AW34">
            <v>708566.5</v>
          </cell>
          <cell r="AX34">
            <v>708566.5</v>
          </cell>
          <cell r="AY34">
            <v>708566.5</v>
          </cell>
          <cell r="AZ34">
            <v>708566.5</v>
          </cell>
          <cell r="BA34">
            <v>708566.5</v>
          </cell>
          <cell r="BB34">
            <v>708566.5</v>
          </cell>
          <cell r="BC34">
            <v>708566.5</v>
          </cell>
          <cell r="BD34">
            <v>708566.5</v>
          </cell>
          <cell r="BE34">
            <v>708566.5</v>
          </cell>
          <cell r="BF34">
            <v>708566.5</v>
          </cell>
          <cell r="BG34">
            <v>708566.5</v>
          </cell>
          <cell r="BH34">
            <v>708566.5</v>
          </cell>
          <cell r="BI34">
            <v>708566.5</v>
          </cell>
          <cell r="BJ34">
            <v>708566.5</v>
          </cell>
          <cell r="BK34">
            <v>708566.5</v>
          </cell>
          <cell r="BL34">
            <v>708566.5</v>
          </cell>
          <cell r="BM34">
            <v>708566.5</v>
          </cell>
          <cell r="BN34">
            <v>708566.5</v>
          </cell>
          <cell r="BO34">
            <v>708566.5</v>
          </cell>
          <cell r="BP34">
            <v>708566.5</v>
          </cell>
          <cell r="BQ34">
            <v>708566.5</v>
          </cell>
          <cell r="BR34">
            <v>708566.5</v>
          </cell>
          <cell r="BS34">
            <v>708566.5</v>
          </cell>
          <cell r="BT34">
            <v>708566.5</v>
          </cell>
          <cell r="BU34">
            <v>708566.5</v>
          </cell>
          <cell r="BV34">
            <v>708566.5</v>
          </cell>
          <cell r="BW34">
            <v>708566.5</v>
          </cell>
          <cell r="BX34">
            <v>708566.5</v>
          </cell>
          <cell r="BY34">
            <v>708566.5</v>
          </cell>
          <cell r="BZ34">
            <v>708566.5</v>
          </cell>
          <cell r="CA34">
            <v>708566.5</v>
          </cell>
          <cell r="CB34">
            <v>708566.5</v>
          </cell>
          <cell r="CC34">
            <v>708566.5</v>
          </cell>
          <cell r="CD34">
            <v>708566.5</v>
          </cell>
          <cell r="CE34">
            <v>708566.5</v>
          </cell>
          <cell r="CF34">
            <v>708566.5</v>
          </cell>
          <cell r="CG34">
            <v>708566.5</v>
          </cell>
          <cell r="CH34">
            <v>708566.5</v>
          </cell>
          <cell r="CI34">
            <v>708566.5</v>
          </cell>
          <cell r="CJ34">
            <v>708566.5</v>
          </cell>
          <cell r="CK34">
            <v>625400</v>
          </cell>
        </row>
        <row r="35">
          <cell r="J35">
            <v>625400</v>
          </cell>
          <cell r="K35">
            <v>625400</v>
          </cell>
          <cell r="L35">
            <v>625400</v>
          </cell>
          <cell r="M35">
            <v>625400</v>
          </cell>
          <cell r="N35">
            <v>625400</v>
          </cell>
          <cell r="O35">
            <v>625400</v>
          </cell>
          <cell r="P35">
            <v>625400</v>
          </cell>
          <cell r="Q35">
            <v>625400</v>
          </cell>
          <cell r="R35">
            <v>625400</v>
          </cell>
          <cell r="S35">
            <v>625400</v>
          </cell>
          <cell r="T35">
            <v>625400</v>
          </cell>
          <cell r="U35">
            <v>625400</v>
          </cell>
          <cell r="V35">
            <v>625400</v>
          </cell>
          <cell r="W35">
            <v>625400</v>
          </cell>
          <cell r="X35">
            <v>625400</v>
          </cell>
          <cell r="Y35">
            <v>625400</v>
          </cell>
          <cell r="Z35">
            <v>625400</v>
          </cell>
          <cell r="AA35">
            <v>625400</v>
          </cell>
          <cell r="AB35">
            <v>625400</v>
          </cell>
          <cell r="AC35">
            <v>625400</v>
          </cell>
          <cell r="AD35">
            <v>625400</v>
          </cell>
          <cell r="AE35">
            <v>625400</v>
          </cell>
          <cell r="AF35">
            <v>625400</v>
          </cell>
          <cell r="AG35">
            <v>625400</v>
          </cell>
          <cell r="AH35">
            <v>625400</v>
          </cell>
          <cell r="AI35">
            <v>625400</v>
          </cell>
          <cell r="AJ35">
            <v>625400</v>
          </cell>
          <cell r="AK35">
            <v>625400</v>
          </cell>
          <cell r="AL35">
            <v>625400</v>
          </cell>
          <cell r="AM35">
            <v>625400</v>
          </cell>
          <cell r="AN35">
            <v>625400</v>
          </cell>
          <cell r="AO35">
            <v>625400</v>
          </cell>
          <cell r="AP35">
            <v>625400</v>
          </cell>
          <cell r="AQ35">
            <v>625400</v>
          </cell>
          <cell r="AR35">
            <v>625400</v>
          </cell>
          <cell r="AS35">
            <v>625400</v>
          </cell>
          <cell r="AT35">
            <v>625400</v>
          </cell>
          <cell r="AU35">
            <v>625400</v>
          </cell>
          <cell r="AV35">
            <v>625400</v>
          </cell>
          <cell r="AW35">
            <v>625400</v>
          </cell>
          <cell r="AX35">
            <v>625400</v>
          </cell>
          <cell r="AY35">
            <v>625400</v>
          </cell>
          <cell r="AZ35">
            <v>625400</v>
          </cell>
          <cell r="BA35">
            <v>625400</v>
          </cell>
          <cell r="BB35">
            <v>625400</v>
          </cell>
          <cell r="BC35">
            <v>625400</v>
          </cell>
          <cell r="BD35">
            <v>625400</v>
          </cell>
          <cell r="BE35">
            <v>625400</v>
          </cell>
          <cell r="BF35">
            <v>625400</v>
          </cell>
          <cell r="BG35">
            <v>625400</v>
          </cell>
          <cell r="BH35">
            <v>625400</v>
          </cell>
          <cell r="BI35">
            <v>625400</v>
          </cell>
          <cell r="BJ35">
            <v>625400</v>
          </cell>
          <cell r="BK35">
            <v>625400</v>
          </cell>
          <cell r="BL35">
            <v>625400</v>
          </cell>
          <cell r="BM35">
            <v>625400</v>
          </cell>
          <cell r="BN35">
            <v>625400</v>
          </cell>
          <cell r="BO35">
            <v>625400</v>
          </cell>
          <cell r="BP35">
            <v>625400</v>
          </cell>
          <cell r="BQ35">
            <v>625400</v>
          </cell>
          <cell r="BR35">
            <v>625400</v>
          </cell>
          <cell r="BS35">
            <v>625400</v>
          </cell>
          <cell r="BT35">
            <v>625400</v>
          </cell>
          <cell r="BU35">
            <v>625400</v>
          </cell>
          <cell r="BV35">
            <v>625400</v>
          </cell>
          <cell r="BW35">
            <v>625400</v>
          </cell>
          <cell r="BX35">
            <v>625400</v>
          </cell>
          <cell r="BY35">
            <v>625400</v>
          </cell>
          <cell r="BZ35">
            <v>625400</v>
          </cell>
          <cell r="CA35">
            <v>625400</v>
          </cell>
          <cell r="CB35">
            <v>625400</v>
          </cell>
          <cell r="CC35">
            <v>625400</v>
          </cell>
          <cell r="CD35">
            <v>625400</v>
          </cell>
          <cell r="CE35">
            <v>625400</v>
          </cell>
          <cell r="CF35">
            <v>625400</v>
          </cell>
          <cell r="CG35">
            <v>625400</v>
          </cell>
          <cell r="CH35">
            <v>625400</v>
          </cell>
          <cell r="CI35">
            <v>625400</v>
          </cell>
          <cell r="CJ35">
            <v>625400</v>
          </cell>
          <cell r="CK35">
            <v>398000</v>
          </cell>
        </row>
        <row r="36">
          <cell r="J36">
            <v>398000</v>
          </cell>
          <cell r="K36">
            <v>398000</v>
          </cell>
          <cell r="L36">
            <v>398000</v>
          </cell>
          <cell r="M36">
            <v>398000</v>
          </cell>
          <cell r="N36">
            <v>398000</v>
          </cell>
          <cell r="O36">
            <v>398000</v>
          </cell>
          <cell r="P36">
            <v>398000</v>
          </cell>
          <cell r="Q36">
            <v>398000</v>
          </cell>
          <cell r="R36">
            <v>398000</v>
          </cell>
          <cell r="S36">
            <v>398000</v>
          </cell>
          <cell r="T36">
            <v>398000</v>
          </cell>
          <cell r="U36">
            <v>398000</v>
          </cell>
          <cell r="V36">
            <v>398000</v>
          </cell>
          <cell r="W36">
            <v>398000</v>
          </cell>
          <cell r="X36">
            <v>398000</v>
          </cell>
          <cell r="Y36">
            <v>398000</v>
          </cell>
          <cell r="Z36">
            <v>398000</v>
          </cell>
          <cell r="AA36">
            <v>398000</v>
          </cell>
          <cell r="AB36">
            <v>398000</v>
          </cell>
          <cell r="AC36">
            <v>398000</v>
          </cell>
          <cell r="AD36">
            <v>398000</v>
          </cell>
          <cell r="AE36">
            <v>398000</v>
          </cell>
          <cell r="AF36">
            <v>398000</v>
          </cell>
          <cell r="AG36">
            <v>398000</v>
          </cell>
          <cell r="AH36">
            <v>398000</v>
          </cell>
          <cell r="AI36">
            <v>398000</v>
          </cell>
          <cell r="AJ36">
            <v>398000</v>
          </cell>
          <cell r="AK36">
            <v>398000</v>
          </cell>
          <cell r="AL36">
            <v>398000</v>
          </cell>
          <cell r="AM36">
            <v>398000</v>
          </cell>
          <cell r="AN36">
            <v>398000</v>
          </cell>
          <cell r="AO36">
            <v>398000</v>
          </cell>
          <cell r="AP36">
            <v>398000</v>
          </cell>
          <cell r="AQ36">
            <v>398000</v>
          </cell>
          <cell r="AR36">
            <v>398000</v>
          </cell>
          <cell r="AS36">
            <v>398000</v>
          </cell>
          <cell r="AT36">
            <v>398000</v>
          </cell>
          <cell r="AU36">
            <v>398000</v>
          </cell>
          <cell r="AV36">
            <v>398000</v>
          </cell>
          <cell r="AW36">
            <v>398000</v>
          </cell>
          <cell r="AX36">
            <v>398000</v>
          </cell>
          <cell r="AY36">
            <v>398000</v>
          </cell>
          <cell r="AZ36">
            <v>398000</v>
          </cell>
          <cell r="BA36">
            <v>398000</v>
          </cell>
          <cell r="BB36">
            <v>398000</v>
          </cell>
          <cell r="BC36">
            <v>398000</v>
          </cell>
          <cell r="BD36">
            <v>398000</v>
          </cell>
          <cell r="BE36">
            <v>398000</v>
          </cell>
          <cell r="BF36">
            <v>398000</v>
          </cell>
          <cell r="BG36">
            <v>398000</v>
          </cell>
          <cell r="BH36">
            <v>398000</v>
          </cell>
          <cell r="BI36">
            <v>398000</v>
          </cell>
          <cell r="BJ36">
            <v>398000</v>
          </cell>
          <cell r="BK36">
            <v>398000</v>
          </cell>
          <cell r="BL36">
            <v>398000</v>
          </cell>
          <cell r="BM36">
            <v>398000</v>
          </cell>
          <cell r="BN36">
            <v>398000</v>
          </cell>
          <cell r="BO36">
            <v>398000</v>
          </cell>
          <cell r="BP36">
            <v>398000</v>
          </cell>
          <cell r="BQ36">
            <v>398000</v>
          </cell>
          <cell r="BR36">
            <v>398000</v>
          </cell>
          <cell r="BS36">
            <v>398000</v>
          </cell>
          <cell r="BT36">
            <v>398000</v>
          </cell>
          <cell r="BU36">
            <v>398000</v>
          </cell>
          <cell r="BV36">
            <v>398000</v>
          </cell>
          <cell r="BW36">
            <v>398000</v>
          </cell>
          <cell r="BX36">
            <v>398000</v>
          </cell>
          <cell r="BY36">
            <v>398000</v>
          </cell>
          <cell r="BZ36">
            <v>398000</v>
          </cell>
          <cell r="CA36">
            <v>398000</v>
          </cell>
          <cell r="CB36">
            <v>398000</v>
          </cell>
          <cell r="CC36">
            <v>398000</v>
          </cell>
          <cell r="CD36">
            <v>398000</v>
          </cell>
          <cell r="CE36">
            <v>398000</v>
          </cell>
          <cell r="CF36">
            <v>398000</v>
          </cell>
          <cell r="CG36">
            <v>398000</v>
          </cell>
          <cell r="CH36">
            <v>398000</v>
          </cell>
          <cell r="CI36">
            <v>398000</v>
          </cell>
          <cell r="CJ36">
            <v>398000</v>
          </cell>
          <cell r="CK36">
            <v>1015400</v>
          </cell>
        </row>
        <row r="37">
          <cell r="J37">
            <v>1015400</v>
          </cell>
          <cell r="K37">
            <v>1015400</v>
          </cell>
          <cell r="L37">
            <v>1015400</v>
          </cell>
          <cell r="M37">
            <v>1015400</v>
          </cell>
          <cell r="N37">
            <v>1015400</v>
          </cell>
          <cell r="O37">
            <v>1015400</v>
          </cell>
          <cell r="P37">
            <v>1015400</v>
          </cell>
          <cell r="Q37">
            <v>1015400</v>
          </cell>
          <cell r="R37">
            <v>1015400</v>
          </cell>
          <cell r="S37">
            <v>1015400</v>
          </cell>
          <cell r="T37">
            <v>1015400</v>
          </cell>
          <cell r="U37">
            <v>1015400</v>
          </cell>
          <cell r="V37">
            <v>1015400</v>
          </cell>
          <cell r="W37">
            <v>1015400</v>
          </cell>
          <cell r="X37">
            <v>1015400</v>
          </cell>
          <cell r="Y37">
            <v>1015400</v>
          </cell>
          <cell r="Z37">
            <v>1015400</v>
          </cell>
          <cell r="AA37">
            <v>1015400</v>
          </cell>
          <cell r="AB37">
            <v>1015400</v>
          </cell>
          <cell r="AC37">
            <v>1015400</v>
          </cell>
          <cell r="AD37">
            <v>1015400</v>
          </cell>
          <cell r="AE37">
            <v>1015400</v>
          </cell>
          <cell r="AF37">
            <v>1015400</v>
          </cell>
          <cell r="AG37">
            <v>1015400</v>
          </cell>
          <cell r="AH37">
            <v>1015400</v>
          </cell>
          <cell r="AI37">
            <v>1015400</v>
          </cell>
          <cell r="AJ37">
            <v>1015400</v>
          </cell>
          <cell r="AK37">
            <v>1015400</v>
          </cell>
          <cell r="AL37">
            <v>1015400</v>
          </cell>
          <cell r="AM37">
            <v>1015400</v>
          </cell>
          <cell r="AN37">
            <v>1015400</v>
          </cell>
          <cell r="AO37">
            <v>1015400</v>
          </cell>
          <cell r="AP37">
            <v>1015400</v>
          </cell>
          <cell r="AQ37">
            <v>1015400</v>
          </cell>
          <cell r="AR37">
            <v>1015400</v>
          </cell>
          <cell r="AS37">
            <v>1015400</v>
          </cell>
          <cell r="AT37">
            <v>1015400</v>
          </cell>
          <cell r="AU37">
            <v>1015400</v>
          </cell>
          <cell r="AV37">
            <v>1015400</v>
          </cell>
          <cell r="AW37">
            <v>1015400</v>
          </cell>
          <cell r="AX37">
            <v>1015400</v>
          </cell>
          <cell r="AY37">
            <v>1015400</v>
          </cell>
          <cell r="AZ37">
            <v>1015400</v>
          </cell>
          <cell r="BA37">
            <v>1015400</v>
          </cell>
          <cell r="BB37">
            <v>1015400</v>
          </cell>
          <cell r="BC37">
            <v>1015400</v>
          </cell>
          <cell r="BD37">
            <v>1015400</v>
          </cell>
          <cell r="BE37">
            <v>1015400</v>
          </cell>
          <cell r="BF37">
            <v>1015400</v>
          </cell>
          <cell r="BG37">
            <v>1015400</v>
          </cell>
          <cell r="BH37">
            <v>1015400</v>
          </cell>
          <cell r="BI37">
            <v>1015400</v>
          </cell>
          <cell r="BJ37">
            <v>1015400</v>
          </cell>
          <cell r="BK37">
            <v>1015400</v>
          </cell>
          <cell r="BL37">
            <v>1015400</v>
          </cell>
          <cell r="BM37">
            <v>1015400</v>
          </cell>
          <cell r="BN37">
            <v>1015400</v>
          </cell>
          <cell r="BO37">
            <v>1015400</v>
          </cell>
          <cell r="BP37">
            <v>1015400</v>
          </cell>
          <cell r="BQ37">
            <v>1015400</v>
          </cell>
          <cell r="BR37">
            <v>1015400</v>
          </cell>
          <cell r="BS37">
            <v>1015400</v>
          </cell>
          <cell r="BT37">
            <v>1015400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2200000</v>
          </cell>
          <cell r="CB37">
            <v>2200000</v>
          </cell>
          <cell r="CC37">
            <v>2200000</v>
          </cell>
          <cell r="CD37">
            <v>2200000</v>
          </cell>
          <cell r="CE37">
            <v>2200000</v>
          </cell>
          <cell r="CF37">
            <v>2200000</v>
          </cell>
          <cell r="CG37">
            <v>2200000</v>
          </cell>
          <cell r="CH37">
            <v>2200000</v>
          </cell>
          <cell r="CI37">
            <v>2200000</v>
          </cell>
          <cell r="CJ37">
            <v>2200000</v>
          </cell>
          <cell r="CK37">
            <v>2200000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  <sheetName val="Listado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INFORME FINAL"/>
      <sheetName val="RESUMEN"/>
      <sheetName val="EJECUCIÓN DE OBRA"/>
      <sheetName val="MATERIALES Y SUMINISTROS"/>
      <sheetName val="MAQUINARIA Y EQUIPOS"/>
      <sheetName val="C21_A310"/>
      <sheetName val="C21_G115"/>
      <sheetName val="C21_G220"/>
      <sheetName val="cantidades sf-42"/>
      <sheetName val="cantidades sf-30"/>
      <sheetName val="resumen sf-42"/>
      <sheetName val="resumen sf-30"/>
      <sheetName val="FACTURACION"/>
      <sheetName val="MEMORIAS"/>
      <sheetName val="CONTROL"/>
      <sheetName val="DATOS"/>
      <sheetName val="Prog. y Ejec.HH"/>
      <sheetName val="Ejecutado%"/>
      <sheetName val="Ejecutado$"/>
      <sheetName val="Programado$"/>
      <sheetName val="\Users\Usuario\Downloads\Factur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INSUMOS"/>
      <sheetName val="A.P.U."/>
      <sheetName val="A.P.U. (2)"/>
      <sheetName val="RESUMEN VIAS"/>
      <sheetName val="COSTOS POR KM"/>
      <sheetName val="RESUMEN UNITARIOS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  <sheetName val="SECTORIZACIÓN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bla"/>
      <sheetName val="cantidades pH3"/>
      <sheetName val="A. P. U.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  <sheetName val="Info Ejec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APU"/>
      <sheetName val="RENDIMIENTOS"/>
      <sheetName val="SalariosUSO"/>
      <sheetName val="Valor Oferta"/>
      <sheetName val="Tabla de amortización"/>
      <sheetName val="Mark-Up "/>
      <sheetName val="5094-2003"/>
      <sheetName val="RESUMEN"/>
      <sheetName val="Insumos"/>
      <sheetName val="Avances"/>
      <sheetName val="GRAFICA-SEMANAL"/>
      <sheetName val="IMPROVEMENTS TO SITE"/>
      <sheetName val="ESPEC"/>
      <sheetName val="DATOS"/>
      <sheetName val="Constantes"/>
      <sheetName val="Equipo y Materiales"/>
      <sheetName val="Cuadrillas"/>
      <sheetName val="Datos Oferta"/>
      <sheetName val="Equ"/>
      <sheetName val="Trans"/>
      <sheetName val="Mat"/>
      <sheetName val="Salarios"/>
      <sheetName val="PRESUPUESTO"/>
      <sheetName val="2,2,6,1 Pilotes 0,30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General"/>
      <sheetName val="Estructura"/>
      <sheetName val="Hoja1"/>
      <sheetName val="PREACTA"/>
      <sheetName val="210.2.2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2"/>
      <sheetName val="Cantidades_de_Obra2"/>
      <sheetName val="SUB_APU1"/>
      <sheetName val="Cantidades_de_Obra1"/>
      <sheetName val="SUB_APU3"/>
      <sheetName val="Cantidades_de_Obra3"/>
      <sheetName val="SUB_APU4"/>
      <sheetName val="Cantidades_de_Obra4"/>
      <sheetName val="Itemes Renovación"/>
      <sheetName val="SUB_APU5"/>
      <sheetName val="Cantidades_de_Obra5"/>
      <sheetName val="Itemes_Renovación"/>
      <sheetName val="Jul-Ago"/>
      <sheetName val="May-Jun"/>
      <sheetName val="Sep-Oct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SUB_APU6"/>
      <sheetName val="Cantidades_de_Obra6"/>
      <sheetName val="Itemes_Renovación1"/>
      <sheetName val="Sában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PLAN DE INVERSION ANTICIPO"/>
      <sheetName val="inv mensual"/>
      <sheetName val="borrador flujo inv"/>
      <sheetName val="social-ambiental"/>
      <sheetName val="AU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/>
      <sheetData sheetId="51"/>
      <sheetData sheetId="52"/>
      <sheetData sheetId="53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FIBRA ÓPTICA"/>
      <sheetName val="Formulas"/>
      <sheetName val="ELECTRICO"/>
      <sheetName val="Vuelta"/>
      <sheetName val="Análisis de precios"/>
      <sheetName val="2103mar%20.xls"/>
      <sheetName val="Hoja1"/>
      <sheetName val="BASE"/>
      <sheetName val="1_Preliminares"/>
      <sheetName val="M.Obra"/>
      <sheetName val="TUBERIA"/>
      <sheetName val="días habiles 2015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INS"/>
      <sheetName val="Ppto"/>
      <sheetName val="Plan auditoría"/>
      <sheetName val="ManoDeObra"/>
      <sheetName val="Precios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320.1"/>
      <sheetName val="330.2"/>
      <sheetName val="700.1"/>
      <sheetName val="220.1"/>
      <sheetName val="330.1"/>
      <sheetName val="640.1.2"/>
      <sheetName val="673.1"/>
      <sheetName val="673.2"/>
      <sheetName val="Itemes_Renovación"/>
      <sheetName val="FECHAS_DE_CORTE"/>
      <sheetName val="Informacion_General"/>
      <sheetName val="FIBRA_ÓPTICA"/>
      <sheetName val="Análisis_de_precios"/>
      <sheetName val="2103mar%20_xls"/>
      <sheetName val="M_Obra"/>
      <sheetName val="días_habiles_2015"/>
      <sheetName val="Plan_auditoría"/>
      <sheetName val="Itemes_Renovación1"/>
      <sheetName val="FECHAS_DE_CORTE1"/>
      <sheetName val="Informacion_General1"/>
      <sheetName val="FIBRA_ÓPTICA1"/>
      <sheetName val="Análisis_de_precios1"/>
      <sheetName val="2103mar%20_xls1"/>
      <sheetName val="M_Obra1"/>
      <sheetName val="días_habiles_20151"/>
      <sheetName val="Plan_auditoría1"/>
      <sheetName val="PR_117"/>
      <sheetName val="Itemes_Renovación4"/>
      <sheetName val="FECHAS_DE_CORTE4"/>
      <sheetName val="Informacion_General4"/>
      <sheetName val="2103mar%20_xls4"/>
      <sheetName val="FIBRA_ÓPTICA4"/>
      <sheetName val="días_habiles_20154"/>
      <sheetName val="Plan_auditoría4"/>
      <sheetName val="Análisis_de_precios4"/>
      <sheetName val="M_Obra4"/>
      <sheetName val="Itemes_Renovación2"/>
      <sheetName val="FECHAS_DE_CORTE2"/>
      <sheetName val="Informacion_General2"/>
      <sheetName val="2103mar%20_xls2"/>
      <sheetName val="FIBRA_ÓPTICA2"/>
      <sheetName val="días_habiles_20152"/>
      <sheetName val="Plan_auditoría2"/>
      <sheetName val="Análisis_de_precios2"/>
      <sheetName val="M_Obra2"/>
      <sheetName val="Itemes_Renovación3"/>
      <sheetName val="FECHAS_DE_CORTE3"/>
      <sheetName val="Informacion_General3"/>
      <sheetName val="2103mar%20_xls3"/>
      <sheetName val="FIBRA_ÓPTICA3"/>
      <sheetName val="días_habiles_20153"/>
      <sheetName val="Plan_auditoría3"/>
      <sheetName val="Análisis_de_precios3"/>
      <sheetName val="M_Obra3"/>
      <sheetName val="PR_05"/>
      <sheetName val="PR_118"/>
      <sheetName val="PR_218"/>
      <sheetName val="PR_317"/>
      <sheetName val="PR_418"/>
      <sheetName val="PR_55"/>
      <sheetName val="PR_65"/>
      <sheetName val="PR_75"/>
      <sheetName val="PR_85"/>
      <sheetName val="PR_95"/>
      <sheetName val="PR_105"/>
      <sheetName val="PR_119"/>
      <sheetName val="PR_125"/>
      <sheetName val="PR_135"/>
      <sheetName val="PR_145"/>
      <sheetName val="PR_155"/>
      <sheetName val="PR_165"/>
      <sheetName val="PR_175"/>
      <sheetName val="PR_195"/>
      <sheetName val="PR_205"/>
      <sheetName val="PR_219"/>
      <sheetName val="PR_225"/>
      <sheetName val="PR_235"/>
      <sheetName val="PR_245"/>
      <sheetName val="PR_255"/>
      <sheetName val="PR_265"/>
      <sheetName val="PR_275"/>
      <sheetName val="PR_285"/>
      <sheetName val="PR_295"/>
      <sheetName val="PR_305"/>
      <sheetName val="PR_318"/>
      <sheetName val="PR_325"/>
      <sheetName val="PR_335"/>
      <sheetName val="PR_345"/>
      <sheetName val="PR_355"/>
      <sheetName val="PR_365"/>
      <sheetName val="PR_375"/>
      <sheetName val="PR_395"/>
      <sheetName val="PR_405"/>
      <sheetName val="PR_419"/>
      <sheetName val="PR_425"/>
      <sheetName val="PR_435"/>
      <sheetName val="PR_445"/>
      <sheetName val="PR_455"/>
      <sheetName val="PR_465"/>
      <sheetName val="PR_475"/>
      <sheetName val="PR_485"/>
      <sheetName val="PR_495"/>
      <sheetName val="Cuadro_Estado5"/>
      <sheetName val="2103mar_5"/>
      <sheetName val="Itemes_Renovación5"/>
      <sheetName val="A__P__U_5"/>
      <sheetName val="FECHAS_DE_CORTE5"/>
      <sheetName val="Informacion_General5"/>
      <sheetName val="TRAYECTO_15"/>
      <sheetName val="2103mar%20_xls5"/>
      <sheetName val="FIBRA_ÓPTICA5"/>
      <sheetName val="días_habiles_20155"/>
      <sheetName val="Plan_auditoría5"/>
      <sheetName val="Análisis_de_precios5"/>
      <sheetName val="M_Obra5"/>
      <sheetName val="Indicadores Gestión"/>
      <sheetName val="PR-04"/>
      <sheetName val="tipo_recurso"/>
      <sheetName val="Listado"/>
      <sheetName val="tipos_entidad"/>
      <sheetName val="Unidades"/>
      <sheetName val="Distanc"/>
      <sheetName val="Cuadro de áreas y volmúmenes"/>
      <sheetName val="Generales"/>
      <sheetName val="MANTENIMIENTO"/>
      <sheetName val="Actual Data (MAP)"/>
      <sheetName val="Actual Data (STX)"/>
      <sheetName val="UNITARIOS"/>
      <sheetName val="320_1"/>
      <sheetName val="330_2"/>
      <sheetName val="700_1"/>
      <sheetName val="APU"/>
      <sheetName val="INV"/>
      <sheetName val="AASHTO"/>
      <sheetName val="Cálculo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PPTO ADICIONALES"/>
      <sheetName val="salarios"/>
      <sheetName val="ITEM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 t="str">
            <v/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 t="str">
            <v/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 refreshError="1"/>
      <sheetData sheetId="184" refreshError="1"/>
      <sheetData sheetId="185" refreshError="1"/>
      <sheetData sheetId="186" refreshError="1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/>
      <sheetData sheetId="473"/>
      <sheetData sheetId="474"/>
      <sheetData sheetId="475" refreshError="1"/>
      <sheetData sheetId="476" refreshError="1"/>
      <sheetData sheetId="477" refreshError="1"/>
      <sheetData sheetId="478" refreshError="1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 refreshError="1"/>
      <sheetData sheetId="496" refreshError="1"/>
      <sheetData sheetId="497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ACTA DE OBRA"/>
      <sheetName val="Hoja1"/>
      <sheetName val="Análisis de precios"/>
      <sheetName val="Datos-Gráfica"/>
      <sheetName val="todos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Dto Equipos"/>
      <sheetName val="Itemes Renovación"/>
      <sheetName val="AC2-AG96"/>
      <sheetName val="Formulario N° 4"/>
      <sheetName val="MATERIALES"/>
      <sheetName val="EQUIP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  <sheetName val="Jul-Ago"/>
      <sheetName val="May-Jun"/>
      <sheetName val="Sep-Oct"/>
      <sheetName val="LISTA DE PRECIOS"/>
      <sheetName val="CONT_ADI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  <sheetName val="[Acta No 4.xlsx]__cceficiente_6"/>
      <sheetName val="Acta%20No%204.xlsx"/>
      <sheetName val="[Acta No 4.xlsx]__cceficiente_2"/>
      <sheetName val="[Acta No 4.xlsx]__cceficiente_3"/>
      <sheetName val="[Acta No 4.xlsx]__cceficiente_4"/>
      <sheetName val="[Acta No 4.xlsx]__cceficiente_5"/>
      <sheetName val="[Acta No 4.xlsx]__cceficiente_7"/>
      <sheetName val="[Acta No 4.xlsx]__cceficiente_8"/>
      <sheetName val="[Acta No 4.xlsx]__cceficiente_9"/>
      <sheetName val="[Acta No 4.xlsx]__cceficient_10"/>
      <sheetName val="[Acta No 4.xlsx]__cceficient_12"/>
      <sheetName val="[Acta No 4.xlsx]__cceficient_11"/>
      <sheetName val="[Acta No 4.xlsx]__cceficient_13"/>
    </sheetNames>
    <definedNames>
      <definedName name="Loan_Start" refersTo="#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  <sheetName val="_Cronograma_descansos____Traf_6"/>
      <sheetName val="Cronograma%20descansos%20%20-%2"/>
      <sheetName val="_Cronograma_descansos____Traf_2"/>
      <sheetName val="_Cronograma_descansos____Traf_3"/>
      <sheetName val="_Cronograma_descansos____Traf_4"/>
      <sheetName val="_Cronograma_descansos____Traf_5"/>
      <sheetName val="_Cronograma_descansos____Traf_7"/>
      <sheetName val="_Cronograma_descansos____Traf_8"/>
      <sheetName val="_Cronograma_descansos____Traf_9"/>
      <sheetName val="_Cronograma_descansos____Tra_10"/>
      <sheetName val="_Cronograma_descansos____Tra_12"/>
      <sheetName val="_Cronograma_descansos____Tra_11"/>
      <sheetName val="_Cronograma_descansos____Tra_13"/>
    </sheetNames>
    <definedNames>
      <definedName name="Loan_Start" refersTo="#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CCP,LEYES, Y DEC.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ORITO 02 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RECURS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c2.5y2.6"/>
      <sheetName val="5. ELECTRICO"/>
      <sheetName val="A.P.U"/>
      <sheetName val="Lp"/>
      <sheetName val="REC-COD,"/>
      <sheetName val="CLASIFICACION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GCB2000"/>
      <sheetName val="LISTA DE PRECIOS"/>
      <sheetName val="062"/>
      <sheetName val="Listado"/>
      <sheetName val="Bajadas"/>
      <sheetName val="NARIÑO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 Liquidacion de Obra por Tramos"/>
      <sheetName val="CRA.MODI"/>
      <sheetName val="Presup_Cancha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Summary"/>
      <sheetName val="CODCONST"/>
      <sheetName val="materiales"/>
      <sheetName val="otros"/>
      <sheetName val="THE"/>
      <sheetName val="ATHE"/>
      <sheetName val="UNITARIOS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mdo"/>
      <sheetName val="equip"/>
      <sheetName val="mat"/>
      <sheetName val="CIRCUITOS CODENSA"/>
      <sheetName val="OCTUBRE"/>
      <sheetName val="Cuadr."/>
      <sheetName val="SALARIOS"/>
      <sheetName val="APU NO PREVISTO"/>
      <sheetName val="PPTA (3)"/>
      <sheetName val="PPTA (2)"/>
      <sheetName val="PPTA"/>
      <sheetName val="2,2,6,1 Pilotes 0,30"/>
      <sheetName val="Requisición1"/>
      <sheetName val="CONT_ADI"/>
      <sheetName val="c2_5y2_613"/>
      <sheetName val="PREACTA_62"/>
      <sheetName val="TABLA_20082"/>
      <sheetName val="c2_5y2_612"/>
      <sheetName val="PREACTA_61"/>
      <sheetName val="TABLA_20081"/>
      <sheetName val="c2_5y2_611"/>
      <sheetName val="TABLA_2008"/>
      <sheetName val="Hoja2"/>
      <sheetName val="PUNITARIOS PARA 241201 2S.xls"/>
      <sheetName val="OBRAS SES"/>
      <sheetName val="ESTADO_VÍA-CRIT_TECNICO"/>
      <sheetName val="glvc"/>
      <sheetName val="PERSONAL"/>
      <sheetName val="Tarifa MT"/>
      <sheetName val="BALANCE"/>
      <sheetName val="ITEMS NO REVISTOS"/>
      <sheetName val="APU ELECTRICOS"/>
      <sheetName val="for 6"/>
      <sheetName val="A_P_U1"/>
      <sheetName val="A_P_U"/>
      <sheetName val="7.1.8.1.1"/>
      <sheetName val="costos oficina"/>
      <sheetName val="costos campamento"/>
      <sheetName val="días habiles 2015"/>
      <sheetName val="SUB_APU"/>
      <sheetName val="Proveedores y acreedores"/>
      <sheetName val="Input"/>
      <sheetName val="bd100-45-p1"/>
      <sheetName val="PTAR ANDES"/>
      <sheetName val="TABLAS"/>
      <sheetName val="PREACTA Y CONTRATISTAS"/>
      <sheetName val="PLAN DE INVERSION ANTICIPO"/>
      <sheetName val="inv mensual"/>
      <sheetName val="borrador flujo inv"/>
      <sheetName val="social-ambiental"/>
      <sheetName val="AU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PUNITARIOS_PARA_241201_2S14"/>
      <sheetName val="PR_114"/>
      <sheetName val="ESTADO_RED_TEC14"/>
      <sheetName val="PREACTA_1014"/>
      <sheetName val="PREACTA_914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PREACTA_63"/>
      <sheetName val="TABLA_20083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inst"/>
      <sheetName val="Poblacion"/>
      <sheetName val="CURVA"/>
      <sheetName val="DEST. MEDIOS"/>
      <sheetName val="COMBUASF"/>
      <sheetName val="BALCRUDO"/>
      <sheetName val="CARGASPROC."/>
      <sheetName val="G L P  FINAL"/>
      <sheetName val="BASE"/>
      <sheetName val="CHINCHINA FINAL . A CEROS"/>
      <sheetName val="Memoria de calculo"/>
      <sheetName val="c2_5y2_614"/>
      <sheetName val="Itemes Renovación"/>
      <sheetName val="ACTA MODIFICACIÓN CIVIL"/>
      <sheetName val="Bases 2A"/>
      <sheetName val="cronograma"/>
      <sheetName val="CÁLCULOS"/>
      <sheetName val="APU"/>
      <sheetName val="7422cw00"/>
      <sheetName val="INDICE"/>
      <sheetName val="gpi_526"/>
      <sheetName val="vea_374"/>
      <sheetName val="Tarifa_MT"/>
      <sheetName val="Proveedores_y_acreedores"/>
      <sheetName val="5__ELECTRICO"/>
      <sheetName val="@RISK - Correlaciones"/>
      <sheetName val="Acta"/>
      <sheetName val="devdics"/>
      <sheetName val="ANALISIS M.O"/>
      <sheetName val="CTO 14MPa"/>
      <sheetName val="CTO 175MPa "/>
      <sheetName val="CTO 21MPa"/>
      <sheetName val="CTO 28MPa"/>
      <sheetName val="PTTO PAZ Y PROGRESO"/>
      <sheetName val="MORTERO14"/>
      <sheetName val="DATOS CONTRATO"/>
      <sheetName val="ITEMS_NO_REVISTOS"/>
      <sheetName val="APU_ELECTRICOS"/>
      <sheetName val="for_6"/>
      <sheetName val="gpi_5261"/>
      <sheetName val="vea_3741"/>
      <sheetName val="gpi_5262"/>
      <sheetName val="vea_3742"/>
      <sheetName val="gpi_5263"/>
      <sheetName val="vea_3743"/>
      <sheetName val="LISTA_DE_PRECIOS4"/>
      <sheetName val="_Liquidacion_de_Obra_por_Tramo4"/>
      <sheetName val="gpi_5264"/>
      <sheetName val="vea_3744"/>
      <sheetName val="factor"/>
      <sheetName val="PREACTA_Y_CONTRATISTAS"/>
      <sheetName val="PUNITARIOS_PARA_241201_2S_xls"/>
      <sheetName val="APU_NO_PREVISTO1"/>
      <sheetName val="PPTA_(3)1"/>
      <sheetName val="PPTA_(2)1"/>
      <sheetName val="2,2,6,1_Pilotes_0,301"/>
      <sheetName val="APU_NO_PREVISTO"/>
      <sheetName val="PPTA_(3)"/>
      <sheetName val="PPTA_(2)"/>
      <sheetName val="2,2,6,1_Pilotes_0,30"/>
      <sheetName val="APU_NO_PREVISTO2"/>
      <sheetName val="PPTA_(3)2"/>
      <sheetName val="PPTA_(2)2"/>
      <sheetName val="2,2,6,1_Pilotes_0,302"/>
      <sheetName val="APU_NO_PREVISTO3"/>
      <sheetName val="PPTA_(3)3"/>
      <sheetName val="PPTA_(2)3"/>
      <sheetName val="2,2,6,1_Pilotes_0,303"/>
      <sheetName val="APU_NO_PREVISTO4"/>
      <sheetName val="PPTA_(3)4"/>
      <sheetName val="PPTA_(2)4"/>
      <sheetName val="2,2,6,1_Pilotes_0,304"/>
      <sheetName val="_Liquidacion_de_Obra_por_Tramo5"/>
      <sheetName val="APU_NO_PREVISTO5"/>
      <sheetName val="PPTA_(3)5"/>
      <sheetName val="PPTA_(2)5"/>
      <sheetName val="2,2,6,1_Pilotes_0,305"/>
      <sheetName val="LISTA_DE_PRECIOS5"/>
      <sheetName val="_Liquidacion_de_Obra_por_Tramo6"/>
      <sheetName val="APU_NO_PREVISTO6"/>
      <sheetName val="PPTA_(3)6"/>
      <sheetName val="PPTA_(2)6"/>
      <sheetName val="PREACTA_66"/>
      <sheetName val="TABLA_20086"/>
      <sheetName val="Excavación_Mat__Común_Estacion6"/>
      <sheetName val="Demolición_Pavimento6"/>
      <sheetName val="SUB_APU6"/>
      <sheetName val="A__P__U_6"/>
      <sheetName val="RELACION_MES6"/>
      <sheetName val="ESTADO_VÍA-CRIT_TECNICO6"/>
      <sheetName val="A_P_U6"/>
      <sheetName val="2,2,6,1_Pilotes_0,306"/>
      <sheetName val="LISTA_DE_PRECIOS6"/>
      <sheetName val="_Liquidacion_de_Obra_por_Tramo8"/>
      <sheetName val="APU_NO_PREVISTO8"/>
      <sheetName val="PPTA_(3)8"/>
      <sheetName val="PPTA_(2)8"/>
      <sheetName val="PREACTA_68"/>
      <sheetName val="TABLA_20088"/>
      <sheetName val="Excavación_Mat__Común_Estacion8"/>
      <sheetName val="Demolición_Pavimento8"/>
      <sheetName val="SUB_APU8"/>
      <sheetName val="A__P__U_8"/>
      <sheetName val="RELACION_MES8"/>
      <sheetName val="ESTADO_VÍA-CRIT_TECNICO8"/>
      <sheetName val="A_P_U8"/>
      <sheetName val="2,2,6,1_Pilotes_0,308"/>
      <sheetName val="LISTA_DE_PRECIOS8"/>
      <sheetName val="_Liquidacion_de_Obra_por_Tramo7"/>
      <sheetName val="APU_NO_PREVISTO7"/>
      <sheetName val="PPTA_(3)7"/>
      <sheetName val="PPTA_(2)7"/>
      <sheetName val="PREACTA_67"/>
      <sheetName val="TABLA_20087"/>
      <sheetName val="Excavación_Mat__Común_Estacion7"/>
      <sheetName val="Demolición_Pavimento7"/>
      <sheetName val="SUB_APU7"/>
      <sheetName val="A__P__U_7"/>
      <sheetName val="RELACION_MES7"/>
      <sheetName val="ESTADO_VÍA-CRIT_TECNICO7"/>
      <sheetName val="A_P_U7"/>
      <sheetName val="2,2,6,1_Pilotes_0,307"/>
      <sheetName val="LISTA_DE_PRECIOS7"/>
      <sheetName val="5__ELECTRICO1"/>
      <sheetName val="civ_roma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 refreshError="1"/>
      <sheetData sheetId="118" refreshError="1"/>
      <sheetData sheetId="119" refreshError="1"/>
      <sheetData sheetId="120"/>
      <sheetData sheetId="121"/>
      <sheetData sheetId="122"/>
      <sheetData sheetId="123"/>
      <sheetData sheetId="124"/>
      <sheetData sheetId="125"/>
      <sheetData sheetId="126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/>
      <sheetData sheetId="144"/>
      <sheetData sheetId="145"/>
      <sheetData sheetId="146"/>
      <sheetData sheetId="147" refreshError="1"/>
      <sheetData sheetId="148"/>
      <sheetData sheetId="149" refreshError="1"/>
      <sheetData sheetId="150"/>
      <sheetData sheetId="151"/>
      <sheetData sheetId="152"/>
      <sheetData sheetId="153"/>
      <sheetData sheetId="154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/>
      <sheetData sheetId="165"/>
      <sheetData sheetId="166"/>
      <sheetData sheetId="167"/>
      <sheetData sheetId="168" refreshError="1"/>
      <sheetData sheetId="169" refreshError="1"/>
      <sheetData sheetId="170" refreshError="1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 refreshError="1"/>
      <sheetData sheetId="180" refreshError="1"/>
      <sheetData sheetId="181" refreshError="1"/>
      <sheetData sheetId="182"/>
      <sheetData sheetId="183" refreshError="1"/>
      <sheetData sheetId="184" refreshError="1"/>
      <sheetData sheetId="185" refreshError="1"/>
      <sheetData sheetId="186"/>
      <sheetData sheetId="187"/>
      <sheetData sheetId="188"/>
      <sheetData sheetId="189" refreshError="1"/>
      <sheetData sheetId="190"/>
      <sheetData sheetId="191"/>
      <sheetData sheetId="192" refreshError="1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/>
      <sheetData sheetId="322"/>
      <sheetData sheetId="323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/>
      <sheetData sheetId="333"/>
      <sheetData sheetId="334"/>
      <sheetData sheetId="335"/>
      <sheetData sheetId="336"/>
      <sheetData sheetId="337" refreshError="1"/>
      <sheetData sheetId="338" refreshError="1"/>
      <sheetData sheetId="339" refreshError="1"/>
      <sheetData sheetId="340" refreshError="1"/>
      <sheetData sheetId="341"/>
      <sheetData sheetId="342"/>
      <sheetData sheetId="343"/>
      <sheetData sheetId="344"/>
      <sheetData sheetId="345"/>
      <sheetData sheetId="346"/>
      <sheetData sheetId="347" refreshError="1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 refreshError="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devdics"/>
      <sheetName val="CRA.MODI"/>
      <sheetName val="Presup_Cancha"/>
      <sheetName val="Listas"/>
      <sheetName val="AASHTO"/>
      <sheetName val="INV"/>
      <sheetName val="1,01"/>
      <sheetName val="UNIT.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PxQ Cantidade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5762E5-357A-4291-8E7F-2DC4C01704C2}">
  <dimension ref="A2:I447"/>
  <sheetViews>
    <sheetView showGridLines="0" topLeftCell="A423" zoomScale="124" zoomScaleNormal="124" zoomScaleSheetLayoutView="93" workbookViewId="0">
      <selection activeCell="A269" sqref="A269"/>
    </sheetView>
  </sheetViews>
  <sheetFormatPr baseColWidth="10" defaultRowHeight="14.25" x14ac:dyDescent="0.2"/>
  <cols>
    <col min="1" max="1" width="14.28515625" style="1" customWidth="1"/>
    <col min="2" max="2" width="21.5703125" style="1" customWidth="1"/>
    <col min="3" max="3" width="21.85546875" style="1" customWidth="1"/>
    <col min="4" max="4" width="11.42578125" style="1"/>
    <col min="5" max="5" width="12.5703125" style="1" customWidth="1"/>
    <col min="6" max="6" width="11.42578125" style="1"/>
    <col min="7" max="7" width="12.7109375" style="1" customWidth="1"/>
    <col min="8" max="8" width="18.28515625" style="2" customWidth="1"/>
    <col min="9" max="9" width="11.42578125" style="3"/>
    <col min="10" max="256" width="11.42578125" style="1"/>
    <col min="257" max="257" width="14.28515625" style="1" customWidth="1"/>
    <col min="258" max="258" width="21.5703125" style="1" customWidth="1"/>
    <col min="259" max="259" width="21.85546875" style="1" customWidth="1"/>
    <col min="260" max="260" width="11.42578125" style="1"/>
    <col min="261" max="261" width="12.5703125" style="1" customWidth="1"/>
    <col min="262" max="262" width="11.42578125" style="1"/>
    <col min="263" max="263" width="12.7109375" style="1" customWidth="1"/>
    <col min="264" max="264" width="18.28515625" style="1" customWidth="1"/>
    <col min="265" max="512" width="11.42578125" style="1"/>
    <col min="513" max="513" width="14.28515625" style="1" customWidth="1"/>
    <col min="514" max="514" width="21.5703125" style="1" customWidth="1"/>
    <col min="515" max="515" width="21.85546875" style="1" customWidth="1"/>
    <col min="516" max="516" width="11.42578125" style="1"/>
    <col min="517" max="517" width="12.5703125" style="1" customWidth="1"/>
    <col min="518" max="518" width="11.42578125" style="1"/>
    <col min="519" max="519" width="12.7109375" style="1" customWidth="1"/>
    <col min="520" max="520" width="18.28515625" style="1" customWidth="1"/>
    <col min="521" max="768" width="11.42578125" style="1"/>
    <col min="769" max="769" width="14.28515625" style="1" customWidth="1"/>
    <col min="770" max="770" width="21.5703125" style="1" customWidth="1"/>
    <col min="771" max="771" width="21.85546875" style="1" customWidth="1"/>
    <col min="772" max="772" width="11.42578125" style="1"/>
    <col min="773" max="773" width="12.5703125" style="1" customWidth="1"/>
    <col min="774" max="774" width="11.42578125" style="1"/>
    <col min="775" max="775" width="12.7109375" style="1" customWidth="1"/>
    <col min="776" max="776" width="18.28515625" style="1" customWidth="1"/>
    <col min="777" max="1024" width="11.42578125" style="1"/>
    <col min="1025" max="1025" width="14.28515625" style="1" customWidth="1"/>
    <col min="1026" max="1026" width="21.5703125" style="1" customWidth="1"/>
    <col min="1027" max="1027" width="21.85546875" style="1" customWidth="1"/>
    <col min="1028" max="1028" width="11.42578125" style="1"/>
    <col min="1029" max="1029" width="12.5703125" style="1" customWidth="1"/>
    <col min="1030" max="1030" width="11.42578125" style="1"/>
    <col min="1031" max="1031" width="12.7109375" style="1" customWidth="1"/>
    <col min="1032" max="1032" width="18.28515625" style="1" customWidth="1"/>
    <col min="1033" max="1280" width="11.42578125" style="1"/>
    <col min="1281" max="1281" width="14.28515625" style="1" customWidth="1"/>
    <col min="1282" max="1282" width="21.5703125" style="1" customWidth="1"/>
    <col min="1283" max="1283" width="21.85546875" style="1" customWidth="1"/>
    <col min="1284" max="1284" width="11.42578125" style="1"/>
    <col min="1285" max="1285" width="12.5703125" style="1" customWidth="1"/>
    <col min="1286" max="1286" width="11.42578125" style="1"/>
    <col min="1287" max="1287" width="12.7109375" style="1" customWidth="1"/>
    <col min="1288" max="1288" width="18.28515625" style="1" customWidth="1"/>
    <col min="1289" max="1536" width="11.42578125" style="1"/>
    <col min="1537" max="1537" width="14.28515625" style="1" customWidth="1"/>
    <col min="1538" max="1538" width="21.5703125" style="1" customWidth="1"/>
    <col min="1539" max="1539" width="21.85546875" style="1" customWidth="1"/>
    <col min="1540" max="1540" width="11.42578125" style="1"/>
    <col min="1541" max="1541" width="12.5703125" style="1" customWidth="1"/>
    <col min="1542" max="1542" width="11.42578125" style="1"/>
    <col min="1543" max="1543" width="12.7109375" style="1" customWidth="1"/>
    <col min="1544" max="1544" width="18.28515625" style="1" customWidth="1"/>
    <col min="1545" max="1792" width="11.42578125" style="1"/>
    <col min="1793" max="1793" width="14.28515625" style="1" customWidth="1"/>
    <col min="1794" max="1794" width="21.5703125" style="1" customWidth="1"/>
    <col min="1795" max="1795" width="21.85546875" style="1" customWidth="1"/>
    <col min="1796" max="1796" width="11.42578125" style="1"/>
    <col min="1797" max="1797" width="12.5703125" style="1" customWidth="1"/>
    <col min="1798" max="1798" width="11.42578125" style="1"/>
    <col min="1799" max="1799" width="12.7109375" style="1" customWidth="1"/>
    <col min="1800" max="1800" width="18.28515625" style="1" customWidth="1"/>
    <col min="1801" max="2048" width="11.42578125" style="1"/>
    <col min="2049" max="2049" width="14.28515625" style="1" customWidth="1"/>
    <col min="2050" max="2050" width="21.5703125" style="1" customWidth="1"/>
    <col min="2051" max="2051" width="21.85546875" style="1" customWidth="1"/>
    <col min="2052" max="2052" width="11.42578125" style="1"/>
    <col min="2053" max="2053" width="12.5703125" style="1" customWidth="1"/>
    <col min="2054" max="2054" width="11.42578125" style="1"/>
    <col min="2055" max="2055" width="12.7109375" style="1" customWidth="1"/>
    <col min="2056" max="2056" width="18.28515625" style="1" customWidth="1"/>
    <col min="2057" max="2304" width="11.42578125" style="1"/>
    <col min="2305" max="2305" width="14.28515625" style="1" customWidth="1"/>
    <col min="2306" max="2306" width="21.5703125" style="1" customWidth="1"/>
    <col min="2307" max="2307" width="21.85546875" style="1" customWidth="1"/>
    <col min="2308" max="2308" width="11.42578125" style="1"/>
    <col min="2309" max="2309" width="12.5703125" style="1" customWidth="1"/>
    <col min="2310" max="2310" width="11.42578125" style="1"/>
    <col min="2311" max="2311" width="12.7109375" style="1" customWidth="1"/>
    <col min="2312" max="2312" width="18.28515625" style="1" customWidth="1"/>
    <col min="2313" max="2560" width="11.42578125" style="1"/>
    <col min="2561" max="2561" width="14.28515625" style="1" customWidth="1"/>
    <col min="2562" max="2562" width="21.5703125" style="1" customWidth="1"/>
    <col min="2563" max="2563" width="21.85546875" style="1" customWidth="1"/>
    <col min="2564" max="2564" width="11.42578125" style="1"/>
    <col min="2565" max="2565" width="12.5703125" style="1" customWidth="1"/>
    <col min="2566" max="2566" width="11.42578125" style="1"/>
    <col min="2567" max="2567" width="12.7109375" style="1" customWidth="1"/>
    <col min="2568" max="2568" width="18.28515625" style="1" customWidth="1"/>
    <col min="2569" max="2816" width="11.42578125" style="1"/>
    <col min="2817" max="2817" width="14.28515625" style="1" customWidth="1"/>
    <col min="2818" max="2818" width="21.5703125" style="1" customWidth="1"/>
    <col min="2819" max="2819" width="21.85546875" style="1" customWidth="1"/>
    <col min="2820" max="2820" width="11.42578125" style="1"/>
    <col min="2821" max="2821" width="12.5703125" style="1" customWidth="1"/>
    <col min="2822" max="2822" width="11.42578125" style="1"/>
    <col min="2823" max="2823" width="12.7109375" style="1" customWidth="1"/>
    <col min="2824" max="2824" width="18.28515625" style="1" customWidth="1"/>
    <col min="2825" max="3072" width="11.42578125" style="1"/>
    <col min="3073" max="3073" width="14.28515625" style="1" customWidth="1"/>
    <col min="3074" max="3074" width="21.5703125" style="1" customWidth="1"/>
    <col min="3075" max="3075" width="21.85546875" style="1" customWidth="1"/>
    <col min="3076" max="3076" width="11.42578125" style="1"/>
    <col min="3077" max="3077" width="12.5703125" style="1" customWidth="1"/>
    <col min="3078" max="3078" width="11.42578125" style="1"/>
    <col min="3079" max="3079" width="12.7109375" style="1" customWidth="1"/>
    <col min="3080" max="3080" width="18.28515625" style="1" customWidth="1"/>
    <col min="3081" max="3328" width="11.42578125" style="1"/>
    <col min="3329" max="3329" width="14.28515625" style="1" customWidth="1"/>
    <col min="3330" max="3330" width="21.5703125" style="1" customWidth="1"/>
    <col min="3331" max="3331" width="21.85546875" style="1" customWidth="1"/>
    <col min="3332" max="3332" width="11.42578125" style="1"/>
    <col min="3333" max="3333" width="12.5703125" style="1" customWidth="1"/>
    <col min="3334" max="3334" width="11.42578125" style="1"/>
    <col min="3335" max="3335" width="12.7109375" style="1" customWidth="1"/>
    <col min="3336" max="3336" width="18.28515625" style="1" customWidth="1"/>
    <col min="3337" max="3584" width="11.42578125" style="1"/>
    <col min="3585" max="3585" width="14.28515625" style="1" customWidth="1"/>
    <col min="3586" max="3586" width="21.5703125" style="1" customWidth="1"/>
    <col min="3587" max="3587" width="21.85546875" style="1" customWidth="1"/>
    <col min="3588" max="3588" width="11.42578125" style="1"/>
    <col min="3589" max="3589" width="12.5703125" style="1" customWidth="1"/>
    <col min="3590" max="3590" width="11.42578125" style="1"/>
    <col min="3591" max="3591" width="12.7109375" style="1" customWidth="1"/>
    <col min="3592" max="3592" width="18.28515625" style="1" customWidth="1"/>
    <col min="3593" max="3840" width="11.42578125" style="1"/>
    <col min="3841" max="3841" width="14.28515625" style="1" customWidth="1"/>
    <col min="3842" max="3842" width="21.5703125" style="1" customWidth="1"/>
    <col min="3843" max="3843" width="21.85546875" style="1" customWidth="1"/>
    <col min="3844" max="3844" width="11.42578125" style="1"/>
    <col min="3845" max="3845" width="12.5703125" style="1" customWidth="1"/>
    <col min="3846" max="3846" width="11.42578125" style="1"/>
    <col min="3847" max="3847" width="12.7109375" style="1" customWidth="1"/>
    <col min="3848" max="3848" width="18.28515625" style="1" customWidth="1"/>
    <col min="3849" max="4096" width="11.42578125" style="1"/>
    <col min="4097" max="4097" width="14.28515625" style="1" customWidth="1"/>
    <col min="4098" max="4098" width="21.5703125" style="1" customWidth="1"/>
    <col min="4099" max="4099" width="21.85546875" style="1" customWidth="1"/>
    <col min="4100" max="4100" width="11.42578125" style="1"/>
    <col min="4101" max="4101" width="12.5703125" style="1" customWidth="1"/>
    <col min="4102" max="4102" width="11.42578125" style="1"/>
    <col min="4103" max="4103" width="12.7109375" style="1" customWidth="1"/>
    <col min="4104" max="4104" width="18.28515625" style="1" customWidth="1"/>
    <col min="4105" max="4352" width="11.42578125" style="1"/>
    <col min="4353" max="4353" width="14.28515625" style="1" customWidth="1"/>
    <col min="4354" max="4354" width="21.5703125" style="1" customWidth="1"/>
    <col min="4355" max="4355" width="21.85546875" style="1" customWidth="1"/>
    <col min="4356" max="4356" width="11.42578125" style="1"/>
    <col min="4357" max="4357" width="12.5703125" style="1" customWidth="1"/>
    <col min="4358" max="4358" width="11.42578125" style="1"/>
    <col min="4359" max="4359" width="12.7109375" style="1" customWidth="1"/>
    <col min="4360" max="4360" width="18.28515625" style="1" customWidth="1"/>
    <col min="4361" max="4608" width="11.42578125" style="1"/>
    <col min="4609" max="4609" width="14.28515625" style="1" customWidth="1"/>
    <col min="4610" max="4610" width="21.5703125" style="1" customWidth="1"/>
    <col min="4611" max="4611" width="21.85546875" style="1" customWidth="1"/>
    <col min="4612" max="4612" width="11.42578125" style="1"/>
    <col min="4613" max="4613" width="12.5703125" style="1" customWidth="1"/>
    <col min="4614" max="4614" width="11.42578125" style="1"/>
    <col min="4615" max="4615" width="12.7109375" style="1" customWidth="1"/>
    <col min="4616" max="4616" width="18.28515625" style="1" customWidth="1"/>
    <col min="4617" max="4864" width="11.42578125" style="1"/>
    <col min="4865" max="4865" width="14.28515625" style="1" customWidth="1"/>
    <col min="4866" max="4866" width="21.5703125" style="1" customWidth="1"/>
    <col min="4867" max="4867" width="21.85546875" style="1" customWidth="1"/>
    <col min="4868" max="4868" width="11.42578125" style="1"/>
    <col min="4869" max="4869" width="12.5703125" style="1" customWidth="1"/>
    <col min="4870" max="4870" width="11.42578125" style="1"/>
    <col min="4871" max="4871" width="12.7109375" style="1" customWidth="1"/>
    <col min="4872" max="4872" width="18.28515625" style="1" customWidth="1"/>
    <col min="4873" max="5120" width="11.42578125" style="1"/>
    <col min="5121" max="5121" width="14.28515625" style="1" customWidth="1"/>
    <col min="5122" max="5122" width="21.5703125" style="1" customWidth="1"/>
    <col min="5123" max="5123" width="21.85546875" style="1" customWidth="1"/>
    <col min="5124" max="5124" width="11.42578125" style="1"/>
    <col min="5125" max="5125" width="12.5703125" style="1" customWidth="1"/>
    <col min="5126" max="5126" width="11.42578125" style="1"/>
    <col min="5127" max="5127" width="12.7109375" style="1" customWidth="1"/>
    <col min="5128" max="5128" width="18.28515625" style="1" customWidth="1"/>
    <col min="5129" max="5376" width="11.42578125" style="1"/>
    <col min="5377" max="5377" width="14.28515625" style="1" customWidth="1"/>
    <col min="5378" max="5378" width="21.5703125" style="1" customWidth="1"/>
    <col min="5379" max="5379" width="21.85546875" style="1" customWidth="1"/>
    <col min="5380" max="5380" width="11.42578125" style="1"/>
    <col min="5381" max="5381" width="12.5703125" style="1" customWidth="1"/>
    <col min="5382" max="5382" width="11.42578125" style="1"/>
    <col min="5383" max="5383" width="12.7109375" style="1" customWidth="1"/>
    <col min="5384" max="5384" width="18.28515625" style="1" customWidth="1"/>
    <col min="5385" max="5632" width="11.42578125" style="1"/>
    <col min="5633" max="5633" width="14.28515625" style="1" customWidth="1"/>
    <col min="5634" max="5634" width="21.5703125" style="1" customWidth="1"/>
    <col min="5635" max="5635" width="21.85546875" style="1" customWidth="1"/>
    <col min="5636" max="5636" width="11.42578125" style="1"/>
    <col min="5637" max="5637" width="12.5703125" style="1" customWidth="1"/>
    <col min="5638" max="5638" width="11.42578125" style="1"/>
    <col min="5639" max="5639" width="12.7109375" style="1" customWidth="1"/>
    <col min="5640" max="5640" width="18.28515625" style="1" customWidth="1"/>
    <col min="5641" max="5888" width="11.42578125" style="1"/>
    <col min="5889" max="5889" width="14.28515625" style="1" customWidth="1"/>
    <col min="5890" max="5890" width="21.5703125" style="1" customWidth="1"/>
    <col min="5891" max="5891" width="21.85546875" style="1" customWidth="1"/>
    <col min="5892" max="5892" width="11.42578125" style="1"/>
    <col min="5893" max="5893" width="12.5703125" style="1" customWidth="1"/>
    <col min="5894" max="5894" width="11.42578125" style="1"/>
    <col min="5895" max="5895" width="12.7109375" style="1" customWidth="1"/>
    <col min="5896" max="5896" width="18.28515625" style="1" customWidth="1"/>
    <col min="5897" max="6144" width="11.42578125" style="1"/>
    <col min="6145" max="6145" width="14.28515625" style="1" customWidth="1"/>
    <col min="6146" max="6146" width="21.5703125" style="1" customWidth="1"/>
    <col min="6147" max="6147" width="21.85546875" style="1" customWidth="1"/>
    <col min="6148" max="6148" width="11.42578125" style="1"/>
    <col min="6149" max="6149" width="12.5703125" style="1" customWidth="1"/>
    <col min="6150" max="6150" width="11.42578125" style="1"/>
    <col min="6151" max="6151" width="12.7109375" style="1" customWidth="1"/>
    <col min="6152" max="6152" width="18.28515625" style="1" customWidth="1"/>
    <col min="6153" max="6400" width="11.42578125" style="1"/>
    <col min="6401" max="6401" width="14.28515625" style="1" customWidth="1"/>
    <col min="6402" max="6402" width="21.5703125" style="1" customWidth="1"/>
    <col min="6403" max="6403" width="21.85546875" style="1" customWidth="1"/>
    <col min="6404" max="6404" width="11.42578125" style="1"/>
    <col min="6405" max="6405" width="12.5703125" style="1" customWidth="1"/>
    <col min="6406" max="6406" width="11.42578125" style="1"/>
    <col min="6407" max="6407" width="12.7109375" style="1" customWidth="1"/>
    <col min="6408" max="6408" width="18.28515625" style="1" customWidth="1"/>
    <col min="6409" max="6656" width="11.42578125" style="1"/>
    <col min="6657" max="6657" width="14.28515625" style="1" customWidth="1"/>
    <col min="6658" max="6658" width="21.5703125" style="1" customWidth="1"/>
    <col min="6659" max="6659" width="21.85546875" style="1" customWidth="1"/>
    <col min="6660" max="6660" width="11.42578125" style="1"/>
    <col min="6661" max="6661" width="12.5703125" style="1" customWidth="1"/>
    <col min="6662" max="6662" width="11.42578125" style="1"/>
    <col min="6663" max="6663" width="12.7109375" style="1" customWidth="1"/>
    <col min="6664" max="6664" width="18.28515625" style="1" customWidth="1"/>
    <col min="6665" max="6912" width="11.42578125" style="1"/>
    <col min="6913" max="6913" width="14.28515625" style="1" customWidth="1"/>
    <col min="6914" max="6914" width="21.5703125" style="1" customWidth="1"/>
    <col min="6915" max="6915" width="21.85546875" style="1" customWidth="1"/>
    <col min="6916" max="6916" width="11.42578125" style="1"/>
    <col min="6917" max="6917" width="12.5703125" style="1" customWidth="1"/>
    <col min="6918" max="6918" width="11.42578125" style="1"/>
    <col min="6919" max="6919" width="12.7109375" style="1" customWidth="1"/>
    <col min="6920" max="6920" width="18.28515625" style="1" customWidth="1"/>
    <col min="6921" max="7168" width="11.42578125" style="1"/>
    <col min="7169" max="7169" width="14.28515625" style="1" customWidth="1"/>
    <col min="7170" max="7170" width="21.5703125" style="1" customWidth="1"/>
    <col min="7171" max="7171" width="21.85546875" style="1" customWidth="1"/>
    <col min="7172" max="7172" width="11.42578125" style="1"/>
    <col min="7173" max="7173" width="12.5703125" style="1" customWidth="1"/>
    <col min="7174" max="7174" width="11.42578125" style="1"/>
    <col min="7175" max="7175" width="12.7109375" style="1" customWidth="1"/>
    <col min="7176" max="7176" width="18.28515625" style="1" customWidth="1"/>
    <col min="7177" max="7424" width="11.42578125" style="1"/>
    <col min="7425" max="7425" width="14.28515625" style="1" customWidth="1"/>
    <col min="7426" max="7426" width="21.5703125" style="1" customWidth="1"/>
    <col min="7427" max="7427" width="21.85546875" style="1" customWidth="1"/>
    <col min="7428" max="7428" width="11.42578125" style="1"/>
    <col min="7429" max="7429" width="12.5703125" style="1" customWidth="1"/>
    <col min="7430" max="7430" width="11.42578125" style="1"/>
    <col min="7431" max="7431" width="12.7109375" style="1" customWidth="1"/>
    <col min="7432" max="7432" width="18.28515625" style="1" customWidth="1"/>
    <col min="7433" max="7680" width="11.42578125" style="1"/>
    <col min="7681" max="7681" width="14.28515625" style="1" customWidth="1"/>
    <col min="7682" max="7682" width="21.5703125" style="1" customWidth="1"/>
    <col min="7683" max="7683" width="21.85546875" style="1" customWidth="1"/>
    <col min="7684" max="7684" width="11.42578125" style="1"/>
    <col min="7685" max="7685" width="12.5703125" style="1" customWidth="1"/>
    <col min="7686" max="7686" width="11.42578125" style="1"/>
    <col min="7687" max="7687" width="12.7109375" style="1" customWidth="1"/>
    <col min="7688" max="7688" width="18.28515625" style="1" customWidth="1"/>
    <col min="7689" max="7936" width="11.42578125" style="1"/>
    <col min="7937" max="7937" width="14.28515625" style="1" customWidth="1"/>
    <col min="7938" max="7938" width="21.5703125" style="1" customWidth="1"/>
    <col min="7939" max="7939" width="21.85546875" style="1" customWidth="1"/>
    <col min="7940" max="7940" width="11.42578125" style="1"/>
    <col min="7941" max="7941" width="12.5703125" style="1" customWidth="1"/>
    <col min="7942" max="7942" width="11.42578125" style="1"/>
    <col min="7943" max="7943" width="12.7109375" style="1" customWidth="1"/>
    <col min="7944" max="7944" width="18.28515625" style="1" customWidth="1"/>
    <col min="7945" max="8192" width="11.42578125" style="1"/>
    <col min="8193" max="8193" width="14.28515625" style="1" customWidth="1"/>
    <col min="8194" max="8194" width="21.5703125" style="1" customWidth="1"/>
    <col min="8195" max="8195" width="21.85546875" style="1" customWidth="1"/>
    <col min="8196" max="8196" width="11.42578125" style="1"/>
    <col min="8197" max="8197" width="12.5703125" style="1" customWidth="1"/>
    <col min="8198" max="8198" width="11.42578125" style="1"/>
    <col min="8199" max="8199" width="12.7109375" style="1" customWidth="1"/>
    <col min="8200" max="8200" width="18.28515625" style="1" customWidth="1"/>
    <col min="8201" max="8448" width="11.42578125" style="1"/>
    <col min="8449" max="8449" width="14.28515625" style="1" customWidth="1"/>
    <col min="8450" max="8450" width="21.5703125" style="1" customWidth="1"/>
    <col min="8451" max="8451" width="21.85546875" style="1" customWidth="1"/>
    <col min="8452" max="8452" width="11.42578125" style="1"/>
    <col min="8453" max="8453" width="12.5703125" style="1" customWidth="1"/>
    <col min="8454" max="8454" width="11.42578125" style="1"/>
    <col min="8455" max="8455" width="12.7109375" style="1" customWidth="1"/>
    <col min="8456" max="8456" width="18.28515625" style="1" customWidth="1"/>
    <col min="8457" max="8704" width="11.42578125" style="1"/>
    <col min="8705" max="8705" width="14.28515625" style="1" customWidth="1"/>
    <col min="8706" max="8706" width="21.5703125" style="1" customWidth="1"/>
    <col min="8707" max="8707" width="21.85546875" style="1" customWidth="1"/>
    <col min="8708" max="8708" width="11.42578125" style="1"/>
    <col min="8709" max="8709" width="12.5703125" style="1" customWidth="1"/>
    <col min="8710" max="8710" width="11.42578125" style="1"/>
    <col min="8711" max="8711" width="12.7109375" style="1" customWidth="1"/>
    <col min="8712" max="8712" width="18.28515625" style="1" customWidth="1"/>
    <col min="8713" max="8960" width="11.42578125" style="1"/>
    <col min="8961" max="8961" width="14.28515625" style="1" customWidth="1"/>
    <col min="8962" max="8962" width="21.5703125" style="1" customWidth="1"/>
    <col min="8963" max="8963" width="21.85546875" style="1" customWidth="1"/>
    <col min="8964" max="8964" width="11.42578125" style="1"/>
    <col min="8965" max="8965" width="12.5703125" style="1" customWidth="1"/>
    <col min="8966" max="8966" width="11.42578125" style="1"/>
    <col min="8967" max="8967" width="12.7109375" style="1" customWidth="1"/>
    <col min="8968" max="8968" width="18.28515625" style="1" customWidth="1"/>
    <col min="8969" max="9216" width="11.42578125" style="1"/>
    <col min="9217" max="9217" width="14.28515625" style="1" customWidth="1"/>
    <col min="9218" max="9218" width="21.5703125" style="1" customWidth="1"/>
    <col min="9219" max="9219" width="21.85546875" style="1" customWidth="1"/>
    <col min="9220" max="9220" width="11.42578125" style="1"/>
    <col min="9221" max="9221" width="12.5703125" style="1" customWidth="1"/>
    <col min="9222" max="9222" width="11.42578125" style="1"/>
    <col min="9223" max="9223" width="12.7109375" style="1" customWidth="1"/>
    <col min="9224" max="9224" width="18.28515625" style="1" customWidth="1"/>
    <col min="9225" max="9472" width="11.42578125" style="1"/>
    <col min="9473" max="9473" width="14.28515625" style="1" customWidth="1"/>
    <col min="9474" max="9474" width="21.5703125" style="1" customWidth="1"/>
    <col min="9475" max="9475" width="21.85546875" style="1" customWidth="1"/>
    <col min="9476" max="9476" width="11.42578125" style="1"/>
    <col min="9477" max="9477" width="12.5703125" style="1" customWidth="1"/>
    <col min="9478" max="9478" width="11.42578125" style="1"/>
    <col min="9479" max="9479" width="12.7109375" style="1" customWidth="1"/>
    <col min="9480" max="9480" width="18.28515625" style="1" customWidth="1"/>
    <col min="9481" max="9728" width="11.42578125" style="1"/>
    <col min="9729" max="9729" width="14.28515625" style="1" customWidth="1"/>
    <col min="9730" max="9730" width="21.5703125" style="1" customWidth="1"/>
    <col min="9731" max="9731" width="21.85546875" style="1" customWidth="1"/>
    <col min="9732" max="9732" width="11.42578125" style="1"/>
    <col min="9733" max="9733" width="12.5703125" style="1" customWidth="1"/>
    <col min="9734" max="9734" width="11.42578125" style="1"/>
    <col min="9735" max="9735" width="12.7109375" style="1" customWidth="1"/>
    <col min="9736" max="9736" width="18.28515625" style="1" customWidth="1"/>
    <col min="9737" max="9984" width="11.42578125" style="1"/>
    <col min="9985" max="9985" width="14.28515625" style="1" customWidth="1"/>
    <col min="9986" max="9986" width="21.5703125" style="1" customWidth="1"/>
    <col min="9987" max="9987" width="21.85546875" style="1" customWidth="1"/>
    <col min="9988" max="9988" width="11.42578125" style="1"/>
    <col min="9989" max="9989" width="12.5703125" style="1" customWidth="1"/>
    <col min="9990" max="9990" width="11.42578125" style="1"/>
    <col min="9991" max="9991" width="12.7109375" style="1" customWidth="1"/>
    <col min="9992" max="9992" width="18.28515625" style="1" customWidth="1"/>
    <col min="9993" max="10240" width="11.42578125" style="1"/>
    <col min="10241" max="10241" width="14.28515625" style="1" customWidth="1"/>
    <col min="10242" max="10242" width="21.5703125" style="1" customWidth="1"/>
    <col min="10243" max="10243" width="21.85546875" style="1" customWidth="1"/>
    <col min="10244" max="10244" width="11.42578125" style="1"/>
    <col min="10245" max="10245" width="12.5703125" style="1" customWidth="1"/>
    <col min="10246" max="10246" width="11.42578125" style="1"/>
    <col min="10247" max="10247" width="12.7109375" style="1" customWidth="1"/>
    <col min="10248" max="10248" width="18.28515625" style="1" customWidth="1"/>
    <col min="10249" max="10496" width="11.42578125" style="1"/>
    <col min="10497" max="10497" width="14.28515625" style="1" customWidth="1"/>
    <col min="10498" max="10498" width="21.5703125" style="1" customWidth="1"/>
    <col min="10499" max="10499" width="21.85546875" style="1" customWidth="1"/>
    <col min="10500" max="10500" width="11.42578125" style="1"/>
    <col min="10501" max="10501" width="12.5703125" style="1" customWidth="1"/>
    <col min="10502" max="10502" width="11.42578125" style="1"/>
    <col min="10503" max="10503" width="12.7109375" style="1" customWidth="1"/>
    <col min="10504" max="10504" width="18.28515625" style="1" customWidth="1"/>
    <col min="10505" max="10752" width="11.42578125" style="1"/>
    <col min="10753" max="10753" width="14.28515625" style="1" customWidth="1"/>
    <col min="10754" max="10754" width="21.5703125" style="1" customWidth="1"/>
    <col min="10755" max="10755" width="21.85546875" style="1" customWidth="1"/>
    <col min="10756" max="10756" width="11.42578125" style="1"/>
    <col min="10757" max="10757" width="12.5703125" style="1" customWidth="1"/>
    <col min="10758" max="10758" width="11.42578125" style="1"/>
    <col min="10759" max="10759" width="12.7109375" style="1" customWidth="1"/>
    <col min="10760" max="10760" width="18.28515625" style="1" customWidth="1"/>
    <col min="10761" max="11008" width="11.42578125" style="1"/>
    <col min="11009" max="11009" width="14.28515625" style="1" customWidth="1"/>
    <col min="11010" max="11010" width="21.5703125" style="1" customWidth="1"/>
    <col min="11011" max="11011" width="21.85546875" style="1" customWidth="1"/>
    <col min="11012" max="11012" width="11.42578125" style="1"/>
    <col min="11013" max="11013" width="12.5703125" style="1" customWidth="1"/>
    <col min="11014" max="11014" width="11.42578125" style="1"/>
    <col min="11015" max="11015" width="12.7109375" style="1" customWidth="1"/>
    <col min="11016" max="11016" width="18.28515625" style="1" customWidth="1"/>
    <col min="11017" max="11264" width="11.42578125" style="1"/>
    <col min="11265" max="11265" width="14.28515625" style="1" customWidth="1"/>
    <col min="11266" max="11266" width="21.5703125" style="1" customWidth="1"/>
    <col min="11267" max="11267" width="21.85546875" style="1" customWidth="1"/>
    <col min="11268" max="11268" width="11.42578125" style="1"/>
    <col min="11269" max="11269" width="12.5703125" style="1" customWidth="1"/>
    <col min="11270" max="11270" width="11.42578125" style="1"/>
    <col min="11271" max="11271" width="12.7109375" style="1" customWidth="1"/>
    <col min="11272" max="11272" width="18.28515625" style="1" customWidth="1"/>
    <col min="11273" max="11520" width="11.42578125" style="1"/>
    <col min="11521" max="11521" width="14.28515625" style="1" customWidth="1"/>
    <col min="11522" max="11522" width="21.5703125" style="1" customWidth="1"/>
    <col min="11523" max="11523" width="21.85546875" style="1" customWidth="1"/>
    <col min="11524" max="11524" width="11.42578125" style="1"/>
    <col min="11525" max="11525" width="12.5703125" style="1" customWidth="1"/>
    <col min="11526" max="11526" width="11.42578125" style="1"/>
    <col min="11527" max="11527" width="12.7109375" style="1" customWidth="1"/>
    <col min="11528" max="11528" width="18.28515625" style="1" customWidth="1"/>
    <col min="11529" max="11776" width="11.42578125" style="1"/>
    <col min="11777" max="11777" width="14.28515625" style="1" customWidth="1"/>
    <col min="11778" max="11778" width="21.5703125" style="1" customWidth="1"/>
    <col min="11779" max="11779" width="21.85546875" style="1" customWidth="1"/>
    <col min="11780" max="11780" width="11.42578125" style="1"/>
    <col min="11781" max="11781" width="12.5703125" style="1" customWidth="1"/>
    <col min="11782" max="11782" width="11.42578125" style="1"/>
    <col min="11783" max="11783" width="12.7109375" style="1" customWidth="1"/>
    <col min="11784" max="11784" width="18.28515625" style="1" customWidth="1"/>
    <col min="11785" max="12032" width="11.42578125" style="1"/>
    <col min="12033" max="12033" width="14.28515625" style="1" customWidth="1"/>
    <col min="12034" max="12034" width="21.5703125" style="1" customWidth="1"/>
    <col min="12035" max="12035" width="21.85546875" style="1" customWidth="1"/>
    <col min="12036" max="12036" width="11.42578125" style="1"/>
    <col min="12037" max="12037" width="12.5703125" style="1" customWidth="1"/>
    <col min="12038" max="12038" width="11.42578125" style="1"/>
    <col min="12039" max="12039" width="12.7109375" style="1" customWidth="1"/>
    <col min="12040" max="12040" width="18.28515625" style="1" customWidth="1"/>
    <col min="12041" max="12288" width="11.42578125" style="1"/>
    <col min="12289" max="12289" width="14.28515625" style="1" customWidth="1"/>
    <col min="12290" max="12290" width="21.5703125" style="1" customWidth="1"/>
    <col min="12291" max="12291" width="21.85546875" style="1" customWidth="1"/>
    <col min="12292" max="12292" width="11.42578125" style="1"/>
    <col min="12293" max="12293" width="12.5703125" style="1" customWidth="1"/>
    <col min="12294" max="12294" width="11.42578125" style="1"/>
    <col min="12295" max="12295" width="12.7109375" style="1" customWidth="1"/>
    <col min="12296" max="12296" width="18.28515625" style="1" customWidth="1"/>
    <col min="12297" max="12544" width="11.42578125" style="1"/>
    <col min="12545" max="12545" width="14.28515625" style="1" customWidth="1"/>
    <col min="12546" max="12546" width="21.5703125" style="1" customWidth="1"/>
    <col min="12547" max="12547" width="21.85546875" style="1" customWidth="1"/>
    <col min="12548" max="12548" width="11.42578125" style="1"/>
    <col min="12549" max="12549" width="12.5703125" style="1" customWidth="1"/>
    <col min="12550" max="12550" width="11.42578125" style="1"/>
    <col min="12551" max="12551" width="12.7109375" style="1" customWidth="1"/>
    <col min="12552" max="12552" width="18.28515625" style="1" customWidth="1"/>
    <col min="12553" max="12800" width="11.42578125" style="1"/>
    <col min="12801" max="12801" width="14.28515625" style="1" customWidth="1"/>
    <col min="12802" max="12802" width="21.5703125" style="1" customWidth="1"/>
    <col min="12803" max="12803" width="21.85546875" style="1" customWidth="1"/>
    <col min="12804" max="12804" width="11.42578125" style="1"/>
    <col min="12805" max="12805" width="12.5703125" style="1" customWidth="1"/>
    <col min="12806" max="12806" width="11.42578125" style="1"/>
    <col min="12807" max="12807" width="12.7109375" style="1" customWidth="1"/>
    <col min="12808" max="12808" width="18.28515625" style="1" customWidth="1"/>
    <col min="12809" max="13056" width="11.42578125" style="1"/>
    <col min="13057" max="13057" width="14.28515625" style="1" customWidth="1"/>
    <col min="13058" max="13058" width="21.5703125" style="1" customWidth="1"/>
    <col min="13059" max="13059" width="21.85546875" style="1" customWidth="1"/>
    <col min="13060" max="13060" width="11.42578125" style="1"/>
    <col min="13061" max="13061" width="12.5703125" style="1" customWidth="1"/>
    <col min="13062" max="13062" width="11.42578125" style="1"/>
    <col min="13063" max="13063" width="12.7109375" style="1" customWidth="1"/>
    <col min="13064" max="13064" width="18.28515625" style="1" customWidth="1"/>
    <col min="13065" max="13312" width="11.42578125" style="1"/>
    <col min="13313" max="13313" width="14.28515625" style="1" customWidth="1"/>
    <col min="13314" max="13314" width="21.5703125" style="1" customWidth="1"/>
    <col min="13315" max="13315" width="21.85546875" style="1" customWidth="1"/>
    <col min="13316" max="13316" width="11.42578125" style="1"/>
    <col min="13317" max="13317" width="12.5703125" style="1" customWidth="1"/>
    <col min="13318" max="13318" width="11.42578125" style="1"/>
    <col min="13319" max="13319" width="12.7109375" style="1" customWidth="1"/>
    <col min="13320" max="13320" width="18.28515625" style="1" customWidth="1"/>
    <col min="13321" max="13568" width="11.42578125" style="1"/>
    <col min="13569" max="13569" width="14.28515625" style="1" customWidth="1"/>
    <col min="13570" max="13570" width="21.5703125" style="1" customWidth="1"/>
    <col min="13571" max="13571" width="21.85546875" style="1" customWidth="1"/>
    <col min="13572" max="13572" width="11.42578125" style="1"/>
    <col min="13573" max="13573" width="12.5703125" style="1" customWidth="1"/>
    <col min="13574" max="13574" width="11.42578125" style="1"/>
    <col min="13575" max="13575" width="12.7109375" style="1" customWidth="1"/>
    <col min="13576" max="13576" width="18.28515625" style="1" customWidth="1"/>
    <col min="13577" max="13824" width="11.42578125" style="1"/>
    <col min="13825" max="13825" width="14.28515625" style="1" customWidth="1"/>
    <col min="13826" max="13826" width="21.5703125" style="1" customWidth="1"/>
    <col min="13827" max="13827" width="21.85546875" style="1" customWidth="1"/>
    <col min="13828" max="13828" width="11.42578125" style="1"/>
    <col min="13829" max="13829" width="12.5703125" style="1" customWidth="1"/>
    <col min="13830" max="13830" width="11.42578125" style="1"/>
    <col min="13831" max="13831" width="12.7109375" style="1" customWidth="1"/>
    <col min="13832" max="13832" width="18.28515625" style="1" customWidth="1"/>
    <col min="13833" max="14080" width="11.42578125" style="1"/>
    <col min="14081" max="14081" width="14.28515625" style="1" customWidth="1"/>
    <col min="14082" max="14082" width="21.5703125" style="1" customWidth="1"/>
    <col min="14083" max="14083" width="21.85546875" style="1" customWidth="1"/>
    <col min="14084" max="14084" width="11.42578125" style="1"/>
    <col min="14085" max="14085" width="12.5703125" style="1" customWidth="1"/>
    <col min="14086" max="14086" width="11.42578125" style="1"/>
    <col min="14087" max="14087" width="12.7109375" style="1" customWidth="1"/>
    <col min="14088" max="14088" width="18.28515625" style="1" customWidth="1"/>
    <col min="14089" max="14336" width="11.42578125" style="1"/>
    <col min="14337" max="14337" width="14.28515625" style="1" customWidth="1"/>
    <col min="14338" max="14338" width="21.5703125" style="1" customWidth="1"/>
    <col min="14339" max="14339" width="21.85546875" style="1" customWidth="1"/>
    <col min="14340" max="14340" width="11.42578125" style="1"/>
    <col min="14341" max="14341" width="12.5703125" style="1" customWidth="1"/>
    <col min="14342" max="14342" width="11.42578125" style="1"/>
    <col min="14343" max="14343" width="12.7109375" style="1" customWidth="1"/>
    <col min="14344" max="14344" width="18.28515625" style="1" customWidth="1"/>
    <col min="14345" max="14592" width="11.42578125" style="1"/>
    <col min="14593" max="14593" width="14.28515625" style="1" customWidth="1"/>
    <col min="14594" max="14594" width="21.5703125" style="1" customWidth="1"/>
    <col min="14595" max="14595" width="21.85546875" style="1" customWidth="1"/>
    <col min="14596" max="14596" width="11.42578125" style="1"/>
    <col min="14597" max="14597" width="12.5703125" style="1" customWidth="1"/>
    <col min="14598" max="14598" width="11.42578125" style="1"/>
    <col min="14599" max="14599" width="12.7109375" style="1" customWidth="1"/>
    <col min="14600" max="14600" width="18.28515625" style="1" customWidth="1"/>
    <col min="14601" max="14848" width="11.42578125" style="1"/>
    <col min="14849" max="14849" width="14.28515625" style="1" customWidth="1"/>
    <col min="14850" max="14850" width="21.5703125" style="1" customWidth="1"/>
    <col min="14851" max="14851" width="21.85546875" style="1" customWidth="1"/>
    <col min="14852" max="14852" width="11.42578125" style="1"/>
    <col min="14853" max="14853" width="12.5703125" style="1" customWidth="1"/>
    <col min="14854" max="14854" width="11.42578125" style="1"/>
    <col min="14855" max="14855" width="12.7109375" style="1" customWidth="1"/>
    <col min="14856" max="14856" width="18.28515625" style="1" customWidth="1"/>
    <col min="14857" max="15104" width="11.42578125" style="1"/>
    <col min="15105" max="15105" width="14.28515625" style="1" customWidth="1"/>
    <col min="15106" max="15106" width="21.5703125" style="1" customWidth="1"/>
    <col min="15107" max="15107" width="21.85546875" style="1" customWidth="1"/>
    <col min="15108" max="15108" width="11.42578125" style="1"/>
    <col min="15109" max="15109" width="12.5703125" style="1" customWidth="1"/>
    <col min="15110" max="15110" width="11.42578125" style="1"/>
    <col min="15111" max="15111" width="12.7109375" style="1" customWidth="1"/>
    <col min="15112" max="15112" width="18.28515625" style="1" customWidth="1"/>
    <col min="15113" max="15360" width="11.42578125" style="1"/>
    <col min="15361" max="15361" width="14.28515625" style="1" customWidth="1"/>
    <col min="15362" max="15362" width="21.5703125" style="1" customWidth="1"/>
    <col min="15363" max="15363" width="21.85546875" style="1" customWidth="1"/>
    <col min="15364" max="15364" width="11.42578125" style="1"/>
    <col min="15365" max="15365" width="12.5703125" style="1" customWidth="1"/>
    <col min="15366" max="15366" width="11.42578125" style="1"/>
    <col min="15367" max="15367" width="12.7109375" style="1" customWidth="1"/>
    <col min="15368" max="15368" width="18.28515625" style="1" customWidth="1"/>
    <col min="15369" max="15616" width="11.42578125" style="1"/>
    <col min="15617" max="15617" width="14.28515625" style="1" customWidth="1"/>
    <col min="15618" max="15618" width="21.5703125" style="1" customWidth="1"/>
    <col min="15619" max="15619" width="21.85546875" style="1" customWidth="1"/>
    <col min="15620" max="15620" width="11.42578125" style="1"/>
    <col min="15621" max="15621" width="12.5703125" style="1" customWidth="1"/>
    <col min="15622" max="15622" width="11.42578125" style="1"/>
    <col min="15623" max="15623" width="12.7109375" style="1" customWidth="1"/>
    <col min="15624" max="15624" width="18.28515625" style="1" customWidth="1"/>
    <col min="15625" max="15872" width="11.42578125" style="1"/>
    <col min="15873" max="15873" width="14.28515625" style="1" customWidth="1"/>
    <col min="15874" max="15874" width="21.5703125" style="1" customWidth="1"/>
    <col min="15875" max="15875" width="21.85546875" style="1" customWidth="1"/>
    <col min="15876" max="15876" width="11.42578125" style="1"/>
    <col min="15877" max="15877" width="12.5703125" style="1" customWidth="1"/>
    <col min="15878" max="15878" width="11.42578125" style="1"/>
    <col min="15879" max="15879" width="12.7109375" style="1" customWidth="1"/>
    <col min="15880" max="15880" width="18.28515625" style="1" customWidth="1"/>
    <col min="15881" max="16128" width="11.42578125" style="1"/>
    <col min="16129" max="16129" width="14.28515625" style="1" customWidth="1"/>
    <col min="16130" max="16130" width="21.5703125" style="1" customWidth="1"/>
    <col min="16131" max="16131" width="21.85546875" style="1" customWidth="1"/>
    <col min="16132" max="16132" width="11.42578125" style="1"/>
    <col min="16133" max="16133" width="12.5703125" style="1" customWidth="1"/>
    <col min="16134" max="16134" width="11.42578125" style="1"/>
    <col min="16135" max="16135" width="12.7109375" style="1" customWidth="1"/>
    <col min="16136" max="16136" width="18.28515625" style="1" customWidth="1"/>
    <col min="16137" max="16384" width="11.42578125" style="1"/>
  </cols>
  <sheetData>
    <row r="2" spans="1:8" ht="27.75" customHeight="1" x14ac:dyDescent="0.2"/>
    <row r="3" spans="1:8" ht="15.75" x14ac:dyDescent="0.25">
      <c r="A3" s="4" t="s">
        <v>0</v>
      </c>
      <c r="B3" s="4" t="str">
        <f>'[1]PRESUPUESTO OFICIAL (Entidad)'!G9</f>
        <v>PRELIMINARES</v>
      </c>
    </row>
    <row r="4" spans="1:8" ht="15" thickBot="1" x14ac:dyDescent="0.25"/>
    <row r="5" spans="1:8" ht="14.25" customHeight="1" x14ac:dyDescent="0.2">
      <c r="A5" s="5" t="s">
        <v>1</v>
      </c>
      <c r="B5" s="6"/>
      <c r="C5" s="6"/>
      <c r="D5" s="6"/>
      <c r="E5" s="6"/>
      <c r="F5" s="6"/>
      <c r="G5" s="6"/>
      <c r="H5" s="7"/>
    </row>
    <row r="6" spans="1:8" ht="14.25" customHeight="1" thickBot="1" x14ac:dyDescent="0.25">
      <c r="A6" s="8"/>
      <c r="B6" s="9"/>
      <c r="C6" s="9"/>
      <c r="D6" s="9"/>
      <c r="E6" s="9"/>
      <c r="F6" s="9"/>
      <c r="G6" s="9"/>
      <c r="H6" s="10"/>
    </row>
    <row r="7" spans="1:8" ht="16.5" x14ac:dyDescent="0.3">
      <c r="A7" s="11"/>
      <c r="B7" s="12"/>
      <c r="C7" s="12"/>
      <c r="D7" s="12"/>
      <c r="E7" s="12"/>
      <c r="F7" s="12"/>
      <c r="G7" s="12"/>
      <c r="H7" s="13"/>
    </row>
    <row r="8" spans="1:8" ht="16.5" x14ac:dyDescent="0.3">
      <c r="A8" s="11"/>
      <c r="B8" s="14"/>
      <c r="C8" s="12"/>
      <c r="D8" s="15"/>
      <c r="E8" s="14"/>
      <c r="F8" s="15"/>
      <c r="G8" s="14"/>
      <c r="H8" s="13"/>
    </row>
    <row r="9" spans="1:8" ht="15.75" x14ac:dyDescent="0.2">
      <c r="A9" s="16" t="s">
        <v>2</v>
      </c>
      <c r="B9" s="17" t="str">
        <f>'[1]PRESUPUESTO OFICIAL (Entidad)'!G10</f>
        <v>Localización y replanteo</v>
      </c>
      <c r="C9" s="18"/>
      <c r="D9" s="18"/>
      <c r="E9" s="18"/>
      <c r="F9" s="18"/>
      <c r="G9" s="19" t="s">
        <v>3</v>
      </c>
      <c r="H9" s="20">
        <v>1.1000000000000001</v>
      </c>
    </row>
    <row r="10" spans="1:8" ht="16.5" x14ac:dyDescent="0.3">
      <c r="A10" s="11"/>
      <c r="B10" s="18"/>
      <c r="C10" s="18"/>
      <c r="D10" s="18"/>
      <c r="E10" s="18"/>
      <c r="F10" s="18"/>
      <c r="G10" s="19" t="s">
        <v>4</v>
      </c>
      <c r="H10" s="20" t="s">
        <v>5</v>
      </c>
    </row>
    <row r="11" spans="1:8" ht="16.5" x14ac:dyDescent="0.3">
      <c r="A11" s="11"/>
      <c r="B11" s="21"/>
      <c r="C11" s="21"/>
      <c r="D11" s="21"/>
      <c r="E11" s="21"/>
      <c r="F11" s="21"/>
      <c r="G11" s="14"/>
      <c r="H11" s="22"/>
    </row>
    <row r="12" spans="1:8" ht="16.5" x14ac:dyDescent="0.3">
      <c r="A12" s="11"/>
      <c r="B12" s="21"/>
      <c r="C12" s="21"/>
      <c r="D12" s="21"/>
      <c r="E12" s="21"/>
      <c r="F12" s="21"/>
      <c r="G12" s="14"/>
      <c r="H12" s="22"/>
    </row>
    <row r="13" spans="1:8" ht="17.25" thickBot="1" x14ac:dyDescent="0.35">
      <c r="A13" s="14" t="s">
        <v>6</v>
      </c>
      <c r="B13" s="14"/>
      <c r="C13" s="12"/>
      <c r="D13" s="12"/>
      <c r="E13" s="12"/>
      <c r="F13" s="12"/>
      <c r="G13" s="12"/>
      <c r="H13" s="13"/>
    </row>
    <row r="14" spans="1:8" ht="16.5" x14ac:dyDescent="0.3">
      <c r="A14" s="23" t="s">
        <v>7</v>
      </c>
      <c r="B14" s="24"/>
      <c r="C14" s="25"/>
      <c r="D14" s="26" t="s">
        <v>8</v>
      </c>
      <c r="E14" s="27" t="s">
        <v>9</v>
      </c>
      <c r="F14" s="26" t="s">
        <v>10</v>
      </c>
      <c r="G14" s="28" t="s">
        <v>11</v>
      </c>
      <c r="H14" s="29"/>
    </row>
    <row r="15" spans="1:8" ht="16.5" x14ac:dyDescent="0.3">
      <c r="A15" s="30" t="s">
        <v>12</v>
      </c>
      <c r="B15" s="31"/>
      <c r="C15" s="32"/>
      <c r="D15" s="33" t="s">
        <v>13</v>
      </c>
      <c r="E15" s="34">
        <f>+[1]recursos!E7</f>
        <v>178363</v>
      </c>
      <c r="F15" s="35">
        <v>1.0999999999999999E-2</v>
      </c>
      <c r="G15" s="36">
        <f>E15*F15</f>
        <v>1961.9929999999999</v>
      </c>
      <c r="H15" s="37"/>
    </row>
    <row r="16" spans="1:8" ht="16.5" x14ac:dyDescent="0.3">
      <c r="A16" s="38"/>
      <c r="B16" s="39"/>
      <c r="C16" s="40"/>
      <c r="D16" s="33"/>
      <c r="E16" s="34"/>
      <c r="F16" s="41"/>
      <c r="G16" s="36"/>
      <c r="H16" s="37"/>
    </row>
    <row r="17" spans="1:8" ht="16.5" x14ac:dyDescent="0.3">
      <c r="A17" s="38"/>
      <c r="B17" s="39"/>
      <c r="C17" s="40"/>
      <c r="D17" s="42"/>
      <c r="E17" s="42"/>
      <c r="F17" s="41"/>
      <c r="G17" s="43"/>
      <c r="H17" s="37"/>
    </row>
    <row r="18" spans="1:8" ht="16.5" x14ac:dyDescent="0.3">
      <c r="A18" s="38"/>
      <c r="B18" s="39"/>
      <c r="C18" s="40"/>
      <c r="D18" s="42"/>
      <c r="E18" s="42"/>
      <c r="F18" s="41"/>
      <c r="G18" s="43"/>
      <c r="H18" s="37"/>
    </row>
    <row r="19" spans="1:8" ht="16.5" x14ac:dyDescent="0.3">
      <c r="A19" s="38"/>
      <c r="B19" s="39"/>
      <c r="C19" s="40"/>
      <c r="D19" s="42"/>
      <c r="E19" s="42"/>
      <c r="F19" s="41"/>
      <c r="G19" s="43"/>
      <c r="H19" s="37"/>
    </row>
    <row r="20" spans="1:8" ht="16.5" x14ac:dyDescent="0.3">
      <c r="A20" s="44" t="s">
        <v>14</v>
      </c>
      <c r="B20" s="45"/>
      <c r="C20" s="46"/>
      <c r="D20" s="42"/>
      <c r="E20" s="42"/>
      <c r="F20" s="47">
        <v>0</v>
      </c>
      <c r="G20" s="43">
        <f>F20*H47</f>
        <v>0</v>
      </c>
      <c r="H20" s="37"/>
    </row>
    <row r="21" spans="1:8" ht="17.25" thickBot="1" x14ac:dyDescent="0.35">
      <c r="A21" s="48"/>
      <c r="B21" s="49"/>
      <c r="C21" s="50"/>
      <c r="D21" s="51"/>
      <c r="E21" s="51"/>
      <c r="F21" s="52"/>
      <c r="G21" s="53"/>
      <c r="H21" s="54"/>
    </row>
    <row r="22" spans="1:8" ht="17.25" thickBot="1" x14ac:dyDescent="0.35">
      <c r="A22" s="12"/>
      <c r="B22" s="12"/>
      <c r="C22" s="12"/>
      <c r="D22" s="12"/>
      <c r="E22" s="12"/>
      <c r="F22" s="12"/>
      <c r="G22" s="55" t="s">
        <v>15</v>
      </c>
      <c r="H22" s="56">
        <f>SUM(G15:G21)</f>
        <v>1961.9929999999999</v>
      </c>
    </row>
    <row r="23" spans="1:8" ht="17.25" thickBot="1" x14ac:dyDescent="0.35">
      <c r="A23" s="14" t="s">
        <v>16</v>
      </c>
      <c r="B23" s="14"/>
      <c r="C23" s="12"/>
      <c r="D23" s="12"/>
      <c r="E23" s="12"/>
      <c r="F23" s="12"/>
      <c r="G23" s="12"/>
      <c r="H23" s="13"/>
    </row>
    <row r="24" spans="1:8" ht="16.5" x14ac:dyDescent="0.3">
      <c r="A24" s="57" t="s">
        <v>7</v>
      </c>
      <c r="B24" s="58"/>
      <c r="C24" s="59"/>
      <c r="D24" s="26" t="s">
        <v>8</v>
      </c>
      <c r="E24" s="26" t="s">
        <v>17</v>
      </c>
      <c r="F24" s="26" t="s">
        <v>10</v>
      </c>
      <c r="G24" s="60" t="s">
        <v>11</v>
      </c>
      <c r="H24" s="29"/>
    </row>
    <row r="25" spans="1:8" ht="16.5" x14ac:dyDescent="0.3">
      <c r="A25" s="61" t="str">
        <f>[1]recursos!B48</f>
        <v>TABLA PEGACHENTO 2X20X300</v>
      </c>
      <c r="B25" s="62"/>
      <c r="C25" s="63"/>
      <c r="D25" s="64" t="s">
        <v>18</v>
      </c>
      <c r="E25" s="65">
        <f>[1]recursos!E48</f>
        <v>26418</v>
      </c>
      <c r="F25" s="66">
        <v>0.04</v>
      </c>
      <c r="G25" s="67">
        <f>E25*F25</f>
        <v>1056.72</v>
      </c>
      <c r="H25" s="37"/>
    </row>
    <row r="26" spans="1:8" ht="16.5" x14ac:dyDescent="0.3">
      <c r="A26" s="61" t="str">
        <f>[1]recursos!B49</f>
        <v>VARA COMUN 4M</v>
      </c>
      <c r="B26" s="62"/>
      <c r="C26" s="63"/>
      <c r="D26" s="64" t="s">
        <v>18</v>
      </c>
      <c r="E26" s="65">
        <f>+[1]recursos!E49</f>
        <v>24097.5</v>
      </c>
      <c r="F26" s="68">
        <v>0.03</v>
      </c>
      <c r="G26" s="67">
        <f>E26*F26</f>
        <v>722.92499999999995</v>
      </c>
      <c r="H26" s="37"/>
    </row>
    <row r="27" spans="1:8" ht="16.5" x14ac:dyDescent="0.3">
      <c r="A27" s="61" t="str">
        <f>[1]recursos!B52</f>
        <v>PUNTILLA 3 1/2 500 GR</v>
      </c>
      <c r="B27" s="62"/>
      <c r="C27" s="63"/>
      <c r="D27" s="69" t="s">
        <v>19</v>
      </c>
      <c r="E27" s="65">
        <f>+[1]recursos!E52</f>
        <v>7444.13</v>
      </c>
      <c r="F27" s="68">
        <v>2.5000000000000001E-2</v>
      </c>
      <c r="G27" s="67">
        <f>E27*F27</f>
        <v>186.10325</v>
      </c>
      <c r="H27" s="37"/>
    </row>
    <row r="28" spans="1:8" ht="16.5" x14ac:dyDescent="0.3">
      <c r="A28" s="61"/>
      <c r="B28" s="62"/>
      <c r="C28" s="63"/>
      <c r="D28" s="69"/>
      <c r="E28" s="70"/>
      <c r="F28" s="70"/>
      <c r="G28" s="67"/>
      <c r="H28" s="37"/>
    </row>
    <row r="29" spans="1:8" ht="16.5" x14ac:dyDescent="0.3">
      <c r="A29" s="61"/>
      <c r="B29" s="62"/>
      <c r="C29" s="63"/>
      <c r="D29" s="71"/>
      <c r="E29" s="72"/>
      <c r="F29" s="73"/>
      <c r="G29" s="74"/>
      <c r="H29" s="37"/>
    </row>
    <row r="30" spans="1:8" ht="16.5" x14ac:dyDescent="0.3">
      <c r="A30" s="61" t="s">
        <v>20</v>
      </c>
      <c r="B30" s="62"/>
      <c r="C30" s="63"/>
      <c r="D30" s="42"/>
      <c r="E30" s="42"/>
      <c r="F30" s="47">
        <v>0.05</v>
      </c>
      <c r="G30" s="75">
        <f>SUM(G25:G29)*F30</f>
        <v>98.287412500000016</v>
      </c>
      <c r="H30" s="37"/>
    </row>
    <row r="31" spans="1:8" ht="17.25" thickBot="1" x14ac:dyDescent="0.35">
      <c r="A31" s="76"/>
      <c r="B31" s="77"/>
      <c r="C31" s="78"/>
      <c r="D31" s="51"/>
      <c r="E31" s="51"/>
      <c r="F31" s="52"/>
      <c r="G31" s="79"/>
      <c r="H31" s="54"/>
    </row>
    <row r="32" spans="1:8" ht="17.25" thickBot="1" x14ac:dyDescent="0.35">
      <c r="A32" s="12"/>
      <c r="B32" s="12"/>
      <c r="C32" s="12"/>
      <c r="D32" s="12"/>
      <c r="E32" s="12"/>
      <c r="F32" s="12"/>
      <c r="G32" s="55" t="s">
        <v>15</v>
      </c>
      <c r="H32" s="56">
        <f>SUM(G25:G31)</f>
        <v>2064.0356624999999</v>
      </c>
    </row>
    <row r="33" spans="1:8" ht="17.25" thickBot="1" x14ac:dyDescent="0.35">
      <c r="A33" s="14" t="s">
        <v>21</v>
      </c>
      <c r="B33" s="14"/>
      <c r="C33" s="12"/>
      <c r="D33" s="12"/>
      <c r="E33" s="12"/>
      <c r="F33" s="12"/>
      <c r="G33" s="12"/>
      <c r="H33" s="13"/>
    </row>
    <row r="34" spans="1:8" ht="16.5" x14ac:dyDescent="0.3">
      <c r="A34" s="23" t="s">
        <v>22</v>
      </c>
      <c r="B34" s="25"/>
      <c r="C34" s="26" t="s">
        <v>23</v>
      </c>
      <c r="D34" s="26" t="s">
        <v>24</v>
      </c>
      <c r="E34" s="26" t="s">
        <v>25</v>
      </c>
      <c r="F34" s="26" t="s">
        <v>26</v>
      </c>
      <c r="G34" s="28" t="s">
        <v>11</v>
      </c>
      <c r="H34" s="29"/>
    </row>
    <row r="35" spans="1:8" ht="16.5" x14ac:dyDescent="0.3">
      <c r="A35" s="61"/>
      <c r="B35" s="63"/>
      <c r="C35" s="80"/>
      <c r="D35" s="81"/>
      <c r="E35" s="81"/>
      <c r="F35" s="82"/>
      <c r="G35" s="65"/>
      <c r="H35" s="37"/>
    </row>
    <row r="36" spans="1:8" ht="16.5" x14ac:dyDescent="0.3">
      <c r="A36" s="61"/>
      <c r="B36" s="63"/>
      <c r="C36" s="80"/>
      <c r="D36" s="81"/>
      <c r="E36" s="81"/>
      <c r="F36" s="82"/>
      <c r="G36" s="65"/>
      <c r="H36" s="37"/>
    </row>
    <row r="37" spans="1:8" ht="16.5" x14ac:dyDescent="0.3">
      <c r="A37" s="61"/>
      <c r="B37" s="63"/>
      <c r="C37" s="80"/>
      <c r="D37" s="81"/>
      <c r="E37" s="81"/>
      <c r="F37" s="65"/>
      <c r="G37" s="65"/>
      <c r="H37" s="37"/>
    </row>
    <row r="38" spans="1:8" ht="16.5" x14ac:dyDescent="0.3">
      <c r="A38" s="61"/>
      <c r="B38" s="63"/>
      <c r="C38" s="83"/>
      <c r="D38" s="64"/>
      <c r="E38" s="84"/>
      <c r="F38" s="41"/>
      <c r="G38" s="41"/>
      <c r="H38" s="37"/>
    </row>
    <row r="39" spans="1:8" ht="17.25" thickBot="1" x14ac:dyDescent="0.35">
      <c r="A39" s="48"/>
      <c r="B39" s="50"/>
      <c r="C39" s="50"/>
      <c r="D39" s="50"/>
      <c r="E39" s="50"/>
      <c r="F39" s="50"/>
      <c r="G39" s="85"/>
      <c r="H39" s="37"/>
    </row>
    <row r="40" spans="1:8" ht="17.25" thickBot="1" x14ac:dyDescent="0.35">
      <c r="A40" s="12"/>
      <c r="B40" s="12"/>
      <c r="C40" s="12"/>
      <c r="D40" s="12"/>
      <c r="E40" s="12"/>
      <c r="F40" s="12"/>
      <c r="G40" s="55" t="s">
        <v>15</v>
      </c>
      <c r="H40" s="56">
        <f>SUM(G35:G39)</f>
        <v>0</v>
      </c>
    </row>
    <row r="41" spans="1:8" ht="17.25" thickBot="1" x14ac:dyDescent="0.35">
      <c r="A41" s="14" t="s">
        <v>27</v>
      </c>
      <c r="B41" s="14"/>
      <c r="C41" s="12"/>
      <c r="D41" s="12"/>
      <c r="E41" s="12"/>
      <c r="F41" s="12"/>
      <c r="G41" s="12"/>
      <c r="H41" s="13"/>
    </row>
    <row r="42" spans="1:8" ht="16.5" x14ac:dyDescent="0.3">
      <c r="A42" s="86" t="s">
        <v>28</v>
      </c>
      <c r="B42" s="26"/>
      <c r="C42" s="26" t="s">
        <v>29</v>
      </c>
      <c r="D42" s="26" t="s">
        <v>30</v>
      </c>
      <c r="E42" s="27" t="s">
        <v>29</v>
      </c>
      <c r="F42" s="87" t="s">
        <v>10</v>
      </c>
      <c r="G42" s="60" t="s">
        <v>11</v>
      </c>
      <c r="H42" s="29"/>
    </row>
    <row r="43" spans="1:8" ht="16.5" x14ac:dyDescent="0.3">
      <c r="A43" s="61" t="str">
        <f>'[1]MANO DE OBRA'!C35</f>
        <v>CUADRILLA DE TOPOGRAFIA 1X2</v>
      </c>
      <c r="B43" s="63"/>
      <c r="C43" s="88">
        <f>'[1]MANO DE OBRA'!L35</f>
        <v>32761</v>
      </c>
      <c r="D43" s="89">
        <v>0.89229999999999998</v>
      </c>
      <c r="E43" s="65">
        <f>(100%+D43)*C43</f>
        <v>61993.640300000006</v>
      </c>
      <c r="F43" s="35">
        <v>0.04</v>
      </c>
      <c r="G43" s="90">
        <f>E43*F43</f>
        <v>2479.7456120000002</v>
      </c>
      <c r="H43" s="37"/>
    </row>
    <row r="44" spans="1:8" ht="16.5" x14ac:dyDescent="0.3">
      <c r="A44" s="61" t="str">
        <f>'[1]MANO DE OBRA'!C42</f>
        <v xml:space="preserve">Cadenero </v>
      </c>
      <c r="B44" s="63"/>
      <c r="C44" s="88">
        <f>'[1]MANO DE OBRA'!J42</f>
        <v>15710</v>
      </c>
      <c r="D44" s="89">
        <v>0.89229999999999998</v>
      </c>
      <c r="E44" s="65">
        <f>(100%+D44)*C44</f>
        <v>29728.033000000003</v>
      </c>
      <c r="F44" s="35">
        <v>0.02</v>
      </c>
      <c r="G44" s="90">
        <f>E44*F44</f>
        <v>594.5606600000001</v>
      </c>
      <c r="H44" s="37"/>
    </row>
    <row r="45" spans="1:8" ht="16.5" x14ac:dyDescent="0.3">
      <c r="A45" s="61"/>
      <c r="B45" s="63"/>
      <c r="C45" s="88"/>
      <c r="D45" s="89"/>
      <c r="E45" s="65"/>
      <c r="F45" s="35"/>
      <c r="G45" s="90"/>
      <c r="H45" s="37"/>
    </row>
    <row r="46" spans="1:8" ht="17.25" thickBot="1" x14ac:dyDescent="0.35">
      <c r="A46" s="76"/>
      <c r="B46" s="78"/>
      <c r="C46" s="78"/>
      <c r="D46" s="78"/>
      <c r="E46" s="78"/>
      <c r="F46" s="78"/>
      <c r="G46" s="77"/>
      <c r="H46" s="54"/>
    </row>
    <row r="47" spans="1:8" ht="17.25" thickBot="1" x14ac:dyDescent="0.35">
      <c r="A47" s="12"/>
      <c r="B47" s="12"/>
      <c r="C47" s="12"/>
      <c r="D47" s="12"/>
      <c r="E47" s="12"/>
      <c r="F47" s="12"/>
      <c r="G47" s="55" t="s">
        <v>15</v>
      </c>
      <c r="H47" s="56">
        <f>SUM(G43:G46)</f>
        <v>3074.3062720000003</v>
      </c>
    </row>
    <row r="48" spans="1:8" ht="17.25" thickBot="1" x14ac:dyDescent="0.35">
      <c r="A48" s="12"/>
      <c r="B48" s="12"/>
      <c r="C48" s="12"/>
      <c r="D48" s="12"/>
      <c r="E48" s="12"/>
      <c r="F48" s="12"/>
      <c r="G48" s="91"/>
      <c r="H48" s="13"/>
    </row>
    <row r="49" spans="1:8" ht="17.25" thickBot="1" x14ac:dyDescent="0.35">
      <c r="A49" s="12"/>
      <c r="B49" s="12"/>
      <c r="C49" s="12"/>
      <c r="D49" s="12"/>
      <c r="E49" s="92" t="s">
        <v>31</v>
      </c>
      <c r="F49" s="93"/>
      <c r="G49" s="93"/>
      <c r="H49" s="94">
        <f>ROUND((H22+H32+H40+H47),0)</f>
        <v>7100</v>
      </c>
    </row>
    <row r="50" spans="1:8" ht="16.5" x14ac:dyDescent="0.3">
      <c r="A50" s="12"/>
      <c r="B50" s="12"/>
      <c r="C50" s="12"/>
      <c r="D50" s="12"/>
      <c r="E50" s="92"/>
      <c r="F50" s="93"/>
      <c r="G50" s="93"/>
      <c r="H50" s="95"/>
    </row>
    <row r="51" spans="1:8" ht="16.5" x14ac:dyDescent="0.3">
      <c r="A51" s="15"/>
      <c r="B51" s="12"/>
      <c r="C51" s="12"/>
      <c r="D51" s="12"/>
      <c r="E51" s="92"/>
      <c r="F51" s="93"/>
      <c r="G51" s="93"/>
      <c r="H51" s="95"/>
    </row>
    <row r="52" spans="1:8" ht="16.5" x14ac:dyDescent="0.3">
      <c r="A52" s="15"/>
      <c r="B52" s="12"/>
      <c r="C52" s="12"/>
      <c r="D52" s="12"/>
      <c r="E52" s="92"/>
      <c r="F52" s="93"/>
      <c r="G52" s="93"/>
      <c r="H52" s="95"/>
    </row>
    <row r="53" spans="1:8" ht="16.5" x14ac:dyDescent="0.3">
      <c r="A53" s="15"/>
      <c r="B53" s="12"/>
      <c r="C53" s="12"/>
      <c r="D53" s="12"/>
      <c r="E53" s="92"/>
      <c r="F53" s="93"/>
      <c r="G53" s="93"/>
      <c r="H53" s="95"/>
    </row>
    <row r="54" spans="1:8" ht="17.25" thickBot="1" x14ac:dyDescent="0.35">
      <c r="A54" s="15"/>
      <c r="B54" s="12"/>
      <c r="C54" s="12"/>
      <c r="D54" s="12"/>
      <c r="E54" s="92"/>
      <c r="F54" s="93"/>
      <c r="G54" s="93"/>
      <c r="H54" s="95"/>
    </row>
    <row r="55" spans="1:8" x14ac:dyDescent="0.2">
      <c r="A55" s="5" t="s">
        <v>1</v>
      </c>
      <c r="B55" s="6"/>
      <c r="C55" s="6"/>
      <c r="D55" s="6"/>
      <c r="E55" s="6"/>
      <c r="F55" s="6"/>
      <c r="G55" s="6"/>
      <c r="H55" s="7"/>
    </row>
    <row r="56" spans="1:8" ht="15" thickBot="1" x14ac:dyDescent="0.25">
      <c r="A56" s="8"/>
      <c r="B56" s="9"/>
      <c r="C56" s="9"/>
      <c r="D56" s="9"/>
      <c r="E56" s="9"/>
      <c r="F56" s="9"/>
      <c r="G56" s="9"/>
      <c r="H56" s="10"/>
    </row>
    <row r="57" spans="1:8" ht="16.5" x14ac:dyDescent="0.3">
      <c r="A57" s="11"/>
      <c r="B57" s="12"/>
      <c r="C57" s="12"/>
      <c r="D57" s="12"/>
      <c r="E57" s="12"/>
      <c r="F57" s="12"/>
      <c r="G57" s="12"/>
      <c r="H57" s="13"/>
    </row>
    <row r="58" spans="1:8" ht="16.5" x14ac:dyDescent="0.3">
      <c r="A58" s="11"/>
      <c r="B58" s="14"/>
      <c r="C58" s="12"/>
      <c r="D58" s="15"/>
      <c r="E58" s="14"/>
      <c r="F58" s="15"/>
      <c r="G58" s="14"/>
      <c r="H58" s="13"/>
    </row>
    <row r="59" spans="1:8" ht="15.75" x14ac:dyDescent="0.2">
      <c r="A59" s="16" t="s">
        <v>2</v>
      </c>
      <c r="B59" s="96" t="str">
        <f>'[1]PRESUPUESTO OFICIAL (Entidad)'!G11</f>
        <v xml:space="preserve">Movimiento de tierra a maquina y nivelacion de terreno </v>
      </c>
      <c r="C59" s="97"/>
      <c r="D59" s="97"/>
      <c r="E59" s="97"/>
      <c r="F59" s="98"/>
      <c r="G59" s="99" t="s">
        <v>3</v>
      </c>
      <c r="H59" s="100" t="s">
        <v>32</v>
      </c>
    </row>
    <row r="60" spans="1:8" ht="16.5" x14ac:dyDescent="0.3">
      <c r="A60" s="11"/>
      <c r="B60" s="101"/>
      <c r="C60" s="102"/>
      <c r="D60" s="102"/>
      <c r="E60" s="102"/>
      <c r="F60" s="103"/>
      <c r="G60" s="99" t="s">
        <v>4</v>
      </c>
      <c r="H60" s="20" t="s">
        <v>33</v>
      </c>
    </row>
    <row r="61" spans="1:8" ht="16.5" x14ac:dyDescent="0.3">
      <c r="A61" s="11"/>
      <c r="B61" s="21"/>
      <c r="C61" s="21"/>
      <c r="D61" s="21"/>
      <c r="E61" s="21"/>
      <c r="F61" s="21"/>
      <c r="G61" s="14"/>
      <c r="H61" s="22"/>
    </row>
    <row r="62" spans="1:8" ht="17.25" thickBot="1" x14ac:dyDescent="0.35">
      <c r="A62" s="14" t="s">
        <v>6</v>
      </c>
      <c r="B62" s="14"/>
      <c r="C62" s="12"/>
      <c r="D62" s="12"/>
      <c r="E62" s="12"/>
      <c r="F62" s="12"/>
      <c r="G62" s="12"/>
      <c r="H62" s="13"/>
    </row>
    <row r="63" spans="1:8" ht="16.5" x14ac:dyDescent="0.3">
      <c r="A63" s="23" t="s">
        <v>7</v>
      </c>
      <c r="B63" s="24"/>
      <c r="C63" s="25"/>
      <c r="D63" s="26" t="s">
        <v>8</v>
      </c>
      <c r="E63" s="27" t="s">
        <v>9</v>
      </c>
      <c r="F63" s="26" t="s">
        <v>10</v>
      </c>
      <c r="G63" s="28" t="s">
        <v>11</v>
      </c>
      <c r="H63" s="29"/>
    </row>
    <row r="64" spans="1:8" ht="16.5" x14ac:dyDescent="0.3">
      <c r="A64" s="104" t="str">
        <f>+[1]recursos!B14</f>
        <v>BULLDOZER</v>
      </c>
      <c r="B64" s="31"/>
      <c r="C64" s="32"/>
      <c r="D64" s="69" t="s">
        <v>34</v>
      </c>
      <c r="E64" s="34">
        <f>+[1]recursos!E14</f>
        <v>178250</v>
      </c>
      <c r="F64" s="35">
        <v>0.04</v>
      </c>
      <c r="G64" s="36">
        <f>+E64*F64</f>
        <v>7130</v>
      </c>
      <c r="H64" s="37"/>
    </row>
    <row r="65" spans="1:8" ht="16.5" x14ac:dyDescent="0.3">
      <c r="A65" s="38" t="str">
        <f>[1]recursos!B11</f>
        <v>RETROCARGADOR</v>
      </c>
      <c r="B65" s="39"/>
      <c r="C65" s="40"/>
      <c r="D65" s="69" t="s">
        <v>34</v>
      </c>
      <c r="E65" s="34">
        <f>+[1]recursos!E11</f>
        <v>172500</v>
      </c>
      <c r="F65" s="35">
        <v>0.04</v>
      </c>
      <c r="G65" s="36">
        <f>+E65*F65</f>
        <v>6900</v>
      </c>
      <c r="H65" s="37"/>
    </row>
    <row r="66" spans="1:8" ht="16.5" x14ac:dyDescent="0.3">
      <c r="A66" s="38"/>
      <c r="B66" s="39"/>
      <c r="C66" s="40"/>
      <c r="D66" s="42"/>
      <c r="E66" s="42"/>
      <c r="F66" s="41"/>
      <c r="G66" s="43"/>
      <c r="H66" s="37"/>
    </row>
    <row r="67" spans="1:8" ht="16.5" x14ac:dyDescent="0.3">
      <c r="A67" s="38"/>
      <c r="B67" s="39"/>
      <c r="C67" s="40"/>
      <c r="D67" s="42"/>
      <c r="E67" s="42"/>
      <c r="F67" s="41"/>
      <c r="G67" s="43"/>
      <c r="H67" s="37"/>
    </row>
    <row r="68" spans="1:8" ht="16.5" x14ac:dyDescent="0.3">
      <c r="A68" s="38"/>
      <c r="B68" s="39"/>
      <c r="C68" s="40"/>
      <c r="D68" s="42"/>
      <c r="E68" s="42"/>
      <c r="F68" s="41"/>
      <c r="G68" s="43"/>
      <c r="H68" s="37"/>
    </row>
    <row r="69" spans="1:8" ht="16.5" x14ac:dyDescent="0.3">
      <c r="A69" s="44" t="s">
        <v>14</v>
      </c>
      <c r="B69" s="45"/>
      <c r="C69" s="46"/>
      <c r="D69" s="42"/>
      <c r="E69" s="42"/>
      <c r="F69" s="47">
        <v>0</v>
      </c>
      <c r="G69" s="43">
        <f>F69*H96</f>
        <v>0</v>
      </c>
      <c r="H69" s="37"/>
    </row>
    <row r="70" spans="1:8" ht="17.25" thickBot="1" x14ac:dyDescent="0.35">
      <c r="A70" s="48"/>
      <c r="B70" s="49"/>
      <c r="C70" s="50"/>
      <c r="D70" s="51"/>
      <c r="E70" s="51"/>
      <c r="F70" s="52"/>
      <c r="G70" s="53"/>
      <c r="H70" s="54"/>
    </row>
    <row r="71" spans="1:8" ht="17.25" thickBot="1" x14ac:dyDescent="0.35">
      <c r="A71" s="12"/>
      <c r="B71" s="12"/>
      <c r="C71" s="12"/>
      <c r="D71" s="12"/>
      <c r="E71" s="12"/>
      <c r="F71" s="12"/>
      <c r="G71" s="55" t="s">
        <v>15</v>
      </c>
      <c r="H71" s="56">
        <f>SUM(G64:G70)</f>
        <v>14030</v>
      </c>
    </row>
    <row r="72" spans="1:8" ht="17.25" thickBot="1" x14ac:dyDescent="0.35">
      <c r="A72" s="14" t="s">
        <v>16</v>
      </c>
      <c r="B72" s="14"/>
      <c r="C72" s="12"/>
      <c r="D72" s="12"/>
      <c r="E72" s="12"/>
      <c r="F72" s="12"/>
      <c r="G72" s="12"/>
      <c r="H72" s="13"/>
    </row>
    <row r="73" spans="1:8" ht="16.5" x14ac:dyDescent="0.3">
      <c r="A73" s="57" t="s">
        <v>7</v>
      </c>
      <c r="B73" s="58"/>
      <c r="C73" s="59"/>
      <c r="D73" s="26" t="s">
        <v>8</v>
      </c>
      <c r="E73" s="26" t="s">
        <v>17</v>
      </c>
      <c r="F73" s="26" t="s">
        <v>10</v>
      </c>
      <c r="G73" s="60" t="s">
        <v>11</v>
      </c>
      <c r="H73" s="29"/>
    </row>
    <row r="74" spans="1:8" ht="16.5" x14ac:dyDescent="0.3">
      <c r="A74" s="61"/>
      <c r="B74" s="62"/>
      <c r="C74" s="63"/>
      <c r="D74" s="64"/>
      <c r="E74" s="65"/>
      <c r="F74" s="65"/>
      <c r="G74" s="67"/>
      <c r="H74" s="37"/>
    </row>
    <row r="75" spans="1:8" ht="16.5" x14ac:dyDescent="0.3">
      <c r="A75" s="61"/>
      <c r="B75" s="62"/>
      <c r="C75" s="63"/>
      <c r="D75" s="64"/>
      <c r="E75" s="65"/>
      <c r="F75" s="70"/>
      <c r="G75" s="67"/>
      <c r="H75" s="37"/>
    </row>
    <row r="76" spans="1:8" ht="16.5" x14ac:dyDescent="0.3">
      <c r="A76" s="61"/>
      <c r="B76" s="62"/>
      <c r="C76" s="63"/>
      <c r="D76" s="69"/>
      <c r="E76" s="70"/>
      <c r="F76" s="70"/>
      <c r="G76" s="67"/>
      <c r="H76" s="37"/>
    </row>
    <row r="77" spans="1:8" ht="16.5" x14ac:dyDescent="0.3">
      <c r="A77" s="61"/>
      <c r="B77" s="62"/>
      <c r="C77" s="63"/>
      <c r="D77" s="69"/>
      <c r="E77" s="70"/>
      <c r="F77" s="70"/>
      <c r="G77" s="67"/>
      <c r="H77" s="37"/>
    </row>
    <row r="78" spans="1:8" ht="16.5" x14ac:dyDescent="0.3">
      <c r="A78" s="61"/>
      <c r="B78" s="62"/>
      <c r="C78" s="63"/>
      <c r="D78" s="71"/>
      <c r="E78" s="72"/>
      <c r="F78" s="73"/>
      <c r="G78" s="74"/>
      <c r="H78" s="37"/>
    </row>
    <row r="79" spans="1:8" ht="16.5" x14ac:dyDescent="0.3">
      <c r="A79" s="61" t="s">
        <v>20</v>
      </c>
      <c r="B79" s="62"/>
      <c r="C79" s="63"/>
      <c r="D79" s="42"/>
      <c r="E79" s="42"/>
      <c r="F79" s="47">
        <v>0.05</v>
      </c>
      <c r="G79" s="75">
        <f>SUM(G74:G78)*F79</f>
        <v>0</v>
      </c>
      <c r="H79" s="37"/>
    </row>
    <row r="80" spans="1:8" ht="17.25" thickBot="1" x14ac:dyDescent="0.35">
      <c r="A80" s="76"/>
      <c r="B80" s="77"/>
      <c r="C80" s="78"/>
      <c r="D80" s="51"/>
      <c r="E80" s="51"/>
      <c r="F80" s="52"/>
      <c r="G80" s="79"/>
      <c r="H80" s="54"/>
    </row>
    <row r="81" spans="1:8" ht="17.25" thickBot="1" x14ac:dyDescent="0.35">
      <c r="A81" s="12"/>
      <c r="B81" s="12"/>
      <c r="C81" s="12"/>
      <c r="D81" s="12"/>
      <c r="E81" s="12"/>
      <c r="F81" s="12"/>
      <c r="G81" s="55" t="s">
        <v>15</v>
      </c>
      <c r="H81" s="56">
        <f>SUM(G74:G80)</f>
        <v>0</v>
      </c>
    </row>
    <row r="82" spans="1:8" ht="17.25" thickBot="1" x14ac:dyDescent="0.35">
      <c r="A82" s="14" t="s">
        <v>21</v>
      </c>
      <c r="B82" s="14"/>
      <c r="C82" s="12"/>
      <c r="D82" s="12"/>
      <c r="E82" s="12"/>
      <c r="F82" s="12"/>
      <c r="G82" s="12"/>
      <c r="H82" s="13"/>
    </row>
    <row r="83" spans="1:8" ht="16.5" x14ac:dyDescent="0.3">
      <c r="A83" s="23" t="s">
        <v>22</v>
      </c>
      <c r="B83" s="25"/>
      <c r="C83" s="26" t="s">
        <v>23</v>
      </c>
      <c r="D83" s="26" t="s">
        <v>24</v>
      </c>
      <c r="E83" s="26" t="s">
        <v>25</v>
      </c>
      <c r="F83" s="26" t="s">
        <v>26</v>
      </c>
      <c r="G83" s="28" t="s">
        <v>11</v>
      </c>
      <c r="H83" s="29"/>
    </row>
    <row r="84" spans="1:8" ht="16.5" x14ac:dyDescent="0.3">
      <c r="A84" s="61"/>
      <c r="B84" s="63"/>
      <c r="C84" s="80"/>
      <c r="D84" s="81"/>
      <c r="E84" s="81"/>
      <c r="F84" s="82"/>
      <c r="G84" s="65"/>
      <c r="H84" s="37"/>
    </row>
    <row r="85" spans="1:8" ht="16.5" x14ac:dyDescent="0.3">
      <c r="A85" s="61"/>
      <c r="B85" s="63"/>
      <c r="C85" s="80"/>
      <c r="D85" s="81"/>
      <c r="E85" s="81"/>
      <c r="F85" s="82"/>
      <c r="G85" s="65"/>
      <c r="H85" s="37"/>
    </row>
    <row r="86" spans="1:8" ht="16.5" x14ac:dyDescent="0.3">
      <c r="A86" s="61"/>
      <c r="B86" s="63"/>
      <c r="C86" s="80"/>
      <c r="D86" s="81"/>
      <c r="E86" s="81"/>
      <c r="F86" s="65"/>
      <c r="G86" s="65"/>
      <c r="H86" s="37"/>
    </row>
    <row r="87" spans="1:8" ht="16.5" x14ac:dyDescent="0.3">
      <c r="A87" s="61"/>
      <c r="B87" s="63"/>
      <c r="C87" s="83"/>
      <c r="D87" s="64"/>
      <c r="E87" s="84"/>
      <c r="F87" s="41"/>
      <c r="G87" s="41"/>
      <c r="H87" s="37"/>
    </row>
    <row r="88" spans="1:8" ht="17.25" thickBot="1" x14ac:dyDescent="0.35">
      <c r="A88" s="48"/>
      <c r="B88" s="50"/>
      <c r="C88" s="50"/>
      <c r="D88" s="50"/>
      <c r="E88" s="50"/>
      <c r="F88" s="50"/>
      <c r="G88" s="85"/>
      <c r="H88" s="37"/>
    </row>
    <row r="89" spans="1:8" ht="17.25" thickBot="1" x14ac:dyDescent="0.35">
      <c r="A89" s="12"/>
      <c r="B89" s="12"/>
      <c r="C89" s="12"/>
      <c r="D89" s="12"/>
      <c r="E89" s="12"/>
      <c r="F89" s="12"/>
      <c r="G89" s="55" t="s">
        <v>15</v>
      </c>
      <c r="H89" s="56">
        <f>SUM(G84:G88)</f>
        <v>0</v>
      </c>
    </row>
    <row r="90" spans="1:8" ht="17.25" thickBot="1" x14ac:dyDescent="0.35">
      <c r="A90" s="14" t="s">
        <v>27</v>
      </c>
      <c r="B90" s="14"/>
      <c r="C90" s="12"/>
      <c r="D90" s="12"/>
      <c r="E90" s="12"/>
      <c r="F90" s="12"/>
      <c r="G90" s="12"/>
      <c r="H90" s="13"/>
    </row>
    <row r="91" spans="1:8" ht="16.5" x14ac:dyDescent="0.3">
      <c r="A91" s="86" t="s">
        <v>28</v>
      </c>
      <c r="B91" s="26"/>
      <c r="C91" s="26" t="s">
        <v>29</v>
      </c>
      <c r="D91" s="26" t="s">
        <v>30</v>
      </c>
      <c r="E91" s="27" t="s">
        <v>35</v>
      </c>
      <c r="F91" s="87" t="s">
        <v>10</v>
      </c>
      <c r="G91" s="60" t="s">
        <v>11</v>
      </c>
      <c r="H91" s="29"/>
    </row>
    <row r="92" spans="1:8" ht="16.5" x14ac:dyDescent="0.3">
      <c r="A92" s="61" t="str">
        <f>'[2]MANO DE OBRA'!C13</f>
        <v>CUADRILLA DE CONSTRUCCIÓN 0X1</v>
      </c>
      <c r="B92" s="63"/>
      <c r="C92" s="88">
        <f>'[2]MANO DE OBRA'!L13</f>
        <v>7445</v>
      </c>
      <c r="D92" s="89">
        <v>0.89229999999999998</v>
      </c>
      <c r="E92" s="65">
        <f>(100%+D92)*C92</f>
        <v>14088.173500000001</v>
      </c>
      <c r="F92" s="66">
        <v>0.05</v>
      </c>
      <c r="G92" s="36">
        <f>E92*F92</f>
        <v>704.40867500000013</v>
      </c>
      <c r="H92" s="37"/>
    </row>
    <row r="93" spans="1:8" ht="14.25" customHeight="1" x14ac:dyDescent="0.3">
      <c r="A93" s="61" t="str">
        <f>'[2]MANO DE OBRA'!C47</f>
        <v xml:space="preserve">Topógrafo </v>
      </c>
      <c r="B93" s="63"/>
      <c r="C93" s="88">
        <f>'[2]MANO DE OBRA'!J47</f>
        <v>20549</v>
      </c>
      <c r="D93" s="89">
        <v>0.89229999999999998</v>
      </c>
      <c r="E93" s="65">
        <f>(100%+D93)*C93</f>
        <v>38884.8727</v>
      </c>
      <c r="F93" s="66">
        <v>0.05</v>
      </c>
      <c r="G93" s="36">
        <f>E93*F93</f>
        <v>1944.243635</v>
      </c>
      <c r="H93" s="37"/>
    </row>
    <row r="94" spans="1:8" ht="14.25" customHeight="1" x14ac:dyDescent="0.3">
      <c r="A94" s="61"/>
      <c r="B94" s="63"/>
      <c r="C94" s="105"/>
      <c r="D94" s="89"/>
      <c r="E94" s="65"/>
      <c r="F94" s="65"/>
      <c r="G94" s="36"/>
      <c r="H94" s="37"/>
    </row>
    <row r="95" spans="1:8" ht="15" customHeight="1" thickBot="1" x14ac:dyDescent="0.35">
      <c r="A95" s="76"/>
      <c r="B95" s="78"/>
      <c r="C95" s="78"/>
      <c r="D95" s="78"/>
      <c r="E95" s="78"/>
      <c r="F95" s="78"/>
      <c r="G95" s="77"/>
      <c r="H95" s="54"/>
    </row>
    <row r="96" spans="1:8" ht="17.25" thickBot="1" x14ac:dyDescent="0.35">
      <c r="A96" s="12"/>
      <c r="B96" s="12"/>
      <c r="C96" s="12"/>
      <c r="D96" s="12"/>
      <c r="E96" s="12"/>
      <c r="F96" s="12"/>
      <c r="G96" s="55" t="s">
        <v>15</v>
      </c>
      <c r="H96" s="56">
        <f>SUM(G92:G95)</f>
        <v>2648.6523100000004</v>
      </c>
    </row>
    <row r="97" spans="1:8" ht="17.25" thickBot="1" x14ac:dyDescent="0.35">
      <c r="A97" s="12"/>
      <c r="B97" s="12"/>
      <c r="C97" s="12"/>
      <c r="D97" s="12"/>
      <c r="E97" s="12"/>
      <c r="F97" s="12"/>
      <c r="G97" s="91"/>
      <c r="H97" s="13"/>
    </row>
    <row r="98" spans="1:8" ht="16.5" customHeight="1" thickBot="1" x14ac:dyDescent="0.35">
      <c r="A98" s="12"/>
      <c r="B98" s="12"/>
      <c r="C98" s="12"/>
      <c r="D98" s="12"/>
      <c r="E98" s="92" t="s">
        <v>31</v>
      </c>
      <c r="F98" s="93"/>
      <c r="G98" s="93"/>
      <c r="H98" s="106">
        <f>ROUND((H71+H81+H89+H96),0)</f>
        <v>16679</v>
      </c>
    </row>
    <row r="99" spans="1:8" ht="16.5" x14ac:dyDescent="0.3">
      <c r="A99" s="12"/>
      <c r="B99" s="12"/>
      <c r="C99" s="12"/>
      <c r="D99" s="12"/>
      <c r="E99" s="92"/>
      <c r="F99" s="93"/>
      <c r="G99" s="93"/>
      <c r="H99" s="95"/>
    </row>
    <row r="100" spans="1:8" ht="41.25" customHeight="1" x14ac:dyDescent="0.3">
      <c r="A100" s="15"/>
      <c r="B100" s="12"/>
      <c r="C100" s="12"/>
      <c r="D100" s="12"/>
      <c r="E100" s="92"/>
      <c r="F100" s="93"/>
      <c r="G100" s="93"/>
      <c r="H100" s="95"/>
    </row>
    <row r="101" spans="1:8" ht="17.25" thickBot="1" x14ac:dyDescent="0.35">
      <c r="A101" s="15"/>
      <c r="B101" s="12"/>
      <c r="C101" s="12"/>
      <c r="D101" s="12"/>
      <c r="E101" s="92"/>
      <c r="F101" s="93"/>
      <c r="G101" s="93"/>
      <c r="H101" s="95"/>
    </row>
    <row r="102" spans="1:8" x14ac:dyDescent="0.2">
      <c r="A102" s="5" t="s">
        <v>1</v>
      </c>
      <c r="B102" s="6"/>
      <c r="C102" s="6"/>
      <c r="D102" s="6"/>
      <c r="E102" s="6"/>
      <c r="F102" s="6"/>
      <c r="G102" s="6"/>
      <c r="H102" s="7"/>
    </row>
    <row r="103" spans="1:8" ht="15" thickBot="1" x14ac:dyDescent="0.25">
      <c r="A103" s="8"/>
      <c r="B103" s="9"/>
      <c r="C103" s="9"/>
      <c r="D103" s="9"/>
      <c r="E103" s="9"/>
      <c r="F103" s="9"/>
      <c r="G103" s="9"/>
      <c r="H103" s="10"/>
    </row>
    <row r="104" spans="1:8" ht="16.5" x14ac:dyDescent="0.3">
      <c r="A104" s="15"/>
      <c r="B104" s="12"/>
      <c r="C104" s="12"/>
      <c r="D104" s="12"/>
      <c r="E104" s="92"/>
      <c r="F104" s="93"/>
      <c r="G104" s="93"/>
      <c r="H104" s="95"/>
    </row>
    <row r="105" spans="1:8" ht="16.5" x14ac:dyDescent="0.3">
      <c r="A105" s="11"/>
      <c r="B105" s="14"/>
      <c r="C105" s="12"/>
      <c r="D105" s="15"/>
      <c r="E105" s="14"/>
      <c r="F105" s="15"/>
      <c r="G105" s="14"/>
      <c r="H105" s="13"/>
    </row>
    <row r="106" spans="1:8" ht="16.5" x14ac:dyDescent="0.2">
      <c r="A106" s="16" t="s">
        <v>2</v>
      </c>
      <c r="B106" s="107" t="str">
        <f>'[1]PRESUPUESTO OFICIAL (Entidad)'!G12</f>
        <v>Excavación manual sin clasificar</v>
      </c>
      <c r="C106" s="108"/>
      <c r="D106" s="108"/>
      <c r="E106" s="108"/>
      <c r="F106" s="108"/>
      <c r="G106" s="109" t="s">
        <v>3</v>
      </c>
      <c r="H106" s="110">
        <f>+'[1]PRESUPUESTO OFICIAL (Entidad)'!C12</f>
        <v>1.3</v>
      </c>
    </row>
    <row r="107" spans="1:8" ht="16.5" x14ac:dyDescent="0.3">
      <c r="A107" s="11"/>
      <c r="B107" s="108"/>
      <c r="C107" s="108"/>
      <c r="D107" s="108"/>
      <c r="E107" s="108"/>
      <c r="F107" s="108"/>
      <c r="G107" s="111" t="s">
        <v>4</v>
      </c>
      <c r="H107" s="110" t="s">
        <v>33</v>
      </c>
    </row>
    <row r="108" spans="1:8" ht="16.5" x14ac:dyDescent="0.3">
      <c r="A108" s="11"/>
      <c r="B108" s="112"/>
      <c r="C108" s="112"/>
      <c r="D108" s="112"/>
      <c r="E108" s="112"/>
      <c r="F108" s="112"/>
      <c r="G108" s="14"/>
      <c r="H108" s="22"/>
    </row>
    <row r="109" spans="1:8" ht="16.5" x14ac:dyDescent="0.3">
      <c r="A109" s="11"/>
      <c r="B109" s="112"/>
      <c r="C109" s="112"/>
      <c r="D109" s="112"/>
      <c r="E109" s="112"/>
      <c r="F109" s="112"/>
      <c r="G109" s="14"/>
      <c r="H109" s="22"/>
    </row>
    <row r="110" spans="1:8" ht="16.5" x14ac:dyDescent="0.3">
      <c r="A110" s="14"/>
      <c r="B110" s="14"/>
      <c r="C110" s="12"/>
      <c r="D110" s="14"/>
      <c r="E110" s="14"/>
      <c r="F110" s="14"/>
      <c r="G110" s="14"/>
      <c r="H110" s="13"/>
    </row>
    <row r="111" spans="1:8" ht="17.25" thickBot="1" x14ac:dyDescent="0.35">
      <c r="A111" s="14" t="s">
        <v>6</v>
      </c>
      <c r="B111" s="14"/>
      <c r="C111" s="12"/>
      <c r="D111" s="12"/>
      <c r="E111" s="12"/>
      <c r="F111" s="12"/>
      <c r="G111" s="12"/>
      <c r="H111" s="13"/>
    </row>
    <row r="112" spans="1:8" ht="16.5" x14ac:dyDescent="0.3">
      <c r="A112" s="23" t="s">
        <v>7</v>
      </c>
      <c r="B112" s="24"/>
      <c r="C112" s="25"/>
      <c r="D112" s="26" t="s">
        <v>36</v>
      </c>
      <c r="E112" s="27" t="s">
        <v>9</v>
      </c>
      <c r="F112" s="26" t="s">
        <v>37</v>
      </c>
      <c r="G112" s="28" t="s">
        <v>11</v>
      </c>
      <c r="H112" s="29"/>
    </row>
    <row r="113" spans="1:8" ht="16.5" x14ac:dyDescent="0.3">
      <c r="A113" s="30"/>
      <c r="B113" s="31"/>
      <c r="C113" s="32"/>
      <c r="D113" s="69"/>
      <c r="E113" s="34"/>
      <c r="F113" s="41"/>
      <c r="G113" s="36">
        <f>+F113*E113</f>
        <v>0</v>
      </c>
      <c r="H113" s="37"/>
    </row>
    <row r="114" spans="1:8" ht="16.5" x14ac:dyDescent="0.3">
      <c r="A114" s="113"/>
      <c r="B114" s="39"/>
      <c r="C114" s="40"/>
      <c r="D114" s="42"/>
      <c r="E114" s="42"/>
      <c r="F114" s="41"/>
      <c r="G114" s="43"/>
      <c r="H114" s="37"/>
    </row>
    <row r="115" spans="1:8" ht="16.5" x14ac:dyDescent="0.3">
      <c r="A115" s="113"/>
      <c r="B115" s="39"/>
      <c r="C115" s="40"/>
      <c r="D115" s="42"/>
      <c r="E115" s="42"/>
      <c r="F115" s="41"/>
      <c r="G115" s="43"/>
      <c r="H115" s="37"/>
    </row>
    <row r="116" spans="1:8" ht="16.5" x14ac:dyDescent="0.3">
      <c r="A116" s="113"/>
      <c r="B116" s="39"/>
      <c r="C116" s="40"/>
      <c r="D116" s="42"/>
      <c r="E116" s="42"/>
      <c r="F116" s="41"/>
      <c r="G116" s="43"/>
      <c r="H116" s="37"/>
    </row>
    <row r="117" spans="1:8" ht="16.5" x14ac:dyDescent="0.3">
      <c r="A117" s="113"/>
      <c r="B117" s="39"/>
      <c r="C117" s="40"/>
      <c r="D117" s="42"/>
      <c r="E117" s="42"/>
      <c r="F117" s="41"/>
      <c r="G117" s="43"/>
      <c r="H117" s="37"/>
    </row>
    <row r="118" spans="1:8" ht="16.5" x14ac:dyDescent="0.3">
      <c r="A118" s="44" t="s">
        <v>14</v>
      </c>
      <c r="B118" s="45"/>
      <c r="C118" s="46"/>
      <c r="D118" s="42"/>
      <c r="E118" s="42"/>
      <c r="F118" s="47">
        <v>0</v>
      </c>
      <c r="G118" s="43">
        <f>F118*H144</f>
        <v>0</v>
      </c>
      <c r="H118" s="37"/>
    </row>
    <row r="119" spans="1:8" ht="17.25" thickBot="1" x14ac:dyDescent="0.35">
      <c r="A119" s="48"/>
      <c r="B119" s="49"/>
      <c r="C119" s="50"/>
      <c r="D119" s="51"/>
      <c r="E119" s="51"/>
      <c r="F119" s="52"/>
      <c r="G119" s="53"/>
      <c r="H119" s="54"/>
    </row>
    <row r="120" spans="1:8" ht="17.25" thickBot="1" x14ac:dyDescent="0.35">
      <c r="A120" s="12"/>
      <c r="B120" s="12"/>
      <c r="C120" s="12"/>
      <c r="D120" s="12"/>
      <c r="E120" s="12"/>
      <c r="F120" s="12"/>
      <c r="G120" s="55" t="s">
        <v>15</v>
      </c>
      <c r="H120" s="56">
        <f>SUM(G113:G119)</f>
        <v>0</v>
      </c>
    </row>
    <row r="121" spans="1:8" ht="17.25" thickBot="1" x14ac:dyDescent="0.35">
      <c r="A121" s="14" t="s">
        <v>16</v>
      </c>
      <c r="B121" s="14"/>
      <c r="C121" s="12"/>
      <c r="D121" s="12"/>
      <c r="E121" s="12"/>
      <c r="F121" s="12"/>
      <c r="G121" s="12"/>
      <c r="H121" s="13"/>
    </row>
    <row r="122" spans="1:8" ht="16.5" x14ac:dyDescent="0.3">
      <c r="A122" s="57" t="s">
        <v>7</v>
      </c>
      <c r="B122" s="58"/>
      <c r="C122" s="59"/>
      <c r="D122" s="26" t="s">
        <v>8</v>
      </c>
      <c r="E122" s="26" t="s">
        <v>17</v>
      </c>
      <c r="F122" s="26" t="s">
        <v>10</v>
      </c>
      <c r="G122" s="60" t="s">
        <v>11</v>
      </c>
      <c r="H122" s="29"/>
    </row>
    <row r="123" spans="1:8" ht="16.5" x14ac:dyDescent="0.3">
      <c r="A123" s="61"/>
      <c r="B123" s="62"/>
      <c r="C123" s="63"/>
      <c r="D123" s="114"/>
      <c r="E123" s="65"/>
      <c r="F123" s="41"/>
      <c r="G123" s="67"/>
      <c r="H123" s="37"/>
    </row>
    <row r="124" spans="1:8" ht="16.5" x14ac:dyDescent="0.3">
      <c r="A124" s="61"/>
      <c r="B124" s="62"/>
      <c r="C124" s="63"/>
      <c r="D124" s="42"/>
      <c r="E124" s="115"/>
      <c r="F124" s="115"/>
      <c r="G124" s="75"/>
      <c r="H124" s="37"/>
    </row>
    <row r="125" spans="1:8" ht="16.5" x14ac:dyDescent="0.3">
      <c r="A125" s="61"/>
      <c r="B125" s="62"/>
      <c r="C125" s="63"/>
      <c r="D125" s="71"/>
      <c r="E125" s="72"/>
      <c r="F125" s="116"/>
      <c r="G125" s="74"/>
      <c r="H125" s="37"/>
    </row>
    <row r="126" spans="1:8" ht="16.5" x14ac:dyDescent="0.3">
      <c r="A126" s="61"/>
      <c r="B126" s="62"/>
      <c r="C126" s="63"/>
      <c r="D126" s="71"/>
      <c r="E126" s="72"/>
      <c r="F126" s="116"/>
      <c r="G126" s="74"/>
      <c r="H126" s="37"/>
    </row>
    <row r="127" spans="1:8" ht="16.5" x14ac:dyDescent="0.3">
      <c r="A127" s="61" t="s">
        <v>20</v>
      </c>
      <c r="B127" s="62"/>
      <c r="C127" s="63"/>
      <c r="D127" s="42"/>
      <c r="E127" s="42"/>
      <c r="F127" s="47">
        <v>0.05</v>
      </c>
      <c r="G127" s="75"/>
      <c r="H127" s="37"/>
    </row>
    <row r="128" spans="1:8" ht="17.25" thickBot="1" x14ac:dyDescent="0.35">
      <c r="A128" s="76"/>
      <c r="B128" s="77"/>
      <c r="C128" s="78"/>
      <c r="D128" s="51"/>
      <c r="E128" s="51"/>
      <c r="F128" s="52"/>
      <c r="G128" s="79"/>
      <c r="H128" s="54"/>
    </row>
    <row r="129" spans="1:8" ht="17.25" thickBot="1" x14ac:dyDescent="0.35">
      <c r="A129" s="12"/>
      <c r="B129" s="12"/>
      <c r="C129" s="12"/>
      <c r="D129" s="12"/>
      <c r="E129" s="12"/>
      <c r="F129" s="12"/>
      <c r="G129" s="55" t="s">
        <v>15</v>
      </c>
      <c r="H129" s="56">
        <f>SUM(G123:G128)</f>
        <v>0</v>
      </c>
    </row>
    <row r="130" spans="1:8" ht="17.25" thickBot="1" x14ac:dyDescent="0.35">
      <c r="A130" s="14" t="s">
        <v>21</v>
      </c>
      <c r="B130" s="14"/>
      <c r="C130" s="12"/>
      <c r="D130" s="12"/>
      <c r="E130" s="12"/>
      <c r="F130" s="12"/>
      <c r="G130" s="12"/>
      <c r="H130" s="13"/>
    </row>
    <row r="131" spans="1:8" ht="16.5" x14ac:dyDescent="0.3">
      <c r="A131" s="23" t="s">
        <v>22</v>
      </c>
      <c r="B131" s="25"/>
      <c r="C131" s="26" t="s">
        <v>23</v>
      </c>
      <c r="D131" s="26" t="s">
        <v>24</v>
      </c>
      <c r="E131" s="26" t="s">
        <v>25</v>
      </c>
      <c r="F131" s="26" t="s">
        <v>26</v>
      </c>
      <c r="G131" s="28" t="s">
        <v>11</v>
      </c>
      <c r="H131" s="29"/>
    </row>
    <row r="132" spans="1:8" ht="16.5" x14ac:dyDescent="0.3">
      <c r="A132" s="61"/>
      <c r="B132" s="63"/>
      <c r="C132" s="80"/>
      <c r="D132" s="81"/>
      <c r="E132" s="81"/>
      <c r="F132" s="82"/>
      <c r="G132" s="65"/>
      <c r="H132" s="37"/>
    </row>
    <row r="133" spans="1:8" ht="16.5" x14ac:dyDescent="0.3">
      <c r="A133" s="61"/>
      <c r="B133" s="63"/>
      <c r="C133" s="80"/>
      <c r="D133" s="81"/>
      <c r="E133" s="81"/>
      <c r="F133" s="117"/>
      <c r="G133" s="41"/>
      <c r="H133" s="37"/>
    </row>
    <row r="134" spans="1:8" ht="16.5" x14ac:dyDescent="0.3">
      <c r="A134" s="61"/>
      <c r="B134" s="63"/>
      <c r="C134" s="80"/>
      <c r="D134" s="81"/>
      <c r="E134" s="81"/>
      <c r="F134" s="80"/>
      <c r="G134" s="41"/>
      <c r="H134" s="37"/>
    </row>
    <row r="135" spans="1:8" ht="16.5" x14ac:dyDescent="0.3">
      <c r="A135" s="61"/>
      <c r="B135" s="63"/>
      <c r="C135" s="83"/>
      <c r="D135" s="64"/>
      <c r="E135" s="84"/>
      <c r="F135" s="41"/>
      <c r="G135" s="41"/>
      <c r="H135" s="37"/>
    </row>
    <row r="136" spans="1:8" ht="17.25" thickBot="1" x14ac:dyDescent="0.35">
      <c r="A136" s="48"/>
      <c r="B136" s="50"/>
      <c r="C136" s="50"/>
      <c r="D136" s="50"/>
      <c r="E136" s="50"/>
      <c r="F136" s="50"/>
      <c r="G136" s="85"/>
      <c r="H136" s="37"/>
    </row>
    <row r="137" spans="1:8" ht="17.25" thickBot="1" x14ac:dyDescent="0.35">
      <c r="A137" s="12"/>
      <c r="B137" s="12"/>
      <c r="C137" s="12"/>
      <c r="D137" s="12"/>
      <c r="E137" s="12"/>
      <c r="F137" s="12"/>
      <c r="G137" s="55" t="s">
        <v>15</v>
      </c>
      <c r="H137" s="56">
        <f>SUM(G132:G136)</f>
        <v>0</v>
      </c>
    </row>
    <row r="138" spans="1:8" ht="17.25" thickBot="1" x14ac:dyDescent="0.35">
      <c r="A138" s="14" t="s">
        <v>27</v>
      </c>
      <c r="B138" s="14"/>
      <c r="C138" s="12"/>
      <c r="D138" s="12"/>
      <c r="E138" s="12"/>
      <c r="F138" s="12"/>
      <c r="G138" s="12"/>
      <c r="H138" s="13"/>
    </row>
    <row r="139" spans="1:8" ht="16.5" x14ac:dyDescent="0.3">
      <c r="A139" s="86" t="s">
        <v>28</v>
      </c>
      <c r="B139" s="26"/>
      <c r="C139" s="26" t="s">
        <v>38</v>
      </c>
      <c r="D139" s="26" t="s">
        <v>30</v>
      </c>
      <c r="E139" s="27" t="s">
        <v>39</v>
      </c>
      <c r="F139" s="87" t="s">
        <v>10</v>
      </c>
      <c r="G139" s="60" t="s">
        <v>11</v>
      </c>
      <c r="H139" s="29"/>
    </row>
    <row r="140" spans="1:8" ht="14.25" customHeight="1" x14ac:dyDescent="0.3">
      <c r="A140" s="61" t="str">
        <f>'[1]MANO DE OBRA'!C13</f>
        <v>CUADRILLA DE CONSTRUCCIÓN 0X1</v>
      </c>
      <c r="B140" s="63"/>
      <c r="C140" s="88">
        <f>'[1]MANO DE OBRA'!L13</f>
        <v>7445</v>
      </c>
      <c r="D140" s="89">
        <v>0.89229999999999998</v>
      </c>
      <c r="E140" s="65">
        <f>(100%+D140)*C140</f>
        <v>14088.173500000001</v>
      </c>
      <c r="F140" s="80">
        <v>6.5</v>
      </c>
      <c r="G140" s="36">
        <f>E140*F140</f>
        <v>91573.12775</v>
      </c>
      <c r="H140" s="37"/>
    </row>
    <row r="141" spans="1:8" ht="14.25" customHeight="1" x14ac:dyDescent="0.3">
      <c r="A141" s="61"/>
      <c r="B141" s="63"/>
      <c r="C141" s="88"/>
      <c r="D141" s="89"/>
      <c r="E141" s="65"/>
      <c r="F141" s="80"/>
      <c r="G141" s="75"/>
      <c r="H141" s="37"/>
    </row>
    <row r="142" spans="1:8" ht="15" customHeight="1" x14ac:dyDescent="0.3">
      <c r="A142" s="61"/>
      <c r="B142" s="63"/>
      <c r="C142" s="114"/>
      <c r="D142" s="64"/>
      <c r="E142" s="114"/>
      <c r="F142" s="41"/>
      <c r="G142" s="75"/>
      <c r="H142" s="37"/>
    </row>
    <row r="143" spans="1:8" ht="17.25" thickBot="1" x14ac:dyDescent="0.35">
      <c r="A143" s="76"/>
      <c r="B143" s="78"/>
      <c r="C143" s="78"/>
      <c r="D143" s="78"/>
      <c r="E143" s="78"/>
      <c r="F143" s="78"/>
      <c r="G143" s="77"/>
      <c r="H143" s="54"/>
    </row>
    <row r="144" spans="1:8" ht="17.25" thickBot="1" x14ac:dyDescent="0.35">
      <c r="A144" s="12"/>
      <c r="B144" s="12"/>
      <c r="C144" s="12"/>
      <c r="D144" s="12"/>
      <c r="E144" s="12"/>
      <c r="F144" s="12"/>
      <c r="G144" s="55" t="s">
        <v>15</v>
      </c>
      <c r="H144" s="56">
        <f>SUM(G140:G143)</f>
        <v>91573.12775</v>
      </c>
    </row>
    <row r="145" spans="1:8" ht="16.5" customHeight="1" thickBot="1" x14ac:dyDescent="0.35">
      <c r="A145" s="12"/>
      <c r="B145" s="12"/>
      <c r="C145" s="12"/>
      <c r="D145" s="12"/>
      <c r="E145" s="12"/>
      <c r="F145" s="12"/>
      <c r="G145" s="91"/>
      <c r="H145" s="13"/>
    </row>
    <row r="146" spans="1:8" ht="17.25" thickBot="1" x14ac:dyDescent="0.35">
      <c r="A146" s="12"/>
      <c r="B146" s="12"/>
      <c r="C146" s="12"/>
      <c r="D146" s="12"/>
      <c r="E146" s="92" t="s">
        <v>31</v>
      </c>
      <c r="F146" s="93"/>
      <c r="G146" s="93"/>
      <c r="H146" s="106">
        <f>ROUND((H120+H129+H137+H144),0)</f>
        <v>91573</v>
      </c>
    </row>
    <row r="147" spans="1:8" ht="16.5" x14ac:dyDescent="0.3">
      <c r="A147" s="12"/>
      <c r="B147" s="12"/>
      <c r="C147" s="12"/>
      <c r="D147" s="12"/>
      <c r="E147" s="92"/>
      <c r="F147" s="93"/>
      <c r="G147" s="93"/>
      <c r="H147" s="95"/>
    </row>
    <row r="148" spans="1:8" ht="16.5" x14ac:dyDescent="0.3">
      <c r="A148" s="15"/>
      <c r="B148" s="12"/>
      <c r="C148" s="12"/>
      <c r="D148" s="12"/>
      <c r="E148" s="92"/>
      <c r="F148" s="93"/>
      <c r="G148" s="93"/>
      <c r="H148" s="95"/>
    </row>
    <row r="149" spans="1:8" ht="68.25" customHeight="1" x14ac:dyDescent="0.3">
      <c r="A149" s="15"/>
      <c r="B149" s="12"/>
      <c r="C149" s="12"/>
      <c r="D149" s="12"/>
      <c r="E149" s="92"/>
      <c r="F149" s="93"/>
      <c r="G149" s="93"/>
      <c r="H149" s="95"/>
    </row>
    <row r="150" spans="1:8" ht="17.25" thickBot="1" x14ac:dyDescent="0.35">
      <c r="A150" s="15"/>
      <c r="B150" s="12"/>
      <c r="C150" s="12"/>
      <c r="D150" s="12"/>
      <c r="E150" s="92"/>
      <c r="F150" s="93"/>
      <c r="G150" s="93"/>
      <c r="H150" s="95"/>
    </row>
    <row r="151" spans="1:8" x14ac:dyDescent="0.2">
      <c r="A151" s="5" t="s">
        <v>1</v>
      </c>
      <c r="B151" s="6"/>
      <c r="C151" s="6"/>
      <c r="D151" s="6"/>
      <c r="E151" s="6"/>
      <c r="F151" s="6"/>
      <c r="G151" s="6"/>
      <c r="H151" s="7"/>
    </row>
    <row r="152" spans="1:8" ht="15" thickBot="1" x14ac:dyDescent="0.25">
      <c r="A152" s="8"/>
      <c r="B152" s="9"/>
      <c r="C152" s="9"/>
      <c r="D152" s="9"/>
      <c r="E152" s="9"/>
      <c r="F152" s="9"/>
      <c r="G152" s="9"/>
      <c r="H152" s="10"/>
    </row>
    <row r="153" spans="1:8" ht="16.5" x14ac:dyDescent="0.3">
      <c r="A153" s="11"/>
      <c r="B153" s="12"/>
      <c r="C153" s="12"/>
      <c r="D153" s="12"/>
      <c r="E153" s="12"/>
      <c r="F153" s="12"/>
      <c r="G153" s="12"/>
      <c r="H153" s="13"/>
    </row>
    <row r="154" spans="1:8" ht="16.5" x14ac:dyDescent="0.3">
      <c r="A154" s="11"/>
      <c r="B154" s="14"/>
      <c r="C154" s="12"/>
      <c r="D154" s="15"/>
      <c r="E154" s="14"/>
      <c r="F154" s="15"/>
      <c r="G154" s="14"/>
      <c r="H154" s="13"/>
    </row>
    <row r="155" spans="1:8" ht="15.75" x14ac:dyDescent="0.2">
      <c r="A155" s="16" t="s">
        <v>2</v>
      </c>
      <c r="B155" s="107" t="str">
        <f>+'[1]PRESUPUESTO OFICIAL (Entidad)'!G13</f>
        <v>Excavación mecanizada</v>
      </c>
      <c r="C155" s="107"/>
      <c r="D155" s="107"/>
      <c r="E155" s="107"/>
      <c r="F155" s="107"/>
      <c r="G155" s="19" t="s">
        <v>3</v>
      </c>
      <c r="H155" s="20">
        <f>+'[1]PRESUPUESTO OFICIAL (Entidad)'!C13</f>
        <v>1.4</v>
      </c>
    </row>
    <row r="156" spans="1:8" ht="16.5" x14ac:dyDescent="0.3">
      <c r="A156" s="11"/>
      <c r="B156" s="107"/>
      <c r="C156" s="107"/>
      <c r="D156" s="107"/>
      <c r="E156" s="107"/>
      <c r="F156" s="107"/>
      <c r="G156" s="19" t="s">
        <v>4</v>
      </c>
      <c r="H156" s="20" t="s">
        <v>33</v>
      </c>
    </row>
    <row r="157" spans="1:8" ht="16.5" x14ac:dyDescent="0.3">
      <c r="A157" s="11"/>
      <c r="B157" s="112"/>
      <c r="C157" s="112"/>
      <c r="D157" s="112"/>
      <c r="E157" s="112"/>
      <c r="F157" s="112"/>
      <c r="G157" s="14"/>
      <c r="H157" s="22"/>
    </row>
    <row r="158" spans="1:8" ht="16.5" x14ac:dyDescent="0.3">
      <c r="A158" s="11"/>
      <c r="B158" s="112"/>
      <c r="C158" s="112"/>
      <c r="D158" s="112"/>
      <c r="E158" s="112"/>
      <c r="F158" s="112"/>
      <c r="G158" s="14"/>
      <c r="H158" s="22"/>
    </row>
    <row r="159" spans="1:8" ht="16.5" x14ac:dyDescent="0.3">
      <c r="A159" s="14"/>
      <c r="B159" s="14"/>
      <c r="C159" s="12"/>
      <c r="D159" s="14"/>
      <c r="E159" s="14"/>
      <c r="F159" s="14"/>
      <c r="G159" s="14"/>
      <c r="H159" s="13"/>
    </row>
    <row r="160" spans="1:8" ht="17.25" thickBot="1" x14ac:dyDescent="0.35">
      <c r="A160" s="14" t="s">
        <v>6</v>
      </c>
      <c r="B160" s="14"/>
      <c r="C160" s="12"/>
      <c r="D160" s="12"/>
      <c r="E160" s="12"/>
      <c r="F160" s="12"/>
      <c r="G160" s="12"/>
      <c r="H160" s="13"/>
    </row>
    <row r="161" spans="1:8" ht="16.5" x14ac:dyDescent="0.3">
      <c r="A161" s="23" t="s">
        <v>7</v>
      </c>
      <c r="B161" s="24"/>
      <c r="C161" s="25"/>
      <c r="D161" s="26" t="s">
        <v>36</v>
      </c>
      <c r="E161" s="27" t="s">
        <v>9</v>
      </c>
      <c r="F161" s="26" t="s">
        <v>37</v>
      </c>
      <c r="G161" s="28" t="s">
        <v>11</v>
      </c>
      <c r="H161" s="29"/>
    </row>
    <row r="162" spans="1:8" ht="16.5" x14ac:dyDescent="0.3">
      <c r="A162" s="118" t="str">
        <f>[1]recursos!B11</f>
        <v>RETROCARGADOR</v>
      </c>
      <c r="B162" s="119"/>
      <c r="C162" s="32"/>
      <c r="D162" s="69" t="s">
        <v>34</v>
      </c>
      <c r="E162" s="34">
        <f>+[1]recursos!E11</f>
        <v>172500</v>
      </c>
      <c r="F162" s="80">
        <v>0.05</v>
      </c>
      <c r="G162" s="36">
        <f>+F162*E162</f>
        <v>8625</v>
      </c>
      <c r="H162" s="37"/>
    </row>
    <row r="163" spans="1:8" ht="16.5" x14ac:dyDescent="0.3">
      <c r="A163" s="118" t="str">
        <f>[1]recursos!B14</f>
        <v>BULLDOZER</v>
      </c>
      <c r="B163" s="119"/>
      <c r="C163" s="40"/>
      <c r="D163" s="69" t="s">
        <v>34</v>
      </c>
      <c r="E163" s="34">
        <f>+[1]recursos!E14</f>
        <v>178250</v>
      </c>
      <c r="F163" s="80">
        <v>0.05</v>
      </c>
      <c r="G163" s="36">
        <f>+F163*E163</f>
        <v>8912.5</v>
      </c>
      <c r="H163" s="37"/>
    </row>
    <row r="164" spans="1:8" ht="16.5" x14ac:dyDescent="0.3">
      <c r="A164" s="113"/>
      <c r="B164" s="39"/>
      <c r="C164" s="40"/>
      <c r="D164" s="42"/>
      <c r="E164" s="42"/>
      <c r="F164" s="41"/>
      <c r="G164" s="43"/>
      <c r="H164" s="37"/>
    </row>
    <row r="165" spans="1:8" ht="16.5" x14ac:dyDescent="0.3">
      <c r="A165" s="113"/>
      <c r="B165" s="39"/>
      <c r="C165" s="40"/>
      <c r="D165" s="42"/>
      <c r="E165" s="42"/>
      <c r="F165" s="41"/>
      <c r="G165" s="43"/>
      <c r="H165" s="37"/>
    </row>
    <row r="166" spans="1:8" ht="16.5" x14ac:dyDescent="0.3">
      <c r="A166" s="113"/>
      <c r="B166" s="39"/>
      <c r="C166" s="40"/>
      <c r="D166" s="42"/>
      <c r="E166" s="42"/>
      <c r="F166" s="41"/>
      <c r="G166" s="43"/>
      <c r="H166" s="37"/>
    </row>
    <row r="167" spans="1:8" ht="16.5" x14ac:dyDescent="0.3">
      <c r="A167" s="44" t="s">
        <v>14</v>
      </c>
      <c r="B167" s="45"/>
      <c r="C167" s="46"/>
      <c r="D167" s="42"/>
      <c r="E167" s="42"/>
      <c r="F167" s="47">
        <v>0</v>
      </c>
      <c r="G167" s="43">
        <f>F167*H193</f>
        <v>0</v>
      </c>
      <c r="H167" s="37"/>
    </row>
    <row r="168" spans="1:8" ht="17.25" thickBot="1" x14ac:dyDescent="0.35">
      <c r="A168" s="48"/>
      <c r="B168" s="49"/>
      <c r="C168" s="50"/>
      <c r="D168" s="51"/>
      <c r="E168" s="51"/>
      <c r="F168" s="52"/>
      <c r="G168" s="53"/>
      <c r="H168" s="54"/>
    </row>
    <row r="169" spans="1:8" ht="17.25" thickBot="1" x14ac:dyDescent="0.35">
      <c r="A169" s="12"/>
      <c r="B169" s="12"/>
      <c r="C169" s="12"/>
      <c r="D169" s="12"/>
      <c r="E169" s="12"/>
      <c r="F169" s="12"/>
      <c r="G169" s="55" t="s">
        <v>15</v>
      </c>
      <c r="H169" s="56">
        <f>SUM(G162:G168)</f>
        <v>17537.5</v>
      </c>
    </row>
    <row r="170" spans="1:8" ht="17.25" thickBot="1" x14ac:dyDescent="0.35">
      <c r="A170" s="14" t="s">
        <v>16</v>
      </c>
      <c r="B170" s="14"/>
      <c r="C170" s="12"/>
      <c r="D170" s="12"/>
      <c r="E170" s="12"/>
      <c r="F170" s="12"/>
      <c r="G170" s="12"/>
      <c r="H170" s="13"/>
    </row>
    <row r="171" spans="1:8" ht="16.5" x14ac:dyDescent="0.3">
      <c r="A171" s="57" t="s">
        <v>7</v>
      </c>
      <c r="B171" s="58"/>
      <c r="C171" s="59"/>
      <c r="D171" s="26" t="s">
        <v>8</v>
      </c>
      <c r="E171" s="26" t="s">
        <v>17</v>
      </c>
      <c r="F171" s="26" t="s">
        <v>10</v>
      </c>
      <c r="G171" s="60" t="s">
        <v>11</v>
      </c>
      <c r="H171" s="29"/>
    </row>
    <row r="172" spans="1:8" ht="16.5" x14ac:dyDescent="0.3">
      <c r="A172" s="61"/>
      <c r="B172" s="62"/>
      <c r="C172" s="63"/>
      <c r="D172" s="114"/>
      <c r="E172" s="65"/>
      <c r="F172" s="41"/>
      <c r="G172" s="67"/>
      <c r="H172" s="37"/>
    </row>
    <row r="173" spans="1:8" ht="16.5" x14ac:dyDescent="0.3">
      <c r="A173" s="61"/>
      <c r="B173" s="62"/>
      <c r="C173" s="63"/>
      <c r="D173" s="42"/>
      <c r="E173" s="115"/>
      <c r="F173" s="115"/>
      <c r="G173" s="75"/>
      <c r="H173" s="37"/>
    </row>
    <row r="174" spans="1:8" ht="16.5" x14ac:dyDescent="0.3">
      <c r="A174" s="61"/>
      <c r="B174" s="62"/>
      <c r="C174" s="63"/>
      <c r="D174" s="71"/>
      <c r="E174" s="72"/>
      <c r="F174" s="116"/>
      <c r="G174" s="74"/>
      <c r="H174" s="37"/>
    </row>
    <row r="175" spans="1:8" ht="16.5" x14ac:dyDescent="0.3">
      <c r="A175" s="61"/>
      <c r="B175" s="62"/>
      <c r="C175" s="63"/>
      <c r="D175" s="71"/>
      <c r="E175" s="72"/>
      <c r="F175" s="116"/>
      <c r="G175" s="74"/>
      <c r="H175" s="37"/>
    </row>
    <row r="176" spans="1:8" ht="16.5" x14ac:dyDescent="0.3">
      <c r="A176" s="61" t="s">
        <v>20</v>
      </c>
      <c r="B176" s="62"/>
      <c r="C176" s="63"/>
      <c r="D176" s="42"/>
      <c r="E176" s="42"/>
      <c r="F176" s="47">
        <v>0.05</v>
      </c>
      <c r="G176" s="75"/>
      <c r="H176" s="37"/>
    </row>
    <row r="177" spans="1:8" ht="17.25" thickBot="1" x14ac:dyDescent="0.35">
      <c r="A177" s="76"/>
      <c r="B177" s="77"/>
      <c r="C177" s="78"/>
      <c r="D177" s="51"/>
      <c r="E177" s="51"/>
      <c r="F177" s="52"/>
      <c r="G177" s="79"/>
      <c r="H177" s="54"/>
    </row>
    <row r="178" spans="1:8" ht="17.25" thickBot="1" x14ac:dyDescent="0.35">
      <c r="A178" s="12"/>
      <c r="B178" s="12"/>
      <c r="C178" s="12"/>
      <c r="D178" s="12"/>
      <c r="E178" s="12"/>
      <c r="F178" s="12"/>
      <c r="G178" s="55" t="s">
        <v>15</v>
      </c>
      <c r="H178" s="56">
        <f>SUM(G172:G177)</f>
        <v>0</v>
      </c>
    </row>
    <row r="179" spans="1:8" ht="17.25" thickBot="1" x14ac:dyDescent="0.35">
      <c r="A179" s="14" t="s">
        <v>21</v>
      </c>
      <c r="B179" s="14"/>
      <c r="C179" s="12"/>
      <c r="D179" s="12"/>
      <c r="E179" s="12"/>
      <c r="F179" s="12"/>
      <c r="G179" s="12"/>
      <c r="H179" s="13"/>
    </row>
    <row r="180" spans="1:8" ht="16.5" x14ac:dyDescent="0.3">
      <c r="A180" s="23" t="s">
        <v>22</v>
      </c>
      <c r="B180" s="25"/>
      <c r="C180" s="26" t="s">
        <v>23</v>
      </c>
      <c r="D180" s="26" t="s">
        <v>24</v>
      </c>
      <c r="E180" s="26" t="s">
        <v>25</v>
      </c>
      <c r="F180" s="26" t="s">
        <v>26</v>
      </c>
      <c r="G180" s="28" t="s">
        <v>11</v>
      </c>
      <c r="H180" s="29"/>
    </row>
    <row r="181" spans="1:8" ht="16.5" x14ac:dyDescent="0.3">
      <c r="A181" s="61"/>
      <c r="B181" s="63"/>
      <c r="C181" s="80"/>
      <c r="D181" s="81"/>
      <c r="E181" s="81"/>
      <c r="F181" s="82"/>
      <c r="G181" s="65"/>
      <c r="H181" s="37"/>
    </row>
    <row r="182" spans="1:8" ht="16.5" x14ac:dyDescent="0.3">
      <c r="A182" s="61"/>
      <c r="B182" s="63"/>
      <c r="C182" s="80"/>
      <c r="D182" s="81"/>
      <c r="E182" s="81"/>
      <c r="F182" s="117"/>
      <c r="G182" s="41"/>
      <c r="H182" s="37"/>
    </row>
    <row r="183" spans="1:8" ht="16.5" x14ac:dyDescent="0.3">
      <c r="A183" s="61"/>
      <c r="B183" s="63"/>
      <c r="C183" s="80"/>
      <c r="D183" s="81"/>
      <c r="E183" s="81"/>
      <c r="F183" s="80"/>
      <c r="G183" s="41"/>
      <c r="H183" s="37"/>
    </row>
    <row r="184" spans="1:8" ht="16.5" x14ac:dyDescent="0.3">
      <c r="A184" s="61"/>
      <c r="B184" s="63"/>
      <c r="C184" s="83"/>
      <c r="D184" s="64"/>
      <c r="E184" s="84"/>
      <c r="F184" s="41"/>
      <c r="G184" s="41"/>
      <c r="H184" s="37"/>
    </row>
    <row r="185" spans="1:8" ht="17.25" thickBot="1" x14ac:dyDescent="0.35">
      <c r="A185" s="48"/>
      <c r="B185" s="50"/>
      <c r="C185" s="50"/>
      <c r="D185" s="50"/>
      <c r="E185" s="50"/>
      <c r="F185" s="50"/>
      <c r="G185" s="85"/>
      <c r="H185" s="37"/>
    </row>
    <row r="186" spans="1:8" ht="17.25" thickBot="1" x14ac:dyDescent="0.35">
      <c r="A186" s="12"/>
      <c r="B186" s="12"/>
      <c r="C186" s="12"/>
      <c r="D186" s="12"/>
      <c r="E186" s="12"/>
      <c r="F186" s="12"/>
      <c r="G186" s="55" t="s">
        <v>15</v>
      </c>
      <c r="H186" s="56">
        <f>SUM(G181:G185)</f>
        <v>0</v>
      </c>
    </row>
    <row r="187" spans="1:8" ht="17.25" thickBot="1" x14ac:dyDescent="0.35">
      <c r="A187" s="14" t="s">
        <v>27</v>
      </c>
      <c r="B187" s="14"/>
      <c r="C187" s="12"/>
      <c r="D187" s="12"/>
      <c r="E187" s="12"/>
      <c r="F187" s="12"/>
      <c r="G187" s="12"/>
      <c r="H187" s="13"/>
    </row>
    <row r="188" spans="1:8" ht="16.5" x14ac:dyDescent="0.3">
      <c r="A188" s="86" t="s">
        <v>28</v>
      </c>
      <c r="B188" s="26"/>
      <c r="C188" s="26" t="s">
        <v>29</v>
      </c>
      <c r="D188" s="26" t="s">
        <v>30</v>
      </c>
      <c r="E188" s="27" t="s">
        <v>39</v>
      </c>
      <c r="F188" s="87" t="s">
        <v>10</v>
      </c>
      <c r="G188" s="60" t="s">
        <v>11</v>
      </c>
      <c r="H188" s="29"/>
    </row>
    <row r="189" spans="1:8" ht="16.5" x14ac:dyDescent="0.3">
      <c r="A189" s="61" t="str">
        <f>'[1]MANO DE OBRA'!C13</f>
        <v>CUADRILLA DE CONSTRUCCIÓN 0X1</v>
      </c>
      <c r="B189" s="61"/>
      <c r="C189" s="88">
        <f>'[1]MANO DE OBRA'!L13</f>
        <v>7445</v>
      </c>
      <c r="D189" s="89">
        <v>0.89229999999999998</v>
      </c>
      <c r="E189" s="65">
        <f>(100%+D189)*C189</f>
        <v>14088.173500000001</v>
      </c>
      <c r="F189" s="80">
        <v>0.05</v>
      </c>
      <c r="G189" s="36">
        <f>E189*F189</f>
        <v>704.40867500000013</v>
      </c>
      <c r="H189" s="37"/>
    </row>
    <row r="190" spans="1:8" ht="16.5" x14ac:dyDescent="0.3">
      <c r="A190" s="61"/>
      <c r="B190" s="63"/>
      <c r="C190" s="114"/>
      <c r="D190" s="64"/>
      <c r="E190" s="114"/>
      <c r="F190" s="41"/>
      <c r="G190" s="75"/>
      <c r="H190" s="37"/>
    </row>
    <row r="191" spans="1:8" ht="16.5" x14ac:dyDescent="0.3">
      <c r="A191" s="61"/>
      <c r="B191" s="63"/>
      <c r="C191" s="114"/>
      <c r="D191" s="64"/>
      <c r="E191" s="114"/>
      <c r="F191" s="41"/>
      <c r="G191" s="75"/>
      <c r="H191" s="37"/>
    </row>
    <row r="192" spans="1:8" ht="14.25" customHeight="1" thickBot="1" x14ac:dyDescent="0.35">
      <c r="A192" s="76"/>
      <c r="B192" s="78"/>
      <c r="C192" s="78"/>
      <c r="D192" s="78"/>
      <c r="E192" s="78"/>
      <c r="F192" s="78"/>
      <c r="G192" s="77"/>
      <c r="H192" s="54"/>
    </row>
    <row r="193" spans="1:8" ht="14.25" customHeight="1" thickBot="1" x14ac:dyDescent="0.35">
      <c r="A193" s="12"/>
      <c r="B193" s="12"/>
      <c r="C193" s="12"/>
      <c r="D193" s="12"/>
      <c r="E193" s="12"/>
      <c r="F193" s="12"/>
      <c r="G193" s="55" t="s">
        <v>15</v>
      </c>
      <c r="H193" s="56">
        <f>SUM(G189:G192)</f>
        <v>704.40867500000013</v>
      </c>
    </row>
    <row r="194" spans="1:8" ht="15" customHeight="1" thickBot="1" x14ac:dyDescent="0.35">
      <c r="A194" s="12"/>
      <c r="B194" s="12"/>
      <c r="C194" s="12"/>
      <c r="D194" s="12"/>
      <c r="E194" s="12"/>
      <c r="F194" s="12"/>
      <c r="G194" s="91"/>
      <c r="H194" s="13"/>
    </row>
    <row r="195" spans="1:8" ht="17.25" thickBot="1" x14ac:dyDescent="0.35">
      <c r="A195" s="12"/>
      <c r="B195" s="12"/>
      <c r="C195" s="12"/>
      <c r="D195" s="12"/>
      <c r="E195" s="92" t="s">
        <v>31</v>
      </c>
      <c r="F195" s="93"/>
      <c r="G195" s="93"/>
      <c r="H195" s="106">
        <f>ROUND((H169+H178+H186+H193),0)</f>
        <v>18242</v>
      </c>
    </row>
    <row r="196" spans="1:8" ht="16.5" x14ac:dyDescent="0.3">
      <c r="A196" s="12"/>
      <c r="B196" s="12"/>
      <c r="C196" s="12"/>
      <c r="D196" s="12"/>
      <c r="E196" s="92"/>
      <c r="F196" s="93"/>
      <c r="G196" s="93"/>
      <c r="H196" s="95"/>
    </row>
    <row r="197" spans="1:8" ht="16.5" customHeight="1" x14ac:dyDescent="0.3">
      <c r="A197" s="15"/>
      <c r="B197" s="12"/>
      <c r="C197" s="12"/>
      <c r="D197" s="12"/>
      <c r="E197" s="92"/>
      <c r="F197" s="93"/>
      <c r="G197" s="93"/>
      <c r="H197" s="95"/>
    </row>
    <row r="198" spans="1:8" ht="48" customHeight="1" x14ac:dyDescent="0.3">
      <c r="A198" s="15"/>
      <c r="B198" s="12"/>
      <c r="C198" s="12"/>
      <c r="D198" s="12"/>
      <c r="E198" s="92"/>
      <c r="F198" s="93"/>
      <c r="G198" s="93"/>
      <c r="H198" s="95"/>
    </row>
    <row r="199" spans="1:8" ht="16.5" x14ac:dyDescent="0.3">
      <c r="A199" s="15"/>
      <c r="B199" s="12"/>
      <c r="C199" s="12"/>
      <c r="D199" s="12"/>
      <c r="E199" s="92"/>
      <c r="F199" s="93"/>
      <c r="G199" s="93"/>
      <c r="H199" s="95"/>
    </row>
    <row r="200" spans="1:8" ht="17.25" thickBot="1" x14ac:dyDescent="0.35">
      <c r="A200" s="15"/>
      <c r="B200" s="12"/>
      <c r="C200" s="12"/>
      <c r="D200" s="12"/>
      <c r="E200" s="92"/>
      <c r="F200" s="93"/>
      <c r="G200" s="93"/>
      <c r="H200" s="95"/>
    </row>
    <row r="201" spans="1:8" x14ac:dyDescent="0.2">
      <c r="A201" s="5" t="s">
        <v>1</v>
      </c>
      <c r="B201" s="6"/>
      <c r="C201" s="6"/>
      <c r="D201" s="6"/>
      <c r="E201" s="6"/>
      <c r="F201" s="6"/>
      <c r="G201" s="6"/>
      <c r="H201" s="7"/>
    </row>
    <row r="202" spans="1:8" ht="15" thickBot="1" x14ac:dyDescent="0.25">
      <c r="A202" s="8"/>
      <c r="B202" s="9"/>
      <c r="C202" s="9"/>
      <c r="D202" s="9"/>
      <c r="E202" s="9"/>
      <c r="F202" s="9"/>
      <c r="G202" s="9"/>
      <c r="H202" s="10"/>
    </row>
    <row r="203" spans="1:8" ht="16.5" x14ac:dyDescent="0.3">
      <c r="A203" s="11"/>
      <c r="B203" s="12"/>
      <c r="C203" s="12"/>
      <c r="D203" s="12"/>
      <c r="E203" s="12"/>
      <c r="F203" s="12"/>
      <c r="G203" s="12"/>
      <c r="H203" s="13"/>
    </row>
    <row r="204" spans="1:8" ht="16.5" x14ac:dyDescent="0.3">
      <c r="A204" s="11"/>
      <c r="B204" s="14"/>
      <c r="C204" s="12"/>
      <c r="D204" s="15"/>
      <c r="E204" s="14"/>
      <c r="F204" s="15"/>
      <c r="G204" s="14"/>
      <c r="H204" s="13"/>
    </row>
    <row r="205" spans="1:8" ht="16.5" customHeight="1" x14ac:dyDescent="0.2">
      <c r="A205" s="16" t="s">
        <v>2</v>
      </c>
      <c r="B205" s="107" t="str">
        <f>'[1]PRESUPUESTO OFICIAL (Entidad)'!G14</f>
        <v>Relleno con material seleccionado de la misma excavacion</v>
      </c>
      <c r="C205" s="107"/>
      <c r="D205" s="107"/>
      <c r="E205" s="107"/>
      <c r="F205" s="107"/>
      <c r="G205" s="19" t="s">
        <v>3</v>
      </c>
      <c r="H205" s="20">
        <v>1.5</v>
      </c>
    </row>
    <row r="206" spans="1:8" ht="26.25" customHeight="1" x14ac:dyDescent="0.3">
      <c r="A206" s="11"/>
      <c r="B206" s="107"/>
      <c r="C206" s="107"/>
      <c r="D206" s="107"/>
      <c r="E206" s="107"/>
      <c r="F206" s="107"/>
      <c r="G206" s="19" t="s">
        <v>4</v>
      </c>
      <c r="H206" s="20" t="s">
        <v>33</v>
      </c>
    </row>
    <row r="207" spans="1:8" ht="16.5" x14ac:dyDescent="0.3">
      <c r="A207" s="11"/>
      <c r="B207" s="120"/>
      <c r="C207" s="120"/>
      <c r="D207" s="120"/>
      <c r="E207" s="120"/>
      <c r="F207" s="120"/>
      <c r="G207" s="14"/>
      <c r="H207" s="22"/>
    </row>
    <row r="208" spans="1:8" ht="16.5" x14ac:dyDescent="0.3">
      <c r="A208" s="14"/>
      <c r="B208" s="14"/>
      <c r="C208" s="12"/>
      <c r="D208" s="14"/>
      <c r="E208" s="14"/>
      <c r="F208" s="14"/>
      <c r="G208" s="14"/>
      <c r="H208" s="13"/>
    </row>
    <row r="209" spans="1:8" ht="17.25" thickBot="1" x14ac:dyDescent="0.35">
      <c r="A209" s="14" t="s">
        <v>6</v>
      </c>
      <c r="B209" s="14"/>
      <c r="C209" s="12"/>
      <c r="D209" s="12"/>
      <c r="E209" s="12"/>
      <c r="F209" s="12"/>
      <c r="G209" s="12"/>
      <c r="H209" s="13"/>
    </row>
    <row r="210" spans="1:8" ht="16.5" x14ac:dyDescent="0.3">
      <c r="A210" s="23" t="s">
        <v>7</v>
      </c>
      <c r="B210" s="24"/>
      <c r="C210" s="25"/>
      <c r="D210" s="26" t="s">
        <v>36</v>
      </c>
      <c r="E210" s="27" t="s">
        <v>9</v>
      </c>
      <c r="F210" s="26" t="s">
        <v>37</v>
      </c>
      <c r="G210" s="28" t="s">
        <v>11</v>
      </c>
      <c r="H210" s="29"/>
    </row>
    <row r="211" spans="1:8" ht="16.5" x14ac:dyDescent="0.3">
      <c r="A211" s="30" t="s">
        <v>40</v>
      </c>
      <c r="B211" s="31"/>
      <c r="C211" s="32"/>
      <c r="D211" s="33" t="s">
        <v>41</v>
      </c>
      <c r="E211" s="34">
        <f>+[1]recursos!E8</f>
        <v>88953</v>
      </c>
      <c r="F211" s="80">
        <v>0.1</v>
      </c>
      <c r="G211" s="36">
        <f>E211*F211</f>
        <v>8895.3000000000011</v>
      </c>
      <c r="H211" s="37"/>
    </row>
    <row r="212" spans="1:8" ht="16.5" x14ac:dyDescent="0.3">
      <c r="A212" s="38"/>
      <c r="B212" s="39"/>
      <c r="C212" s="40"/>
      <c r="D212" s="33"/>
      <c r="E212" s="34"/>
      <c r="F212" s="41"/>
      <c r="G212" s="36"/>
      <c r="H212" s="37"/>
    </row>
    <row r="213" spans="1:8" ht="16.5" x14ac:dyDescent="0.3">
      <c r="A213" s="113"/>
      <c r="B213" s="39"/>
      <c r="C213" s="40"/>
      <c r="D213" s="42"/>
      <c r="E213" s="42"/>
      <c r="F213" s="41"/>
      <c r="G213" s="43"/>
      <c r="H213" s="37"/>
    </row>
    <row r="214" spans="1:8" ht="16.5" x14ac:dyDescent="0.3">
      <c r="A214" s="113"/>
      <c r="B214" s="39"/>
      <c r="C214" s="40"/>
      <c r="D214" s="42"/>
      <c r="E214" s="42"/>
      <c r="F214" s="41"/>
      <c r="G214" s="43"/>
      <c r="H214" s="37"/>
    </row>
    <row r="215" spans="1:8" ht="16.5" x14ac:dyDescent="0.3">
      <c r="A215" s="113"/>
      <c r="B215" s="39"/>
      <c r="C215" s="40"/>
      <c r="D215" s="42"/>
      <c r="E215" s="42"/>
      <c r="F215" s="41"/>
      <c r="G215" s="43"/>
      <c r="H215" s="37"/>
    </row>
    <row r="216" spans="1:8" ht="16.5" x14ac:dyDescent="0.3">
      <c r="A216" s="44" t="s">
        <v>14</v>
      </c>
      <c r="B216" s="45"/>
      <c r="C216" s="46"/>
      <c r="D216" s="42"/>
      <c r="E216" s="42"/>
      <c r="F216" s="47"/>
      <c r="G216" s="43"/>
      <c r="H216" s="37"/>
    </row>
    <row r="217" spans="1:8" ht="17.25" thickBot="1" x14ac:dyDescent="0.35">
      <c r="A217" s="48"/>
      <c r="B217" s="49"/>
      <c r="C217" s="50"/>
      <c r="D217" s="51"/>
      <c r="E217" s="51"/>
      <c r="F217" s="52"/>
      <c r="G217" s="53"/>
      <c r="H217" s="54"/>
    </row>
    <row r="218" spans="1:8" ht="17.25" thickBot="1" x14ac:dyDescent="0.35">
      <c r="A218" s="12"/>
      <c r="B218" s="12"/>
      <c r="C218" s="12"/>
      <c r="D218" s="12"/>
      <c r="E218" s="12"/>
      <c r="F218" s="12"/>
      <c r="G218" s="55" t="s">
        <v>15</v>
      </c>
      <c r="H218" s="56">
        <f>SUM(G211:G217)</f>
        <v>8895.3000000000011</v>
      </c>
    </row>
    <row r="219" spans="1:8" ht="17.25" thickBot="1" x14ac:dyDescent="0.35">
      <c r="A219" s="14" t="s">
        <v>16</v>
      </c>
      <c r="B219" s="14"/>
      <c r="C219" s="12"/>
      <c r="D219" s="12"/>
      <c r="E219" s="12"/>
      <c r="F219" s="12"/>
      <c r="G219" s="12"/>
      <c r="H219" s="13"/>
    </row>
    <row r="220" spans="1:8" ht="16.5" x14ac:dyDescent="0.3">
      <c r="A220" s="57" t="s">
        <v>7</v>
      </c>
      <c r="B220" s="58"/>
      <c r="C220" s="59"/>
      <c r="D220" s="26" t="s">
        <v>8</v>
      </c>
      <c r="E220" s="26" t="s">
        <v>17</v>
      </c>
      <c r="F220" s="26" t="s">
        <v>10</v>
      </c>
      <c r="G220" s="60" t="s">
        <v>11</v>
      </c>
      <c r="H220" s="29"/>
    </row>
    <row r="221" spans="1:8" ht="16.5" x14ac:dyDescent="0.3">
      <c r="A221" s="61"/>
      <c r="B221" s="62"/>
      <c r="C221" s="63"/>
      <c r="D221" s="114"/>
      <c r="E221" s="65"/>
      <c r="F221" s="41"/>
      <c r="G221" s="67"/>
      <c r="H221" s="37"/>
    </row>
    <row r="222" spans="1:8" ht="16.5" x14ac:dyDescent="0.3">
      <c r="A222" s="61"/>
      <c r="B222" s="62"/>
      <c r="C222" s="63"/>
      <c r="D222" s="42"/>
      <c r="E222" s="115"/>
      <c r="F222" s="115"/>
      <c r="G222" s="75"/>
      <c r="H222" s="37"/>
    </row>
    <row r="223" spans="1:8" ht="16.5" x14ac:dyDescent="0.3">
      <c r="A223" s="61"/>
      <c r="B223" s="62"/>
      <c r="C223" s="63"/>
      <c r="D223" s="71"/>
      <c r="E223" s="72"/>
      <c r="F223" s="116"/>
      <c r="G223" s="74"/>
      <c r="H223" s="37"/>
    </row>
    <row r="224" spans="1:8" ht="16.5" x14ac:dyDescent="0.3">
      <c r="A224" s="61"/>
      <c r="B224" s="62"/>
      <c r="C224" s="63"/>
      <c r="D224" s="71"/>
      <c r="E224" s="72"/>
      <c r="F224" s="116"/>
      <c r="G224" s="74"/>
      <c r="H224" s="37"/>
    </row>
    <row r="225" spans="1:8" ht="16.5" x14ac:dyDescent="0.3">
      <c r="A225" s="61" t="s">
        <v>20</v>
      </c>
      <c r="B225" s="62"/>
      <c r="C225" s="63"/>
      <c r="D225" s="42"/>
      <c r="E225" s="42"/>
      <c r="F225" s="47">
        <v>0.05</v>
      </c>
      <c r="G225" s="75"/>
      <c r="H225" s="37"/>
    </row>
    <row r="226" spans="1:8" ht="17.25" thickBot="1" x14ac:dyDescent="0.35">
      <c r="A226" s="76"/>
      <c r="B226" s="77"/>
      <c r="C226" s="78"/>
      <c r="D226" s="51"/>
      <c r="E226" s="51"/>
      <c r="F226" s="52"/>
      <c r="G226" s="79"/>
      <c r="H226" s="54"/>
    </row>
    <row r="227" spans="1:8" ht="17.25" thickBot="1" x14ac:dyDescent="0.35">
      <c r="A227" s="12"/>
      <c r="B227" s="12"/>
      <c r="C227" s="12"/>
      <c r="D227" s="12"/>
      <c r="E227" s="12"/>
      <c r="F227" s="12"/>
      <c r="G227" s="55" t="s">
        <v>15</v>
      </c>
      <c r="H227" s="56">
        <f>SUM(G221:G226)</f>
        <v>0</v>
      </c>
    </row>
    <row r="228" spans="1:8" ht="17.25" thickBot="1" x14ac:dyDescent="0.35">
      <c r="A228" s="14" t="s">
        <v>21</v>
      </c>
      <c r="B228" s="14"/>
      <c r="C228" s="12"/>
      <c r="D228" s="12"/>
      <c r="E228" s="12"/>
      <c r="F228" s="12"/>
      <c r="G228" s="12"/>
      <c r="H228" s="13"/>
    </row>
    <row r="229" spans="1:8" ht="16.5" x14ac:dyDescent="0.3">
      <c r="A229" s="23" t="s">
        <v>22</v>
      </c>
      <c r="B229" s="25"/>
      <c r="C229" s="26" t="s">
        <v>23</v>
      </c>
      <c r="D229" s="26" t="s">
        <v>24</v>
      </c>
      <c r="E229" s="26" t="s">
        <v>25</v>
      </c>
      <c r="F229" s="26" t="s">
        <v>26</v>
      </c>
      <c r="G229" s="28" t="s">
        <v>11</v>
      </c>
      <c r="H229" s="29"/>
    </row>
    <row r="230" spans="1:8" ht="16.5" x14ac:dyDescent="0.3">
      <c r="A230" s="61"/>
      <c r="B230" s="63"/>
      <c r="C230" s="80"/>
      <c r="D230" s="81"/>
      <c r="E230" s="81"/>
      <c r="F230" s="82"/>
      <c r="G230" s="65"/>
      <c r="H230" s="37"/>
    </row>
    <row r="231" spans="1:8" ht="16.5" x14ac:dyDescent="0.3">
      <c r="A231" s="61"/>
      <c r="B231" s="63"/>
      <c r="C231" s="80"/>
      <c r="D231" s="81"/>
      <c r="E231" s="81"/>
      <c r="F231" s="117"/>
      <c r="G231" s="41"/>
      <c r="H231" s="37"/>
    </row>
    <row r="232" spans="1:8" ht="16.5" x14ac:dyDescent="0.3">
      <c r="A232" s="61"/>
      <c r="B232" s="63"/>
      <c r="C232" s="80"/>
      <c r="D232" s="81"/>
      <c r="E232" s="81"/>
      <c r="F232" s="80"/>
      <c r="G232" s="41"/>
      <c r="H232" s="37"/>
    </row>
    <row r="233" spans="1:8" ht="16.5" x14ac:dyDescent="0.3">
      <c r="A233" s="61"/>
      <c r="B233" s="63"/>
      <c r="C233" s="83"/>
      <c r="D233" s="64"/>
      <c r="E233" s="84"/>
      <c r="F233" s="41"/>
      <c r="G233" s="41"/>
      <c r="H233" s="37"/>
    </row>
    <row r="234" spans="1:8" ht="17.25" thickBot="1" x14ac:dyDescent="0.35">
      <c r="A234" s="48"/>
      <c r="B234" s="50"/>
      <c r="C234" s="50"/>
      <c r="D234" s="50"/>
      <c r="E234" s="50"/>
      <c r="F234" s="50"/>
      <c r="G234" s="85"/>
      <c r="H234" s="37"/>
    </row>
    <row r="235" spans="1:8" ht="17.25" thickBot="1" x14ac:dyDescent="0.35">
      <c r="A235" s="12"/>
      <c r="B235" s="12"/>
      <c r="C235" s="12"/>
      <c r="D235" s="12"/>
      <c r="E235" s="12"/>
      <c r="F235" s="12"/>
      <c r="G235" s="55" t="s">
        <v>15</v>
      </c>
      <c r="H235" s="56">
        <f>SUM(G230:G234)</f>
        <v>0</v>
      </c>
    </row>
    <row r="236" spans="1:8" ht="17.25" thickBot="1" x14ac:dyDescent="0.35">
      <c r="A236" s="14" t="s">
        <v>27</v>
      </c>
      <c r="B236" s="14"/>
      <c r="C236" s="12"/>
      <c r="D236" s="12"/>
      <c r="E236" s="12"/>
      <c r="F236" s="12"/>
      <c r="G236" s="12"/>
      <c r="H236" s="13"/>
    </row>
    <row r="237" spans="1:8" ht="16.5" x14ac:dyDescent="0.3">
      <c r="A237" s="86" t="s">
        <v>28</v>
      </c>
      <c r="B237" s="26"/>
      <c r="C237" s="26" t="s">
        <v>42</v>
      </c>
      <c r="D237" s="26" t="s">
        <v>30</v>
      </c>
      <c r="E237" s="27" t="s">
        <v>39</v>
      </c>
      <c r="F237" s="87" t="s">
        <v>10</v>
      </c>
      <c r="G237" s="60" t="s">
        <v>11</v>
      </c>
      <c r="H237" s="29"/>
    </row>
    <row r="238" spans="1:8" ht="16.5" x14ac:dyDescent="0.3">
      <c r="A238" s="61" t="str">
        <f>'[1]MANO DE OBRA'!C14</f>
        <v>CUADRILLA DE CONSTRUCCIÓN 0X2</v>
      </c>
      <c r="B238" s="63"/>
      <c r="C238" s="121">
        <f>'[1]MANO DE OBRA'!I14</f>
        <v>94900</v>
      </c>
      <c r="D238" s="89">
        <v>0.89229999999999998</v>
      </c>
      <c r="E238" s="65">
        <f>(100%+D238)*C238</f>
        <v>179579.27000000002</v>
      </c>
      <c r="F238" s="80">
        <v>5.9</v>
      </c>
      <c r="G238" s="36">
        <f>E238/F238</f>
        <v>30437.164406779662</v>
      </c>
      <c r="H238" s="37"/>
    </row>
    <row r="239" spans="1:8" ht="16.5" x14ac:dyDescent="0.3">
      <c r="A239" s="61"/>
      <c r="B239" s="63"/>
      <c r="C239" s="88"/>
      <c r="D239" s="89"/>
      <c r="E239" s="65"/>
      <c r="F239" s="80"/>
      <c r="G239" s="36"/>
      <c r="H239" s="37"/>
    </row>
    <row r="240" spans="1:8" ht="16.5" x14ac:dyDescent="0.3">
      <c r="A240" s="61"/>
      <c r="B240" s="63"/>
      <c r="C240" s="114"/>
      <c r="D240" s="64"/>
      <c r="E240" s="114"/>
      <c r="F240" s="41"/>
      <c r="G240" s="75"/>
      <c r="H240" s="37"/>
    </row>
    <row r="241" spans="1:8" ht="17.25" thickBot="1" x14ac:dyDescent="0.35">
      <c r="A241" s="76"/>
      <c r="B241" s="78"/>
      <c r="C241" s="78"/>
      <c r="D241" s="78"/>
      <c r="E241" s="78"/>
      <c r="F241" s="78"/>
      <c r="G241" s="77"/>
      <c r="H241" s="54"/>
    </row>
    <row r="242" spans="1:8" ht="17.25" thickBot="1" x14ac:dyDescent="0.35">
      <c r="A242" s="12"/>
      <c r="B242" s="12"/>
      <c r="C242" s="12"/>
      <c r="D242" s="12"/>
      <c r="E242" s="12"/>
      <c r="F242" s="12"/>
      <c r="G242" s="55" t="s">
        <v>15</v>
      </c>
      <c r="H242" s="56">
        <f>SUM(G238:G241)</f>
        <v>30437.164406779662</v>
      </c>
    </row>
    <row r="243" spans="1:8" ht="14.25" customHeight="1" thickBot="1" x14ac:dyDescent="0.35">
      <c r="A243" s="12"/>
      <c r="B243" s="12"/>
      <c r="C243" s="12"/>
      <c r="D243" s="12"/>
      <c r="E243" s="12"/>
      <c r="F243" s="12"/>
      <c r="G243" s="91"/>
      <c r="H243" s="13"/>
    </row>
    <row r="244" spans="1:8" ht="14.25" customHeight="1" thickBot="1" x14ac:dyDescent="0.35">
      <c r="A244" s="12"/>
      <c r="B244" s="12"/>
      <c r="C244" s="12"/>
      <c r="D244" s="12"/>
      <c r="E244" s="92" t="s">
        <v>31</v>
      </c>
      <c r="F244" s="93"/>
      <c r="G244" s="93"/>
      <c r="H244" s="106">
        <f>ROUND((H218+H227+H235+H242),0)</f>
        <v>39332</v>
      </c>
    </row>
    <row r="245" spans="1:8" ht="15" customHeight="1" x14ac:dyDescent="0.3">
      <c r="A245" s="12"/>
      <c r="B245" s="12"/>
      <c r="C245" s="12"/>
      <c r="D245" s="12"/>
      <c r="E245" s="92"/>
      <c r="F245" s="93"/>
      <c r="G245" s="93"/>
      <c r="H245" s="95"/>
    </row>
    <row r="246" spans="1:8" ht="67.5" customHeight="1" x14ac:dyDescent="0.3">
      <c r="A246" s="12"/>
      <c r="B246" s="12"/>
      <c r="C246" s="12"/>
      <c r="D246" s="12"/>
      <c r="E246" s="92"/>
      <c r="F246" s="93"/>
      <c r="G246" s="93"/>
      <c r="H246" s="95"/>
    </row>
    <row r="247" spans="1:8" ht="42" customHeight="1" thickBot="1" x14ac:dyDescent="0.35">
      <c r="A247" s="15"/>
      <c r="B247" s="12"/>
      <c r="C247" s="12"/>
      <c r="D247" s="12"/>
      <c r="E247" s="92"/>
      <c r="F247" s="93"/>
      <c r="G247" s="93"/>
      <c r="H247" s="95"/>
    </row>
    <row r="248" spans="1:8" x14ac:dyDescent="0.2">
      <c r="A248" s="5" t="s">
        <v>1</v>
      </c>
      <c r="B248" s="6"/>
      <c r="C248" s="6"/>
      <c r="D248" s="6"/>
      <c r="E248" s="6"/>
      <c r="F248" s="6"/>
      <c r="G248" s="6"/>
      <c r="H248" s="7"/>
    </row>
    <row r="249" spans="1:8" ht="16.5" customHeight="1" thickBot="1" x14ac:dyDescent="0.25">
      <c r="A249" s="8"/>
      <c r="B249" s="9"/>
      <c r="C249" s="9"/>
      <c r="D249" s="9"/>
      <c r="E249" s="9"/>
      <c r="F249" s="9"/>
      <c r="G249" s="9"/>
      <c r="H249" s="10"/>
    </row>
    <row r="250" spans="1:8" ht="16.5" x14ac:dyDescent="0.3">
      <c r="A250" s="11"/>
      <c r="B250" s="12"/>
      <c r="C250" s="12"/>
      <c r="D250" s="12"/>
      <c r="E250" s="12"/>
      <c r="F250" s="12"/>
      <c r="G250" s="12"/>
      <c r="H250" s="13"/>
    </row>
    <row r="251" spans="1:8" ht="16.5" x14ac:dyDescent="0.3">
      <c r="A251" s="11"/>
      <c r="B251" s="14"/>
      <c r="C251" s="12"/>
      <c r="D251" s="15"/>
      <c r="E251" s="14"/>
      <c r="F251" s="15"/>
      <c r="G251" s="14"/>
      <c r="H251" s="13"/>
    </row>
    <row r="252" spans="1:8" ht="15.75" x14ac:dyDescent="0.2">
      <c r="A252" s="16" t="s">
        <v>43</v>
      </c>
      <c r="B252" s="107" t="str">
        <f>'[1]PRESUPUESTO OFICIAL (Entidad)'!G15</f>
        <v>Retiro de material sobrante</v>
      </c>
      <c r="C252" s="108"/>
      <c r="D252" s="108"/>
      <c r="E252" s="108"/>
      <c r="F252" s="108"/>
      <c r="G252" s="99" t="s">
        <v>3</v>
      </c>
      <c r="H252" s="20">
        <f>+'[1]PRESUPUESTO OFICIAL (Entidad)'!C15</f>
        <v>1.6</v>
      </c>
    </row>
    <row r="253" spans="1:8" ht="16.5" x14ac:dyDescent="0.3">
      <c r="A253" s="11"/>
      <c r="B253" s="108"/>
      <c r="C253" s="108"/>
      <c r="D253" s="108"/>
      <c r="E253" s="108"/>
      <c r="F253" s="108"/>
      <c r="G253" s="99" t="s">
        <v>4</v>
      </c>
      <c r="H253" s="20" t="s">
        <v>33</v>
      </c>
    </row>
    <row r="254" spans="1:8" ht="16.5" x14ac:dyDescent="0.3">
      <c r="A254" s="11"/>
      <c r="B254" s="112"/>
      <c r="C254" s="112"/>
      <c r="D254" s="112"/>
      <c r="E254" s="112"/>
      <c r="F254" s="112"/>
      <c r="G254" s="14"/>
      <c r="H254" s="22"/>
    </row>
    <row r="255" spans="1:8" ht="16.5" x14ac:dyDescent="0.3">
      <c r="A255" s="11"/>
      <c r="B255" s="112"/>
      <c r="C255" s="112"/>
      <c r="D255" s="112"/>
      <c r="E255" s="112"/>
      <c r="F255" s="112"/>
      <c r="G255" s="14"/>
      <c r="H255" s="22"/>
    </row>
    <row r="256" spans="1:8" ht="16.5" x14ac:dyDescent="0.3">
      <c r="A256" s="14"/>
      <c r="B256" s="14"/>
      <c r="C256" s="12"/>
      <c r="D256" s="14"/>
      <c r="E256" s="14"/>
      <c r="F256" s="14"/>
      <c r="G256" s="14"/>
      <c r="H256" s="13"/>
    </row>
    <row r="257" spans="1:8" ht="17.25" thickBot="1" x14ac:dyDescent="0.35">
      <c r="A257" s="14" t="s">
        <v>6</v>
      </c>
      <c r="B257" s="14"/>
      <c r="C257" s="12"/>
      <c r="D257" s="12"/>
      <c r="E257" s="12"/>
      <c r="F257" s="12"/>
      <c r="G257" s="12"/>
      <c r="H257" s="13"/>
    </row>
    <row r="258" spans="1:8" ht="16.5" x14ac:dyDescent="0.3">
      <c r="A258" s="23" t="s">
        <v>7</v>
      </c>
      <c r="B258" s="24"/>
      <c r="C258" s="25"/>
      <c r="D258" s="26" t="s">
        <v>36</v>
      </c>
      <c r="E258" s="27" t="s">
        <v>44</v>
      </c>
      <c r="F258" s="26" t="s">
        <v>37</v>
      </c>
      <c r="G258" s="28" t="s">
        <v>11</v>
      </c>
      <c r="H258" s="29"/>
    </row>
    <row r="259" spans="1:8" ht="16.5" x14ac:dyDescent="0.3">
      <c r="A259" s="30" t="str">
        <f>[1]recursos!B10</f>
        <v>VOLQUETA 6 M3</v>
      </c>
      <c r="B259" s="31"/>
      <c r="C259" s="32"/>
      <c r="D259" s="33" t="s">
        <v>44</v>
      </c>
      <c r="E259" s="34">
        <f>[1]recursos!E10</f>
        <v>180000</v>
      </c>
      <c r="F259" s="80">
        <v>0.19</v>
      </c>
      <c r="G259" s="36">
        <f>+E259*F259</f>
        <v>34200</v>
      </c>
      <c r="H259" s="37"/>
    </row>
    <row r="260" spans="1:8" ht="16.5" x14ac:dyDescent="0.3">
      <c r="A260" s="38"/>
      <c r="B260" s="39"/>
      <c r="C260" s="40"/>
      <c r="D260" s="33"/>
      <c r="E260" s="34"/>
      <c r="F260" s="41"/>
      <c r="G260" s="36"/>
      <c r="H260" s="37"/>
    </row>
    <row r="261" spans="1:8" ht="16.5" x14ac:dyDescent="0.3">
      <c r="A261" s="113"/>
      <c r="B261" s="39"/>
      <c r="C261" s="40"/>
      <c r="D261" s="42"/>
      <c r="E261" s="42"/>
      <c r="F261" s="41"/>
      <c r="G261" s="43"/>
      <c r="H261" s="37"/>
    </row>
    <row r="262" spans="1:8" ht="16.5" x14ac:dyDescent="0.3">
      <c r="A262" s="113"/>
      <c r="B262" s="39"/>
      <c r="C262" s="40"/>
      <c r="D262" s="42"/>
      <c r="E262" s="42"/>
      <c r="F262" s="41"/>
      <c r="G262" s="43"/>
      <c r="H262" s="37"/>
    </row>
    <row r="263" spans="1:8" ht="16.5" x14ac:dyDescent="0.3">
      <c r="A263" s="113"/>
      <c r="B263" s="39"/>
      <c r="C263" s="40"/>
      <c r="D263" s="42"/>
      <c r="E263" s="42"/>
      <c r="F263" s="41"/>
      <c r="G263" s="43"/>
      <c r="H263" s="37"/>
    </row>
    <row r="264" spans="1:8" ht="16.5" x14ac:dyDescent="0.3">
      <c r="A264" s="44" t="s">
        <v>14</v>
      </c>
      <c r="B264" s="45"/>
      <c r="C264" s="46"/>
      <c r="D264" s="42"/>
      <c r="E264" s="42"/>
      <c r="F264" s="47">
        <v>0.1</v>
      </c>
      <c r="G264" s="43"/>
      <c r="H264" s="37"/>
    </row>
    <row r="265" spans="1:8" ht="17.25" thickBot="1" x14ac:dyDescent="0.35">
      <c r="A265" s="48"/>
      <c r="B265" s="49"/>
      <c r="C265" s="50"/>
      <c r="D265" s="51"/>
      <c r="E265" s="51"/>
      <c r="F265" s="52"/>
      <c r="G265" s="53"/>
      <c r="H265" s="54"/>
    </row>
    <row r="266" spans="1:8" ht="17.25" thickBot="1" x14ac:dyDescent="0.35">
      <c r="A266" s="12"/>
      <c r="B266" s="12"/>
      <c r="C266" s="12"/>
      <c r="D266" s="12"/>
      <c r="E266" s="12"/>
      <c r="F266" s="12"/>
      <c r="G266" s="55" t="s">
        <v>15</v>
      </c>
      <c r="H266" s="56">
        <f>SUM(G259:G265)</f>
        <v>34200</v>
      </c>
    </row>
    <row r="267" spans="1:8" ht="17.25" thickBot="1" x14ac:dyDescent="0.35">
      <c r="A267" s="14" t="s">
        <v>16</v>
      </c>
      <c r="B267" s="14"/>
      <c r="C267" s="12"/>
      <c r="D267" s="12"/>
      <c r="E267" s="12"/>
      <c r="F267" s="12"/>
      <c r="G267" s="12"/>
      <c r="H267" s="13"/>
    </row>
    <row r="268" spans="1:8" ht="16.5" x14ac:dyDescent="0.3">
      <c r="A268" s="57" t="s">
        <v>7</v>
      </c>
      <c r="B268" s="58"/>
      <c r="C268" s="59"/>
      <c r="D268" s="26" t="s">
        <v>8</v>
      </c>
      <c r="E268" s="26" t="s">
        <v>17</v>
      </c>
      <c r="F268" s="26" t="s">
        <v>10</v>
      </c>
      <c r="G268" s="60" t="s">
        <v>11</v>
      </c>
      <c r="H268" s="29"/>
    </row>
    <row r="269" spans="1:8" ht="16.5" x14ac:dyDescent="0.3">
      <c r="A269" s="122" t="s">
        <v>45</v>
      </c>
      <c r="B269" s="62"/>
      <c r="C269" s="63"/>
      <c r="D269" s="123" t="s">
        <v>46</v>
      </c>
      <c r="E269" s="124">
        <v>5000</v>
      </c>
      <c r="F269" s="41">
        <v>1</v>
      </c>
      <c r="G269" s="67">
        <f>E269*F269</f>
        <v>5000</v>
      </c>
      <c r="H269" s="37"/>
    </row>
    <row r="270" spans="1:8" ht="16.5" x14ac:dyDescent="0.3">
      <c r="A270" s="61"/>
      <c r="B270" s="62"/>
      <c r="C270" s="63"/>
      <c r="D270" s="42"/>
      <c r="E270" s="115"/>
      <c r="F270" s="115"/>
      <c r="G270" s="75"/>
      <c r="H270" s="37"/>
    </row>
    <row r="271" spans="1:8" ht="16.5" x14ac:dyDescent="0.3">
      <c r="A271" s="61"/>
      <c r="B271" s="62"/>
      <c r="C271" s="63"/>
      <c r="D271" s="71"/>
      <c r="E271" s="72"/>
      <c r="F271" s="116"/>
      <c r="G271" s="74"/>
      <c r="H271" s="37"/>
    </row>
    <row r="272" spans="1:8" ht="16.5" x14ac:dyDescent="0.3">
      <c r="A272" s="61"/>
      <c r="B272" s="62"/>
      <c r="C272" s="63"/>
      <c r="D272" s="71"/>
      <c r="E272" s="72"/>
      <c r="F272" s="116"/>
      <c r="G272" s="74"/>
      <c r="H272" s="37"/>
    </row>
    <row r="273" spans="1:8" ht="16.5" x14ac:dyDescent="0.3">
      <c r="A273" s="61" t="s">
        <v>20</v>
      </c>
      <c r="B273" s="62"/>
      <c r="C273" s="63"/>
      <c r="D273" s="42"/>
      <c r="E273" s="42"/>
      <c r="F273" s="47">
        <v>0.05</v>
      </c>
      <c r="G273" s="75"/>
      <c r="H273" s="37"/>
    </row>
    <row r="274" spans="1:8" ht="17.25" thickBot="1" x14ac:dyDescent="0.35">
      <c r="A274" s="76"/>
      <c r="B274" s="77"/>
      <c r="C274" s="78"/>
      <c r="D274" s="51"/>
      <c r="E274" s="51"/>
      <c r="F274" s="52"/>
      <c r="G274" s="79"/>
      <c r="H274" s="54"/>
    </row>
    <row r="275" spans="1:8" ht="17.25" thickBot="1" x14ac:dyDescent="0.35">
      <c r="A275" s="12"/>
      <c r="B275" s="12"/>
      <c r="C275" s="12"/>
      <c r="D275" s="12"/>
      <c r="E275" s="12"/>
      <c r="F275" s="12"/>
      <c r="G275" s="55" t="s">
        <v>15</v>
      </c>
      <c r="H275" s="56">
        <f>SUM(G269:G274)</f>
        <v>5000</v>
      </c>
    </row>
    <row r="276" spans="1:8" ht="17.25" thickBot="1" x14ac:dyDescent="0.35">
      <c r="A276" s="14" t="s">
        <v>21</v>
      </c>
      <c r="B276" s="14"/>
      <c r="C276" s="12"/>
      <c r="D276" s="12"/>
      <c r="E276" s="12"/>
      <c r="F276" s="12"/>
      <c r="G276" s="12"/>
      <c r="H276" s="13"/>
    </row>
    <row r="277" spans="1:8" ht="16.5" x14ac:dyDescent="0.3">
      <c r="A277" s="23" t="s">
        <v>22</v>
      </c>
      <c r="B277" s="25"/>
      <c r="C277" s="26" t="s">
        <v>33</v>
      </c>
      <c r="D277" s="26" t="s">
        <v>24</v>
      </c>
      <c r="E277" s="26" t="s">
        <v>25</v>
      </c>
      <c r="F277" s="26" t="s">
        <v>26</v>
      </c>
      <c r="G277" s="28" t="s">
        <v>11</v>
      </c>
      <c r="H277" s="29"/>
    </row>
    <row r="278" spans="1:8" ht="16.5" x14ac:dyDescent="0.3">
      <c r="A278" s="61" t="s">
        <v>47</v>
      </c>
      <c r="B278" s="63"/>
      <c r="C278" s="80">
        <v>1</v>
      </c>
      <c r="D278" s="125">
        <v>0</v>
      </c>
      <c r="E278" s="81">
        <f>+C278*D278</f>
        <v>0</v>
      </c>
      <c r="F278" s="82">
        <v>1900</v>
      </c>
      <c r="G278" s="65">
        <f>+F278*E278</f>
        <v>0</v>
      </c>
      <c r="H278" s="37"/>
    </row>
    <row r="279" spans="1:8" ht="16.5" x14ac:dyDescent="0.3">
      <c r="A279" s="61"/>
      <c r="B279" s="63"/>
      <c r="C279" s="80"/>
      <c r="D279" s="81"/>
      <c r="E279" s="81"/>
      <c r="F279" s="117"/>
      <c r="G279" s="41"/>
      <c r="H279" s="37"/>
    </row>
    <row r="280" spans="1:8" ht="16.5" x14ac:dyDescent="0.3">
      <c r="A280" s="61"/>
      <c r="B280" s="63"/>
      <c r="C280" s="80"/>
      <c r="D280" s="81"/>
      <c r="E280" s="81"/>
      <c r="F280" s="80"/>
      <c r="G280" s="41"/>
      <c r="H280" s="37"/>
    </row>
    <row r="281" spans="1:8" ht="16.5" x14ac:dyDescent="0.3">
      <c r="A281" s="61"/>
      <c r="B281" s="63"/>
      <c r="C281" s="83"/>
      <c r="D281" s="64"/>
      <c r="E281" s="84"/>
      <c r="F281" s="41"/>
      <c r="G281" s="41"/>
      <c r="H281" s="37"/>
    </row>
    <row r="282" spans="1:8" ht="17.25" thickBot="1" x14ac:dyDescent="0.35">
      <c r="A282" s="48"/>
      <c r="B282" s="50"/>
      <c r="C282" s="50"/>
      <c r="D282" s="50"/>
      <c r="E282" s="50"/>
      <c r="F282" s="50"/>
      <c r="G282" s="85"/>
      <c r="H282" s="37"/>
    </row>
    <row r="283" spans="1:8" ht="17.25" thickBot="1" x14ac:dyDescent="0.35">
      <c r="A283" s="12"/>
      <c r="B283" s="12"/>
      <c r="C283" s="12"/>
      <c r="D283" s="12"/>
      <c r="E283" s="12"/>
      <c r="F283" s="12"/>
      <c r="G283" s="55" t="s">
        <v>15</v>
      </c>
      <c r="H283" s="56">
        <f>SUM(G278:G282)</f>
        <v>0</v>
      </c>
    </row>
    <row r="284" spans="1:8" ht="17.25" thickBot="1" x14ac:dyDescent="0.35">
      <c r="A284" s="14" t="s">
        <v>27</v>
      </c>
      <c r="B284" s="14"/>
      <c r="C284" s="12"/>
      <c r="D284" s="12"/>
      <c r="E284" s="12"/>
      <c r="F284" s="12"/>
      <c r="G284" s="12"/>
      <c r="H284" s="13"/>
    </row>
    <row r="285" spans="1:8" ht="16.5" x14ac:dyDescent="0.3">
      <c r="A285" s="86" t="s">
        <v>28</v>
      </c>
      <c r="B285" s="26"/>
      <c r="C285" s="26" t="s">
        <v>29</v>
      </c>
      <c r="D285" s="26" t="s">
        <v>30</v>
      </c>
      <c r="E285" s="27" t="s">
        <v>29</v>
      </c>
      <c r="F285" s="87" t="s">
        <v>37</v>
      </c>
      <c r="G285" s="60" t="s">
        <v>11</v>
      </c>
      <c r="H285" s="29"/>
    </row>
    <row r="286" spans="1:8" ht="16.5" x14ac:dyDescent="0.3">
      <c r="A286" s="61" t="str">
        <f>'[1]MANO DE OBRA'!C13</f>
        <v>CUADRILLA DE CONSTRUCCIÓN 0X1</v>
      </c>
      <c r="B286" s="63"/>
      <c r="C286" s="88">
        <f>'[1]MANO DE OBRA'!L13</f>
        <v>7445</v>
      </c>
      <c r="D286" s="89">
        <v>0.89229999999999998</v>
      </c>
      <c r="E286" s="65">
        <f>(100%+D286)*C286</f>
        <v>14088.173500000001</v>
      </c>
      <c r="F286" s="80">
        <v>1.2</v>
      </c>
      <c r="G286" s="36">
        <f>E286/F286</f>
        <v>11740.144583333335</v>
      </c>
      <c r="H286" s="37"/>
    </row>
    <row r="287" spans="1:8" ht="16.5" x14ac:dyDescent="0.3">
      <c r="A287" s="61"/>
      <c r="B287" s="63"/>
      <c r="C287" s="105"/>
      <c r="D287" s="89"/>
      <c r="E287" s="65"/>
      <c r="F287" s="41"/>
      <c r="G287" s="36"/>
      <c r="H287" s="37"/>
    </row>
    <row r="288" spans="1:8" ht="16.5" x14ac:dyDescent="0.3">
      <c r="A288" s="61"/>
      <c r="B288" s="63"/>
      <c r="C288" s="114"/>
      <c r="D288" s="64"/>
      <c r="E288" s="114"/>
      <c r="F288" s="41"/>
      <c r="G288" s="75"/>
      <c r="H288" s="37"/>
    </row>
    <row r="289" spans="1:8" ht="17.25" thickBot="1" x14ac:dyDescent="0.35">
      <c r="A289" s="76"/>
      <c r="B289" s="78"/>
      <c r="C289" s="78"/>
      <c r="D289" s="78"/>
      <c r="E289" s="78"/>
      <c r="F289" s="78"/>
      <c r="G289" s="77"/>
      <c r="H289" s="54"/>
    </row>
    <row r="290" spans="1:8" ht="17.25" thickBot="1" x14ac:dyDescent="0.35">
      <c r="A290" s="12"/>
      <c r="B290" s="12"/>
      <c r="C290" s="12"/>
      <c r="D290" s="12"/>
      <c r="E290" s="12"/>
      <c r="F290" s="12"/>
      <c r="G290" s="55" t="s">
        <v>15</v>
      </c>
      <c r="H290" s="56">
        <f>SUM(G286:G289)</f>
        <v>11740.144583333335</v>
      </c>
    </row>
    <row r="291" spans="1:8" ht="17.25" thickBot="1" x14ac:dyDescent="0.35">
      <c r="A291" s="12"/>
      <c r="B291" s="12"/>
      <c r="C291" s="12"/>
      <c r="D291" s="12"/>
      <c r="E291" s="12"/>
      <c r="F291" s="12"/>
      <c r="G291" s="91"/>
      <c r="H291" s="13"/>
    </row>
    <row r="292" spans="1:8" ht="17.25" thickBot="1" x14ac:dyDescent="0.35">
      <c r="A292" s="12"/>
      <c r="B292" s="12"/>
      <c r="C292" s="12"/>
      <c r="D292" s="12"/>
      <c r="E292" s="92" t="s">
        <v>31</v>
      </c>
      <c r="F292" s="93"/>
      <c r="G292" s="93"/>
      <c r="H292" s="106">
        <f>ROUND((H266+H275+H283+H290),0)</f>
        <v>50940</v>
      </c>
    </row>
    <row r="293" spans="1:8" ht="16.5" x14ac:dyDescent="0.3">
      <c r="A293" s="12"/>
      <c r="B293" s="12"/>
      <c r="C293" s="12"/>
      <c r="D293" s="12"/>
      <c r="E293" s="92"/>
      <c r="F293" s="93"/>
      <c r="G293" s="93"/>
      <c r="H293" s="126"/>
    </row>
    <row r="294" spans="1:8" ht="16.5" x14ac:dyDescent="0.3">
      <c r="A294" s="12"/>
      <c r="B294" s="12"/>
      <c r="C294" s="12"/>
      <c r="D294" s="12"/>
      <c r="E294" s="92"/>
      <c r="F294" s="93"/>
      <c r="G294" s="93"/>
      <c r="H294" s="126"/>
    </row>
    <row r="295" spans="1:8" ht="16.5" x14ac:dyDescent="0.3">
      <c r="A295" s="12"/>
      <c r="B295" s="12"/>
      <c r="C295" s="12"/>
      <c r="D295" s="12"/>
      <c r="E295" s="92"/>
      <c r="F295" s="93"/>
      <c r="G295" s="93"/>
      <c r="H295" s="126"/>
    </row>
    <row r="296" spans="1:8" ht="16.5" x14ac:dyDescent="0.3">
      <c r="A296" s="12"/>
      <c r="B296" s="12"/>
      <c r="C296" s="12"/>
      <c r="D296" s="12"/>
      <c r="E296" s="92"/>
      <c r="F296" s="93"/>
      <c r="G296" s="93"/>
      <c r="H296" s="126"/>
    </row>
    <row r="297" spans="1:8" ht="16.5" x14ac:dyDescent="0.3">
      <c r="A297" s="12"/>
      <c r="B297" s="12"/>
      <c r="C297" s="12"/>
      <c r="D297" s="12"/>
      <c r="E297" s="92"/>
      <c r="F297" s="93"/>
      <c r="G297" s="93"/>
      <c r="H297" s="126"/>
    </row>
    <row r="298" spans="1:8" ht="16.5" x14ac:dyDescent="0.3">
      <c r="A298" s="12"/>
      <c r="B298" s="12"/>
      <c r="C298" s="12"/>
      <c r="D298" s="12"/>
      <c r="E298" s="92"/>
      <c r="F298" s="93"/>
      <c r="G298" s="93"/>
      <c r="H298" s="126"/>
    </row>
    <row r="299" spans="1:8" ht="16.5" x14ac:dyDescent="0.3">
      <c r="A299" s="12"/>
      <c r="B299" s="12"/>
      <c r="C299" s="12"/>
      <c r="D299" s="12"/>
      <c r="E299" s="92"/>
      <c r="F299" s="93"/>
      <c r="G299" s="93"/>
      <c r="H299" s="126"/>
    </row>
    <row r="300" spans="1:8" ht="16.5" x14ac:dyDescent="0.3">
      <c r="A300" s="4" t="s">
        <v>48</v>
      </c>
      <c r="B300" s="4" t="str">
        <f>'[1]PRESUPUESTO OFICIAL (Entidad)'!G16</f>
        <v>SISTEMA DE DRENAJE</v>
      </c>
      <c r="D300" s="12"/>
      <c r="E300" s="92"/>
      <c r="F300" s="93"/>
      <c r="G300" s="93"/>
      <c r="H300" s="95"/>
    </row>
    <row r="301" spans="1:8" ht="15" thickBot="1" x14ac:dyDescent="0.25"/>
    <row r="302" spans="1:8" x14ac:dyDescent="0.2">
      <c r="A302" s="5" t="s">
        <v>1</v>
      </c>
      <c r="B302" s="6"/>
      <c r="C302" s="6"/>
      <c r="D302" s="6"/>
      <c r="E302" s="6"/>
      <c r="F302" s="6"/>
      <c r="G302" s="6"/>
      <c r="H302" s="7"/>
    </row>
    <row r="303" spans="1:8" ht="15" thickBot="1" x14ac:dyDescent="0.25">
      <c r="A303" s="8"/>
      <c r="B303" s="9"/>
      <c r="C303" s="9"/>
      <c r="D303" s="9"/>
      <c r="E303" s="9"/>
      <c r="F303" s="9"/>
      <c r="G303" s="9"/>
      <c r="H303" s="10"/>
    </row>
    <row r="306" spans="1:8" ht="15.75" x14ac:dyDescent="0.2">
      <c r="A306" s="16" t="s">
        <v>43</v>
      </c>
      <c r="B306" s="107" t="str">
        <f>'[1]PRESUPUESTO OFICIAL (Entidad)'!G17</f>
        <v xml:space="preserve">Geosintetico  impermeable Impertex </v>
      </c>
      <c r="C306" s="107"/>
      <c r="D306" s="107"/>
      <c r="E306" s="107"/>
      <c r="F306" s="107"/>
      <c r="G306" s="99" t="s">
        <v>3</v>
      </c>
      <c r="H306" s="20">
        <v>2.1</v>
      </c>
    </row>
    <row r="307" spans="1:8" ht="24.75" customHeight="1" x14ac:dyDescent="0.3">
      <c r="A307" s="11"/>
      <c r="B307" s="107"/>
      <c r="C307" s="107"/>
      <c r="D307" s="107"/>
      <c r="E307" s="107"/>
      <c r="F307" s="107"/>
      <c r="G307" s="99" t="s">
        <v>4</v>
      </c>
      <c r="H307" s="20" t="s">
        <v>5</v>
      </c>
    </row>
    <row r="308" spans="1:8" ht="16.5" x14ac:dyDescent="0.3">
      <c r="A308" s="11"/>
      <c r="B308" s="112"/>
      <c r="C308" s="112"/>
      <c r="D308" s="112"/>
      <c r="E308" s="112"/>
      <c r="F308" s="112"/>
      <c r="G308" s="14"/>
      <c r="H308" s="22"/>
    </row>
    <row r="309" spans="1:8" ht="16.5" x14ac:dyDescent="0.3">
      <c r="A309" s="14"/>
      <c r="B309" s="14"/>
      <c r="C309" s="12"/>
      <c r="D309" s="14"/>
      <c r="E309" s="14"/>
      <c r="F309" s="14"/>
      <c r="G309" s="14"/>
      <c r="H309" s="13"/>
    </row>
    <row r="310" spans="1:8" ht="17.25" thickBot="1" x14ac:dyDescent="0.35">
      <c r="A310" s="14" t="s">
        <v>6</v>
      </c>
      <c r="B310" s="14"/>
      <c r="C310" s="12"/>
      <c r="D310" s="12"/>
      <c r="E310" s="12"/>
      <c r="F310" s="12"/>
      <c r="G310" s="12"/>
      <c r="H310" s="13"/>
    </row>
    <row r="311" spans="1:8" ht="16.5" x14ac:dyDescent="0.3">
      <c r="A311" s="23" t="s">
        <v>7</v>
      </c>
      <c r="B311" s="24"/>
      <c r="C311" s="25"/>
      <c r="D311" s="26" t="s">
        <v>36</v>
      </c>
      <c r="E311" s="27" t="s">
        <v>49</v>
      </c>
      <c r="F311" s="26" t="s">
        <v>37</v>
      </c>
      <c r="G311" s="28" t="s">
        <v>11</v>
      </c>
      <c r="H311" s="29"/>
    </row>
    <row r="312" spans="1:8" ht="16.5" x14ac:dyDescent="0.3">
      <c r="A312" s="127" t="str">
        <f>[1]recursos!B43</f>
        <v>PISTOLA DE CALOR 2,000 W</v>
      </c>
      <c r="B312" s="128"/>
      <c r="C312" s="129"/>
      <c r="D312" s="69" t="s">
        <v>50</v>
      </c>
      <c r="E312" s="34">
        <f>[1]recursos!E43</f>
        <v>52000</v>
      </c>
      <c r="F312" s="41">
        <v>50</v>
      </c>
      <c r="G312" s="36">
        <v>1040</v>
      </c>
      <c r="H312" s="37"/>
    </row>
    <row r="313" spans="1:8" ht="16.5" x14ac:dyDescent="0.3">
      <c r="A313" s="61"/>
      <c r="B313" s="62"/>
      <c r="C313" s="63"/>
      <c r="D313" s="64"/>
      <c r="E313" s="34"/>
      <c r="F313" s="66"/>
      <c r="G313" s="67"/>
      <c r="H313" s="37"/>
    </row>
    <row r="314" spans="1:8" ht="16.5" x14ac:dyDescent="0.3">
      <c r="A314" s="38"/>
      <c r="B314" s="39"/>
      <c r="C314" s="40"/>
      <c r="D314" s="69"/>
      <c r="E314" s="42"/>
      <c r="F314" s="41"/>
      <c r="G314" s="43"/>
      <c r="H314" s="37"/>
    </row>
    <row r="315" spans="1:8" ht="16.5" x14ac:dyDescent="0.3">
      <c r="A315" s="38"/>
      <c r="B315" s="39"/>
      <c r="C315" s="40"/>
      <c r="D315" s="69"/>
      <c r="E315" s="42"/>
      <c r="F315" s="41"/>
      <c r="G315" s="43"/>
      <c r="H315" s="37"/>
    </row>
    <row r="316" spans="1:8" ht="16.5" x14ac:dyDescent="0.3">
      <c r="A316" s="38"/>
      <c r="B316" s="39"/>
      <c r="C316" s="40"/>
      <c r="D316" s="69"/>
      <c r="E316" s="42"/>
      <c r="F316" s="41"/>
      <c r="G316" s="43"/>
      <c r="H316" s="37"/>
    </row>
    <row r="317" spans="1:8" ht="16.5" x14ac:dyDescent="0.3">
      <c r="A317" s="44" t="s">
        <v>14</v>
      </c>
      <c r="B317" s="45"/>
      <c r="C317" s="46"/>
      <c r="D317" s="69"/>
      <c r="E317" s="42"/>
      <c r="F317" s="47">
        <v>0.1</v>
      </c>
      <c r="G317" s="43">
        <f>F317*H344</f>
        <v>1028.8395677083333</v>
      </c>
      <c r="H317" s="37"/>
    </row>
    <row r="318" spans="1:8" ht="17.25" thickBot="1" x14ac:dyDescent="0.35">
      <c r="A318" s="48"/>
      <c r="B318" s="49"/>
      <c r="C318" s="50"/>
      <c r="D318" s="130"/>
      <c r="E318" s="51"/>
      <c r="F318" s="52"/>
      <c r="G318" s="53"/>
      <c r="H318" s="54"/>
    </row>
    <row r="319" spans="1:8" ht="17.25" thickBot="1" x14ac:dyDescent="0.35">
      <c r="A319" s="12"/>
      <c r="B319" s="12"/>
      <c r="C319" s="12"/>
      <c r="D319" s="12"/>
      <c r="E319" s="12"/>
      <c r="F319" s="12"/>
      <c r="G319" s="55" t="s">
        <v>15</v>
      </c>
      <c r="H319" s="56">
        <f>SUM(G312:G318)</f>
        <v>2068.8395677083336</v>
      </c>
    </row>
    <row r="320" spans="1:8" ht="17.25" thickBot="1" x14ac:dyDescent="0.35">
      <c r="A320" s="14" t="s">
        <v>16</v>
      </c>
      <c r="B320" s="14"/>
      <c r="C320" s="12"/>
      <c r="D320" s="12"/>
      <c r="E320" s="12"/>
      <c r="F320" s="12"/>
      <c r="G320" s="12"/>
      <c r="H320" s="13"/>
    </row>
    <row r="321" spans="1:8" ht="16.5" x14ac:dyDescent="0.3">
      <c r="A321" s="57" t="s">
        <v>7</v>
      </c>
      <c r="B321" s="58"/>
      <c r="C321" s="59"/>
      <c r="D321" s="26" t="s">
        <v>8</v>
      </c>
      <c r="E321" s="26" t="s">
        <v>17</v>
      </c>
      <c r="F321" s="26" t="s">
        <v>10</v>
      </c>
      <c r="G321" s="60" t="s">
        <v>11</v>
      </c>
      <c r="H321" s="29"/>
    </row>
    <row r="322" spans="1:8" ht="16.5" x14ac:dyDescent="0.3">
      <c r="A322" s="131" t="str">
        <f>[1]recursos!B60</f>
        <v>GEOSINTETICO  IMPERMEABLE IMPERTEX O SIMILAR</v>
      </c>
      <c r="B322" s="62"/>
      <c r="C322" s="63"/>
      <c r="D322" s="64" t="s">
        <v>51</v>
      </c>
      <c r="E322" s="65">
        <f>[1]recursos!E60</f>
        <v>31576.2</v>
      </c>
      <c r="F322" s="66">
        <v>1</v>
      </c>
      <c r="G322" s="67">
        <f>E322*F322</f>
        <v>31576.2</v>
      </c>
      <c r="H322" s="37"/>
    </row>
    <row r="323" spans="1:8" ht="16.5" x14ac:dyDescent="0.3">
      <c r="A323" s="131"/>
      <c r="B323" s="62"/>
      <c r="C323" s="63"/>
      <c r="D323" s="64"/>
      <c r="E323" s="65"/>
      <c r="F323" s="66"/>
      <c r="G323" s="67"/>
      <c r="H323" s="37"/>
    </row>
    <row r="324" spans="1:8" ht="16.5" x14ac:dyDescent="0.3">
      <c r="A324" s="61"/>
      <c r="B324" s="62"/>
      <c r="C324" s="63"/>
      <c r="D324" s="64"/>
      <c r="E324" s="65"/>
      <c r="F324" s="66"/>
      <c r="G324" s="67"/>
      <c r="H324" s="37"/>
    </row>
    <row r="325" spans="1:8" ht="16.5" x14ac:dyDescent="0.3">
      <c r="A325" s="61"/>
      <c r="B325" s="62"/>
      <c r="C325" s="63"/>
      <c r="D325" s="64"/>
      <c r="E325" s="65"/>
      <c r="F325" s="66"/>
      <c r="G325" s="67"/>
      <c r="H325" s="37"/>
    </row>
    <row r="326" spans="1:8" ht="16.5" x14ac:dyDescent="0.3">
      <c r="A326" s="61" t="s">
        <v>20</v>
      </c>
      <c r="B326" s="62"/>
      <c r="C326" s="63"/>
      <c r="D326" s="42"/>
      <c r="E326" s="42"/>
      <c r="F326" s="47">
        <v>0.05</v>
      </c>
      <c r="G326" s="75">
        <f>+F326*G322</f>
        <v>1578.8100000000002</v>
      </c>
      <c r="H326" s="37"/>
    </row>
    <row r="327" spans="1:8" ht="17.25" thickBot="1" x14ac:dyDescent="0.35">
      <c r="A327" s="76"/>
      <c r="B327" s="77"/>
      <c r="C327" s="78"/>
      <c r="D327" s="51"/>
      <c r="E327" s="51"/>
      <c r="F327" s="52"/>
      <c r="G327" s="79"/>
      <c r="H327" s="54"/>
    </row>
    <row r="328" spans="1:8" ht="17.25" thickBot="1" x14ac:dyDescent="0.35">
      <c r="A328" s="12"/>
      <c r="B328" s="12"/>
      <c r="C328" s="12"/>
      <c r="D328" s="12"/>
      <c r="E328" s="12"/>
      <c r="F328" s="12"/>
      <c r="G328" s="55" t="s">
        <v>15</v>
      </c>
      <c r="H328" s="56">
        <f>SUM(G322:G327)</f>
        <v>33155.01</v>
      </c>
    </row>
    <row r="329" spans="1:8" ht="17.25" thickBot="1" x14ac:dyDescent="0.35">
      <c r="A329" s="14" t="s">
        <v>21</v>
      </c>
      <c r="B329" s="14"/>
      <c r="C329" s="12"/>
      <c r="D329" s="12"/>
      <c r="E329" s="12"/>
      <c r="F329" s="12"/>
      <c r="G329" s="12"/>
      <c r="H329" s="13"/>
    </row>
    <row r="330" spans="1:8" ht="16.5" x14ac:dyDescent="0.3">
      <c r="A330" s="23" t="s">
        <v>22</v>
      </c>
      <c r="B330" s="25"/>
      <c r="C330" s="26" t="s">
        <v>23</v>
      </c>
      <c r="D330" s="26" t="s">
        <v>24</v>
      </c>
      <c r="E330" s="26" t="s">
        <v>25</v>
      </c>
      <c r="F330" s="26" t="s">
        <v>26</v>
      </c>
      <c r="G330" s="28" t="s">
        <v>11</v>
      </c>
      <c r="H330" s="29"/>
    </row>
    <row r="331" spans="1:8" ht="16.5" x14ac:dyDescent="0.3">
      <c r="A331" s="61" t="s">
        <v>52</v>
      </c>
      <c r="B331" s="63"/>
      <c r="C331" s="132"/>
      <c r="D331" s="133"/>
      <c r="E331" s="133"/>
      <c r="F331" s="134"/>
      <c r="G331" s="135"/>
      <c r="H331" s="37"/>
    </row>
    <row r="332" spans="1:8" ht="16.5" x14ac:dyDescent="0.3">
      <c r="A332" s="61"/>
      <c r="B332" s="63"/>
      <c r="C332" s="80"/>
      <c r="D332" s="81"/>
      <c r="E332" s="81"/>
      <c r="F332" s="82"/>
      <c r="G332" s="65"/>
      <c r="H332" s="37"/>
    </row>
    <row r="333" spans="1:8" ht="16.5" x14ac:dyDescent="0.3">
      <c r="A333" s="61"/>
      <c r="B333" s="63"/>
      <c r="C333" s="80"/>
      <c r="D333" s="81"/>
      <c r="E333" s="81"/>
      <c r="F333" s="80"/>
      <c r="G333" s="41"/>
      <c r="H333" s="37"/>
    </row>
    <row r="334" spans="1:8" ht="16.5" x14ac:dyDescent="0.3">
      <c r="A334" s="61"/>
      <c r="B334" s="63"/>
      <c r="C334" s="83"/>
      <c r="D334" s="64"/>
      <c r="E334" s="84"/>
      <c r="F334" s="41"/>
      <c r="G334" s="41"/>
      <c r="H334" s="37"/>
    </row>
    <row r="335" spans="1:8" ht="17.25" thickBot="1" x14ac:dyDescent="0.35">
      <c r="A335" s="48"/>
      <c r="B335" s="50"/>
      <c r="C335" s="50"/>
      <c r="D335" s="50"/>
      <c r="E335" s="50"/>
      <c r="F335" s="50"/>
      <c r="G335" s="85"/>
      <c r="H335" s="37"/>
    </row>
    <row r="336" spans="1:8" ht="17.25" thickBot="1" x14ac:dyDescent="0.35">
      <c r="A336" s="12"/>
      <c r="B336" s="12"/>
      <c r="C336" s="12"/>
      <c r="D336" s="12"/>
      <c r="E336" s="12"/>
      <c r="F336" s="12"/>
      <c r="G336" s="55" t="s">
        <v>15</v>
      </c>
      <c r="H336" s="56">
        <f>SUM(G331:G335)</f>
        <v>0</v>
      </c>
    </row>
    <row r="337" spans="1:8" ht="17.25" thickBot="1" x14ac:dyDescent="0.35">
      <c r="A337" s="14" t="s">
        <v>27</v>
      </c>
      <c r="B337" s="14"/>
      <c r="C337" s="12"/>
      <c r="D337" s="12"/>
      <c r="E337" s="12"/>
      <c r="F337" s="12"/>
      <c r="G337" s="12"/>
      <c r="H337" s="13"/>
    </row>
    <row r="338" spans="1:8" ht="16.5" x14ac:dyDescent="0.3">
      <c r="A338" s="86" t="s">
        <v>28</v>
      </c>
      <c r="B338" s="26"/>
      <c r="C338" s="26" t="s">
        <v>53</v>
      </c>
      <c r="D338" s="26" t="s">
        <v>30</v>
      </c>
      <c r="E338" s="27" t="s">
        <v>39</v>
      </c>
      <c r="F338" s="87" t="s">
        <v>37</v>
      </c>
      <c r="G338" s="60" t="s">
        <v>11</v>
      </c>
      <c r="H338" s="29"/>
    </row>
    <row r="339" spans="1:8" ht="16.5" x14ac:dyDescent="0.3">
      <c r="A339" s="61" t="str">
        <f>'[1]MANO DE OBRA'!C20</f>
        <v>CUADRILLA DE CONSTRUCCIÓN 1X4</v>
      </c>
      <c r="B339" s="63"/>
      <c r="C339" s="88">
        <f>'[1]MANO DE OBRA'!I20</f>
        <v>260975</v>
      </c>
      <c r="D339" s="89">
        <v>0.89229999999999998</v>
      </c>
      <c r="E339" s="65">
        <f>(100%+D339)*C339</f>
        <v>493842.99250000005</v>
      </c>
      <c r="F339" s="41">
        <v>48</v>
      </c>
      <c r="G339" s="36">
        <f>E339/F339</f>
        <v>10288.395677083334</v>
      </c>
      <c r="H339" s="37"/>
    </row>
    <row r="340" spans="1:8" ht="16.5" x14ac:dyDescent="0.3">
      <c r="A340" s="61"/>
      <c r="B340" s="63"/>
      <c r="C340" s="105"/>
      <c r="D340" s="89"/>
      <c r="E340" s="65"/>
      <c r="F340" s="41"/>
      <c r="G340" s="36"/>
      <c r="H340" s="37"/>
    </row>
    <row r="341" spans="1:8" ht="16.5" x14ac:dyDescent="0.3">
      <c r="A341" s="61"/>
      <c r="B341" s="63"/>
      <c r="C341" s="114"/>
      <c r="D341" s="64"/>
      <c r="E341" s="114"/>
      <c r="F341" s="41"/>
      <c r="G341" s="75"/>
      <c r="H341" s="37"/>
    </row>
    <row r="342" spans="1:8" ht="16.5" x14ac:dyDescent="0.3">
      <c r="A342" s="61"/>
      <c r="B342" s="63"/>
      <c r="C342" s="114"/>
      <c r="D342" s="64"/>
      <c r="E342" s="114"/>
      <c r="F342" s="41"/>
      <c r="G342" s="75"/>
      <c r="H342" s="37"/>
    </row>
    <row r="343" spans="1:8" ht="17.25" thickBot="1" x14ac:dyDescent="0.35">
      <c r="A343" s="76"/>
      <c r="B343" s="78"/>
      <c r="C343" s="78"/>
      <c r="D343" s="78"/>
      <c r="E343" s="78"/>
      <c r="F343" s="78"/>
      <c r="G343" s="77"/>
      <c r="H343" s="54"/>
    </row>
    <row r="344" spans="1:8" ht="17.25" thickBot="1" x14ac:dyDescent="0.35">
      <c r="A344" s="12"/>
      <c r="B344" s="12"/>
      <c r="C344" s="12"/>
      <c r="D344" s="12"/>
      <c r="E344" s="12"/>
      <c r="F344" s="12"/>
      <c r="G344" s="55" t="s">
        <v>15</v>
      </c>
      <c r="H344" s="56">
        <f>SUM(G339:G343)</f>
        <v>10288.395677083334</v>
      </c>
    </row>
    <row r="345" spans="1:8" ht="17.25" thickBot="1" x14ac:dyDescent="0.35">
      <c r="A345" s="12"/>
      <c r="B345" s="12"/>
      <c r="C345" s="12"/>
      <c r="D345" s="12"/>
      <c r="E345" s="12"/>
      <c r="F345" s="12"/>
      <c r="G345" s="91"/>
      <c r="H345" s="13"/>
    </row>
    <row r="346" spans="1:8" ht="17.25" thickBot="1" x14ac:dyDescent="0.35">
      <c r="A346" s="12"/>
      <c r="B346" s="12"/>
      <c r="C346" s="12"/>
      <c r="D346" s="12"/>
      <c r="E346" s="92" t="s">
        <v>31</v>
      </c>
      <c r="F346" s="93"/>
      <c r="G346" s="93"/>
      <c r="H346" s="106">
        <f>ROUND((H319+H328+H336+H344),0)</f>
        <v>45512</v>
      </c>
    </row>
    <row r="349" spans="1:8" ht="15" thickBot="1" x14ac:dyDescent="0.25"/>
    <row r="350" spans="1:8" x14ac:dyDescent="0.2">
      <c r="A350" s="5" t="s">
        <v>1</v>
      </c>
      <c r="B350" s="6"/>
      <c r="C350" s="6"/>
      <c r="D350" s="6"/>
      <c r="E350" s="6"/>
      <c r="F350" s="6"/>
      <c r="G350" s="6"/>
      <c r="H350" s="7"/>
    </row>
    <row r="351" spans="1:8" ht="15" thickBot="1" x14ac:dyDescent="0.25">
      <c r="A351" s="8"/>
      <c r="B351" s="9"/>
      <c r="C351" s="9"/>
      <c r="D351" s="9"/>
      <c r="E351" s="9"/>
      <c r="F351" s="9"/>
      <c r="G351" s="9"/>
      <c r="H351" s="10"/>
    </row>
    <row r="354" spans="1:8" ht="15" x14ac:dyDescent="0.25">
      <c r="A354" s="136"/>
      <c r="B354" s="136"/>
    </row>
    <row r="356" spans="1:8" ht="15.75" x14ac:dyDescent="0.2">
      <c r="A356" s="16" t="s">
        <v>43</v>
      </c>
      <c r="B356" s="107" t="str">
        <f>'[1]PRESUPUESTO OFICIAL (Entidad)'!G18</f>
        <v>Suministro e Instalación geotextil NT 1800)</v>
      </c>
      <c r="C356" s="107"/>
      <c r="D356" s="107"/>
      <c r="E356" s="107"/>
      <c r="F356" s="107"/>
      <c r="G356" s="99" t="s">
        <v>3</v>
      </c>
      <c r="H356" s="20" t="s">
        <v>54</v>
      </c>
    </row>
    <row r="357" spans="1:8" ht="22.5" customHeight="1" x14ac:dyDescent="0.3">
      <c r="A357" s="11"/>
      <c r="B357" s="107"/>
      <c r="C357" s="107"/>
      <c r="D357" s="107"/>
      <c r="E357" s="107"/>
      <c r="F357" s="107"/>
      <c r="G357" s="99" t="s">
        <v>4</v>
      </c>
      <c r="H357" s="20" t="s">
        <v>5</v>
      </c>
    </row>
    <row r="358" spans="1:8" ht="16.5" x14ac:dyDescent="0.3">
      <c r="A358" s="11"/>
      <c r="B358" s="112"/>
      <c r="C358" s="112"/>
      <c r="D358" s="112"/>
      <c r="E358" s="112"/>
      <c r="F358" s="112"/>
      <c r="G358" s="14"/>
      <c r="H358" s="22"/>
    </row>
    <row r="359" spans="1:8" ht="16.5" x14ac:dyDescent="0.3">
      <c r="A359" s="14"/>
      <c r="B359" s="14"/>
      <c r="C359" s="12"/>
      <c r="D359" s="14"/>
      <c r="E359" s="14"/>
      <c r="F359" s="14"/>
      <c r="G359" s="14"/>
      <c r="H359" s="13"/>
    </row>
    <row r="360" spans="1:8" ht="17.25" thickBot="1" x14ac:dyDescent="0.35">
      <c r="A360" s="14" t="s">
        <v>6</v>
      </c>
      <c r="B360" s="14"/>
      <c r="C360" s="12"/>
      <c r="D360" s="12"/>
      <c r="E360" s="12"/>
      <c r="F360" s="12"/>
      <c r="G360" s="12"/>
      <c r="H360" s="13"/>
    </row>
    <row r="361" spans="1:8" ht="16.5" x14ac:dyDescent="0.3">
      <c r="A361" s="23" t="s">
        <v>7</v>
      </c>
      <c r="B361" s="24"/>
      <c r="C361" s="25"/>
      <c r="D361" s="26" t="s">
        <v>36</v>
      </c>
      <c r="E361" s="27" t="s">
        <v>49</v>
      </c>
      <c r="F361" s="26" t="s">
        <v>37</v>
      </c>
      <c r="G361" s="28" t="s">
        <v>11</v>
      </c>
      <c r="H361" s="29"/>
    </row>
    <row r="362" spans="1:8" ht="16.5" x14ac:dyDescent="0.3">
      <c r="A362" s="127"/>
      <c r="B362" s="128"/>
      <c r="C362" s="129"/>
      <c r="D362" s="69"/>
      <c r="E362" s="34"/>
      <c r="F362" s="41"/>
      <c r="G362" s="36"/>
      <c r="H362" s="37"/>
    </row>
    <row r="363" spans="1:8" ht="16.5" x14ac:dyDescent="0.3">
      <c r="A363" s="61"/>
      <c r="B363" s="62"/>
      <c r="C363" s="63"/>
      <c r="D363" s="64"/>
      <c r="E363" s="34"/>
      <c r="F363" s="66"/>
      <c r="G363" s="67"/>
      <c r="H363" s="37"/>
    </row>
    <row r="364" spans="1:8" ht="16.5" x14ac:dyDescent="0.3">
      <c r="A364" s="38"/>
      <c r="B364" s="39"/>
      <c r="C364" s="40"/>
      <c r="D364" s="69"/>
      <c r="E364" s="42"/>
      <c r="F364" s="41"/>
      <c r="G364" s="43"/>
      <c r="H364" s="37"/>
    </row>
    <row r="365" spans="1:8" ht="16.5" x14ac:dyDescent="0.3">
      <c r="A365" s="38"/>
      <c r="B365" s="39"/>
      <c r="C365" s="40"/>
      <c r="D365" s="69"/>
      <c r="E365" s="42"/>
      <c r="F365" s="41"/>
      <c r="G365" s="43"/>
      <c r="H365" s="37"/>
    </row>
    <row r="366" spans="1:8" ht="16.5" x14ac:dyDescent="0.3">
      <c r="A366" s="38"/>
      <c r="B366" s="39"/>
      <c r="C366" s="40"/>
      <c r="D366" s="69"/>
      <c r="E366" s="42"/>
      <c r="F366" s="41"/>
      <c r="G366" s="43"/>
      <c r="H366" s="37"/>
    </row>
    <row r="367" spans="1:8" ht="16.5" x14ac:dyDescent="0.3">
      <c r="A367" s="44" t="s">
        <v>14</v>
      </c>
      <c r="B367" s="45"/>
      <c r="C367" s="46"/>
      <c r="D367" s="69"/>
      <c r="E367" s="42"/>
      <c r="F367" s="47">
        <v>0.1</v>
      </c>
      <c r="G367" s="43">
        <f>F367*H394</f>
        <v>699.49432365439111</v>
      </c>
      <c r="H367" s="37"/>
    </row>
    <row r="368" spans="1:8" ht="17.25" thickBot="1" x14ac:dyDescent="0.35">
      <c r="A368" s="48"/>
      <c r="B368" s="49"/>
      <c r="C368" s="50"/>
      <c r="D368" s="130"/>
      <c r="E368" s="51"/>
      <c r="F368" s="52"/>
      <c r="G368" s="53"/>
      <c r="H368" s="54"/>
    </row>
    <row r="369" spans="1:8" ht="17.25" thickBot="1" x14ac:dyDescent="0.35">
      <c r="A369" s="12"/>
      <c r="B369" s="12"/>
      <c r="C369" s="12"/>
      <c r="D369" s="12"/>
      <c r="E369" s="12"/>
      <c r="F369" s="12"/>
      <c r="G369" s="55" t="s">
        <v>15</v>
      </c>
      <c r="H369" s="56">
        <f>SUM(G362:G368)</f>
        <v>699.49432365439111</v>
      </c>
    </row>
    <row r="370" spans="1:8" ht="17.25" thickBot="1" x14ac:dyDescent="0.35">
      <c r="A370" s="14" t="s">
        <v>16</v>
      </c>
      <c r="B370" s="14"/>
      <c r="C370" s="12"/>
      <c r="D370" s="12"/>
      <c r="E370" s="12"/>
      <c r="F370" s="12"/>
      <c r="G370" s="12"/>
      <c r="H370" s="13"/>
    </row>
    <row r="371" spans="1:8" ht="16.5" x14ac:dyDescent="0.3">
      <c r="A371" s="57" t="s">
        <v>7</v>
      </c>
      <c r="B371" s="58"/>
      <c r="C371" s="59"/>
      <c r="D371" s="26" t="s">
        <v>8</v>
      </c>
      <c r="E371" s="26" t="s">
        <v>17</v>
      </c>
      <c r="F371" s="26" t="s">
        <v>10</v>
      </c>
      <c r="G371" s="60" t="s">
        <v>11</v>
      </c>
      <c r="H371" s="29"/>
    </row>
    <row r="372" spans="1:8" ht="16.5" x14ac:dyDescent="0.3">
      <c r="A372" s="131" t="str">
        <f>[1]recursos!B61</f>
        <v>GEOTEXTIL NT 1800</v>
      </c>
      <c r="B372" s="62"/>
      <c r="C372" s="63"/>
      <c r="D372" s="64" t="s">
        <v>51</v>
      </c>
      <c r="E372" s="65">
        <f>[1]recursos!E61</f>
        <v>12506.9</v>
      </c>
      <c r="F372" s="66">
        <v>1</v>
      </c>
      <c r="G372" s="67">
        <f>E372*F372</f>
        <v>12506.9</v>
      </c>
      <c r="H372" s="37"/>
    </row>
    <row r="373" spans="1:8" ht="16.5" x14ac:dyDescent="0.3">
      <c r="A373" s="131"/>
      <c r="B373" s="62"/>
      <c r="C373" s="63"/>
      <c r="D373" s="64"/>
      <c r="E373" s="65"/>
      <c r="F373" s="66"/>
      <c r="G373" s="67"/>
      <c r="H373" s="37"/>
    </row>
    <row r="374" spans="1:8" ht="16.5" x14ac:dyDescent="0.3">
      <c r="A374" s="61"/>
      <c r="B374" s="62"/>
      <c r="C374" s="63"/>
      <c r="D374" s="64"/>
      <c r="E374" s="65"/>
      <c r="F374" s="66"/>
      <c r="G374" s="67"/>
      <c r="H374" s="37"/>
    </row>
    <row r="375" spans="1:8" ht="16.5" x14ac:dyDescent="0.3">
      <c r="A375" s="61"/>
      <c r="B375" s="62"/>
      <c r="C375" s="63"/>
      <c r="D375" s="64"/>
      <c r="E375" s="65"/>
      <c r="F375" s="66"/>
      <c r="G375" s="67"/>
      <c r="H375" s="37"/>
    </row>
    <row r="376" spans="1:8" ht="16.5" x14ac:dyDescent="0.3">
      <c r="A376" s="61" t="s">
        <v>20</v>
      </c>
      <c r="B376" s="62"/>
      <c r="C376" s="63"/>
      <c r="D376" s="42"/>
      <c r="E376" s="42"/>
      <c r="F376" s="47">
        <v>0.05</v>
      </c>
      <c r="G376" s="75">
        <f>+F376*G372</f>
        <v>625.34500000000003</v>
      </c>
      <c r="H376" s="37"/>
    </row>
    <row r="377" spans="1:8" ht="17.25" thickBot="1" x14ac:dyDescent="0.35">
      <c r="A377" s="76"/>
      <c r="B377" s="77"/>
      <c r="C377" s="78"/>
      <c r="D377" s="51"/>
      <c r="E377" s="51"/>
      <c r="F377" s="52"/>
      <c r="G377" s="79"/>
      <c r="H377" s="54"/>
    </row>
    <row r="378" spans="1:8" ht="17.25" thickBot="1" x14ac:dyDescent="0.35">
      <c r="A378" s="12"/>
      <c r="B378" s="12"/>
      <c r="C378" s="12"/>
      <c r="D378" s="12"/>
      <c r="E378" s="12"/>
      <c r="F378" s="12"/>
      <c r="G378" s="55" t="s">
        <v>15</v>
      </c>
      <c r="H378" s="56">
        <f>SUM(G372:G377)</f>
        <v>13132.244999999999</v>
      </c>
    </row>
    <row r="379" spans="1:8" ht="17.25" thickBot="1" x14ac:dyDescent="0.35">
      <c r="A379" s="14" t="s">
        <v>21</v>
      </c>
      <c r="B379" s="14"/>
      <c r="C379" s="12"/>
      <c r="D379" s="12"/>
      <c r="E379" s="12"/>
      <c r="F379" s="12"/>
      <c r="G379" s="12"/>
      <c r="H379" s="13"/>
    </row>
    <row r="380" spans="1:8" ht="16.5" x14ac:dyDescent="0.3">
      <c r="A380" s="23" t="s">
        <v>22</v>
      </c>
      <c r="B380" s="25"/>
      <c r="C380" s="26" t="s">
        <v>23</v>
      </c>
      <c r="D380" s="26" t="s">
        <v>24</v>
      </c>
      <c r="E380" s="26" t="s">
        <v>25</v>
      </c>
      <c r="F380" s="26" t="s">
        <v>26</v>
      </c>
      <c r="G380" s="28" t="s">
        <v>11</v>
      </c>
      <c r="H380" s="29"/>
    </row>
    <row r="381" spans="1:8" ht="16.5" x14ac:dyDescent="0.3">
      <c r="A381" s="61" t="s">
        <v>52</v>
      </c>
      <c r="B381" s="63"/>
      <c r="C381" s="132"/>
      <c r="D381" s="133"/>
      <c r="E381" s="133"/>
      <c r="F381" s="134"/>
      <c r="G381" s="135"/>
      <c r="H381" s="37"/>
    </row>
    <row r="382" spans="1:8" ht="16.5" x14ac:dyDescent="0.3">
      <c r="A382" s="61"/>
      <c r="B382" s="63"/>
      <c r="C382" s="80"/>
      <c r="D382" s="81"/>
      <c r="E382" s="81"/>
      <c r="F382" s="82"/>
      <c r="G382" s="65"/>
      <c r="H382" s="37"/>
    </row>
    <row r="383" spans="1:8" ht="16.5" x14ac:dyDescent="0.3">
      <c r="A383" s="61"/>
      <c r="B383" s="63"/>
      <c r="C383" s="80"/>
      <c r="D383" s="81"/>
      <c r="E383" s="81"/>
      <c r="F383" s="80"/>
      <c r="G383" s="41"/>
      <c r="H383" s="37"/>
    </row>
    <row r="384" spans="1:8" ht="16.5" x14ac:dyDescent="0.3">
      <c r="A384" s="61"/>
      <c r="B384" s="63"/>
      <c r="C384" s="83"/>
      <c r="D384" s="64"/>
      <c r="E384" s="84"/>
      <c r="F384" s="41"/>
      <c r="G384" s="41"/>
      <c r="H384" s="37"/>
    </row>
    <row r="385" spans="1:8" ht="17.25" thickBot="1" x14ac:dyDescent="0.35">
      <c r="A385" s="48"/>
      <c r="B385" s="50"/>
      <c r="C385" s="50"/>
      <c r="D385" s="50"/>
      <c r="E385" s="50"/>
      <c r="F385" s="50"/>
      <c r="G385" s="85"/>
      <c r="H385" s="37"/>
    </row>
    <row r="386" spans="1:8" ht="17.25" thickBot="1" x14ac:dyDescent="0.35">
      <c r="A386" s="12"/>
      <c r="B386" s="12"/>
      <c r="C386" s="12"/>
      <c r="D386" s="12"/>
      <c r="E386" s="12"/>
      <c r="F386" s="12"/>
      <c r="G386" s="55" t="s">
        <v>15</v>
      </c>
      <c r="H386" s="56">
        <f>SUM(G381:G385)</f>
        <v>0</v>
      </c>
    </row>
    <row r="387" spans="1:8" ht="17.25" thickBot="1" x14ac:dyDescent="0.35">
      <c r="A387" s="14" t="s">
        <v>27</v>
      </c>
      <c r="B387" s="14"/>
      <c r="C387" s="12"/>
      <c r="D387" s="12"/>
      <c r="E387" s="12"/>
      <c r="F387" s="12"/>
      <c r="G387" s="12"/>
      <c r="H387" s="13"/>
    </row>
    <row r="388" spans="1:8" ht="16.5" x14ac:dyDescent="0.3">
      <c r="A388" s="86" t="s">
        <v>28</v>
      </c>
      <c r="B388" s="26"/>
      <c r="C388" s="26" t="s">
        <v>53</v>
      </c>
      <c r="D388" s="26" t="s">
        <v>30</v>
      </c>
      <c r="E388" s="27" t="s">
        <v>39</v>
      </c>
      <c r="F388" s="87" t="s">
        <v>37</v>
      </c>
      <c r="G388" s="60" t="s">
        <v>11</v>
      </c>
      <c r="H388" s="29"/>
    </row>
    <row r="389" spans="1:8" ht="16.5" x14ac:dyDescent="0.3">
      <c r="A389" s="61" t="str">
        <f>'[1]MANO DE OBRA'!C20</f>
        <v>CUADRILLA DE CONSTRUCCIÓN 1X4</v>
      </c>
      <c r="B389" s="63"/>
      <c r="C389" s="88">
        <f>'[1]MANO DE OBRA'!I20</f>
        <v>260975</v>
      </c>
      <c r="D389" s="89">
        <v>0.89229999999999998</v>
      </c>
      <c r="E389" s="65">
        <f>(100%+D389)*C389</f>
        <v>493842.99250000005</v>
      </c>
      <c r="F389" s="41">
        <v>70.599999999999994</v>
      </c>
      <c r="G389" s="36">
        <f>E389/F389</f>
        <v>6994.9432365439106</v>
      </c>
      <c r="H389" s="37"/>
    </row>
    <row r="390" spans="1:8" ht="16.5" x14ac:dyDescent="0.3">
      <c r="A390" s="61"/>
      <c r="B390" s="63"/>
      <c r="C390" s="105"/>
      <c r="D390" s="89"/>
      <c r="E390" s="65"/>
      <c r="F390" s="41"/>
      <c r="G390" s="36"/>
      <c r="H390" s="37"/>
    </row>
    <row r="391" spans="1:8" ht="16.5" x14ac:dyDescent="0.3">
      <c r="A391" s="61"/>
      <c r="B391" s="63"/>
      <c r="C391" s="114"/>
      <c r="D391" s="64"/>
      <c r="E391" s="114"/>
      <c r="F391" s="41"/>
      <c r="G391" s="75"/>
      <c r="H391" s="37"/>
    </row>
    <row r="392" spans="1:8" ht="16.5" x14ac:dyDescent="0.3">
      <c r="A392" s="61"/>
      <c r="B392" s="63"/>
      <c r="C392" s="114"/>
      <c r="D392" s="64"/>
      <c r="E392" s="114"/>
      <c r="F392" s="41"/>
      <c r="G392" s="75"/>
      <c r="H392" s="37"/>
    </row>
    <row r="393" spans="1:8" ht="17.25" thickBot="1" x14ac:dyDescent="0.35">
      <c r="A393" s="76"/>
      <c r="B393" s="78"/>
      <c r="C393" s="78"/>
      <c r="D393" s="78"/>
      <c r="E393" s="78"/>
      <c r="F393" s="78"/>
      <c r="G393" s="77"/>
      <c r="H393" s="54"/>
    </row>
    <row r="394" spans="1:8" ht="17.25" thickBot="1" x14ac:dyDescent="0.35">
      <c r="A394" s="12"/>
      <c r="B394" s="12"/>
      <c r="C394" s="12"/>
      <c r="D394" s="12"/>
      <c r="E394" s="12"/>
      <c r="F394" s="12"/>
      <c r="G394" s="55" t="s">
        <v>15</v>
      </c>
      <c r="H394" s="56">
        <f>SUM(G389:G393)</f>
        <v>6994.9432365439106</v>
      </c>
    </row>
    <row r="395" spans="1:8" ht="17.25" thickBot="1" x14ac:dyDescent="0.35">
      <c r="A395" s="12"/>
      <c r="B395" s="12"/>
      <c r="C395" s="12"/>
      <c r="D395" s="12"/>
      <c r="E395" s="12"/>
      <c r="F395" s="12"/>
      <c r="G395" s="91"/>
      <c r="H395" s="13"/>
    </row>
    <row r="396" spans="1:8" ht="17.25" thickBot="1" x14ac:dyDescent="0.35">
      <c r="A396" s="12"/>
      <c r="B396" s="12"/>
      <c r="C396" s="12"/>
      <c r="D396" s="12"/>
      <c r="E396" s="92" t="s">
        <v>31</v>
      </c>
      <c r="F396" s="93"/>
      <c r="G396" s="93"/>
      <c r="H396" s="106">
        <f>ROUND((H369+H378+H386+H394),0)</f>
        <v>20827</v>
      </c>
    </row>
    <row r="401" spans="1:8" ht="15" thickBot="1" x14ac:dyDescent="0.25"/>
    <row r="402" spans="1:8" x14ac:dyDescent="0.2">
      <c r="A402" s="5" t="s">
        <v>1</v>
      </c>
      <c r="B402" s="6"/>
      <c r="C402" s="6"/>
      <c r="D402" s="6"/>
      <c r="E402" s="6"/>
      <c r="F402" s="6"/>
      <c r="G402" s="6"/>
      <c r="H402" s="7"/>
    </row>
    <row r="403" spans="1:8" ht="15" thickBot="1" x14ac:dyDescent="0.25">
      <c r="A403" s="8"/>
      <c r="B403" s="9"/>
      <c r="C403" s="9"/>
      <c r="D403" s="9"/>
      <c r="E403" s="9"/>
      <c r="F403" s="9"/>
      <c r="G403" s="9"/>
      <c r="H403" s="10"/>
    </row>
    <row r="406" spans="1:8" ht="15.75" x14ac:dyDescent="0.2">
      <c r="A406" s="16" t="s">
        <v>43</v>
      </c>
      <c r="B406" s="107" t="str">
        <f>'[1]PRESUPUESTO OFICIAL (Entidad)'!G19</f>
        <v>Filtro frances con tuberia de pvc perforada ∅6" -Smín=0.50%, según diseño</v>
      </c>
      <c r="C406" s="107"/>
      <c r="D406" s="107"/>
      <c r="E406" s="107"/>
      <c r="F406" s="107"/>
      <c r="G406" s="99" t="s">
        <v>3</v>
      </c>
      <c r="H406" s="20">
        <v>2.2000000000000002</v>
      </c>
    </row>
    <row r="407" spans="1:8" ht="16.5" x14ac:dyDescent="0.3">
      <c r="A407" s="11"/>
      <c r="B407" s="107"/>
      <c r="C407" s="107"/>
      <c r="D407" s="107"/>
      <c r="E407" s="107"/>
      <c r="F407" s="107"/>
      <c r="G407" s="99" t="s">
        <v>4</v>
      </c>
      <c r="H407" s="20" t="s">
        <v>55</v>
      </c>
    </row>
    <row r="408" spans="1:8" ht="16.5" x14ac:dyDescent="0.3">
      <c r="A408" s="11"/>
      <c r="B408" s="112"/>
      <c r="C408" s="112"/>
      <c r="D408" s="112"/>
      <c r="E408" s="112"/>
      <c r="F408" s="112"/>
      <c r="G408" s="14"/>
      <c r="H408" s="22"/>
    </row>
    <row r="409" spans="1:8" ht="16.5" x14ac:dyDescent="0.3">
      <c r="A409" s="11"/>
      <c r="B409" s="112"/>
      <c r="C409" s="112"/>
      <c r="D409" s="112"/>
      <c r="E409" s="112"/>
      <c r="F409" s="112"/>
      <c r="G409" s="14"/>
      <c r="H409" s="22"/>
    </row>
    <row r="410" spans="1:8" ht="16.5" x14ac:dyDescent="0.3">
      <c r="A410" s="14"/>
      <c r="B410" s="14"/>
      <c r="C410" s="12"/>
      <c r="D410" s="14"/>
      <c r="E410" s="14"/>
      <c r="F410" s="14"/>
      <c r="G410" s="14"/>
      <c r="H410" s="13"/>
    </row>
    <row r="411" spans="1:8" ht="17.25" thickBot="1" x14ac:dyDescent="0.35">
      <c r="A411" s="14" t="s">
        <v>6</v>
      </c>
      <c r="B411" s="14"/>
      <c r="C411" s="12"/>
      <c r="D411" s="12"/>
      <c r="E411" s="12"/>
      <c r="F411" s="12"/>
      <c r="G411" s="12"/>
      <c r="H411" s="13"/>
    </row>
    <row r="412" spans="1:8" ht="16.5" x14ac:dyDescent="0.3">
      <c r="A412" s="23" t="s">
        <v>7</v>
      </c>
      <c r="B412" s="24"/>
      <c r="C412" s="25"/>
      <c r="D412" s="26" t="s">
        <v>36</v>
      </c>
      <c r="E412" s="27" t="s">
        <v>9</v>
      </c>
      <c r="F412" s="26" t="s">
        <v>37</v>
      </c>
      <c r="G412" s="28" t="s">
        <v>11</v>
      </c>
      <c r="H412" s="29"/>
    </row>
    <row r="413" spans="1:8" ht="16.5" x14ac:dyDescent="0.3">
      <c r="A413" s="30"/>
      <c r="B413" s="31"/>
      <c r="C413" s="32"/>
      <c r="D413" s="69"/>
      <c r="E413" s="34"/>
      <c r="F413" s="41"/>
      <c r="G413" s="36"/>
      <c r="H413" s="37"/>
    </row>
    <row r="414" spans="1:8" ht="16.5" x14ac:dyDescent="0.3">
      <c r="A414" s="38"/>
      <c r="B414" s="39"/>
      <c r="C414" s="40"/>
      <c r="D414" s="69"/>
      <c r="E414" s="34"/>
      <c r="F414" s="41"/>
      <c r="G414" s="36"/>
      <c r="H414" s="37"/>
    </row>
    <row r="415" spans="1:8" ht="16.5" x14ac:dyDescent="0.3">
      <c r="A415" s="38"/>
      <c r="B415" s="39"/>
      <c r="C415" s="40"/>
      <c r="D415" s="69"/>
      <c r="E415" s="42"/>
      <c r="F415" s="41"/>
      <c r="G415" s="43"/>
      <c r="H415" s="37"/>
    </row>
    <row r="416" spans="1:8" ht="16.5" x14ac:dyDescent="0.3">
      <c r="A416" s="38"/>
      <c r="B416" s="39"/>
      <c r="C416" s="40"/>
      <c r="D416" s="69"/>
      <c r="E416" s="42"/>
      <c r="F416" s="41"/>
      <c r="G416" s="43"/>
      <c r="H416" s="37"/>
    </row>
    <row r="417" spans="1:8" ht="16.5" x14ac:dyDescent="0.3">
      <c r="A417" s="38"/>
      <c r="B417" s="39"/>
      <c r="C417" s="40"/>
      <c r="D417" s="69"/>
      <c r="E417" s="42"/>
      <c r="F417" s="41"/>
      <c r="G417" s="43"/>
      <c r="H417" s="37"/>
    </row>
    <row r="418" spans="1:8" ht="16.5" x14ac:dyDescent="0.3">
      <c r="A418" s="44" t="s">
        <v>14</v>
      </c>
      <c r="B418" s="45"/>
      <c r="C418" s="46"/>
      <c r="D418" s="69"/>
      <c r="E418" s="42"/>
      <c r="F418" s="47">
        <v>0.1</v>
      </c>
      <c r="G418" s="43"/>
      <c r="H418" s="37"/>
    </row>
    <row r="419" spans="1:8" ht="17.25" thickBot="1" x14ac:dyDescent="0.35">
      <c r="A419" s="48"/>
      <c r="B419" s="49"/>
      <c r="C419" s="50"/>
      <c r="D419" s="130"/>
      <c r="E419" s="51"/>
      <c r="F419" s="52"/>
      <c r="G419" s="53"/>
      <c r="H419" s="54"/>
    </row>
    <row r="420" spans="1:8" ht="17.25" thickBot="1" x14ac:dyDescent="0.35">
      <c r="A420" s="12"/>
      <c r="B420" s="12"/>
      <c r="C420" s="12"/>
      <c r="D420" s="12"/>
      <c r="E420" s="12"/>
      <c r="F420" s="12"/>
      <c r="G420" s="55" t="s">
        <v>15</v>
      </c>
      <c r="H420" s="56">
        <f>SUM(G413:G419)</f>
        <v>0</v>
      </c>
    </row>
    <row r="421" spans="1:8" ht="17.25" thickBot="1" x14ac:dyDescent="0.35">
      <c r="A421" s="14" t="s">
        <v>16</v>
      </c>
      <c r="B421" s="14"/>
      <c r="C421" s="12"/>
      <c r="D421" s="12"/>
      <c r="E421" s="12"/>
      <c r="F421" s="12"/>
      <c r="G421" s="12"/>
      <c r="H421" s="13"/>
    </row>
    <row r="422" spans="1:8" ht="16.5" x14ac:dyDescent="0.3">
      <c r="A422" s="57" t="s">
        <v>7</v>
      </c>
      <c r="B422" s="58"/>
      <c r="C422" s="59"/>
      <c r="D422" s="26" t="s">
        <v>8</v>
      </c>
      <c r="E422" s="26" t="s">
        <v>17</v>
      </c>
      <c r="F422" s="26" t="s">
        <v>10</v>
      </c>
      <c r="G422" s="60" t="s">
        <v>11</v>
      </c>
      <c r="H422" s="29"/>
    </row>
    <row r="423" spans="1:8" ht="16.5" x14ac:dyDescent="0.3">
      <c r="A423" s="131" t="str">
        <f>[1]recursos!B59</f>
        <v>TRITURADO 3/4"</v>
      </c>
      <c r="B423" s="62"/>
      <c r="C423" s="63"/>
      <c r="D423" s="64" t="s">
        <v>33</v>
      </c>
      <c r="E423" s="65">
        <f>[1]recursos!E59</f>
        <v>99480</v>
      </c>
      <c r="F423" s="66">
        <v>0.34499999999999997</v>
      </c>
      <c r="G423" s="67">
        <f>E423*F423</f>
        <v>34320.6</v>
      </c>
      <c r="H423" s="37"/>
    </row>
    <row r="424" spans="1:8" ht="16.5" x14ac:dyDescent="0.3">
      <c r="A424" s="61" t="str">
        <f>[1]recursos!B126</f>
        <v>TUBERIA PERFORADA D=6"</v>
      </c>
      <c r="B424" s="62"/>
      <c r="C424" s="63"/>
      <c r="D424" s="64" t="s">
        <v>55</v>
      </c>
      <c r="E424" s="65">
        <f>[1]recursos!E126</f>
        <v>57654.68</v>
      </c>
      <c r="F424" s="66">
        <v>1</v>
      </c>
      <c r="G424" s="67">
        <f>E424*F424</f>
        <v>57654.68</v>
      </c>
      <c r="H424" s="37"/>
    </row>
    <row r="425" spans="1:8" ht="16.5" x14ac:dyDescent="0.3">
      <c r="A425" s="61"/>
      <c r="B425" s="62"/>
      <c r="C425" s="63"/>
      <c r="D425" s="64"/>
      <c r="E425" s="65"/>
      <c r="F425" s="66"/>
      <c r="G425" s="67"/>
      <c r="H425" s="37"/>
    </row>
    <row r="426" spans="1:8" ht="16.5" x14ac:dyDescent="0.3">
      <c r="A426" s="61"/>
      <c r="B426" s="62"/>
      <c r="C426" s="63"/>
      <c r="D426" s="64"/>
      <c r="E426" s="65"/>
      <c r="F426" s="66"/>
      <c r="G426" s="67"/>
      <c r="H426" s="37"/>
    </row>
    <row r="427" spans="1:8" ht="16.5" x14ac:dyDescent="0.3">
      <c r="A427" s="61" t="s">
        <v>20</v>
      </c>
      <c r="B427" s="62"/>
      <c r="C427" s="63"/>
      <c r="D427" s="42"/>
      <c r="E427" s="42"/>
      <c r="F427" s="47">
        <v>0.05</v>
      </c>
      <c r="G427" s="75">
        <f>+F427*G423</f>
        <v>1716.03</v>
      </c>
      <c r="H427" s="37"/>
    </row>
    <row r="428" spans="1:8" ht="17.25" thickBot="1" x14ac:dyDescent="0.35">
      <c r="A428" s="76"/>
      <c r="B428" s="77"/>
      <c r="C428" s="78"/>
      <c r="D428" s="51"/>
      <c r="E428" s="51"/>
      <c r="F428" s="52"/>
      <c r="G428" s="79"/>
      <c r="H428" s="54"/>
    </row>
    <row r="429" spans="1:8" ht="17.25" thickBot="1" x14ac:dyDescent="0.35">
      <c r="A429" s="12"/>
      <c r="B429" s="12"/>
      <c r="C429" s="12"/>
      <c r="D429" s="12"/>
      <c r="E429" s="12"/>
      <c r="F429" s="12"/>
      <c r="G429" s="55" t="s">
        <v>15</v>
      </c>
      <c r="H429" s="56">
        <f>SUM(G423:G428)</f>
        <v>93691.31</v>
      </c>
    </row>
    <row r="430" spans="1:8" ht="17.25" thickBot="1" x14ac:dyDescent="0.35">
      <c r="A430" s="14" t="s">
        <v>21</v>
      </c>
      <c r="B430" s="14"/>
      <c r="C430" s="12"/>
      <c r="D430" s="12"/>
      <c r="E430" s="12"/>
      <c r="F430" s="12"/>
      <c r="G430" s="12"/>
      <c r="H430" s="13"/>
    </row>
    <row r="431" spans="1:8" ht="16.5" x14ac:dyDescent="0.3">
      <c r="A431" s="23" t="s">
        <v>22</v>
      </c>
      <c r="B431" s="25"/>
      <c r="C431" s="26" t="s">
        <v>23</v>
      </c>
      <c r="D431" s="26" t="s">
        <v>24</v>
      </c>
      <c r="E431" s="26" t="s">
        <v>25</v>
      </c>
      <c r="F431" s="26" t="s">
        <v>26</v>
      </c>
      <c r="G431" s="28" t="s">
        <v>11</v>
      </c>
      <c r="H431" s="29"/>
    </row>
    <row r="432" spans="1:8" ht="16.5" x14ac:dyDescent="0.3">
      <c r="A432" s="131" t="str">
        <f>A423</f>
        <v>TRITURADO 3/4"</v>
      </c>
      <c r="B432" s="63"/>
      <c r="C432" s="132">
        <f>+F423</f>
        <v>0.34499999999999997</v>
      </c>
      <c r="D432" s="133">
        <v>18.7</v>
      </c>
      <c r="E432" s="133">
        <f>C432*D432</f>
        <v>6.4514999999999993</v>
      </c>
      <c r="F432" s="134">
        <v>1900</v>
      </c>
      <c r="G432" s="135">
        <f>E432*F432</f>
        <v>12257.849999999999</v>
      </c>
      <c r="H432" s="37"/>
    </row>
    <row r="433" spans="1:8" ht="16.5" x14ac:dyDescent="0.3">
      <c r="A433" s="61"/>
      <c r="B433" s="63"/>
      <c r="C433" s="80"/>
      <c r="D433" s="81"/>
      <c r="E433" s="81"/>
      <c r="F433" s="82"/>
      <c r="G433" s="65"/>
      <c r="H433" s="37"/>
    </row>
    <row r="434" spans="1:8" ht="16.5" x14ac:dyDescent="0.3">
      <c r="A434" s="61"/>
      <c r="B434" s="63"/>
      <c r="C434" s="80"/>
      <c r="D434" s="81"/>
      <c r="E434" s="81"/>
      <c r="F434" s="80"/>
      <c r="G434" s="41"/>
      <c r="H434" s="37"/>
    </row>
    <row r="435" spans="1:8" ht="16.5" x14ac:dyDescent="0.3">
      <c r="A435" s="61"/>
      <c r="B435" s="63"/>
      <c r="C435" s="83"/>
      <c r="D435" s="64"/>
      <c r="E435" s="84"/>
      <c r="F435" s="41"/>
      <c r="G435" s="41"/>
      <c r="H435" s="37"/>
    </row>
    <row r="436" spans="1:8" ht="17.25" thickBot="1" x14ac:dyDescent="0.35">
      <c r="A436" s="48"/>
      <c r="B436" s="50"/>
      <c r="C436" s="50"/>
      <c r="D436" s="50"/>
      <c r="E436" s="50"/>
      <c r="F436" s="50"/>
      <c r="G436" s="85"/>
      <c r="H436" s="37"/>
    </row>
    <row r="437" spans="1:8" ht="17.25" thickBot="1" x14ac:dyDescent="0.35">
      <c r="A437" s="12"/>
      <c r="B437" s="12"/>
      <c r="C437" s="12"/>
      <c r="D437" s="12"/>
      <c r="E437" s="12"/>
      <c r="F437" s="12"/>
      <c r="G437" s="55" t="s">
        <v>15</v>
      </c>
      <c r="H437" s="56">
        <f>SUM(G432:G436)</f>
        <v>12257.849999999999</v>
      </c>
    </row>
    <row r="438" spans="1:8" ht="17.25" thickBot="1" x14ac:dyDescent="0.35">
      <c r="A438" s="14" t="s">
        <v>27</v>
      </c>
      <c r="B438" s="14"/>
      <c r="C438" s="12"/>
      <c r="D438" s="12"/>
      <c r="E438" s="12"/>
      <c r="F438" s="12"/>
      <c r="G438" s="12"/>
      <c r="H438" s="13"/>
    </row>
    <row r="439" spans="1:8" ht="16.5" x14ac:dyDescent="0.3">
      <c r="A439" s="86" t="s">
        <v>28</v>
      </c>
      <c r="B439" s="26"/>
      <c r="C439" s="26" t="s">
        <v>53</v>
      </c>
      <c r="D439" s="26" t="s">
        <v>30</v>
      </c>
      <c r="E439" s="27" t="s">
        <v>39</v>
      </c>
      <c r="F439" s="87" t="s">
        <v>37</v>
      </c>
      <c r="G439" s="60" t="s">
        <v>11</v>
      </c>
      <c r="H439" s="29"/>
    </row>
    <row r="440" spans="1:8" ht="16.5" x14ac:dyDescent="0.3">
      <c r="A440" s="61" t="str">
        <f>'[1]MANO DE OBRA'!C20</f>
        <v>CUADRILLA DE CONSTRUCCIÓN 1X4</v>
      </c>
      <c r="B440" s="63"/>
      <c r="C440" s="105">
        <f>'[1]MANO DE OBRA'!I20</f>
        <v>260975</v>
      </c>
      <c r="D440" s="89">
        <v>0.89229999999999998</v>
      </c>
      <c r="E440" s="65">
        <f>(100%+D440)*C440</f>
        <v>493842.99250000005</v>
      </c>
      <c r="F440" s="80">
        <v>7</v>
      </c>
      <c r="G440" s="36">
        <f>E440/F440</f>
        <v>70548.99892857144</v>
      </c>
      <c r="H440" s="37"/>
    </row>
    <row r="441" spans="1:8" ht="16.5" x14ac:dyDescent="0.3">
      <c r="A441" s="61"/>
      <c r="B441" s="63"/>
      <c r="C441" s="105"/>
      <c r="D441" s="89"/>
      <c r="E441" s="65"/>
      <c r="F441" s="41"/>
      <c r="G441" s="36"/>
      <c r="H441" s="37"/>
    </row>
    <row r="442" spans="1:8" ht="16.5" x14ac:dyDescent="0.3">
      <c r="A442" s="61"/>
      <c r="B442" s="63"/>
      <c r="C442" s="114"/>
      <c r="D442" s="64"/>
      <c r="E442" s="114"/>
      <c r="F442" s="41"/>
      <c r="G442" s="75"/>
      <c r="H442" s="37"/>
    </row>
    <row r="443" spans="1:8" ht="16.5" x14ac:dyDescent="0.3">
      <c r="A443" s="61"/>
      <c r="B443" s="63"/>
      <c r="C443" s="114"/>
      <c r="D443" s="64"/>
      <c r="E443" s="114"/>
      <c r="F443" s="41"/>
      <c r="G443" s="75"/>
      <c r="H443" s="37"/>
    </row>
    <row r="444" spans="1:8" ht="17.25" thickBot="1" x14ac:dyDescent="0.35">
      <c r="A444" s="76"/>
      <c r="B444" s="78"/>
      <c r="C444" s="78"/>
      <c r="D444" s="78"/>
      <c r="E444" s="78"/>
      <c r="F444" s="78"/>
      <c r="G444" s="77"/>
      <c r="H444" s="54"/>
    </row>
    <row r="445" spans="1:8" ht="17.25" thickBot="1" x14ac:dyDescent="0.35">
      <c r="A445" s="12"/>
      <c r="B445" s="12"/>
      <c r="C445" s="12"/>
      <c r="D445" s="12"/>
      <c r="E445" s="12"/>
      <c r="F445" s="12"/>
      <c r="G445" s="55" t="s">
        <v>15</v>
      </c>
      <c r="H445" s="56">
        <f>SUM(G440:G444)</f>
        <v>70548.99892857144</v>
      </c>
    </row>
    <row r="446" spans="1:8" ht="17.25" thickBot="1" x14ac:dyDescent="0.35">
      <c r="A446" s="12"/>
      <c r="B446" s="12"/>
      <c r="C446" s="12"/>
      <c r="D446" s="12"/>
      <c r="E446" s="12"/>
      <c r="F446" s="12"/>
      <c r="G446" s="91"/>
      <c r="H446" s="13"/>
    </row>
    <row r="447" spans="1:8" ht="17.25" thickBot="1" x14ac:dyDescent="0.35">
      <c r="A447" s="12"/>
      <c r="B447" s="12"/>
      <c r="C447" s="12"/>
      <c r="D447" s="12"/>
      <c r="E447" s="92" t="s">
        <v>31</v>
      </c>
      <c r="F447" s="93"/>
      <c r="G447" s="93"/>
      <c r="H447" s="106">
        <f>ROUND((H420+H429+H437+H445),0)</f>
        <v>176498</v>
      </c>
    </row>
  </sheetData>
  <mergeCells count="20">
    <mergeCell ref="A402:H403"/>
    <mergeCell ref="B406:F407"/>
    <mergeCell ref="A248:H249"/>
    <mergeCell ref="B252:F253"/>
    <mergeCell ref="A302:H303"/>
    <mergeCell ref="B306:F307"/>
    <mergeCell ref="A350:H351"/>
    <mergeCell ref="B356:F357"/>
    <mergeCell ref="A151:H152"/>
    <mergeCell ref="B155:F156"/>
    <mergeCell ref="A162:B162"/>
    <mergeCell ref="A163:B163"/>
    <mergeCell ref="A201:H202"/>
    <mergeCell ref="B205:F206"/>
    <mergeCell ref="A5:H6"/>
    <mergeCell ref="B9:F10"/>
    <mergeCell ref="A55:H56"/>
    <mergeCell ref="B59:F60"/>
    <mergeCell ref="A102:H103"/>
    <mergeCell ref="B106:F107"/>
  </mergeCells>
  <pageMargins left="0.70866141732283472" right="0.70866141732283472" top="0.74803149606299213" bottom="0.74803149606299213" header="0.31496062992125984" footer="0.98425196850393704"/>
  <pageSetup scale="73" orientation="portrait" horizontalDpi="4294967293" verticalDpi="4294967293" r:id="rId1"/>
  <headerFooter>
    <oddHeader>&amp;L      &amp;G</oddHeader>
    <oddFooter>&amp;R&amp;G</oddFooter>
  </headerFooter>
  <rowBreaks count="8" manualBreakCount="8">
    <brk id="50" max="16383" man="1"/>
    <brk id="98" max="16383" man="1"/>
    <brk id="147" max="16383" man="1"/>
    <brk id="196" max="16383" man="1"/>
    <brk id="245" max="16383" man="1"/>
    <brk id="293" max="16383" man="1"/>
    <brk id="347" max="16383" man="1"/>
    <brk id="396" max="16383" man="1"/>
  </rowBreaks>
  <colBreaks count="1" manualBreakCount="1">
    <brk id="8" max="1048575" man="1"/>
  </colBreaks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B1748C-B69C-489E-B231-1891E8DDBC3F}">
  <dimension ref="A2:I240"/>
  <sheetViews>
    <sheetView showGridLines="0" topLeftCell="A215" zoomScale="124" zoomScaleNormal="124" zoomScaleSheetLayoutView="96" workbookViewId="0">
      <selection activeCell="G26" sqref="G26"/>
    </sheetView>
  </sheetViews>
  <sheetFormatPr baseColWidth="10" defaultRowHeight="14.25" x14ac:dyDescent="0.2"/>
  <cols>
    <col min="1" max="1" width="14.28515625" style="1" customWidth="1"/>
    <col min="2" max="2" width="21.5703125" style="1" customWidth="1"/>
    <col min="3" max="3" width="21.85546875" style="1" customWidth="1"/>
    <col min="4" max="4" width="11.42578125" style="1"/>
    <col min="5" max="5" width="12.5703125" style="1" customWidth="1"/>
    <col min="6" max="6" width="11.42578125" style="1"/>
    <col min="7" max="7" width="12.7109375" style="1" customWidth="1"/>
    <col min="8" max="8" width="18.28515625" style="2" customWidth="1"/>
    <col min="9" max="9" width="11.42578125" style="3"/>
    <col min="10" max="256" width="11.42578125" style="1"/>
    <col min="257" max="257" width="14.28515625" style="1" customWidth="1"/>
    <col min="258" max="258" width="21.5703125" style="1" customWidth="1"/>
    <col min="259" max="259" width="21.85546875" style="1" customWidth="1"/>
    <col min="260" max="260" width="11.42578125" style="1"/>
    <col min="261" max="261" width="12.5703125" style="1" customWidth="1"/>
    <col min="262" max="262" width="11.42578125" style="1"/>
    <col min="263" max="263" width="12.7109375" style="1" customWidth="1"/>
    <col min="264" max="264" width="18.28515625" style="1" customWidth="1"/>
    <col min="265" max="512" width="11.42578125" style="1"/>
    <col min="513" max="513" width="14.28515625" style="1" customWidth="1"/>
    <col min="514" max="514" width="21.5703125" style="1" customWidth="1"/>
    <col min="515" max="515" width="21.85546875" style="1" customWidth="1"/>
    <col min="516" max="516" width="11.42578125" style="1"/>
    <col min="517" max="517" width="12.5703125" style="1" customWidth="1"/>
    <col min="518" max="518" width="11.42578125" style="1"/>
    <col min="519" max="519" width="12.7109375" style="1" customWidth="1"/>
    <col min="520" max="520" width="18.28515625" style="1" customWidth="1"/>
    <col min="521" max="768" width="11.42578125" style="1"/>
    <col min="769" max="769" width="14.28515625" style="1" customWidth="1"/>
    <col min="770" max="770" width="21.5703125" style="1" customWidth="1"/>
    <col min="771" max="771" width="21.85546875" style="1" customWidth="1"/>
    <col min="772" max="772" width="11.42578125" style="1"/>
    <col min="773" max="773" width="12.5703125" style="1" customWidth="1"/>
    <col min="774" max="774" width="11.42578125" style="1"/>
    <col min="775" max="775" width="12.7109375" style="1" customWidth="1"/>
    <col min="776" max="776" width="18.28515625" style="1" customWidth="1"/>
    <col min="777" max="1024" width="11.42578125" style="1"/>
    <col min="1025" max="1025" width="14.28515625" style="1" customWidth="1"/>
    <col min="1026" max="1026" width="21.5703125" style="1" customWidth="1"/>
    <col min="1027" max="1027" width="21.85546875" style="1" customWidth="1"/>
    <col min="1028" max="1028" width="11.42578125" style="1"/>
    <col min="1029" max="1029" width="12.5703125" style="1" customWidth="1"/>
    <col min="1030" max="1030" width="11.42578125" style="1"/>
    <col min="1031" max="1031" width="12.7109375" style="1" customWidth="1"/>
    <col min="1032" max="1032" width="18.28515625" style="1" customWidth="1"/>
    <col min="1033" max="1280" width="11.42578125" style="1"/>
    <col min="1281" max="1281" width="14.28515625" style="1" customWidth="1"/>
    <col min="1282" max="1282" width="21.5703125" style="1" customWidth="1"/>
    <col min="1283" max="1283" width="21.85546875" style="1" customWidth="1"/>
    <col min="1284" max="1284" width="11.42578125" style="1"/>
    <col min="1285" max="1285" width="12.5703125" style="1" customWidth="1"/>
    <col min="1286" max="1286" width="11.42578125" style="1"/>
    <col min="1287" max="1287" width="12.7109375" style="1" customWidth="1"/>
    <col min="1288" max="1288" width="18.28515625" style="1" customWidth="1"/>
    <col min="1289" max="1536" width="11.42578125" style="1"/>
    <col min="1537" max="1537" width="14.28515625" style="1" customWidth="1"/>
    <col min="1538" max="1538" width="21.5703125" style="1" customWidth="1"/>
    <col min="1539" max="1539" width="21.85546875" style="1" customWidth="1"/>
    <col min="1540" max="1540" width="11.42578125" style="1"/>
    <col min="1541" max="1541" width="12.5703125" style="1" customWidth="1"/>
    <col min="1542" max="1542" width="11.42578125" style="1"/>
    <col min="1543" max="1543" width="12.7109375" style="1" customWidth="1"/>
    <col min="1544" max="1544" width="18.28515625" style="1" customWidth="1"/>
    <col min="1545" max="1792" width="11.42578125" style="1"/>
    <col min="1793" max="1793" width="14.28515625" style="1" customWidth="1"/>
    <col min="1794" max="1794" width="21.5703125" style="1" customWidth="1"/>
    <col min="1795" max="1795" width="21.85546875" style="1" customWidth="1"/>
    <col min="1796" max="1796" width="11.42578125" style="1"/>
    <col min="1797" max="1797" width="12.5703125" style="1" customWidth="1"/>
    <col min="1798" max="1798" width="11.42578125" style="1"/>
    <col min="1799" max="1799" width="12.7109375" style="1" customWidth="1"/>
    <col min="1800" max="1800" width="18.28515625" style="1" customWidth="1"/>
    <col min="1801" max="2048" width="11.42578125" style="1"/>
    <col min="2049" max="2049" width="14.28515625" style="1" customWidth="1"/>
    <col min="2050" max="2050" width="21.5703125" style="1" customWidth="1"/>
    <col min="2051" max="2051" width="21.85546875" style="1" customWidth="1"/>
    <col min="2052" max="2052" width="11.42578125" style="1"/>
    <col min="2053" max="2053" width="12.5703125" style="1" customWidth="1"/>
    <col min="2054" max="2054" width="11.42578125" style="1"/>
    <col min="2055" max="2055" width="12.7109375" style="1" customWidth="1"/>
    <col min="2056" max="2056" width="18.28515625" style="1" customWidth="1"/>
    <col min="2057" max="2304" width="11.42578125" style="1"/>
    <col min="2305" max="2305" width="14.28515625" style="1" customWidth="1"/>
    <col min="2306" max="2306" width="21.5703125" style="1" customWidth="1"/>
    <col min="2307" max="2307" width="21.85546875" style="1" customWidth="1"/>
    <col min="2308" max="2308" width="11.42578125" style="1"/>
    <col min="2309" max="2309" width="12.5703125" style="1" customWidth="1"/>
    <col min="2310" max="2310" width="11.42578125" style="1"/>
    <col min="2311" max="2311" width="12.7109375" style="1" customWidth="1"/>
    <col min="2312" max="2312" width="18.28515625" style="1" customWidth="1"/>
    <col min="2313" max="2560" width="11.42578125" style="1"/>
    <col min="2561" max="2561" width="14.28515625" style="1" customWidth="1"/>
    <col min="2562" max="2562" width="21.5703125" style="1" customWidth="1"/>
    <col min="2563" max="2563" width="21.85546875" style="1" customWidth="1"/>
    <col min="2564" max="2564" width="11.42578125" style="1"/>
    <col min="2565" max="2565" width="12.5703125" style="1" customWidth="1"/>
    <col min="2566" max="2566" width="11.42578125" style="1"/>
    <col min="2567" max="2567" width="12.7109375" style="1" customWidth="1"/>
    <col min="2568" max="2568" width="18.28515625" style="1" customWidth="1"/>
    <col min="2569" max="2816" width="11.42578125" style="1"/>
    <col min="2817" max="2817" width="14.28515625" style="1" customWidth="1"/>
    <col min="2818" max="2818" width="21.5703125" style="1" customWidth="1"/>
    <col min="2819" max="2819" width="21.85546875" style="1" customWidth="1"/>
    <col min="2820" max="2820" width="11.42578125" style="1"/>
    <col min="2821" max="2821" width="12.5703125" style="1" customWidth="1"/>
    <col min="2822" max="2822" width="11.42578125" style="1"/>
    <col min="2823" max="2823" width="12.7109375" style="1" customWidth="1"/>
    <col min="2824" max="2824" width="18.28515625" style="1" customWidth="1"/>
    <col min="2825" max="3072" width="11.42578125" style="1"/>
    <col min="3073" max="3073" width="14.28515625" style="1" customWidth="1"/>
    <col min="3074" max="3074" width="21.5703125" style="1" customWidth="1"/>
    <col min="3075" max="3075" width="21.85546875" style="1" customWidth="1"/>
    <col min="3076" max="3076" width="11.42578125" style="1"/>
    <col min="3077" max="3077" width="12.5703125" style="1" customWidth="1"/>
    <col min="3078" max="3078" width="11.42578125" style="1"/>
    <col min="3079" max="3079" width="12.7109375" style="1" customWidth="1"/>
    <col min="3080" max="3080" width="18.28515625" style="1" customWidth="1"/>
    <col min="3081" max="3328" width="11.42578125" style="1"/>
    <col min="3329" max="3329" width="14.28515625" style="1" customWidth="1"/>
    <col min="3330" max="3330" width="21.5703125" style="1" customWidth="1"/>
    <col min="3331" max="3331" width="21.85546875" style="1" customWidth="1"/>
    <col min="3332" max="3332" width="11.42578125" style="1"/>
    <col min="3333" max="3333" width="12.5703125" style="1" customWidth="1"/>
    <col min="3334" max="3334" width="11.42578125" style="1"/>
    <col min="3335" max="3335" width="12.7109375" style="1" customWidth="1"/>
    <col min="3336" max="3336" width="18.28515625" style="1" customWidth="1"/>
    <col min="3337" max="3584" width="11.42578125" style="1"/>
    <col min="3585" max="3585" width="14.28515625" style="1" customWidth="1"/>
    <col min="3586" max="3586" width="21.5703125" style="1" customWidth="1"/>
    <col min="3587" max="3587" width="21.85546875" style="1" customWidth="1"/>
    <col min="3588" max="3588" width="11.42578125" style="1"/>
    <col min="3589" max="3589" width="12.5703125" style="1" customWidth="1"/>
    <col min="3590" max="3590" width="11.42578125" style="1"/>
    <col min="3591" max="3591" width="12.7109375" style="1" customWidth="1"/>
    <col min="3592" max="3592" width="18.28515625" style="1" customWidth="1"/>
    <col min="3593" max="3840" width="11.42578125" style="1"/>
    <col min="3841" max="3841" width="14.28515625" style="1" customWidth="1"/>
    <col min="3842" max="3842" width="21.5703125" style="1" customWidth="1"/>
    <col min="3843" max="3843" width="21.85546875" style="1" customWidth="1"/>
    <col min="3844" max="3844" width="11.42578125" style="1"/>
    <col min="3845" max="3845" width="12.5703125" style="1" customWidth="1"/>
    <col min="3846" max="3846" width="11.42578125" style="1"/>
    <col min="3847" max="3847" width="12.7109375" style="1" customWidth="1"/>
    <col min="3848" max="3848" width="18.28515625" style="1" customWidth="1"/>
    <col min="3849" max="4096" width="11.42578125" style="1"/>
    <col min="4097" max="4097" width="14.28515625" style="1" customWidth="1"/>
    <col min="4098" max="4098" width="21.5703125" style="1" customWidth="1"/>
    <col min="4099" max="4099" width="21.85546875" style="1" customWidth="1"/>
    <col min="4100" max="4100" width="11.42578125" style="1"/>
    <col min="4101" max="4101" width="12.5703125" style="1" customWidth="1"/>
    <col min="4102" max="4102" width="11.42578125" style="1"/>
    <col min="4103" max="4103" width="12.7109375" style="1" customWidth="1"/>
    <col min="4104" max="4104" width="18.28515625" style="1" customWidth="1"/>
    <col min="4105" max="4352" width="11.42578125" style="1"/>
    <col min="4353" max="4353" width="14.28515625" style="1" customWidth="1"/>
    <col min="4354" max="4354" width="21.5703125" style="1" customWidth="1"/>
    <col min="4355" max="4355" width="21.85546875" style="1" customWidth="1"/>
    <col min="4356" max="4356" width="11.42578125" style="1"/>
    <col min="4357" max="4357" width="12.5703125" style="1" customWidth="1"/>
    <col min="4358" max="4358" width="11.42578125" style="1"/>
    <col min="4359" max="4359" width="12.7109375" style="1" customWidth="1"/>
    <col min="4360" max="4360" width="18.28515625" style="1" customWidth="1"/>
    <col min="4361" max="4608" width="11.42578125" style="1"/>
    <col min="4609" max="4609" width="14.28515625" style="1" customWidth="1"/>
    <col min="4610" max="4610" width="21.5703125" style="1" customWidth="1"/>
    <col min="4611" max="4611" width="21.85546875" style="1" customWidth="1"/>
    <col min="4612" max="4612" width="11.42578125" style="1"/>
    <col min="4613" max="4613" width="12.5703125" style="1" customWidth="1"/>
    <col min="4614" max="4614" width="11.42578125" style="1"/>
    <col min="4615" max="4615" width="12.7109375" style="1" customWidth="1"/>
    <col min="4616" max="4616" width="18.28515625" style="1" customWidth="1"/>
    <col min="4617" max="4864" width="11.42578125" style="1"/>
    <col min="4865" max="4865" width="14.28515625" style="1" customWidth="1"/>
    <col min="4866" max="4866" width="21.5703125" style="1" customWidth="1"/>
    <col min="4867" max="4867" width="21.85546875" style="1" customWidth="1"/>
    <col min="4868" max="4868" width="11.42578125" style="1"/>
    <col min="4869" max="4869" width="12.5703125" style="1" customWidth="1"/>
    <col min="4870" max="4870" width="11.42578125" style="1"/>
    <col min="4871" max="4871" width="12.7109375" style="1" customWidth="1"/>
    <col min="4872" max="4872" width="18.28515625" style="1" customWidth="1"/>
    <col min="4873" max="5120" width="11.42578125" style="1"/>
    <col min="5121" max="5121" width="14.28515625" style="1" customWidth="1"/>
    <col min="5122" max="5122" width="21.5703125" style="1" customWidth="1"/>
    <col min="5123" max="5123" width="21.85546875" style="1" customWidth="1"/>
    <col min="5124" max="5124" width="11.42578125" style="1"/>
    <col min="5125" max="5125" width="12.5703125" style="1" customWidth="1"/>
    <col min="5126" max="5126" width="11.42578125" style="1"/>
    <col min="5127" max="5127" width="12.7109375" style="1" customWidth="1"/>
    <col min="5128" max="5128" width="18.28515625" style="1" customWidth="1"/>
    <col min="5129" max="5376" width="11.42578125" style="1"/>
    <col min="5377" max="5377" width="14.28515625" style="1" customWidth="1"/>
    <col min="5378" max="5378" width="21.5703125" style="1" customWidth="1"/>
    <col min="5379" max="5379" width="21.85546875" style="1" customWidth="1"/>
    <col min="5380" max="5380" width="11.42578125" style="1"/>
    <col min="5381" max="5381" width="12.5703125" style="1" customWidth="1"/>
    <col min="5382" max="5382" width="11.42578125" style="1"/>
    <col min="5383" max="5383" width="12.7109375" style="1" customWidth="1"/>
    <col min="5384" max="5384" width="18.28515625" style="1" customWidth="1"/>
    <col min="5385" max="5632" width="11.42578125" style="1"/>
    <col min="5633" max="5633" width="14.28515625" style="1" customWidth="1"/>
    <col min="5634" max="5634" width="21.5703125" style="1" customWidth="1"/>
    <col min="5635" max="5635" width="21.85546875" style="1" customWidth="1"/>
    <col min="5636" max="5636" width="11.42578125" style="1"/>
    <col min="5637" max="5637" width="12.5703125" style="1" customWidth="1"/>
    <col min="5638" max="5638" width="11.42578125" style="1"/>
    <col min="5639" max="5639" width="12.7109375" style="1" customWidth="1"/>
    <col min="5640" max="5640" width="18.28515625" style="1" customWidth="1"/>
    <col min="5641" max="5888" width="11.42578125" style="1"/>
    <col min="5889" max="5889" width="14.28515625" style="1" customWidth="1"/>
    <col min="5890" max="5890" width="21.5703125" style="1" customWidth="1"/>
    <col min="5891" max="5891" width="21.85546875" style="1" customWidth="1"/>
    <col min="5892" max="5892" width="11.42578125" style="1"/>
    <col min="5893" max="5893" width="12.5703125" style="1" customWidth="1"/>
    <col min="5894" max="5894" width="11.42578125" style="1"/>
    <col min="5895" max="5895" width="12.7109375" style="1" customWidth="1"/>
    <col min="5896" max="5896" width="18.28515625" style="1" customWidth="1"/>
    <col min="5897" max="6144" width="11.42578125" style="1"/>
    <col min="6145" max="6145" width="14.28515625" style="1" customWidth="1"/>
    <col min="6146" max="6146" width="21.5703125" style="1" customWidth="1"/>
    <col min="6147" max="6147" width="21.85546875" style="1" customWidth="1"/>
    <col min="6148" max="6148" width="11.42578125" style="1"/>
    <col min="6149" max="6149" width="12.5703125" style="1" customWidth="1"/>
    <col min="6150" max="6150" width="11.42578125" style="1"/>
    <col min="6151" max="6151" width="12.7109375" style="1" customWidth="1"/>
    <col min="6152" max="6152" width="18.28515625" style="1" customWidth="1"/>
    <col min="6153" max="6400" width="11.42578125" style="1"/>
    <col min="6401" max="6401" width="14.28515625" style="1" customWidth="1"/>
    <col min="6402" max="6402" width="21.5703125" style="1" customWidth="1"/>
    <col min="6403" max="6403" width="21.85546875" style="1" customWidth="1"/>
    <col min="6404" max="6404" width="11.42578125" style="1"/>
    <col min="6405" max="6405" width="12.5703125" style="1" customWidth="1"/>
    <col min="6406" max="6406" width="11.42578125" style="1"/>
    <col min="6407" max="6407" width="12.7109375" style="1" customWidth="1"/>
    <col min="6408" max="6408" width="18.28515625" style="1" customWidth="1"/>
    <col min="6409" max="6656" width="11.42578125" style="1"/>
    <col min="6657" max="6657" width="14.28515625" style="1" customWidth="1"/>
    <col min="6658" max="6658" width="21.5703125" style="1" customWidth="1"/>
    <col min="6659" max="6659" width="21.85546875" style="1" customWidth="1"/>
    <col min="6660" max="6660" width="11.42578125" style="1"/>
    <col min="6661" max="6661" width="12.5703125" style="1" customWidth="1"/>
    <col min="6662" max="6662" width="11.42578125" style="1"/>
    <col min="6663" max="6663" width="12.7109375" style="1" customWidth="1"/>
    <col min="6664" max="6664" width="18.28515625" style="1" customWidth="1"/>
    <col min="6665" max="6912" width="11.42578125" style="1"/>
    <col min="6913" max="6913" width="14.28515625" style="1" customWidth="1"/>
    <col min="6914" max="6914" width="21.5703125" style="1" customWidth="1"/>
    <col min="6915" max="6915" width="21.85546875" style="1" customWidth="1"/>
    <col min="6916" max="6916" width="11.42578125" style="1"/>
    <col min="6917" max="6917" width="12.5703125" style="1" customWidth="1"/>
    <col min="6918" max="6918" width="11.42578125" style="1"/>
    <col min="6919" max="6919" width="12.7109375" style="1" customWidth="1"/>
    <col min="6920" max="6920" width="18.28515625" style="1" customWidth="1"/>
    <col min="6921" max="7168" width="11.42578125" style="1"/>
    <col min="7169" max="7169" width="14.28515625" style="1" customWidth="1"/>
    <col min="7170" max="7170" width="21.5703125" style="1" customWidth="1"/>
    <col min="7171" max="7171" width="21.85546875" style="1" customWidth="1"/>
    <col min="7172" max="7172" width="11.42578125" style="1"/>
    <col min="7173" max="7173" width="12.5703125" style="1" customWidth="1"/>
    <col min="7174" max="7174" width="11.42578125" style="1"/>
    <col min="7175" max="7175" width="12.7109375" style="1" customWidth="1"/>
    <col min="7176" max="7176" width="18.28515625" style="1" customWidth="1"/>
    <col min="7177" max="7424" width="11.42578125" style="1"/>
    <col min="7425" max="7425" width="14.28515625" style="1" customWidth="1"/>
    <col min="7426" max="7426" width="21.5703125" style="1" customWidth="1"/>
    <col min="7427" max="7427" width="21.85546875" style="1" customWidth="1"/>
    <col min="7428" max="7428" width="11.42578125" style="1"/>
    <col min="7429" max="7429" width="12.5703125" style="1" customWidth="1"/>
    <col min="7430" max="7430" width="11.42578125" style="1"/>
    <col min="7431" max="7431" width="12.7109375" style="1" customWidth="1"/>
    <col min="7432" max="7432" width="18.28515625" style="1" customWidth="1"/>
    <col min="7433" max="7680" width="11.42578125" style="1"/>
    <col min="7681" max="7681" width="14.28515625" style="1" customWidth="1"/>
    <col min="7682" max="7682" width="21.5703125" style="1" customWidth="1"/>
    <col min="7683" max="7683" width="21.85546875" style="1" customWidth="1"/>
    <col min="7684" max="7684" width="11.42578125" style="1"/>
    <col min="7685" max="7685" width="12.5703125" style="1" customWidth="1"/>
    <col min="7686" max="7686" width="11.42578125" style="1"/>
    <col min="7687" max="7687" width="12.7109375" style="1" customWidth="1"/>
    <col min="7688" max="7688" width="18.28515625" style="1" customWidth="1"/>
    <col min="7689" max="7936" width="11.42578125" style="1"/>
    <col min="7937" max="7937" width="14.28515625" style="1" customWidth="1"/>
    <col min="7938" max="7938" width="21.5703125" style="1" customWidth="1"/>
    <col min="7939" max="7939" width="21.85546875" style="1" customWidth="1"/>
    <col min="7940" max="7940" width="11.42578125" style="1"/>
    <col min="7941" max="7941" width="12.5703125" style="1" customWidth="1"/>
    <col min="7942" max="7942" width="11.42578125" style="1"/>
    <col min="7943" max="7943" width="12.7109375" style="1" customWidth="1"/>
    <col min="7944" max="7944" width="18.28515625" style="1" customWidth="1"/>
    <col min="7945" max="8192" width="11.42578125" style="1"/>
    <col min="8193" max="8193" width="14.28515625" style="1" customWidth="1"/>
    <col min="8194" max="8194" width="21.5703125" style="1" customWidth="1"/>
    <col min="8195" max="8195" width="21.85546875" style="1" customWidth="1"/>
    <col min="8196" max="8196" width="11.42578125" style="1"/>
    <col min="8197" max="8197" width="12.5703125" style="1" customWidth="1"/>
    <col min="8198" max="8198" width="11.42578125" style="1"/>
    <col min="8199" max="8199" width="12.7109375" style="1" customWidth="1"/>
    <col min="8200" max="8200" width="18.28515625" style="1" customWidth="1"/>
    <col min="8201" max="8448" width="11.42578125" style="1"/>
    <col min="8449" max="8449" width="14.28515625" style="1" customWidth="1"/>
    <col min="8450" max="8450" width="21.5703125" style="1" customWidth="1"/>
    <col min="8451" max="8451" width="21.85546875" style="1" customWidth="1"/>
    <col min="8452" max="8452" width="11.42578125" style="1"/>
    <col min="8453" max="8453" width="12.5703125" style="1" customWidth="1"/>
    <col min="8454" max="8454" width="11.42578125" style="1"/>
    <col min="8455" max="8455" width="12.7109375" style="1" customWidth="1"/>
    <col min="8456" max="8456" width="18.28515625" style="1" customWidth="1"/>
    <col min="8457" max="8704" width="11.42578125" style="1"/>
    <col min="8705" max="8705" width="14.28515625" style="1" customWidth="1"/>
    <col min="8706" max="8706" width="21.5703125" style="1" customWidth="1"/>
    <col min="8707" max="8707" width="21.85546875" style="1" customWidth="1"/>
    <col min="8708" max="8708" width="11.42578125" style="1"/>
    <col min="8709" max="8709" width="12.5703125" style="1" customWidth="1"/>
    <col min="8710" max="8710" width="11.42578125" style="1"/>
    <col min="8711" max="8711" width="12.7109375" style="1" customWidth="1"/>
    <col min="8712" max="8712" width="18.28515625" style="1" customWidth="1"/>
    <col min="8713" max="8960" width="11.42578125" style="1"/>
    <col min="8961" max="8961" width="14.28515625" style="1" customWidth="1"/>
    <col min="8962" max="8962" width="21.5703125" style="1" customWidth="1"/>
    <col min="8963" max="8963" width="21.85546875" style="1" customWidth="1"/>
    <col min="8964" max="8964" width="11.42578125" style="1"/>
    <col min="8965" max="8965" width="12.5703125" style="1" customWidth="1"/>
    <col min="8966" max="8966" width="11.42578125" style="1"/>
    <col min="8967" max="8967" width="12.7109375" style="1" customWidth="1"/>
    <col min="8968" max="8968" width="18.28515625" style="1" customWidth="1"/>
    <col min="8969" max="9216" width="11.42578125" style="1"/>
    <col min="9217" max="9217" width="14.28515625" style="1" customWidth="1"/>
    <col min="9218" max="9218" width="21.5703125" style="1" customWidth="1"/>
    <col min="9219" max="9219" width="21.85546875" style="1" customWidth="1"/>
    <col min="9220" max="9220" width="11.42578125" style="1"/>
    <col min="9221" max="9221" width="12.5703125" style="1" customWidth="1"/>
    <col min="9222" max="9222" width="11.42578125" style="1"/>
    <col min="9223" max="9223" width="12.7109375" style="1" customWidth="1"/>
    <col min="9224" max="9224" width="18.28515625" style="1" customWidth="1"/>
    <col min="9225" max="9472" width="11.42578125" style="1"/>
    <col min="9473" max="9473" width="14.28515625" style="1" customWidth="1"/>
    <col min="9474" max="9474" width="21.5703125" style="1" customWidth="1"/>
    <col min="9475" max="9475" width="21.85546875" style="1" customWidth="1"/>
    <col min="9476" max="9476" width="11.42578125" style="1"/>
    <col min="9477" max="9477" width="12.5703125" style="1" customWidth="1"/>
    <col min="9478" max="9478" width="11.42578125" style="1"/>
    <col min="9479" max="9479" width="12.7109375" style="1" customWidth="1"/>
    <col min="9480" max="9480" width="18.28515625" style="1" customWidth="1"/>
    <col min="9481" max="9728" width="11.42578125" style="1"/>
    <col min="9729" max="9729" width="14.28515625" style="1" customWidth="1"/>
    <col min="9730" max="9730" width="21.5703125" style="1" customWidth="1"/>
    <col min="9731" max="9731" width="21.85546875" style="1" customWidth="1"/>
    <col min="9732" max="9732" width="11.42578125" style="1"/>
    <col min="9733" max="9733" width="12.5703125" style="1" customWidth="1"/>
    <col min="9734" max="9734" width="11.42578125" style="1"/>
    <col min="9735" max="9735" width="12.7109375" style="1" customWidth="1"/>
    <col min="9736" max="9736" width="18.28515625" style="1" customWidth="1"/>
    <col min="9737" max="9984" width="11.42578125" style="1"/>
    <col min="9985" max="9985" width="14.28515625" style="1" customWidth="1"/>
    <col min="9986" max="9986" width="21.5703125" style="1" customWidth="1"/>
    <col min="9987" max="9987" width="21.85546875" style="1" customWidth="1"/>
    <col min="9988" max="9988" width="11.42578125" style="1"/>
    <col min="9989" max="9989" width="12.5703125" style="1" customWidth="1"/>
    <col min="9990" max="9990" width="11.42578125" style="1"/>
    <col min="9991" max="9991" width="12.7109375" style="1" customWidth="1"/>
    <col min="9992" max="9992" width="18.28515625" style="1" customWidth="1"/>
    <col min="9993" max="10240" width="11.42578125" style="1"/>
    <col min="10241" max="10241" width="14.28515625" style="1" customWidth="1"/>
    <col min="10242" max="10242" width="21.5703125" style="1" customWidth="1"/>
    <col min="10243" max="10243" width="21.85546875" style="1" customWidth="1"/>
    <col min="10244" max="10244" width="11.42578125" style="1"/>
    <col min="10245" max="10245" width="12.5703125" style="1" customWidth="1"/>
    <col min="10246" max="10246" width="11.42578125" style="1"/>
    <col min="10247" max="10247" width="12.7109375" style="1" customWidth="1"/>
    <col min="10248" max="10248" width="18.28515625" style="1" customWidth="1"/>
    <col min="10249" max="10496" width="11.42578125" style="1"/>
    <col min="10497" max="10497" width="14.28515625" style="1" customWidth="1"/>
    <col min="10498" max="10498" width="21.5703125" style="1" customWidth="1"/>
    <col min="10499" max="10499" width="21.85546875" style="1" customWidth="1"/>
    <col min="10500" max="10500" width="11.42578125" style="1"/>
    <col min="10501" max="10501" width="12.5703125" style="1" customWidth="1"/>
    <col min="10502" max="10502" width="11.42578125" style="1"/>
    <col min="10503" max="10503" width="12.7109375" style="1" customWidth="1"/>
    <col min="10504" max="10504" width="18.28515625" style="1" customWidth="1"/>
    <col min="10505" max="10752" width="11.42578125" style="1"/>
    <col min="10753" max="10753" width="14.28515625" style="1" customWidth="1"/>
    <col min="10754" max="10754" width="21.5703125" style="1" customWidth="1"/>
    <col min="10755" max="10755" width="21.85546875" style="1" customWidth="1"/>
    <col min="10756" max="10756" width="11.42578125" style="1"/>
    <col min="10757" max="10757" width="12.5703125" style="1" customWidth="1"/>
    <col min="10758" max="10758" width="11.42578125" style="1"/>
    <col min="10759" max="10759" width="12.7109375" style="1" customWidth="1"/>
    <col min="10760" max="10760" width="18.28515625" style="1" customWidth="1"/>
    <col min="10761" max="11008" width="11.42578125" style="1"/>
    <col min="11009" max="11009" width="14.28515625" style="1" customWidth="1"/>
    <col min="11010" max="11010" width="21.5703125" style="1" customWidth="1"/>
    <col min="11011" max="11011" width="21.85546875" style="1" customWidth="1"/>
    <col min="11012" max="11012" width="11.42578125" style="1"/>
    <col min="11013" max="11013" width="12.5703125" style="1" customWidth="1"/>
    <col min="11014" max="11014" width="11.42578125" style="1"/>
    <col min="11015" max="11015" width="12.7109375" style="1" customWidth="1"/>
    <col min="11016" max="11016" width="18.28515625" style="1" customWidth="1"/>
    <col min="11017" max="11264" width="11.42578125" style="1"/>
    <col min="11265" max="11265" width="14.28515625" style="1" customWidth="1"/>
    <col min="11266" max="11266" width="21.5703125" style="1" customWidth="1"/>
    <col min="11267" max="11267" width="21.85546875" style="1" customWidth="1"/>
    <col min="11268" max="11268" width="11.42578125" style="1"/>
    <col min="11269" max="11269" width="12.5703125" style="1" customWidth="1"/>
    <col min="11270" max="11270" width="11.42578125" style="1"/>
    <col min="11271" max="11271" width="12.7109375" style="1" customWidth="1"/>
    <col min="11272" max="11272" width="18.28515625" style="1" customWidth="1"/>
    <col min="11273" max="11520" width="11.42578125" style="1"/>
    <col min="11521" max="11521" width="14.28515625" style="1" customWidth="1"/>
    <col min="11522" max="11522" width="21.5703125" style="1" customWidth="1"/>
    <col min="11523" max="11523" width="21.85546875" style="1" customWidth="1"/>
    <col min="11524" max="11524" width="11.42578125" style="1"/>
    <col min="11525" max="11525" width="12.5703125" style="1" customWidth="1"/>
    <col min="11526" max="11526" width="11.42578125" style="1"/>
    <col min="11527" max="11527" width="12.7109375" style="1" customWidth="1"/>
    <col min="11528" max="11528" width="18.28515625" style="1" customWidth="1"/>
    <col min="11529" max="11776" width="11.42578125" style="1"/>
    <col min="11777" max="11777" width="14.28515625" style="1" customWidth="1"/>
    <col min="11778" max="11778" width="21.5703125" style="1" customWidth="1"/>
    <col min="11779" max="11779" width="21.85546875" style="1" customWidth="1"/>
    <col min="11780" max="11780" width="11.42578125" style="1"/>
    <col min="11781" max="11781" width="12.5703125" style="1" customWidth="1"/>
    <col min="11782" max="11782" width="11.42578125" style="1"/>
    <col min="11783" max="11783" width="12.7109375" style="1" customWidth="1"/>
    <col min="11784" max="11784" width="18.28515625" style="1" customWidth="1"/>
    <col min="11785" max="12032" width="11.42578125" style="1"/>
    <col min="12033" max="12033" width="14.28515625" style="1" customWidth="1"/>
    <col min="12034" max="12034" width="21.5703125" style="1" customWidth="1"/>
    <col min="12035" max="12035" width="21.85546875" style="1" customWidth="1"/>
    <col min="12036" max="12036" width="11.42578125" style="1"/>
    <col min="12037" max="12037" width="12.5703125" style="1" customWidth="1"/>
    <col min="12038" max="12038" width="11.42578125" style="1"/>
    <col min="12039" max="12039" width="12.7109375" style="1" customWidth="1"/>
    <col min="12040" max="12040" width="18.28515625" style="1" customWidth="1"/>
    <col min="12041" max="12288" width="11.42578125" style="1"/>
    <col min="12289" max="12289" width="14.28515625" style="1" customWidth="1"/>
    <col min="12290" max="12290" width="21.5703125" style="1" customWidth="1"/>
    <col min="12291" max="12291" width="21.85546875" style="1" customWidth="1"/>
    <col min="12292" max="12292" width="11.42578125" style="1"/>
    <col min="12293" max="12293" width="12.5703125" style="1" customWidth="1"/>
    <col min="12294" max="12294" width="11.42578125" style="1"/>
    <col min="12295" max="12295" width="12.7109375" style="1" customWidth="1"/>
    <col min="12296" max="12296" width="18.28515625" style="1" customWidth="1"/>
    <col min="12297" max="12544" width="11.42578125" style="1"/>
    <col min="12545" max="12545" width="14.28515625" style="1" customWidth="1"/>
    <col min="12546" max="12546" width="21.5703125" style="1" customWidth="1"/>
    <col min="12547" max="12547" width="21.85546875" style="1" customWidth="1"/>
    <col min="12548" max="12548" width="11.42578125" style="1"/>
    <col min="12549" max="12549" width="12.5703125" style="1" customWidth="1"/>
    <col min="12550" max="12550" width="11.42578125" style="1"/>
    <col min="12551" max="12551" width="12.7109375" style="1" customWidth="1"/>
    <col min="12552" max="12552" width="18.28515625" style="1" customWidth="1"/>
    <col min="12553" max="12800" width="11.42578125" style="1"/>
    <col min="12801" max="12801" width="14.28515625" style="1" customWidth="1"/>
    <col min="12802" max="12802" width="21.5703125" style="1" customWidth="1"/>
    <col min="12803" max="12803" width="21.85546875" style="1" customWidth="1"/>
    <col min="12804" max="12804" width="11.42578125" style="1"/>
    <col min="12805" max="12805" width="12.5703125" style="1" customWidth="1"/>
    <col min="12806" max="12806" width="11.42578125" style="1"/>
    <col min="12807" max="12807" width="12.7109375" style="1" customWidth="1"/>
    <col min="12808" max="12808" width="18.28515625" style="1" customWidth="1"/>
    <col min="12809" max="13056" width="11.42578125" style="1"/>
    <col min="13057" max="13057" width="14.28515625" style="1" customWidth="1"/>
    <col min="13058" max="13058" width="21.5703125" style="1" customWidth="1"/>
    <col min="13059" max="13059" width="21.85546875" style="1" customWidth="1"/>
    <col min="13060" max="13060" width="11.42578125" style="1"/>
    <col min="13061" max="13061" width="12.5703125" style="1" customWidth="1"/>
    <col min="13062" max="13062" width="11.42578125" style="1"/>
    <col min="13063" max="13063" width="12.7109375" style="1" customWidth="1"/>
    <col min="13064" max="13064" width="18.28515625" style="1" customWidth="1"/>
    <col min="13065" max="13312" width="11.42578125" style="1"/>
    <col min="13313" max="13313" width="14.28515625" style="1" customWidth="1"/>
    <col min="13314" max="13314" width="21.5703125" style="1" customWidth="1"/>
    <col min="13315" max="13315" width="21.85546875" style="1" customWidth="1"/>
    <col min="13316" max="13316" width="11.42578125" style="1"/>
    <col min="13317" max="13317" width="12.5703125" style="1" customWidth="1"/>
    <col min="13318" max="13318" width="11.42578125" style="1"/>
    <col min="13319" max="13319" width="12.7109375" style="1" customWidth="1"/>
    <col min="13320" max="13320" width="18.28515625" style="1" customWidth="1"/>
    <col min="13321" max="13568" width="11.42578125" style="1"/>
    <col min="13569" max="13569" width="14.28515625" style="1" customWidth="1"/>
    <col min="13570" max="13570" width="21.5703125" style="1" customWidth="1"/>
    <col min="13571" max="13571" width="21.85546875" style="1" customWidth="1"/>
    <col min="13572" max="13572" width="11.42578125" style="1"/>
    <col min="13573" max="13573" width="12.5703125" style="1" customWidth="1"/>
    <col min="13574" max="13574" width="11.42578125" style="1"/>
    <col min="13575" max="13575" width="12.7109375" style="1" customWidth="1"/>
    <col min="13576" max="13576" width="18.28515625" style="1" customWidth="1"/>
    <col min="13577" max="13824" width="11.42578125" style="1"/>
    <col min="13825" max="13825" width="14.28515625" style="1" customWidth="1"/>
    <col min="13826" max="13826" width="21.5703125" style="1" customWidth="1"/>
    <col min="13827" max="13827" width="21.85546875" style="1" customWidth="1"/>
    <col min="13828" max="13828" width="11.42578125" style="1"/>
    <col min="13829" max="13829" width="12.5703125" style="1" customWidth="1"/>
    <col min="13830" max="13830" width="11.42578125" style="1"/>
    <col min="13831" max="13831" width="12.7109375" style="1" customWidth="1"/>
    <col min="13832" max="13832" width="18.28515625" style="1" customWidth="1"/>
    <col min="13833" max="14080" width="11.42578125" style="1"/>
    <col min="14081" max="14081" width="14.28515625" style="1" customWidth="1"/>
    <col min="14082" max="14082" width="21.5703125" style="1" customWidth="1"/>
    <col min="14083" max="14083" width="21.85546875" style="1" customWidth="1"/>
    <col min="14084" max="14084" width="11.42578125" style="1"/>
    <col min="14085" max="14085" width="12.5703125" style="1" customWidth="1"/>
    <col min="14086" max="14086" width="11.42578125" style="1"/>
    <col min="14087" max="14087" width="12.7109375" style="1" customWidth="1"/>
    <col min="14088" max="14088" width="18.28515625" style="1" customWidth="1"/>
    <col min="14089" max="14336" width="11.42578125" style="1"/>
    <col min="14337" max="14337" width="14.28515625" style="1" customWidth="1"/>
    <col min="14338" max="14338" width="21.5703125" style="1" customWidth="1"/>
    <col min="14339" max="14339" width="21.85546875" style="1" customWidth="1"/>
    <col min="14340" max="14340" width="11.42578125" style="1"/>
    <col min="14341" max="14341" width="12.5703125" style="1" customWidth="1"/>
    <col min="14342" max="14342" width="11.42578125" style="1"/>
    <col min="14343" max="14343" width="12.7109375" style="1" customWidth="1"/>
    <col min="14344" max="14344" width="18.28515625" style="1" customWidth="1"/>
    <col min="14345" max="14592" width="11.42578125" style="1"/>
    <col min="14593" max="14593" width="14.28515625" style="1" customWidth="1"/>
    <col min="14594" max="14594" width="21.5703125" style="1" customWidth="1"/>
    <col min="14595" max="14595" width="21.85546875" style="1" customWidth="1"/>
    <col min="14596" max="14596" width="11.42578125" style="1"/>
    <col min="14597" max="14597" width="12.5703125" style="1" customWidth="1"/>
    <col min="14598" max="14598" width="11.42578125" style="1"/>
    <col min="14599" max="14599" width="12.7109375" style="1" customWidth="1"/>
    <col min="14600" max="14600" width="18.28515625" style="1" customWidth="1"/>
    <col min="14601" max="14848" width="11.42578125" style="1"/>
    <col min="14849" max="14849" width="14.28515625" style="1" customWidth="1"/>
    <col min="14850" max="14850" width="21.5703125" style="1" customWidth="1"/>
    <col min="14851" max="14851" width="21.85546875" style="1" customWidth="1"/>
    <col min="14852" max="14852" width="11.42578125" style="1"/>
    <col min="14853" max="14853" width="12.5703125" style="1" customWidth="1"/>
    <col min="14854" max="14854" width="11.42578125" style="1"/>
    <col min="14855" max="14855" width="12.7109375" style="1" customWidth="1"/>
    <col min="14856" max="14856" width="18.28515625" style="1" customWidth="1"/>
    <col min="14857" max="15104" width="11.42578125" style="1"/>
    <col min="15105" max="15105" width="14.28515625" style="1" customWidth="1"/>
    <col min="15106" max="15106" width="21.5703125" style="1" customWidth="1"/>
    <col min="15107" max="15107" width="21.85546875" style="1" customWidth="1"/>
    <col min="15108" max="15108" width="11.42578125" style="1"/>
    <col min="15109" max="15109" width="12.5703125" style="1" customWidth="1"/>
    <col min="15110" max="15110" width="11.42578125" style="1"/>
    <col min="15111" max="15111" width="12.7109375" style="1" customWidth="1"/>
    <col min="15112" max="15112" width="18.28515625" style="1" customWidth="1"/>
    <col min="15113" max="15360" width="11.42578125" style="1"/>
    <col min="15361" max="15361" width="14.28515625" style="1" customWidth="1"/>
    <col min="15362" max="15362" width="21.5703125" style="1" customWidth="1"/>
    <col min="15363" max="15363" width="21.85546875" style="1" customWidth="1"/>
    <col min="15364" max="15364" width="11.42578125" style="1"/>
    <col min="15365" max="15365" width="12.5703125" style="1" customWidth="1"/>
    <col min="15366" max="15366" width="11.42578125" style="1"/>
    <col min="15367" max="15367" width="12.7109375" style="1" customWidth="1"/>
    <col min="15368" max="15368" width="18.28515625" style="1" customWidth="1"/>
    <col min="15369" max="15616" width="11.42578125" style="1"/>
    <col min="15617" max="15617" width="14.28515625" style="1" customWidth="1"/>
    <col min="15618" max="15618" width="21.5703125" style="1" customWidth="1"/>
    <col min="15619" max="15619" width="21.85546875" style="1" customWidth="1"/>
    <col min="15620" max="15620" width="11.42578125" style="1"/>
    <col min="15621" max="15621" width="12.5703125" style="1" customWidth="1"/>
    <col min="15622" max="15622" width="11.42578125" style="1"/>
    <col min="15623" max="15623" width="12.7109375" style="1" customWidth="1"/>
    <col min="15624" max="15624" width="18.28515625" style="1" customWidth="1"/>
    <col min="15625" max="15872" width="11.42578125" style="1"/>
    <col min="15873" max="15873" width="14.28515625" style="1" customWidth="1"/>
    <col min="15874" max="15874" width="21.5703125" style="1" customWidth="1"/>
    <col min="15875" max="15875" width="21.85546875" style="1" customWidth="1"/>
    <col min="15876" max="15876" width="11.42578125" style="1"/>
    <col min="15877" max="15877" width="12.5703125" style="1" customWidth="1"/>
    <col min="15878" max="15878" width="11.42578125" style="1"/>
    <col min="15879" max="15879" width="12.7109375" style="1" customWidth="1"/>
    <col min="15880" max="15880" width="18.28515625" style="1" customWidth="1"/>
    <col min="15881" max="16128" width="11.42578125" style="1"/>
    <col min="16129" max="16129" width="14.28515625" style="1" customWidth="1"/>
    <col min="16130" max="16130" width="21.5703125" style="1" customWidth="1"/>
    <col min="16131" max="16131" width="21.85546875" style="1" customWidth="1"/>
    <col min="16132" max="16132" width="11.42578125" style="1"/>
    <col min="16133" max="16133" width="12.5703125" style="1" customWidth="1"/>
    <col min="16134" max="16134" width="11.42578125" style="1"/>
    <col min="16135" max="16135" width="12.7109375" style="1" customWidth="1"/>
    <col min="16136" max="16136" width="18.28515625" style="1" customWidth="1"/>
    <col min="16137" max="16384" width="11.42578125" style="1"/>
  </cols>
  <sheetData>
    <row r="2" spans="1:8" ht="27.75" customHeight="1" x14ac:dyDescent="0.2"/>
    <row r="3" spans="1:8" ht="24.75" customHeight="1" x14ac:dyDescent="0.2"/>
    <row r="4" spans="1:8" ht="27" customHeight="1" thickBot="1" x14ac:dyDescent="0.25">
      <c r="A4" s="137" t="s">
        <v>56</v>
      </c>
      <c r="B4" s="137" t="str">
        <f>'[1]PRESUPUESTO OFICIAL (Entidad)'!G20</f>
        <v>GRAMA NATURAL</v>
      </c>
    </row>
    <row r="5" spans="1:8" ht="14.25" customHeight="1" x14ac:dyDescent="0.2">
      <c r="A5" s="5" t="s">
        <v>1</v>
      </c>
      <c r="B5" s="6"/>
      <c r="C5" s="6"/>
      <c r="D5" s="6"/>
      <c r="E5" s="6"/>
      <c r="F5" s="6"/>
      <c r="G5" s="6"/>
      <c r="H5" s="7"/>
    </row>
    <row r="6" spans="1:8" ht="14.25" customHeight="1" thickBot="1" x14ac:dyDescent="0.25">
      <c r="A6" s="8"/>
      <c r="B6" s="9"/>
      <c r="C6" s="9"/>
      <c r="D6" s="9"/>
      <c r="E6" s="9"/>
      <c r="F6" s="9"/>
      <c r="G6" s="9"/>
      <c r="H6" s="10"/>
    </row>
    <row r="7" spans="1:8" ht="16.5" x14ac:dyDescent="0.3">
      <c r="A7" s="11"/>
      <c r="B7" s="12"/>
      <c r="C7" s="12"/>
      <c r="D7" s="12"/>
      <c r="E7" s="12"/>
      <c r="F7" s="12"/>
      <c r="G7" s="12"/>
      <c r="H7" s="13"/>
    </row>
    <row r="8" spans="1:8" ht="16.5" x14ac:dyDescent="0.3">
      <c r="A8" s="11"/>
      <c r="B8" s="14"/>
      <c r="C8" s="12"/>
      <c r="D8" s="15"/>
      <c r="E8" s="14"/>
      <c r="F8" s="15"/>
      <c r="G8" s="14"/>
      <c r="H8" s="13"/>
    </row>
    <row r="9" spans="1:8" ht="15.75" x14ac:dyDescent="0.2">
      <c r="A9" s="16" t="s">
        <v>2</v>
      </c>
      <c r="B9" s="107" t="str">
        <f>'[1]PRESUPUESTO OFICIAL (Entidad)'!G21</f>
        <v>Suministro e instalación  de material granular</v>
      </c>
      <c r="C9" s="107"/>
      <c r="D9" s="107"/>
      <c r="E9" s="107"/>
      <c r="F9" s="107"/>
      <c r="G9" s="19" t="s">
        <v>3</v>
      </c>
      <c r="H9" s="20" t="s">
        <v>57</v>
      </c>
    </row>
    <row r="10" spans="1:8" ht="16.5" x14ac:dyDescent="0.3">
      <c r="A10" s="11"/>
      <c r="B10" s="107"/>
      <c r="C10" s="107"/>
      <c r="D10" s="107"/>
      <c r="E10" s="107"/>
      <c r="F10" s="107"/>
      <c r="G10" s="19" t="s">
        <v>4</v>
      </c>
      <c r="H10" s="20" t="s">
        <v>33</v>
      </c>
    </row>
    <row r="11" spans="1:8" ht="16.5" x14ac:dyDescent="0.3">
      <c r="A11" s="11"/>
      <c r="B11" s="21"/>
      <c r="C11" s="21"/>
      <c r="D11" s="21"/>
      <c r="E11" s="21"/>
      <c r="F11" s="21"/>
      <c r="G11" s="14"/>
      <c r="H11" s="22"/>
    </row>
    <row r="12" spans="1:8" ht="16.5" x14ac:dyDescent="0.3">
      <c r="A12" s="11"/>
      <c r="B12" s="21"/>
      <c r="C12" s="21"/>
      <c r="D12" s="21"/>
      <c r="E12" s="21"/>
      <c r="F12" s="21"/>
      <c r="G12" s="14"/>
      <c r="H12" s="22"/>
    </row>
    <row r="13" spans="1:8" ht="16.5" x14ac:dyDescent="0.3">
      <c r="A13" s="14"/>
      <c r="B13" s="14"/>
      <c r="C13" s="12"/>
      <c r="D13" s="14"/>
      <c r="E13" s="14"/>
      <c r="F13" s="14"/>
      <c r="G13" s="14"/>
      <c r="H13" s="13"/>
    </row>
    <row r="14" spans="1:8" ht="17.25" thickBot="1" x14ac:dyDescent="0.35">
      <c r="A14" s="14" t="s">
        <v>6</v>
      </c>
      <c r="B14" s="14"/>
      <c r="C14" s="12"/>
      <c r="D14" s="12"/>
      <c r="E14" s="12"/>
      <c r="F14" s="12"/>
      <c r="G14" s="12"/>
      <c r="H14" s="13"/>
    </row>
    <row r="15" spans="1:8" ht="16.5" x14ac:dyDescent="0.3">
      <c r="A15" s="23" t="s">
        <v>7</v>
      </c>
      <c r="B15" s="24"/>
      <c r="C15" s="25"/>
      <c r="D15" s="26" t="s">
        <v>36</v>
      </c>
      <c r="E15" s="27" t="s">
        <v>9</v>
      </c>
      <c r="F15" s="26" t="s">
        <v>37</v>
      </c>
      <c r="G15" s="28" t="s">
        <v>11</v>
      </c>
      <c r="H15" s="29"/>
    </row>
    <row r="16" spans="1:8" ht="16.5" x14ac:dyDescent="0.3">
      <c r="A16" s="61" t="str">
        <f>[1]recursos!$B$18</f>
        <v>CARROTANQUE DE AGUA</v>
      </c>
      <c r="B16" s="31"/>
      <c r="C16" s="32"/>
      <c r="D16" s="33" t="s">
        <v>41</v>
      </c>
      <c r="E16" s="34">
        <f>[1]recursos!$E$18</f>
        <v>405000</v>
      </c>
      <c r="F16" s="35">
        <v>0.03</v>
      </c>
      <c r="G16" s="36">
        <f>+E16*F16</f>
        <v>12150</v>
      </c>
      <c r="H16" s="37"/>
    </row>
    <row r="17" spans="1:8" ht="16.5" x14ac:dyDescent="0.3">
      <c r="A17" s="61" t="str">
        <f>[1]recursos!$B$17</f>
        <v>RODILLO BILICÍNDRICO</v>
      </c>
      <c r="B17" s="39"/>
      <c r="C17" s="40"/>
      <c r="D17" s="33" t="s">
        <v>34</v>
      </c>
      <c r="E17" s="34">
        <f>[1]recursos!$E$17</f>
        <v>496800</v>
      </c>
      <c r="F17" s="35">
        <v>0.01</v>
      </c>
      <c r="G17" s="36">
        <f>+E17*F17</f>
        <v>4968</v>
      </c>
      <c r="H17" s="37"/>
    </row>
    <row r="18" spans="1:8" ht="16.5" x14ac:dyDescent="0.3">
      <c r="A18" s="30" t="str">
        <f>[1]recursos!$B$13</f>
        <v>MOTONIVELADORA</v>
      </c>
      <c r="B18" s="39"/>
      <c r="C18" s="40"/>
      <c r="D18" s="33" t="s">
        <v>34</v>
      </c>
      <c r="E18" s="34">
        <f>[1]recursos!$E$13</f>
        <v>195000</v>
      </c>
      <c r="F18" s="35">
        <v>0.01</v>
      </c>
      <c r="G18" s="36">
        <f>+E18*F18</f>
        <v>1950</v>
      </c>
      <c r="H18" s="37"/>
    </row>
    <row r="19" spans="1:8" ht="16.5" x14ac:dyDescent="0.3">
      <c r="A19" s="113"/>
      <c r="B19" s="39"/>
      <c r="C19" s="40"/>
      <c r="D19" s="42"/>
      <c r="E19" s="42"/>
      <c r="F19" s="41"/>
      <c r="G19" s="43"/>
      <c r="H19" s="37"/>
    </row>
    <row r="20" spans="1:8" ht="16.5" x14ac:dyDescent="0.3">
      <c r="A20" s="113"/>
      <c r="B20" s="39"/>
      <c r="C20" s="40"/>
      <c r="D20" s="42"/>
      <c r="E20" s="42"/>
      <c r="F20" s="41"/>
      <c r="G20" s="43"/>
      <c r="H20" s="37"/>
    </row>
    <row r="21" spans="1:8" ht="16.5" x14ac:dyDescent="0.3">
      <c r="A21" s="44" t="s">
        <v>14</v>
      </c>
      <c r="B21" s="45"/>
      <c r="C21" s="46"/>
      <c r="D21" s="42"/>
      <c r="E21" s="42"/>
      <c r="F21" s="47">
        <v>0.1</v>
      </c>
      <c r="G21" s="43">
        <f>F21*H47</f>
        <v>4938.4299250000004</v>
      </c>
      <c r="H21" s="37"/>
    </row>
    <row r="22" spans="1:8" ht="17.25" thickBot="1" x14ac:dyDescent="0.35">
      <c r="A22" s="48"/>
      <c r="B22" s="49"/>
      <c r="C22" s="50"/>
      <c r="D22" s="51"/>
      <c r="E22" s="51"/>
      <c r="F22" s="52"/>
      <c r="G22" s="53"/>
      <c r="H22" s="54"/>
    </row>
    <row r="23" spans="1:8" ht="17.25" thickBot="1" x14ac:dyDescent="0.35">
      <c r="A23" s="12"/>
      <c r="B23" s="12"/>
      <c r="C23" s="12"/>
      <c r="D23" s="12"/>
      <c r="E23" s="12"/>
      <c r="F23" s="12"/>
      <c r="G23" s="55" t="s">
        <v>15</v>
      </c>
      <c r="H23" s="56">
        <f>SUM(G16:G22)</f>
        <v>24006.429925</v>
      </c>
    </row>
    <row r="24" spans="1:8" ht="17.25" thickBot="1" x14ac:dyDescent="0.35">
      <c r="A24" s="14" t="s">
        <v>16</v>
      </c>
      <c r="B24" s="14"/>
      <c r="C24" s="12"/>
      <c r="D24" s="12"/>
      <c r="E24" s="12"/>
      <c r="F24" s="12"/>
      <c r="G24" s="12"/>
      <c r="H24" s="13"/>
    </row>
    <row r="25" spans="1:8" ht="16.5" x14ac:dyDescent="0.3">
      <c r="A25" s="86" t="s">
        <v>7</v>
      </c>
      <c r="B25" s="58"/>
      <c r="C25" s="59"/>
      <c r="D25" s="26" t="s">
        <v>8</v>
      </c>
      <c r="E25" s="26" t="s">
        <v>17</v>
      </c>
      <c r="F25" s="26" t="s">
        <v>10</v>
      </c>
      <c r="G25" s="60" t="s">
        <v>11</v>
      </c>
      <c r="H25" s="29"/>
    </row>
    <row r="26" spans="1:8" ht="16.5" x14ac:dyDescent="0.3">
      <c r="A26" s="30" t="str">
        <f>[1]recursos!B53</f>
        <v>BASE GRANULAR</v>
      </c>
      <c r="B26" s="62"/>
      <c r="C26" s="63"/>
      <c r="D26" s="64" t="s">
        <v>33</v>
      </c>
      <c r="E26" s="34">
        <f>[1]recursos!E53</f>
        <v>66000</v>
      </c>
      <c r="F26" s="65">
        <v>1.1000000000000001</v>
      </c>
      <c r="G26" s="67">
        <f>E26*F26</f>
        <v>72600</v>
      </c>
      <c r="H26" s="37"/>
    </row>
    <row r="27" spans="1:8" ht="16.5" x14ac:dyDescent="0.3">
      <c r="A27" s="138"/>
      <c r="B27" s="139"/>
      <c r="C27" s="140"/>
      <c r="D27" s="64"/>
      <c r="E27" s="65"/>
      <c r="F27" s="141"/>
      <c r="G27" s="142"/>
      <c r="H27" s="37"/>
    </row>
    <row r="28" spans="1:8" ht="16.5" x14ac:dyDescent="0.3">
      <c r="A28" s="61"/>
      <c r="B28" s="62"/>
      <c r="C28" s="63"/>
      <c r="D28" s="42"/>
      <c r="E28" s="115"/>
      <c r="F28" s="115"/>
      <c r="G28" s="75"/>
      <c r="H28" s="37"/>
    </row>
    <row r="29" spans="1:8" ht="16.5" x14ac:dyDescent="0.3">
      <c r="A29" s="61"/>
      <c r="B29" s="62"/>
      <c r="C29" s="63"/>
      <c r="D29" s="71"/>
      <c r="E29" s="72"/>
      <c r="F29" s="116"/>
      <c r="G29" s="74"/>
      <c r="H29" s="37"/>
    </row>
    <row r="30" spans="1:8" ht="16.5" x14ac:dyDescent="0.3">
      <c r="A30" s="61"/>
      <c r="B30" s="62"/>
      <c r="C30" s="63"/>
      <c r="D30" s="71"/>
      <c r="E30" s="72"/>
      <c r="F30" s="116"/>
      <c r="G30" s="74"/>
      <c r="H30" s="37"/>
    </row>
    <row r="31" spans="1:8" ht="16.5" x14ac:dyDescent="0.3">
      <c r="A31" s="61" t="s">
        <v>20</v>
      </c>
      <c r="B31" s="62"/>
      <c r="C31" s="63"/>
      <c r="D31" s="42"/>
      <c r="E31" s="42"/>
      <c r="F31" s="47">
        <v>0.05</v>
      </c>
      <c r="G31" s="75">
        <f>SUM(G26:G29)*F31</f>
        <v>3630</v>
      </c>
      <c r="H31" s="37"/>
    </row>
    <row r="32" spans="1:8" ht="17.25" thickBot="1" x14ac:dyDescent="0.35">
      <c r="A32" s="76"/>
      <c r="B32" s="77"/>
      <c r="C32" s="78"/>
      <c r="D32" s="51"/>
      <c r="E32" s="51"/>
      <c r="F32" s="52"/>
      <c r="G32" s="79"/>
      <c r="H32" s="54"/>
    </row>
    <row r="33" spans="1:8" ht="17.25" thickBot="1" x14ac:dyDescent="0.35">
      <c r="A33" s="12"/>
      <c r="B33" s="12"/>
      <c r="C33" s="12"/>
      <c r="D33" s="12"/>
      <c r="E33" s="12"/>
      <c r="F33" s="12"/>
      <c r="G33" s="55" t="s">
        <v>15</v>
      </c>
      <c r="H33" s="56">
        <f>SUM(G26:G32)</f>
        <v>76230</v>
      </c>
    </row>
    <row r="34" spans="1:8" ht="17.25" thickBot="1" x14ac:dyDescent="0.35">
      <c r="A34" s="14" t="s">
        <v>21</v>
      </c>
      <c r="B34" s="14"/>
      <c r="C34" s="12"/>
      <c r="D34" s="12"/>
      <c r="E34" s="12"/>
      <c r="F34" s="12"/>
      <c r="G34" s="12"/>
      <c r="H34" s="13"/>
    </row>
    <row r="35" spans="1:8" ht="16.5" x14ac:dyDescent="0.3">
      <c r="A35" s="23" t="s">
        <v>22</v>
      </c>
      <c r="B35" s="25"/>
      <c r="C35" s="26" t="s">
        <v>23</v>
      </c>
      <c r="D35" s="26" t="s">
        <v>24</v>
      </c>
      <c r="E35" s="26" t="s">
        <v>25</v>
      </c>
      <c r="F35" s="26" t="s">
        <v>26</v>
      </c>
      <c r="G35" s="28" t="s">
        <v>11</v>
      </c>
      <c r="H35" s="29"/>
    </row>
    <row r="36" spans="1:8" ht="16.5" x14ac:dyDescent="0.3">
      <c r="A36" s="61" t="str">
        <f>+A26</f>
        <v>BASE GRANULAR</v>
      </c>
      <c r="B36" s="63"/>
      <c r="C36" s="143">
        <f>1.1</f>
        <v>1.1000000000000001</v>
      </c>
      <c r="D36" s="144">
        <v>18.7</v>
      </c>
      <c r="E36" s="80">
        <f>C36*D36</f>
        <v>20.57</v>
      </c>
      <c r="F36" s="41">
        <v>1900</v>
      </c>
      <c r="G36" s="36">
        <f>E36*F36</f>
        <v>39083</v>
      </c>
      <c r="H36" s="37"/>
    </row>
    <row r="37" spans="1:8" ht="16.5" x14ac:dyDescent="0.3">
      <c r="A37" s="61"/>
      <c r="B37" s="63"/>
      <c r="C37" s="80"/>
      <c r="D37" s="81"/>
      <c r="E37" s="81"/>
      <c r="F37" s="117"/>
      <c r="G37" s="41"/>
      <c r="H37" s="37"/>
    </row>
    <row r="38" spans="1:8" ht="16.5" x14ac:dyDescent="0.3">
      <c r="A38" s="61"/>
      <c r="B38" s="63"/>
      <c r="C38" s="83"/>
      <c r="D38" s="64"/>
      <c r="E38" s="84"/>
      <c r="F38" s="41"/>
      <c r="G38" s="41"/>
      <c r="H38" s="37"/>
    </row>
    <row r="39" spans="1:8" ht="17.25" thickBot="1" x14ac:dyDescent="0.35">
      <c r="A39" s="48"/>
      <c r="B39" s="50"/>
      <c r="C39" s="50"/>
      <c r="D39" s="50"/>
      <c r="E39" s="50"/>
      <c r="F39" s="50"/>
      <c r="G39" s="85"/>
      <c r="H39" s="37"/>
    </row>
    <row r="40" spans="1:8" ht="17.25" thickBot="1" x14ac:dyDescent="0.35">
      <c r="A40" s="12"/>
      <c r="B40" s="12"/>
      <c r="C40" s="12"/>
      <c r="D40" s="12"/>
      <c r="E40" s="12"/>
      <c r="F40" s="12"/>
      <c r="G40" s="55" t="s">
        <v>15</v>
      </c>
      <c r="H40" s="56">
        <f>SUM(G36:G39)</f>
        <v>39083</v>
      </c>
    </row>
    <row r="41" spans="1:8" ht="17.25" thickBot="1" x14ac:dyDescent="0.35">
      <c r="A41" s="14" t="s">
        <v>27</v>
      </c>
      <c r="B41" s="14"/>
      <c r="C41" s="12"/>
      <c r="D41" s="12"/>
      <c r="E41" s="12"/>
      <c r="F41" s="12"/>
      <c r="G41" s="12"/>
      <c r="H41" s="13"/>
    </row>
    <row r="42" spans="1:8" ht="16.5" x14ac:dyDescent="0.3">
      <c r="A42" s="86" t="s">
        <v>28</v>
      </c>
      <c r="B42" s="26"/>
      <c r="C42" s="26" t="s">
        <v>53</v>
      </c>
      <c r="D42" s="26" t="s">
        <v>30</v>
      </c>
      <c r="E42" s="27" t="s">
        <v>39</v>
      </c>
      <c r="F42" s="87" t="s">
        <v>37</v>
      </c>
      <c r="G42" s="60" t="s">
        <v>11</v>
      </c>
      <c r="H42" s="29"/>
    </row>
    <row r="43" spans="1:8" ht="16.5" x14ac:dyDescent="0.3">
      <c r="A43" s="61" t="str">
        <f>'[1]MANO DE OBRA'!C20</f>
        <v>CUADRILLA DE CONSTRUCCIÓN 1X4</v>
      </c>
      <c r="B43" s="63"/>
      <c r="C43" s="88">
        <f>'[1]MANO DE OBRA'!I20</f>
        <v>260975</v>
      </c>
      <c r="D43" s="89">
        <v>0.89229999999999998</v>
      </c>
      <c r="E43" s="65">
        <f>(100%+D43)*C43</f>
        <v>493842.99250000005</v>
      </c>
      <c r="F43" s="80">
        <v>10</v>
      </c>
      <c r="G43" s="36">
        <f>E43/F43</f>
        <v>49384.299250000004</v>
      </c>
      <c r="H43" s="37"/>
    </row>
    <row r="44" spans="1:8" ht="16.5" x14ac:dyDescent="0.3">
      <c r="A44" s="61"/>
      <c r="B44" s="63"/>
      <c r="C44" s="105"/>
      <c r="D44" s="89"/>
      <c r="E44" s="65"/>
      <c r="F44" s="41"/>
      <c r="G44" s="36"/>
      <c r="H44" s="37"/>
    </row>
    <row r="45" spans="1:8" ht="16.5" x14ac:dyDescent="0.3">
      <c r="A45" s="61"/>
      <c r="B45" s="63"/>
      <c r="C45" s="114"/>
      <c r="D45" s="64"/>
      <c r="E45" s="114"/>
      <c r="F45" s="41"/>
      <c r="G45" s="75"/>
      <c r="H45" s="37"/>
    </row>
    <row r="46" spans="1:8" ht="17.25" thickBot="1" x14ac:dyDescent="0.35">
      <c r="A46" s="76"/>
      <c r="B46" s="78"/>
      <c r="C46" s="78"/>
      <c r="D46" s="78"/>
      <c r="E46" s="78"/>
      <c r="F46" s="78"/>
      <c r="G46" s="77"/>
      <c r="H46" s="54"/>
    </row>
    <row r="47" spans="1:8" ht="17.25" thickBot="1" x14ac:dyDescent="0.35">
      <c r="A47" s="12"/>
      <c r="B47" s="12"/>
      <c r="C47" s="12"/>
      <c r="D47" s="12"/>
      <c r="E47" s="12"/>
      <c r="F47" s="12"/>
      <c r="G47" s="55" t="s">
        <v>15</v>
      </c>
      <c r="H47" s="56">
        <f>SUM(G43:G46)</f>
        <v>49384.299250000004</v>
      </c>
    </row>
    <row r="48" spans="1:8" ht="17.25" thickBot="1" x14ac:dyDescent="0.35">
      <c r="A48" s="12"/>
      <c r="B48" s="12"/>
      <c r="C48" s="12"/>
      <c r="D48" s="12"/>
      <c r="E48" s="12"/>
      <c r="F48" s="12"/>
      <c r="G48" s="91"/>
      <c r="H48" s="13"/>
    </row>
    <row r="49" spans="1:8" ht="17.25" thickBot="1" x14ac:dyDescent="0.35">
      <c r="A49" s="12"/>
      <c r="B49" s="12"/>
      <c r="C49" s="12"/>
      <c r="D49" s="12"/>
      <c r="E49" s="92" t="s">
        <v>31</v>
      </c>
      <c r="F49" s="93"/>
      <c r="G49" s="93"/>
      <c r="H49" s="106">
        <f>ROUND((H23+H33+H40+H47),0)</f>
        <v>188704</v>
      </c>
    </row>
    <row r="50" spans="1:8" s="3" customFormat="1" ht="16.5" x14ac:dyDescent="0.3">
      <c r="A50" s="12"/>
      <c r="B50" s="12"/>
      <c r="C50" s="12"/>
      <c r="D50" s="12"/>
      <c r="E50" s="92"/>
      <c r="F50" s="93"/>
      <c r="G50" s="93"/>
      <c r="H50" s="95"/>
    </row>
    <row r="51" spans="1:8" s="3" customFormat="1" ht="16.5" x14ac:dyDescent="0.3">
      <c r="A51" s="15"/>
      <c r="B51" s="12"/>
      <c r="C51" s="12"/>
      <c r="D51" s="12"/>
      <c r="E51" s="92"/>
      <c r="F51" s="93"/>
      <c r="G51" s="93"/>
      <c r="H51" s="95"/>
    </row>
    <row r="52" spans="1:8" s="3" customFormat="1" ht="16.5" x14ac:dyDescent="0.3">
      <c r="A52" s="15"/>
      <c r="B52" s="12"/>
      <c r="C52" s="12"/>
      <c r="D52" s="12"/>
      <c r="E52" s="92"/>
      <c r="F52" s="93"/>
      <c r="G52" s="93"/>
      <c r="H52" s="95"/>
    </row>
    <row r="53" spans="1:8" s="3" customFormat="1" ht="16.5" x14ac:dyDescent="0.3">
      <c r="A53" s="15"/>
      <c r="B53" s="12"/>
      <c r="C53" s="12"/>
      <c r="D53" s="12"/>
      <c r="E53" s="92"/>
      <c r="F53" s="93"/>
      <c r="G53" s="93"/>
      <c r="H53" s="95"/>
    </row>
    <row r="54" spans="1:8" s="3" customFormat="1" ht="17.25" thickBot="1" x14ac:dyDescent="0.35">
      <c r="A54" s="15"/>
      <c r="B54" s="12"/>
      <c r="C54" s="12"/>
      <c r="D54" s="12"/>
      <c r="E54" s="92"/>
      <c r="F54" s="93"/>
      <c r="G54" s="93"/>
      <c r="H54" s="95"/>
    </row>
    <row r="55" spans="1:8" s="3" customFormat="1" ht="11.25" customHeight="1" x14ac:dyDescent="0.2">
      <c r="A55" s="5" t="s">
        <v>1</v>
      </c>
      <c r="B55" s="6"/>
      <c r="C55" s="6"/>
      <c r="D55" s="6"/>
      <c r="E55" s="6"/>
      <c r="F55" s="6"/>
      <c r="G55" s="6"/>
      <c r="H55" s="7"/>
    </row>
    <row r="56" spans="1:8" s="3" customFormat="1" ht="12" customHeight="1" thickBot="1" x14ac:dyDescent="0.25">
      <c r="A56" s="8"/>
      <c r="B56" s="9"/>
      <c r="C56" s="9"/>
      <c r="D56" s="9"/>
      <c r="E56" s="9"/>
      <c r="F56" s="9"/>
      <c r="G56" s="9"/>
      <c r="H56" s="10"/>
    </row>
    <row r="57" spans="1:8" s="3" customFormat="1" ht="16.5" x14ac:dyDescent="0.3">
      <c r="A57" s="11"/>
      <c r="B57" s="12"/>
      <c r="C57" s="12"/>
      <c r="D57" s="12"/>
      <c r="E57" s="12"/>
      <c r="F57" s="12"/>
      <c r="G57" s="12"/>
      <c r="H57" s="13"/>
    </row>
    <row r="58" spans="1:8" s="3" customFormat="1" ht="16.5" x14ac:dyDescent="0.3">
      <c r="A58" s="11"/>
      <c r="B58" s="14"/>
      <c r="C58" s="12"/>
      <c r="D58" s="15"/>
      <c r="E58" s="14"/>
      <c r="F58" s="15"/>
      <c r="G58" s="14"/>
      <c r="H58" s="13"/>
    </row>
    <row r="59" spans="1:8" s="3" customFormat="1" ht="15.75" x14ac:dyDescent="0.2">
      <c r="A59" s="16" t="s">
        <v>2</v>
      </c>
      <c r="B59" s="107" t="str">
        <f>'[1]PRESUPUESTO OFICIAL (Entidad)'!G22</f>
        <v xml:space="preserve">Suministro e instalación  de arena gruesa </v>
      </c>
      <c r="C59" s="107"/>
      <c r="D59" s="107"/>
      <c r="E59" s="107"/>
      <c r="F59" s="107"/>
      <c r="G59" s="19" t="s">
        <v>3</v>
      </c>
      <c r="H59" s="20">
        <v>3.2</v>
      </c>
    </row>
    <row r="60" spans="1:8" s="3" customFormat="1" ht="16.5" x14ac:dyDescent="0.3">
      <c r="A60" s="11"/>
      <c r="B60" s="107"/>
      <c r="C60" s="107"/>
      <c r="D60" s="107"/>
      <c r="E60" s="107"/>
      <c r="F60" s="107"/>
      <c r="G60" s="19" t="s">
        <v>4</v>
      </c>
      <c r="H60" s="20" t="s">
        <v>33</v>
      </c>
    </row>
    <row r="61" spans="1:8" s="3" customFormat="1" ht="16.5" x14ac:dyDescent="0.3">
      <c r="A61" s="11"/>
      <c r="B61" s="21"/>
      <c r="C61" s="21"/>
      <c r="D61" s="21"/>
      <c r="E61" s="21"/>
      <c r="F61" s="21"/>
      <c r="G61" s="14"/>
      <c r="H61" s="22"/>
    </row>
    <row r="62" spans="1:8" s="3" customFormat="1" ht="17.25" thickBot="1" x14ac:dyDescent="0.35">
      <c r="A62" s="14" t="s">
        <v>6</v>
      </c>
      <c r="B62" s="14"/>
      <c r="C62" s="12"/>
      <c r="D62" s="12"/>
      <c r="E62" s="12"/>
      <c r="F62" s="12"/>
      <c r="G62" s="12"/>
      <c r="H62" s="13"/>
    </row>
    <row r="63" spans="1:8" s="3" customFormat="1" ht="16.5" x14ac:dyDescent="0.3">
      <c r="A63" s="23" t="s">
        <v>7</v>
      </c>
      <c r="B63" s="24"/>
      <c r="C63" s="25"/>
      <c r="D63" s="26" t="s">
        <v>36</v>
      </c>
      <c r="E63" s="27" t="s">
        <v>9</v>
      </c>
      <c r="F63" s="26" t="s">
        <v>37</v>
      </c>
      <c r="G63" s="28" t="s">
        <v>11</v>
      </c>
      <c r="H63" s="29"/>
    </row>
    <row r="64" spans="1:8" s="3" customFormat="1" ht="16.5" x14ac:dyDescent="0.3">
      <c r="A64" s="61" t="str">
        <f>[1]recursos!B18</f>
        <v>CARROTANQUE DE AGUA</v>
      </c>
      <c r="B64" s="31"/>
      <c r="C64" s="32"/>
      <c r="D64" s="33" t="s">
        <v>41</v>
      </c>
      <c r="E64" s="34">
        <f>[1]recursos!E18</f>
        <v>405000</v>
      </c>
      <c r="F64" s="35">
        <v>0.03</v>
      </c>
      <c r="G64" s="36">
        <f>+E64*F64</f>
        <v>12150</v>
      </c>
      <c r="H64" s="37"/>
    </row>
    <row r="65" spans="1:8" s="3" customFormat="1" ht="16.5" x14ac:dyDescent="0.3">
      <c r="A65" s="61" t="str">
        <f>[1]recursos!B17</f>
        <v>RODILLO BILICÍNDRICO</v>
      </c>
      <c r="B65" s="39"/>
      <c r="C65" s="40"/>
      <c r="D65" s="33" t="s">
        <v>34</v>
      </c>
      <c r="E65" s="34">
        <f>[1]recursos!E17</f>
        <v>496800</v>
      </c>
      <c r="F65" s="35">
        <v>0.01</v>
      </c>
      <c r="G65" s="36">
        <f>+E65*F65</f>
        <v>4968</v>
      </c>
      <c r="H65" s="37"/>
    </row>
    <row r="66" spans="1:8" s="3" customFormat="1" ht="16.5" x14ac:dyDescent="0.3">
      <c r="A66" s="30" t="str">
        <f>[1]recursos!B13</f>
        <v>MOTONIVELADORA</v>
      </c>
      <c r="B66" s="39"/>
      <c r="C66" s="40"/>
      <c r="D66" s="33" t="s">
        <v>34</v>
      </c>
      <c r="E66" s="34">
        <f>[1]recursos!E13</f>
        <v>195000</v>
      </c>
      <c r="F66" s="35">
        <v>0.01</v>
      </c>
      <c r="G66" s="36">
        <f>+E66*F66</f>
        <v>1950</v>
      </c>
      <c r="H66" s="37"/>
    </row>
    <row r="67" spans="1:8" s="3" customFormat="1" ht="16.5" x14ac:dyDescent="0.3">
      <c r="A67" s="113"/>
      <c r="B67" s="39"/>
      <c r="C67" s="40"/>
      <c r="D67" s="42"/>
      <c r="E67" s="42"/>
      <c r="F67" s="41"/>
      <c r="G67" s="43"/>
      <c r="H67" s="37"/>
    </row>
    <row r="68" spans="1:8" s="3" customFormat="1" ht="16.5" x14ac:dyDescent="0.3">
      <c r="A68" s="113"/>
      <c r="B68" s="39"/>
      <c r="C68" s="40"/>
      <c r="D68" s="42"/>
      <c r="E68" s="42"/>
      <c r="F68" s="41"/>
      <c r="G68" s="43"/>
      <c r="H68" s="37"/>
    </row>
    <row r="69" spans="1:8" s="3" customFormat="1" ht="16.5" x14ac:dyDescent="0.3">
      <c r="A69" s="44" t="s">
        <v>14</v>
      </c>
      <c r="B69" s="45"/>
      <c r="C69" s="46"/>
      <c r="D69" s="42"/>
      <c r="E69" s="42"/>
      <c r="F69" s="47">
        <v>0.1</v>
      </c>
      <c r="G69" s="43">
        <f>F69*H95</f>
        <v>4938.4299250000004</v>
      </c>
      <c r="H69" s="37"/>
    </row>
    <row r="70" spans="1:8" s="3" customFormat="1" ht="17.25" thickBot="1" x14ac:dyDescent="0.35">
      <c r="A70" s="48"/>
      <c r="B70" s="49"/>
      <c r="C70" s="50"/>
      <c r="D70" s="51"/>
      <c r="E70" s="51"/>
      <c r="F70" s="52"/>
      <c r="G70" s="53"/>
      <c r="H70" s="54"/>
    </row>
    <row r="71" spans="1:8" s="3" customFormat="1" ht="17.25" thickBot="1" x14ac:dyDescent="0.35">
      <c r="A71" s="12"/>
      <c r="B71" s="12"/>
      <c r="C71" s="12"/>
      <c r="D71" s="12"/>
      <c r="E71" s="12"/>
      <c r="F71" s="12"/>
      <c r="G71" s="55" t="s">
        <v>15</v>
      </c>
      <c r="H71" s="56">
        <f>SUM(G64:G70)</f>
        <v>24006.429925</v>
      </c>
    </row>
    <row r="72" spans="1:8" s="3" customFormat="1" ht="17.25" thickBot="1" x14ac:dyDescent="0.35">
      <c r="A72" s="14" t="s">
        <v>16</v>
      </c>
      <c r="B72" s="14"/>
      <c r="C72" s="12"/>
      <c r="D72" s="12"/>
      <c r="E72" s="12"/>
      <c r="F72" s="12"/>
      <c r="G72" s="12"/>
      <c r="H72" s="13"/>
    </row>
    <row r="73" spans="1:8" s="3" customFormat="1" ht="16.5" x14ac:dyDescent="0.3">
      <c r="A73" s="86" t="s">
        <v>7</v>
      </c>
      <c r="B73" s="58"/>
      <c r="C73" s="59"/>
      <c r="D73" s="26" t="s">
        <v>8</v>
      </c>
      <c r="E73" s="26" t="s">
        <v>17</v>
      </c>
      <c r="F73" s="26" t="s">
        <v>10</v>
      </c>
      <c r="G73" s="60" t="s">
        <v>11</v>
      </c>
      <c r="H73" s="29"/>
    </row>
    <row r="74" spans="1:8" s="3" customFormat="1" ht="16.5" x14ac:dyDescent="0.3">
      <c r="A74" s="30" t="str">
        <f>[1]recursos!B57</f>
        <v>ARENA DE TRITURACIÓN</v>
      </c>
      <c r="B74" s="62"/>
      <c r="C74" s="63"/>
      <c r="D74" s="64" t="s">
        <v>33</v>
      </c>
      <c r="E74" s="34">
        <f>[1]recursos!E57</f>
        <v>60000</v>
      </c>
      <c r="F74" s="80">
        <v>1.1000000000000001</v>
      </c>
      <c r="G74" s="67">
        <f>E74*F74</f>
        <v>66000</v>
      </c>
      <c r="H74" s="37"/>
    </row>
    <row r="75" spans="1:8" s="3" customFormat="1" ht="16.5" x14ac:dyDescent="0.3">
      <c r="A75" s="138"/>
      <c r="B75" s="139"/>
      <c r="C75" s="140"/>
      <c r="D75" s="64"/>
      <c r="E75" s="65"/>
      <c r="F75" s="141"/>
      <c r="G75" s="142"/>
      <c r="H75" s="37"/>
    </row>
    <row r="76" spans="1:8" s="3" customFormat="1" ht="16.5" x14ac:dyDescent="0.3">
      <c r="A76" s="61"/>
      <c r="B76" s="62"/>
      <c r="C76" s="63"/>
      <c r="D76" s="42"/>
      <c r="E76" s="115"/>
      <c r="F76" s="115"/>
      <c r="G76" s="75"/>
      <c r="H76" s="37"/>
    </row>
    <row r="77" spans="1:8" s="3" customFormat="1" ht="16.5" x14ac:dyDescent="0.3">
      <c r="A77" s="61"/>
      <c r="B77" s="62"/>
      <c r="C77" s="63"/>
      <c r="D77" s="71"/>
      <c r="E77" s="72"/>
      <c r="F77" s="116"/>
      <c r="G77" s="74"/>
      <c r="H77" s="37"/>
    </row>
    <row r="78" spans="1:8" s="3" customFormat="1" ht="16.5" x14ac:dyDescent="0.3">
      <c r="A78" s="61"/>
      <c r="B78" s="62"/>
      <c r="C78" s="63"/>
      <c r="D78" s="71"/>
      <c r="E78" s="72"/>
      <c r="F78" s="116"/>
      <c r="G78" s="74"/>
      <c r="H78" s="37"/>
    </row>
    <row r="79" spans="1:8" s="3" customFormat="1" ht="16.5" x14ac:dyDescent="0.3">
      <c r="A79" s="61" t="s">
        <v>20</v>
      </c>
      <c r="B79" s="62"/>
      <c r="C79" s="63"/>
      <c r="D79" s="42"/>
      <c r="E79" s="42"/>
      <c r="F79" s="47">
        <v>0.05</v>
      </c>
      <c r="G79" s="75">
        <f>SUM(G74:G77)*F79</f>
        <v>3300</v>
      </c>
      <c r="H79" s="37"/>
    </row>
    <row r="80" spans="1:8" s="3" customFormat="1" ht="17.25" thickBot="1" x14ac:dyDescent="0.35">
      <c r="A80" s="76"/>
      <c r="B80" s="77"/>
      <c r="C80" s="78"/>
      <c r="D80" s="51"/>
      <c r="E80" s="51"/>
      <c r="F80" s="52"/>
      <c r="G80" s="79"/>
      <c r="H80" s="54"/>
    </row>
    <row r="81" spans="1:8" s="3" customFormat="1" ht="17.25" thickBot="1" x14ac:dyDescent="0.35">
      <c r="A81" s="12"/>
      <c r="B81" s="12"/>
      <c r="C81" s="12"/>
      <c r="D81" s="12"/>
      <c r="E81" s="12"/>
      <c r="F81" s="12"/>
      <c r="G81" s="55" t="s">
        <v>15</v>
      </c>
      <c r="H81" s="56">
        <f>SUM(G74:G80)</f>
        <v>69300</v>
      </c>
    </row>
    <row r="82" spans="1:8" s="3" customFormat="1" ht="17.25" thickBot="1" x14ac:dyDescent="0.35">
      <c r="A82" s="14" t="s">
        <v>21</v>
      </c>
      <c r="B82" s="14"/>
      <c r="C82" s="12"/>
      <c r="D82" s="12"/>
      <c r="E82" s="12"/>
      <c r="F82" s="12"/>
      <c r="G82" s="12"/>
      <c r="H82" s="13"/>
    </row>
    <row r="83" spans="1:8" s="3" customFormat="1" ht="16.5" x14ac:dyDescent="0.3">
      <c r="A83" s="23" t="s">
        <v>22</v>
      </c>
      <c r="B83" s="25"/>
      <c r="C83" s="26" t="s">
        <v>23</v>
      </c>
      <c r="D83" s="26" t="s">
        <v>24</v>
      </c>
      <c r="E83" s="26" t="s">
        <v>25</v>
      </c>
      <c r="F83" s="26" t="s">
        <v>26</v>
      </c>
      <c r="G83" s="28" t="s">
        <v>11</v>
      </c>
      <c r="H83" s="29"/>
    </row>
    <row r="84" spans="1:8" s="3" customFormat="1" ht="16.5" x14ac:dyDescent="0.3">
      <c r="A84" s="61" t="str">
        <f>+A74</f>
        <v>ARENA DE TRITURACIÓN</v>
      </c>
      <c r="B84" s="63"/>
      <c r="C84" s="143">
        <v>1.1000000000000001</v>
      </c>
      <c r="D84" s="144">
        <v>18.7</v>
      </c>
      <c r="E84" s="80">
        <f>C84*D84</f>
        <v>20.57</v>
      </c>
      <c r="F84" s="41">
        <v>1900</v>
      </c>
      <c r="G84" s="36">
        <f>E84*F84</f>
        <v>39083</v>
      </c>
      <c r="H84" s="37"/>
    </row>
    <row r="85" spans="1:8" s="3" customFormat="1" ht="16.5" x14ac:dyDescent="0.3">
      <c r="A85" s="61"/>
      <c r="B85" s="63"/>
      <c r="C85" s="80"/>
      <c r="D85" s="81"/>
      <c r="E85" s="81"/>
      <c r="F85" s="117"/>
      <c r="G85" s="41"/>
      <c r="H85" s="37"/>
    </row>
    <row r="86" spans="1:8" s="3" customFormat="1" ht="16.5" x14ac:dyDescent="0.3">
      <c r="A86" s="61"/>
      <c r="B86" s="63"/>
      <c r="C86" s="83"/>
      <c r="D86" s="64"/>
      <c r="E86" s="84"/>
      <c r="F86" s="41"/>
      <c r="G86" s="41"/>
      <c r="H86" s="37"/>
    </row>
    <row r="87" spans="1:8" s="3" customFormat="1" ht="17.25" thickBot="1" x14ac:dyDescent="0.35">
      <c r="A87" s="48"/>
      <c r="B87" s="50"/>
      <c r="C87" s="50"/>
      <c r="D87" s="50"/>
      <c r="E87" s="50"/>
      <c r="F87" s="50"/>
      <c r="G87" s="85"/>
      <c r="H87" s="37"/>
    </row>
    <row r="88" spans="1:8" s="3" customFormat="1" ht="17.25" thickBot="1" x14ac:dyDescent="0.35">
      <c r="A88" s="12"/>
      <c r="B88" s="12"/>
      <c r="C88" s="12"/>
      <c r="D88" s="12"/>
      <c r="E88" s="12"/>
      <c r="F88" s="12"/>
      <c r="G88" s="55" t="s">
        <v>15</v>
      </c>
      <c r="H88" s="56">
        <f>SUM(G84:G87)</f>
        <v>39083</v>
      </c>
    </row>
    <row r="89" spans="1:8" s="3" customFormat="1" ht="17.25" thickBot="1" x14ac:dyDescent="0.35">
      <c r="A89" s="14" t="s">
        <v>27</v>
      </c>
      <c r="B89" s="14"/>
      <c r="C89" s="12"/>
      <c r="D89" s="12"/>
      <c r="E89" s="12"/>
      <c r="F89" s="12"/>
      <c r="G89" s="12"/>
      <c r="H89" s="13"/>
    </row>
    <row r="90" spans="1:8" s="3" customFormat="1" ht="16.5" x14ac:dyDescent="0.3">
      <c r="A90" s="86" t="s">
        <v>28</v>
      </c>
      <c r="B90" s="26"/>
      <c r="C90" s="26" t="s">
        <v>53</v>
      </c>
      <c r="D90" s="26" t="s">
        <v>30</v>
      </c>
      <c r="E90" s="27" t="s">
        <v>39</v>
      </c>
      <c r="F90" s="87" t="s">
        <v>37</v>
      </c>
      <c r="G90" s="60" t="s">
        <v>11</v>
      </c>
      <c r="H90" s="29"/>
    </row>
    <row r="91" spans="1:8" s="3" customFormat="1" ht="16.5" x14ac:dyDescent="0.3">
      <c r="A91" s="61" t="str">
        <f>'[2]MANO DE OBRA'!C20</f>
        <v>CUADRILLA DE CONSTRUCCIÓN 1X4</v>
      </c>
      <c r="B91" s="63"/>
      <c r="C91" s="105">
        <f>'[2]MANO DE OBRA'!I20</f>
        <v>260975</v>
      </c>
      <c r="D91" s="89">
        <v>0.89229999999999998</v>
      </c>
      <c r="E91" s="65">
        <f>(100%+D91)*C91</f>
        <v>493842.99250000005</v>
      </c>
      <c r="F91" s="41">
        <v>10</v>
      </c>
      <c r="G91" s="36">
        <f>E91/F91</f>
        <v>49384.299250000004</v>
      </c>
      <c r="H91" s="37"/>
    </row>
    <row r="92" spans="1:8" s="3" customFormat="1" ht="16.5" x14ac:dyDescent="0.3">
      <c r="A92" s="61"/>
      <c r="B92" s="63"/>
      <c r="C92" s="105"/>
      <c r="D92" s="89"/>
      <c r="E92" s="65"/>
      <c r="F92" s="41"/>
      <c r="G92" s="36"/>
      <c r="H92" s="37"/>
    </row>
    <row r="93" spans="1:8" s="3" customFormat="1" ht="14.25" customHeight="1" x14ac:dyDescent="0.3">
      <c r="A93" s="61"/>
      <c r="B93" s="63"/>
      <c r="C93" s="114"/>
      <c r="D93" s="64"/>
      <c r="E93" s="114"/>
      <c r="F93" s="41"/>
      <c r="G93" s="75"/>
      <c r="H93" s="37"/>
    </row>
    <row r="94" spans="1:8" s="3" customFormat="1" ht="14.25" customHeight="1" thickBot="1" x14ac:dyDescent="0.35">
      <c r="A94" s="76"/>
      <c r="B94" s="78"/>
      <c r="C94" s="78"/>
      <c r="D94" s="78"/>
      <c r="E94" s="78"/>
      <c r="F94" s="78"/>
      <c r="G94" s="77"/>
      <c r="H94" s="54"/>
    </row>
    <row r="95" spans="1:8" s="3" customFormat="1" ht="15" customHeight="1" thickBot="1" x14ac:dyDescent="0.35">
      <c r="A95" s="12"/>
      <c r="B95" s="12"/>
      <c r="C95" s="12"/>
      <c r="D95" s="12"/>
      <c r="E95" s="12"/>
      <c r="F95" s="12"/>
      <c r="G95" s="55" t="s">
        <v>15</v>
      </c>
      <c r="H95" s="56">
        <f>SUM(G91:G94)</f>
        <v>49384.299250000004</v>
      </c>
    </row>
    <row r="96" spans="1:8" s="3" customFormat="1" ht="17.25" thickBot="1" x14ac:dyDescent="0.35">
      <c r="A96" s="12"/>
      <c r="B96" s="12"/>
      <c r="C96" s="12"/>
      <c r="D96" s="12"/>
      <c r="E96" s="12"/>
      <c r="F96" s="12"/>
      <c r="G96" s="91"/>
      <c r="H96" s="13"/>
    </row>
    <row r="97" spans="1:8" s="3" customFormat="1" ht="17.25" thickBot="1" x14ac:dyDescent="0.35">
      <c r="A97" s="12"/>
      <c r="B97" s="12"/>
      <c r="C97" s="12"/>
      <c r="D97" s="12"/>
      <c r="E97" s="92" t="s">
        <v>31</v>
      </c>
      <c r="F97" s="93"/>
      <c r="G97" s="93"/>
      <c r="H97" s="106">
        <f>ROUND((H71+H81+H88+H95),0)</f>
        <v>181774</v>
      </c>
    </row>
    <row r="98" spans="1:8" s="3" customFormat="1" ht="16.5" x14ac:dyDescent="0.3">
      <c r="A98" s="12"/>
      <c r="B98" s="12"/>
      <c r="C98" s="12"/>
      <c r="D98" s="12"/>
      <c r="E98" s="92"/>
      <c r="F98" s="93"/>
      <c r="G98" s="93"/>
      <c r="H98" s="95"/>
    </row>
    <row r="99" spans="1:8" s="3" customFormat="1" ht="41.25" customHeight="1" x14ac:dyDescent="0.3">
      <c r="A99" s="15"/>
      <c r="B99" s="12"/>
      <c r="C99" s="12"/>
      <c r="D99" s="12"/>
      <c r="E99" s="92"/>
      <c r="F99" s="93"/>
      <c r="G99" s="93"/>
      <c r="H99" s="95"/>
    </row>
    <row r="100" spans="1:8" s="3" customFormat="1" ht="17.25" thickBot="1" x14ac:dyDescent="0.35">
      <c r="A100" s="15"/>
      <c r="B100" s="12"/>
      <c r="C100" s="12"/>
      <c r="D100" s="12"/>
      <c r="E100" s="92"/>
      <c r="F100" s="93"/>
      <c r="G100" s="93"/>
      <c r="H100" s="95"/>
    </row>
    <row r="101" spans="1:8" s="3" customFormat="1" ht="11.25" customHeight="1" x14ac:dyDescent="0.2">
      <c r="A101" s="5" t="s">
        <v>1</v>
      </c>
      <c r="B101" s="6"/>
      <c r="C101" s="6"/>
      <c r="D101" s="6"/>
      <c r="E101" s="6"/>
      <c r="F101" s="6"/>
      <c r="G101" s="6"/>
      <c r="H101" s="7"/>
    </row>
    <row r="102" spans="1:8" s="3" customFormat="1" ht="12" customHeight="1" thickBot="1" x14ac:dyDescent="0.25">
      <c r="A102" s="8"/>
      <c r="B102" s="9"/>
      <c r="C102" s="9"/>
      <c r="D102" s="9"/>
      <c r="E102" s="9"/>
      <c r="F102" s="9"/>
      <c r="G102" s="9"/>
      <c r="H102" s="10"/>
    </row>
    <row r="103" spans="1:8" s="3" customFormat="1" ht="16.5" x14ac:dyDescent="0.3">
      <c r="A103" s="15"/>
      <c r="B103" s="12"/>
      <c r="C103" s="12"/>
      <c r="D103" s="12"/>
      <c r="E103" s="92"/>
      <c r="F103" s="93"/>
      <c r="G103" s="93"/>
      <c r="H103" s="95"/>
    </row>
    <row r="104" spans="1:8" s="3" customFormat="1" ht="16.5" x14ac:dyDescent="0.3">
      <c r="A104" s="11"/>
      <c r="B104" s="14"/>
      <c r="C104" s="12"/>
      <c r="D104" s="15"/>
      <c r="E104" s="14"/>
      <c r="F104" s="15"/>
      <c r="G104" s="14"/>
      <c r="H104" s="13"/>
    </row>
    <row r="105" spans="1:8" s="3" customFormat="1" ht="15.75" x14ac:dyDescent="0.2">
      <c r="A105" s="16" t="s">
        <v>2</v>
      </c>
      <c r="B105" s="107" t="str">
        <f>'[1]PRESUPUESTO OFICIAL (Entidad)'!G23</f>
        <v>Suministro e instalación de mezcla organica</v>
      </c>
      <c r="C105" s="107"/>
      <c r="D105" s="107"/>
      <c r="E105" s="107"/>
      <c r="F105" s="107"/>
      <c r="G105" s="19" t="s">
        <v>3</v>
      </c>
      <c r="H105" s="20" t="s">
        <v>58</v>
      </c>
    </row>
    <row r="106" spans="1:8" s="3" customFormat="1" ht="16.5" x14ac:dyDescent="0.3">
      <c r="A106" s="11"/>
      <c r="B106" s="107"/>
      <c r="C106" s="107"/>
      <c r="D106" s="107"/>
      <c r="E106" s="107"/>
      <c r="F106" s="107"/>
      <c r="G106" s="19" t="s">
        <v>4</v>
      </c>
      <c r="H106" s="20" t="s">
        <v>33</v>
      </c>
    </row>
    <row r="107" spans="1:8" s="3" customFormat="1" ht="16.5" x14ac:dyDescent="0.3">
      <c r="A107" s="11"/>
      <c r="B107" s="21"/>
      <c r="C107" s="21"/>
      <c r="D107" s="21"/>
      <c r="E107" s="21"/>
      <c r="F107" s="21"/>
      <c r="G107" s="14"/>
      <c r="H107" s="22"/>
    </row>
    <row r="108" spans="1:8" s="3" customFormat="1" ht="17.25" thickBot="1" x14ac:dyDescent="0.35">
      <c r="A108" s="14" t="s">
        <v>6</v>
      </c>
      <c r="B108" s="14"/>
      <c r="C108" s="12"/>
      <c r="D108" s="12"/>
      <c r="E108" s="12"/>
      <c r="F108" s="12"/>
      <c r="G108" s="12"/>
      <c r="H108" s="13"/>
    </row>
    <row r="109" spans="1:8" s="3" customFormat="1" ht="16.5" x14ac:dyDescent="0.3">
      <c r="A109" s="23" t="s">
        <v>7</v>
      </c>
      <c r="B109" s="24"/>
      <c r="C109" s="25"/>
      <c r="D109" s="26" t="s">
        <v>36</v>
      </c>
      <c r="E109" s="27" t="s">
        <v>9</v>
      </c>
      <c r="F109" s="26" t="s">
        <v>37</v>
      </c>
      <c r="G109" s="28" t="s">
        <v>11</v>
      </c>
      <c r="H109" s="29"/>
    </row>
    <row r="110" spans="1:8" s="3" customFormat="1" ht="15.75" customHeight="1" x14ac:dyDescent="0.3">
      <c r="A110" s="61" t="str">
        <f>[1]recursos!B18</f>
        <v>CARROTANQUE DE AGUA</v>
      </c>
      <c r="B110" s="31"/>
      <c r="C110" s="32"/>
      <c r="D110" s="33" t="s">
        <v>41</v>
      </c>
      <c r="E110" s="34">
        <f>[1]recursos!E18</f>
        <v>405000</v>
      </c>
      <c r="F110" s="35">
        <v>0.03</v>
      </c>
      <c r="G110" s="36">
        <f>+E110*F110</f>
        <v>12150</v>
      </c>
      <c r="H110" s="37"/>
    </row>
    <row r="111" spans="1:8" s="3" customFormat="1" ht="16.5" customHeight="1" x14ac:dyDescent="0.3">
      <c r="A111" s="61" t="str">
        <f>[1]recursos!B17</f>
        <v>RODILLO BILICÍNDRICO</v>
      </c>
      <c r="B111" s="39"/>
      <c r="C111" s="40"/>
      <c r="D111" s="33" t="s">
        <v>34</v>
      </c>
      <c r="E111" s="34">
        <f>[1]recursos!E17</f>
        <v>496800</v>
      </c>
      <c r="F111" s="35">
        <v>0.01</v>
      </c>
      <c r="G111" s="36">
        <f>+E111*F111</f>
        <v>4968</v>
      </c>
      <c r="H111" s="37"/>
    </row>
    <row r="112" spans="1:8" s="3" customFormat="1" ht="16.5" x14ac:dyDescent="0.3">
      <c r="A112" s="30" t="str">
        <f>[1]recursos!B13</f>
        <v>MOTONIVELADORA</v>
      </c>
      <c r="B112" s="39"/>
      <c r="C112" s="40"/>
      <c r="D112" s="33" t="s">
        <v>34</v>
      </c>
      <c r="E112" s="34">
        <f>[1]recursos!E13</f>
        <v>195000</v>
      </c>
      <c r="F112" s="35">
        <v>0.01</v>
      </c>
      <c r="G112" s="36">
        <f>+E112*F112</f>
        <v>1950</v>
      </c>
      <c r="H112" s="37"/>
    </row>
    <row r="113" spans="1:8" s="3" customFormat="1" ht="16.5" x14ac:dyDescent="0.3">
      <c r="A113" s="113"/>
      <c r="B113" s="39"/>
      <c r="C113" s="40"/>
      <c r="D113" s="42"/>
      <c r="E113" s="42"/>
      <c r="F113" s="41"/>
      <c r="G113" s="43"/>
      <c r="H113" s="37"/>
    </row>
    <row r="114" spans="1:8" s="3" customFormat="1" ht="16.5" x14ac:dyDescent="0.3">
      <c r="A114" s="113"/>
      <c r="B114" s="39"/>
      <c r="C114" s="40"/>
      <c r="D114" s="42"/>
      <c r="E114" s="42"/>
      <c r="F114" s="41"/>
      <c r="G114" s="43"/>
      <c r="H114" s="37"/>
    </row>
    <row r="115" spans="1:8" s="3" customFormat="1" ht="16.5" x14ac:dyDescent="0.3">
      <c r="A115" s="44" t="s">
        <v>14</v>
      </c>
      <c r="B115" s="45"/>
      <c r="C115" s="46"/>
      <c r="D115" s="42"/>
      <c r="E115" s="42"/>
      <c r="F115" s="47">
        <v>0.1</v>
      </c>
      <c r="G115" s="43">
        <f>F115*H141</f>
        <v>4938.4299250000004</v>
      </c>
      <c r="H115" s="37"/>
    </row>
    <row r="116" spans="1:8" s="3" customFormat="1" ht="17.25" thickBot="1" x14ac:dyDescent="0.35">
      <c r="A116" s="48"/>
      <c r="B116" s="49"/>
      <c r="C116" s="50"/>
      <c r="D116" s="51"/>
      <c r="E116" s="51"/>
      <c r="F116" s="52"/>
      <c r="G116" s="53"/>
      <c r="H116" s="54"/>
    </row>
    <row r="117" spans="1:8" s="3" customFormat="1" ht="17.25" thickBot="1" x14ac:dyDescent="0.35">
      <c r="A117" s="12"/>
      <c r="B117" s="12"/>
      <c r="C117" s="12"/>
      <c r="D117" s="12"/>
      <c r="E117" s="12"/>
      <c r="F117" s="12"/>
      <c r="G117" s="55" t="s">
        <v>15</v>
      </c>
      <c r="H117" s="56">
        <f>SUM(G110:G116)</f>
        <v>24006.429925</v>
      </c>
    </row>
    <row r="118" spans="1:8" s="3" customFormat="1" ht="17.25" thickBot="1" x14ac:dyDescent="0.35">
      <c r="A118" s="14" t="s">
        <v>16</v>
      </c>
      <c r="B118" s="14"/>
      <c r="C118" s="12"/>
      <c r="D118" s="12"/>
      <c r="E118" s="12"/>
      <c r="F118" s="12"/>
      <c r="G118" s="12"/>
      <c r="H118" s="13"/>
    </row>
    <row r="119" spans="1:8" s="3" customFormat="1" ht="16.5" x14ac:dyDescent="0.3">
      <c r="A119" s="86" t="s">
        <v>7</v>
      </c>
      <c r="B119" s="58"/>
      <c r="C119" s="59"/>
      <c r="D119" s="26" t="s">
        <v>8</v>
      </c>
      <c r="E119" s="26" t="s">
        <v>17</v>
      </c>
      <c r="F119" s="26" t="s">
        <v>10</v>
      </c>
      <c r="G119" s="60" t="s">
        <v>11</v>
      </c>
      <c r="H119" s="29"/>
    </row>
    <row r="120" spans="1:8" s="3" customFormat="1" ht="16.5" x14ac:dyDescent="0.3">
      <c r="A120" s="30" t="str">
        <f>[1]recursos!B66</f>
        <v>TIERRA Y ARENA</v>
      </c>
      <c r="B120" s="62"/>
      <c r="C120" s="63"/>
      <c r="D120" s="64" t="s">
        <v>33</v>
      </c>
      <c r="E120" s="34">
        <f>[1]recursos!E66</f>
        <v>99000</v>
      </c>
      <c r="F120" s="65">
        <v>1.1000000000000001</v>
      </c>
      <c r="G120" s="67">
        <f>E120*F120</f>
        <v>108900.00000000001</v>
      </c>
      <c r="H120" s="37"/>
    </row>
    <row r="121" spans="1:8" s="3" customFormat="1" ht="16.5" x14ac:dyDescent="0.3">
      <c r="A121" s="138"/>
      <c r="B121" s="139"/>
      <c r="C121" s="140"/>
      <c r="D121" s="64"/>
      <c r="E121" s="65"/>
      <c r="F121" s="141"/>
      <c r="G121" s="142"/>
      <c r="H121" s="37"/>
    </row>
    <row r="122" spans="1:8" s="3" customFormat="1" ht="16.5" x14ac:dyDescent="0.3">
      <c r="A122" s="61"/>
      <c r="B122" s="62"/>
      <c r="C122" s="63"/>
      <c r="D122" s="42"/>
      <c r="E122" s="115"/>
      <c r="F122" s="115"/>
      <c r="G122" s="75"/>
      <c r="H122" s="37"/>
    </row>
    <row r="123" spans="1:8" s="3" customFormat="1" ht="16.5" x14ac:dyDescent="0.3">
      <c r="A123" s="61"/>
      <c r="B123" s="62"/>
      <c r="C123" s="63"/>
      <c r="D123" s="71"/>
      <c r="E123" s="72"/>
      <c r="F123" s="116"/>
      <c r="G123" s="74"/>
      <c r="H123" s="37"/>
    </row>
    <row r="124" spans="1:8" s="3" customFormat="1" ht="16.5" x14ac:dyDescent="0.3">
      <c r="A124" s="61"/>
      <c r="B124" s="62"/>
      <c r="C124" s="63"/>
      <c r="D124" s="71"/>
      <c r="E124" s="72"/>
      <c r="F124" s="116"/>
      <c r="G124" s="74"/>
      <c r="H124" s="37"/>
    </row>
    <row r="125" spans="1:8" s="3" customFormat="1" ht="16.5" x14ac:dyDescent="0.3">
      <c r="A125" s="61" t="s">
        <v>20</v>
      </c>
      <c r="B125" s="62"/>
      <c r="C125" s="63"/>
      <c r="D125" s="42"/>
      <c r="E125" s="42"/>
      <c r="F125" s="47">
        <v>0.05</v>
      </c>
      <c r="G125" s="75">
        <f>SUM(G120:G123)*F125</f>
        <v>5445.0000000000009</v>
      </c>
      <c r="H125" s="37"/>
    </row>
    <row r="126" spans="1:8" s="3" customFormat="1" ht="17.25" thickBot="1" x14ac:dyDescent="0.35">
      <c r="A126" s="76"/>
      <c r="B126" s="77"/>
      <c r="C126" s="78"/>
      <c r="D126" s="51"/>
      <c r="E126" s="51"/>
      <c r="F126" s="52"/>
      <c r="G126" s="79"/>
      <c r="H126" s="54"/>
    </row>
    <row r="127" spans="1:8" s="3" customFormat="1" ht="17.25" thickBot="1" x14ac:dyDescent="0.35">
      <c r="A127" s="12"/>
      <c r="B127" s="12"/>
      <c r="C127" s="12"/>
      <c r="D127" s="12"/>
      <c r="E127" s="12"/>
      <c r="F127" s="12"/>
      <c r="G127" s="55" t="s">
        <v>15</v>
      </c>
      <c r="H127" s="56">
        <f>SUM(G120:G126)</f>
        <v>114345.00000000001</v>
      </c>
    </row>
    <row r="128" spans="1:8" s="3" customFormat="1" ht="17.25" thickBot="1" x14ac:dyDescent="0.35">
      <c r="A128" s="14" t="s">
        <v>21</v>
      </c>
      <c r="B128" s="14"/>
      <c r="C128" s="12"/>
      <c r="D128" s="12"/>
      <c r="E128" s="12"/>
      <c r="F128" s="12"/>
      <c r="G128" s="12"/>
      <c r="H128" s="13"/>
    </row>
    <row r="129" spans="1:8" s="3" customFormat="1" ht="16.5" x14ac:dyDescent="0.3">
      <c r="A129" s="23" t="s">
        <v>22</v>
      </c>
      <c r="B129" s="25"/>
      <c r="C129" s="26" t="s">
        <v>23</v>
      </c>
      <c r="D129" s="26" t="s">
        <v>24</v>
      </c>
      <c r="E129" s="26" t="s">
        <v>25</v>
      </c>
      <c r="F129" s="26" t="s">
        <v>26</v>
      </c>
      <c r="G129" s="28" t="s">
        <v>11</v>
      </c>
      <c r="H129" s="29"/>
    </row>
    <row r="130" spans="1:8" s="3" customFormat="1" ht="16.5" x14ac:dyDescent="0.3">
      <c r="A130" s="61" t="str">
        <f>+A120</f>
        <v>TIERRA Y ARENA</v>
      </c>
      <c r="B130" s="63"/>
      <c r="C130" s="143">
        <v>1.1000000000000001</v>
      </c>
      <c r="D130" s="144">
        <v>18.7</v>
      </c>
      <c r="E130" s="80">
        <f>C130*D130</f>
        <v>20.57</v>
      </c>
      <c r="F130" s="41">
        <v>1900</v>
      </c>
      <c r="G130" s="36">
        <f>E130*F130</f>
        <v>39083</v>
      </c>
      <c r="H130" s="37"/>
    </row>
    <row r="131" spans="1:8" s="3" customFormat="1" ht="16.5" x14ac:dyDescent="0.3">
      <c r="A131" s="61"/>
      <c r="B131" s="63"/>
      <c r="C131" s="80"/>
      <c r="D131" s="81"/>
      <c r="E131" s="81"/>
      <c r="F131" s="117"/>
      <c r="G131" s="41"/>
      <c r="H131" s="37"/>
    </row>
    <row r="132" spans="1:8" s="3" customFormat="1" ht="16.5" x14ac:dyDescent="0.3">
      <c r="A132" s="61"/>
      <c r="B132" s="63"/>
      <c r="C132" s="83"/>
      <c r="D132" s="64"/>
      <c r="E132" s="84"/>
      <c r="F132" s="41"/>
      <c r="G132" s="41"/>
      <c r="H132" s="37"/>
    </row>
    <row r="133" spans="1:8" s="3" customFormat="1" ht="17.25" thickBot="1" x14ac:dyDescent="0.35">
      <c r="A133" s="48"/>
      <c r="B133" s="50"/>
      <c r="C133" s="50"/>
      <c r="D133" s="50"/>
      <c r="E133" s="50"/>
      <c r="F133" s="50"/>
      <c r="G133" s="85"/>
      <c r="H133" s="37"/>
    </row>
    <row r="134" spans="1:8" s="3" customFormat="1" ht="17.25" thickBot="1" x14ac:dyDescent="0.35">
      <c r="A134" s="12"/>
      <c r="B134" s="12"/>
      <c r="C134" s="12"/>
      <c r="D134" s="12"/>
      <c r="E134" s="12"/>
      <c r="F134" s="12"/>
      <c r="G134" s="55" t="s">
        <v>15</v>
      </c>
      <c r="H134" s="56">
        <f>SUM(G130:G133)</f>
        <v>39083</v>
      </c>
    </row>
    <row r="135" spans="1:8" s="3" customFormat="1" ht="17.25" thickBot="1" x14ac:dyDescent="0.35">
      <c r="A135" s="14" t="s">
        <v>27</v>
      </c>
      <c r="B135" s="14"/>
      <c r="C135" s="12"/>
      <c r="D135" s="12"/>
      <c r="E135" s="12"/>
      <c r="F135" s="12"/>
      <c r="G135" s="12"/>
      <c r="H135" s="13"/>
    </row>
    <row r="136" spans="1:8" s="3" customFormat="1" ht="16.5" x14ac:dyDescent="0.3">
      <c r="A136" s="86" t="s">
        <v>28</v>
      </c>
      <c r="B136" s="26"/>
      <c r="C136" s="26" t="s">
        <v>53</v>
      </c>
      <c r="D136" s="26" t="s">
        <v>30</v>
      </c>
      <c r="E136" s="27" t="s">
        <v>39</v>
      </c>
      <c r="F136" s="87" t="s">
        <v>37</v>
      </c>
      <c r="G136" s="60" t="s">
        <v>11</v>
      </c>
      <c r="H136" s="29"/>
    </row>
    <row r="137" spans="1:8" s="3" customFormat="1" ht="16.5" x14ac:dyDescent="0.3">
      <c r="A137" s="61" t="str">
        <f>'[2]MANO DE OBRA'!C20</f>
        <v>CUADRILLA DE CONSTRUCCIÓN 1X4</v>
      </c>
      <c r="B137" s="63"/>
      <c r="C137" s="105">
        <f>'[2]MANO DE OBRA'!I20</f>
        <v>260975</v>
      </c>
      <c r="D137" s="89">
        <v>0.89229999999999998</v>
      </c>
      <c r="E137" s="65">
        <f>(100%+D137)*C137</f>
        <v>493842.99250000005</v>
      </c>
      <c r="F137" s="41">
        <v>10</v>
      </c>
      <c r="G137" s="36">
        <f>E137/F137</f>
        <v>49384.299250000004</v>
      </c>
      <c r="H137" s="37"/>
    </row>
    <row r="138" spans="1:8" s="3" customFormat="1" ht="16.5" x14ac:dyDescent="0.3">
      <c r="A138" s="61"/>
      <c r="B138" s="63"/>
      <c r="C138" s="105"/>
      <c r="D138" s="89"/>
      <c r="E138" s="65"/>
      <c r="F138" s="41"/>
      <c r="G138" s="36"/>
      <c r="H138" s="37"/>
    </row>
    <row r="139" spans="1:8" s="3" customFormat="1" ht="14.25" customHeight="1" x14ac:dyDescent="0.3">
      <c r="A139" s="61"/>
      <c r="B139" s="63"/>
      <c r="C139" s="114"/>
      <c r="D139" s="64"/>
      <c r="E139" s="114"/>
      <c r="F139" s="41"/>
      <c r="G139" s="75"/>
      <c r="H139" s="37"/>
    </row>
    <row r="140" spans="1:8" s="3" customFormat="1" ht="14.25" customHeight="1" thickBot="1" x14ac:dyDescent="0.35">
      <c r="A140" s="76"/>
      <c r="B140" s="78"/>
      <c r="C140" s="78"/>
      <c r="D140" s="78"/>
      <c r="E140" s="78"/>
      <c r="F140" s="78"/>
      <c r="G140" s="77"/>
      <c r="H140" s="54"/>
    </row>
    <row r="141" spans="1:8" s="3" customFormat="1" ht="15" customHeight="1" thickBot="1" x14ac:dyDescent="0.35">
      <c r="A141" s="12"/>
      <c r="B141" s="12"/>
      <c r="C141" s="12"/>
      <c r="D141" s="12"/>
      <c r="E141" s="12"/>
      <c r="F141" s="12"/>
      <c r="G141" s="55" t="s">
        <v>15</v>
      </c>
      <c r="H141" s="56">
        <f>SUM(G137:G140)</f>
        <v>49384.299250000004</v>
      </c>
    </row>
    <row r="142" spans="1:8" s="3" customFormat="1" ht="17.25" thickBot="1" x14ac:dyDescent="0.35">
      <c r="A142" s="12"/>
      <c r="B142" s="12"/>
      <c r="C142" s="12"/>
      <c r="D142" s="12"/>
      <c r="E142" s="12"/>
      <c r="F142" s="12"/>
      <c r="G142" s="91"/>
      <c r="H142" s="13"/>
    </row>
    <row r="143" spans="1:8" s="3" customFormat="1" ht="17.25" thickBot="1" x14ac:dyDescent="0.35">
      <c r="A143" s="12"/>
      <c r="B143" s="12"/>
      <c r="C143" s="12"/>
      <c r="D143" s="12"/>
      <c r="E143" s="92" t="s">
        <v>31</v>
      </c>
      <c r="F143" s="93"/>
      <c r="G143" s="93"/>
      <c r="H143" s="106">
        <f>ROUND((H117+H127+H134+H141),0)</f>
        <v>226819</v>
      </c>
    </row>
    <row r="144" spans="1:8" s="3" customFormat="1" ht="16.5" customHeight="1" x14ac:dyDescent="0.3">
      <c r="A144" s="12"/>
      <c r="B144" s="12"/>
      <c r="C144" s="12"/>
      <c r="D144" s="12"/>
      <c r="E144" s="12"/>
      <c r="F144" s="12"/>
      <c r="G144" s="91"/>
      <c r="H144" s="13"/>
    </row>
    <row r="145" spans="1:8" s="3" customFormat="1" ht="16.5" x14ac:dyDescent="0.3">
      <c r="A145" s="12"/>
      <c r="B145" s="12"/>
      <c r="C145" s="12"/>
      <c r="D145" s="12"/>
      <c r="E145" s="92"/>
      <c r="F145" s="93"/>
      <c r="G145" s="93"/>
      <c r="H145" s="95"/>
    </row>
    <row r="146" spans="1:8" s="3" customFormat="1" ht="16.5" x14ac:dyDescent="0.3">
      <c r="A146" s="15"/>
      <c r="B146" s="12"/>
      <c r="C146" s="12"/>
      <c r="D146" s="12"/>
      <c r="E146" s="92"/>
      <c r="F146" s="93"/>
      <c r="G146" s="93"/>
      <c r="H146" s="95"/>
    </row>
    <row r="147" spans="1:8" s="3" customFormat="1" ht="68.25" customHeight="1" x14ac:dyDescent="0.3">
      <c r="A147" s="15"/>
      <c r="B147" s="12"/>
      <c r="C147" s="12"/>
      <c r="D147" s="12"/>
      <c r="E147" s="92"/>
      <c r="F147" s="93"/>
      <c r="G147" s="93"/>
      <c r="H147" s="95"/>
    </row>
    <row r="148" spans="1:8" s="3" customFormat="1" ht="17.25" thickBot="1" x14ac:dyDescent="0.35">
      <c r="C148" s="12"/>
      <c r="D148" s="12"/>
      <c r="E148" s="92"/>
      <c r="F148" s="93"/>
      <c r="G148" s="93"/>
      <c r="H148" s="95"/>
    </row>
    <row r="149" spans="1:8" s="3" customFormat="1" ht="11.25" customHeight="1" x14ac:dyDescent="0.2">
      <c r="A149" s="5" t="s">
        <v>1</v>
      </c>
      <c r="B149" s="6"/>
      <c r="C149" s="6"/>
      <c r="D149" s="6"/>
      <c r="E149" s="6"/>
      <c r="F149" s="6"/>
      <c r="G149" s="6"/>
      <c r="H149" s="7"/>
    </row>
    <row r="150" spans="1:8" s="3" customFormat="1" ht="12" customHeight="1" thickBot="1" x14ac:dyDescent="0.25">
      <c r="A150" s="8"/>
      <c r="B150" s="9"/>
      <c r="C150" s="9"/>
      <c r="D150" s="9"/>
      <c r="E150" s="9"/>
      <c r="F150" s="9"/>
      <c r="G150" s="9"/>
      <c r="H150" s="10"/>
    </row>
    <row r="151" spans="1:8" s="3" customFormat="1" ht="16.5" x14ac:dyDescent="0.3">
      <c r="A151" s="15"/>
      <c r="B151" s="12"/>
      <c r="C151" s="12"/>
      <c r="D151" s="12"/>
      <c r="E151" s="92"/>
      <c r="F151" s="93"/>
      <c r="G151" s="93"/>
      <c r="H151" s="95"/>
    </row>
    <row r="152" spans="1:8" s="3" customFormat="1" ht="16.5" x14ac:dyDescent="0.3">
      <c r="A152" s="11"/>
      <c r="B152" s="14"/>
      <c r="C152" s="12"/>
      <c r="D152" s="15"/>
      <c r="E152" s="14"/>
      <c r="F152" s="15"/>
      <c r="G152" s="14"/>
      <c r="H152" s="13"/>
    </row>
    <row r="153" spans="1:8" s="3" customFormat="1" ht="15.75" x14ac:dyDescent="0.2">
      <c r="A153" s="16" t="s">
        <v>2</v>
      </c>
      <c r="B153" s="107" t="str">
        <f>'[1]PRESUPUESTO OFICIAL (Entidad)'!G24</f>
        <v>Suministro e instalación de grama Natural</v>
      </c>
      <c r="C153" s="107"/>
      <c r="D153" s="107"/>
      <c r="E153" s="107"/>
      <c r="F153" s="107"/>
      <c r="G153" s="19" t="s">
        <v>3</v>
      </c>
      <c r="H153" s="20">
        <v>3.4</v>
      </c>
    </row>
    <row r="154" spans="1:8" s="3" customFormat="1" ht="16.5" x14ac:dyDescent="0.3">
      <c r="A154" s="11"/>
      <c r="B154" s="107"/>
      <c r="C154" s="107"/>
      <c r="D154" s="107"/>
      <c r="E154" s="107"/>
      <c r="F154" s="107"/>
      <c r="G154" s="19" t="s">
        <v>4</v>
      </c>
      <c r="H154" s="20" t="s">
        <v>5</v>
      </c>
    </row>
    <row r="155" spans="1:8" s="3" customFormat="1" ht="16.5" x14ac:dyDescent="0.3">
      <c r="A155" s="11"/>
      <c r="B155" s="112"/>
      <c r="C155" s="112"/>
      <c r="D155" s="112"/>
      <c r="E155" s="112"/>
      <c r="F155" s="112"/>
      <c r="G155" s="14"/>
      <c r="H155" s="22"/>
    </row>
    <row r="156" spans="1:8" s="3" customFormat="1" ht="16.5" x14ac:dyDescent="0.3">
      <c r="A156" s="11"/>
      <c r="B156" s="112"/>
      <c r="C156" s="112"/>
      <c r="D156" s="112"/>
      <c r="E156" s="112"/>
      <c r="F156" s="112"/>
      <c r="G156" s="14"/>
      <c r="H156" s="22"/>
    </row>
    <row r="157" spans="1:8" s="3" customFormat="1" ht="16.5" x14ac:dyDescent="0.3">
      <c r="A157" s="14"/>
      <c r="B157" s="14"/>
      <c r="C157" s="12"/>
      <c r="D157" s="14"/>
      <c r="E157" s="14"/>
      <c r="F157" s="14"/>
      <c r="G157" s="14"/>
      <c r="H157" s="13"/>
    </row>
    <row r="158" spans="1:8" s="3" customFormat="1" ht="17.25" thickBot="1" x14ac:dyDescent="0.35">
      <c r="A158" s="14" t="s">
        <v>6</v>
      </c>
      <c r="B158" s="14"/>
      <c r="C158" s="12"/>
      <c r="D158" s="12"/>
      <c r="E158" s="12"/>
      <c r="F158" s="12"/>
      <c r="G158" s="12"/>
      <c r="H158" s="13"/>
    </row>
    <row r="159" spans="1:8" s="3" customFormat="1" ht="16.5" x14ac:dyDescent="0.3">
      <c r="A159" s="23" t="s">
        <v>7</v>
      </c>
      <c r="B159" s="24"/>
      <c r="C159" s="25"/>
      <c r="D159" s="26" t="s">
        <v>36</v>
      </c>
      <c r="E159" s="27" t="s">
        <v>9</v>
      </c>
      <c r="F159" s="26" t="s">
        <v>37</v>
      </c>
      <c r="G159" s="28" t="s">
        <v>11</v>
      </c>
      <c r="H159" s="29"/>
    </row>
    <row r="160" spans="1:8" s="3" customFormat="1" ht="16.5" x14ac:dyDescent="0.3">
      <c r="A160" s="38"/>
      <c r="B160" s="39"/>
      <c r="C160" s="40"/>
      <c r="D160" s="69"/>
      <c r="E160" s="34"/>
      <c r="F160" s="41"/>
      <c r="G160" s="36"/>
      <c r="H160" s="37"/>
    </row>
    <row r="161" spans="1:8" s="3" customFormat="1" ht="16.5" x14ac:dyDescent="0.3">
      <c r="A161" s="38"/>
      <c r="B161" s="39"/>
      <c r="C161" s="40"/>
      <c r="D161" s="69"/>
      <c r="E161" s="34"/>
      <c r="F161" s="41"/>
      <c r="G161" s="36"/>
      <c r="H161" s="37"/>
    </row>
    <row r="162" spans="1:8" s="3" customFormat="1" ht="16.5" x14ac:dyDescent="0.3">
      <c r="A162" s="38"/>
      <c r="B162" s="39"/>
      <c r="C162" s="40"/>
      <c r="D162" s="69"/>
      <c r="E162" s="42"/>
      <c r="F162" s="41"/>
      <c r="G162" s="43"/>
      <c r="H162" s="37"/>
    </row>
    <row r="163" spans="1:8" s="3" customFormat="1" ht="16.5" x14ac:dyDescent="0.3">
      <c r="A163" s="38"/>
      <c r="B163" s="39"/>
      <c r="C163" s="40"/>
      <c r="D163" s="69"/>
      <c r="E163" s="42"/>
      <c r="F163" s="41"/>
      <c r="G163" s="43"/>
      <c r="H163" s="37"/>
    </row>
    <row r="164" spans="1:8" s="3" customFormat="1" ht="16.5" x14ac:dyDescent="0.3">
      <c r="A164" s="38"/>
      <c r="B164" s="39"/>
      <c r="C164" s="40"/>
      <c r="D164" s="69"/>
      <c r="E164" s="42"/>
      <c r="F164" s="41"/>
      <c r="G164" s="43"/>
      <c r="H164" s="37"/>
    </row>
    <row r="165" spans="1:8" s="3" customFormat="1" ht="16.5" x14ac:dyDescent="0.3">
      <c r="A165" s="44" t="s">
        <v>14</v>
      </c>
      <c r="B165" s="45"/>
      <c r="C165" s="46"/>
      <c r="D165" s="69"/>
      <c r="E165" s="42"/>
      <c r="F165" s="47">
        <v>0.1</v>
      </c>
      <c r="G165" s="43">
        <f>F165*H189</f>
        <v>2618.864354166667</v>
      </c>
      <c r="H165" s="37"/>
    </row>
    <row r="166" spans="1:8" s="3" customFormat="1" ht="17.25" thickBot="1" x14ac:dyDescent="0.35">
      <c r="A166" s="48"/>
      <c r="B166" s="49"/>
      <c r="C166" s="50"/>
      <c r="D166" s="130"/>
      <c r="E166" s="51"/>
      <c r="F166" s="52"/>
      <c r="G166" s="53"/>
      <c r="H166" s="54"/>
    </row>
    <row r="167" spans="1:8" s="3" customFormat="1" ht="17.25" thickBot="1" x14ac:dyDescent="0.35">
      <c r="A167" s="12"/>
      <c r="B167" s="12"/>
      <c r="C167" s="12"/>
      <c r="D167" s="12"/>
      <c r="E167" s="12"/>
      <c r="F167" s="12"/>
      <c r="G167" s="55" t="s">
        <v>15</v>
      </c>
      <c r="H167" s="56">
        <f>SUM(G160:G166)</f>
        <v>2618.864354166667</v>
      </c>
    </row>
    <row r="168" spans="1:8" s="3" customFormat="1" ht="17.25" thickBot="1" x14ac:dyDescent="0.35">
      <c r="A168" s="14" t="s">
        <v>16</v>
      </c>
      <c r="B168" s="14"/>
      <c r="C168" s="12"/>
      <c r="D168" s="12"/>
      <c r="E168" s="12"/>
      <c r="F168" s="12"/>
      <c r="G168" s="12"/>
      <c r="H168" s="13"/>
    </row>
    <row r="169" spans="1:8" s="3" customFormat="1" ht="16.5" x14ac:dyDescent="0.3">
      <c r="A169" s="57" t="s">
        <v>7</v>
      </c>
      <c r="B169" s="58"/>
      <c r="C169" s="59"/>
      <c r="D169" s="26" t="s">
        <v>8</v>
      </c>
      <c r="E169" s="26" t="s">
        <v>17</v>
      </c>
      <c r="F169" s="26" t="s">
        <v>10</v>
      </c>
      <c r="G169" s="60" t="s">
        <v>11</v>
      </c>
      <c r="H169" s="29"/>
    </row>
    <row r="170" spans="1:8" s="3" customFormat="1" ht="16.5" x14ac:dyDescent="0.3">
      <c r="A170" s="61" t="str">
        <f>[1]recursos!B67</f>
        <v>GRAMA NATURAL</v>
      </c>
      <c r="B170" s="62"/>
      <c r="C170" s="63"/>
      <c r="D170" s="64" t="s">
        <v>51</v>
      </c>
      <c r="E170" s="65">
        <f>+[1]recursos!E67</f>
        <v>29000</v>
      </c>
      <c r="F170" s="65">
        <v>1.05</v>
      </c>
      <c r="G170" s="67">
        <f>E170*F170</f>
        <v>30450</v>
      </c>
      <c r="H170" s="37"/>
    </row>
    <row r="171" spans="1:8" s="3" customFormat="1" ht="16.5" x14ac:dyDescent="0.3">
      <c r="A171" s="61"/>
      <c r="B171" s="62"/>
      <c r="C171" s="63"/>
      <c r="D171" s="71"/>
      <c r="E171" s="72"/>
      <c r="F171" s="116"/>
      <c r="G171" s="74"/>
      <c r="H171" s="37"/>
    </row>
    <row r="172" spans="1:8" s="3" customFormat="1" ht="16.5" x14ac:dyDescent="0.3">
      <c r="A172" s="61" t="s">
        <v>20</v>
      </c>
      <c r="B172" s="62"/>
      <c r="C172" s="63"/>
      <c r="D172" s="42"/>
      <c r="E172" s="42"/>
      <c r="F172" s="47">
        <v>0.05</v>
      </c>
      <c r="G172" s="75">
        <f>+G170*F172</f>
        <v>1522.5</v>
      </c>
      <c r="H172" s="37"/>
    </row>
    <row r="173" spans="1:8" s="3" customFormat="1" ht="17.25" thickBot="1" x14ac:dyDescent="0.35">
      <c r="A173" s="76"/>
      <c r="B173" s="77"/>
      <c r="C173" s="78"/>
      <c r="D173" s="51"/>
      <c r="E173" s="51"/>
      <c r="F173" s="52"/>
      <c r="G173" s="79"/>
      <c r="H173" s="54"/>
    </row>
    <row r="174" spans="1:8" s="3" customFormat="1" ht="17.25" thickBot="1" x14ac:dyDescent="0.35">
      <c r="A174" s="12"/>
      <c r="B174" s="12"/>
      <c r="C174" s="12"/>
      <c r="D174" s="12"/>
      <c r="E174" s="12"/>
      <c r="F174" s="12"/>
      <c r="G174" s="55" t="s">
        <v>15</v>
      </c>
      <c r="H174" s="56">
        <f>SUM(G170:G173)</f>
        <v>31972.5</v>
      </c>
    </row>
    <row r="175" spans="1:8" s="3" customFormat="1" ht="17.25" thickBot="1" x14ac:dyDescent="0.35">
      <c r="A175" s="14" t="s">
        <v>21</v>
      </c>
      <c r="B175" s="14"/>
      <c r="C175" s="12"/>
      <c r="D175" s="12"/>
      <c r="E175" s="12"/>
      <c r="F175" s="12"/>
      <c r="G175" s="12"/>
      <c r="H175" s="13"/>
    </row>
    <row r="176" spans="1:8" s="3" customFormat="1" ht="16.5" x14ac:dyDescent="0.3">
      <c r="A176" s="23" t="s">
        <v>22</v>
      </c>
      <c r="B176" s="25"/>
      <c r="C176" s="26" t="s">
        <v>23</v>
      </c>
      <c r="D176" s="26" t="s">
        <v>24</v>
      </c>
      <c r="E176" s="26" t="s">
        <v>25</v>
      </c>
      <c r="F176" s="26" t="s">
        <v>26</v>
      </c>
      <c r="G176" s="28" t="s">
        <v>11</v>
      </c>
      <c r="H176" s="29"/>
    </row>
    <row r="177" spans="1:8" s="3" customFormat="1" ht="16.5" x14ac:dyDescent="0.3">
      <c r="A177" s="61"/>
      <c r="B177" s="63"/>
      <c r="C177" s="145"/>
      <c r="D177" s="81"/>
      <c r="E177" s="81"/>
      <c r="F177" s="82"/>
      <c r="G177" s="65"/>
      <c r="H177" s="37"/>
    </row>
    <row r="178" spans="1:8" s="3" customFormat="1" ht="16.5" x14ac:dyDescent="0.3">
      <c r="A178" s="61"/>
      <c r="B178" s="63"/>
      <c r="C178" s="80"/>
      <c r="D178" s="81"/>
      <c r="E178" s="81"/>
      <c r="F178" s="117"/>
      <c r="G178" s="41"/>
      <c r="H178" s="37"/>
    </row>
    <row r="179" spans="1:8" s="3" customFormat="1" ht="16.5" x14ac:dyDescent="0.3">
      <c r="A179" s="61"/>
      <c r="B179" s="63"/>
      <c r="C179" s="80"/>
      <c r="D179" s="81"/>
      <c r="E179" s="81"/>
      <c r="F179" s="80"/>
      <c r="G179" s="41"/>
      <c r="H179" s="37"/>
    </row>
    <row r="180" spans="1:8" s="3" customFormat="1" ht="16.5" x14ac:dyDescent="0.3">
      <c r="A180" s="61"/>
      <c r="B180" s="63"/>
      <c r="C180" s="83"/>
      <c r="D180" s="64"/>
      <c r="E180" s="84"/>
      <c r="F180" s="41"/>
      <c r="G180" s="41"/>
      <c r="H180" s="37"/>
    </row>
    <row r="181" spans="1:8" s="3" customFormat="1" ht="17.25" thickBot="1" x14ac:dyDescent="0.35">
      <c r="A181" s="48"/>
      <c r="B181" s="50"/>
      <c r="C181" s="50"/>
      <c r="D181" s="50"/>
      <c r="E181" s="50"/>
      <c r="F181" s="50"/>
      <c r="G181" s="85"/>
      <c r="H181" s="37"/>
    </row>
    <row r="182" spans="1:8" s="3" customFormat="1" ht="17.25" thickBot="1" x14ac:dyDescent="0.35">
      <c r="A182" s="12"/>
      <c r="B182" s="12"/>
      <c r="C182" s="12"/>
      <c r="D182" s="12"/>
      <c r="E182" s="12"/>
      <c r="F182" s="12"/>
      <c r="G182" s="55" t="s">
        <v>15</v>
      </c>
      <c r="H182" s="56">
        <f>SUM(G177:G181)</f>
        <v>0</v>
      </c>
    </row>
    <row r="183" spans="1:8" s="3" customFormat="1" ht="17.25" thickBot="1" x14ac:dyDescent="0.35">
      <c r="A183" s="14" t="s">
        <v>27</v>
      </c>
      <c r="B183" s="14"/>
      <c r="C183" s="12"/>
      <c r="D183" s="12"/>
      <c r="E183" s="12"/>
      <c r="F183" s="12"/>
      <c r="G183" s="12"/>
      <c r="H183" s="13"/>
    </row>
    <row r="184" spans="1:8" s="3" customFormat="1" ht="16.5" x14ac:dyDescent="0.3">
      <c r="A184" s="86" t="s">
        <v>28</v>
      </c>
      <c r="B184" s="26"/>
      <c r="C184" s="26" t="s">
        <v>53</v>
      </c>
      <c r="D184" s="26" t="s">
        <v>30</v>
      </c>
      <c r="E184" s="27" t="s">
        <v>39</v>
      </c>
      <c r="F184" s="87" t="s">
        <v>37</v>
      </c>
      <c r="G184" s="60" t="s">
        <v>11</v>
      </c>
      <c r="H184" s="29"/>
    </row>
    <row r="185" spans="1:8" s="3" customFormat="1" ht="16.5" x14ac:dyDescent="0.3">
      <c r="A185" s="61" t="str">
        <f>'[2]MANO DE OBRA'!C18</f>
        <v>CUADRILLA DE CONSTRUCCIÓN 1X2</v>
      </c>
      <c r="B185" s="63"/>
      <c r="C185" s="105">
        <f>'[2]MANO DE OBRA'!I18</f>
        <v>166075</v>
      </c>
      <c r="D185" s="89">
        <v>0.89229999999999998</v>
      </c>
      <c r="E185" s="65">
        <f>(100%+D185)*C185</f>
        <v>314263.72250000003</v>
      </c>
      <c r="F185" s="41">
        <v>12</v>
      </c>
      <c r="G185" s="36">
        <f>E185/F185</f>
        <v>26188.643541666668</v>
      </c>
      <c r="H185" s="37"/>
    </row>
    <row r="186" spans="1:8" s="3" customFormat="1" ht="16.5" x14ac:dyDescent="0.3">
      <c r="A186" s="61"/>
      <c r="B186" s="63"/>
      <c r="C186" s="114"/>
      <c r="D186" s="64"/>
      <c r="E186" s="114"/>
      <c r="F186" s="41"/>
      <c r="G186" s="75"/>
      <c r="H186" s="37"/>
    </row>
    <row r="187" spans="1:8" s="3" customFormat="1" ht="16.5" x14ac:dyDescent="0.3">
      <c r="A187" s="61"/>
      <c r="B187" s="63"/>
      <c r="C187" s="114"/>
      <c r="D187" s="64"/>
      <c r="E187" s="114"/>
      <c r="F187" s="41"/>
      <c r="G187" s="75"/>
      <c r="H187" s="37"/>
    </row>
    <row r="188" spans="1:8" s="3" customFormat="1" ht="17.25" thickBot="1" x14ac:dyDescent="0.35">
      <c r="A188" s="76"/>
      <c r="B188" s="78"/>
      <c r="C188" s="78"/>
      <c r="D188" s="78"/>
      <c r="E188" s="78"/>
      <c r="F188" s="78"/>
      <c r="G188" s="77"/>
      <c r="H188" s="54"/>
    </row>
    <row r="189" spans="1:8" s="3" customFormat="1" ht="14.25" customHeight="1" thickBot="1" x14ac:dyDescent="0.35">
      <c r="A189" s="12"/>
      <c r="B189" s="12"/>
      <c r="C189" s="12"/>
      <c r="D189" s="12"/>
      <c r="E189" s="12"/>
      <c r="F189" s="12"/>
      <c r="G189" s="55" t="s">
        <v>15</v>
      </c>
      <c r="H189" s="56">
        <f>SUM(G185:G188)</f>
        <v>26188.643541666668</v>
      </c>
    </row>
    <row r="190" spans="1:8" s="3" customFormat="1" ht="14.25" customHeight="1" thickBot="1" x14ac:dyDescent="0.35">
      <c r="A190" s="12"/>
      <c r="B190" s="12"/>
      <c r="C190" s="12"/>
      <c r="D190" s="12"/>
      <c r="E190" s="12"/>
      <c r="F190" s="12"/>
      <c r="G190" s="91"/>
      <c r="H190" s="13"/>
    </row>
    <row r="191" spans="1:8" s="3" customFormat="1" ht="15" customHeight="1" thickBot="1" x14ac:dyDescent="0.35">
      <c r="A191" s="12"/>
      <c r="B191" s="12"/>
      <c r="C191" s="12"/>
      <c r="D191" s="12"/>
      <c r="E191" s="92" t="s">
        <v>31</v>
      </c>
      <c r="F191" s="93"/>
      <c r="G191" s="93"/>
      <c r="H191" s="106">
        <f>ROUND((H167+H174+H182+H189),0)</f>
        <v>60780</v>
      </c>
    </row>
    <row r="192" spans="1:8" s="3" customFormat="1" ht="16.5" x14ac:dyDescent="0.3">
      <c r="A192" s="12"/>
      <c r="B192" s="12"/>
      <c r="C192" s="12"/>
      <c r="D192" s="12"/>
      <c r="E192" s="92"/>
      <c r="F192" s="93"/>
      <c r="G192" s="93"/>
      <c r="H192" s="95"/>
    </row>
    <row r="193" spans="1:8" s="3" customFormat="1" ht="16.5" customHeight="1" x14ac:dyDescent="0.3">
      <c r="A193" s="15"/>
      <c r="B193" s="12"/>
      <c r="C193" s="12"/>
      <c r="D193" s="12"/>
      <c r="E193" s="92"/>
      <c r="F193" s="93"/>
      <c r="G193" s="93"/>
      <c r="H193" s="95"/>
    </row>
    <row r="194" spans="1:8" s="3" customFormat="1" ht="48" customHeight="1" x14ac:dyDescent="0.3">
      <c r="A194" s="15"/>
      <c r="B194" s="12"/>
      <c r="C194" s="12"/>
      <c r="D194" s="12"/>
      <c r="E194" s="92"/>
      <c r="F194" s="93"/>
      <c r="G194" s="93"/>
      <c r="H194" s="95"/>
    </row>
    <row r="195" spans="1:8" s="3" customFormat="1" ht="16.5" x14ac:dyDescent="0.3">
      <c r="A195" s="15"/>
      <c r="B195" s="12"/>
      <c r="C195" s="12"/>
      <c r="D195" s="12"/>
      <c r="E195" s="92"/>
      <c r="F195" s="93"/>
      <c r="G195" s="93"/>
      <c r="H195" s="95"/>
    </row>
    <row r="196" spans="1:8" s="3" customFormat="1" ht="17.25" thickBot="1" x14ac:dyDescent="0.35">
      <c r="A196" s="15"/>
      <c r="B196" s="12"/>
      <c r="C196" s="12"/>
      <c r="D196" s="12"/>
      <c r="E196" s="92"/>
      <c r="F196" s="93"/>
      <c r="G196" s="93"/>
      <c r="H196" s="95"/>
    </row>
    <row r="197" spans="1:8" s="3" customFormat="1" ht="11.25" customHeight="1" x14ac:dyDescent="0.2">
      <c r="A197" s="5" t="s">
        <v>1</v>
      </c>
      <c r="B197" s="6"/>
      <c r="C197" s="6"/>
      <c r="D197" s="6"/>
      <c r="E197" s="6"/>
      <c r="F197" s="6"/>
      <c r="G197" s="6"/>
      <c r="H197" s="7"/>
    </row>
    <row r="198" spans="1:8" s="3" customFormat="1" ht="12" customHeight="1" thickBot="1" x14ac:dyDescent="0.25">
      <c r="A198" s="8"/>
      <c r="B198" s="9"/>
      <c r="C198" s="9"/>
      <c r="D198" s="9"/>
      <c r="E198" s="9"/>
      <c r="F198" s="9"/>
      <c r="G198" s="9"/>
      <c r="H198" s="10"/>
    </row>
    <row r="199" spans="1:8" s="3" customFormat="1" ht="16.5" x14ac:dyDescent="0.3">
      <c r="A199" s="15"/>
      <c r="B199" s="12"/>
      <c r="C199" s="12"/>
      <c r="D199" s="12"/>
      <c r="E199" s="92"/>
      <c r="F199" s="93"/>
      <c r="G199" s="93"/>
      <c r="H199" s="95"/>
    </row>
    <row r="200" spans="1:8" s="3" customFormat="1" ht="16.5" x14ac:dyDescent="0.3">
      <c r="A200" s="11"/>
      <c r="B200" s="14"/>
      <c r="C200" s="12"/>
      <c r="D200" s="15"/>
      <c r="E200" s="14"/>
      <c r="F200" s="15"/>
      <c r="G200" s="14"/>
      <c r="H200" s="13"/>
    </row>
    <row r="201" spans="1:8" s="3" customFormat="1" ht="16.5" customHeight="1" x14ac:dyDescent="0.2">
      <c r="A201" s="16" t="s">
        <v>2</v>
      </c>
      <c r="B201" s="107" t="str">
        <f>'[1]PRESUPUESTO OFICIAL (Entidad)'!G25</f>
        <v>Demarcación de cancha</v>
      </c>
      <c r="C201" s="107"/>
      <c r="D201" s="107"/>
      <c r="E201" s="107"/>
      <c r="F201" s="107"/>
      <c r="G201" s="19" t="s">
        <v>3</v>
      </c>
      <c r="H201" s="20">
        <v>3.5</v>
      </c>
    </row>
    <row r="202" spans="1:8" s="3" customFormat="1" ht="16.5" x14ac:dyDescent="0.3">
      <c r="A202" s="11"/>
      <c r="B202" s="107"/>
      <c r="C202" s="107"/>
      <c r="D202" s="107"/>
      <c r="E202" s="107"/>
      <c r="F202" s="107"/>
      <c r="G202" s="19" t="s">
        <v>4</v>
      </c>
      <c r="H202" s="20" t="s">
        <v>55</v>
      </c>
    </row>
    <row r="203" spans="1:8" s="3" customFormat="1" ht="16.5" x14ac:dyDescent="0.3">
      <c r="A203" s="11"/>
      <c r="B203" s="120"/>
      <c r="C203" s="120"/>
      <c r="D203" s="120"/>
      <c r="E203" s="120"/>
      <c r="F203" s="120"/>
      <c r="G203" s="14"/>
      <c r="H203" s="22"/>
    </row>
    <row r="204" spans="1:8" s="3" customFormat="1" ht="16.5" x14ac:dyDescent="0.3">
      <c r="A204" s="14"/>
      <c r="B204" s="14"/>
      <c r="C204" s="12"/>
      <c r="D204" s="14"/>
      <c r="E204" s="14"/>
      <c r="F204" s="14"/>
      <c r="G204" s="14"/>
      <c r="H204" s="13"/>
    </row>
    <row r="205" spans="1:8" s="3" customFormat="1" ht="17.25" thickBot="1" x14ac:dyDescent="0.35">
      <c r="A205" s="14" t="s">
        <v>6</v>
      </c>
      <c r="B205" s="14"/>
      <c r="C205" s="12"/>
      <c r="D205" s="12"/>
      <c r="E205" s="12"/>
      <c r="F205" s="12"/>
      <c r="G205" s="12"/>
      <c r="H205" s="13"/>
    </row>
    <row r="206" spans="1:8" s="3" customFormat="1" ht="16.5" x14ac:dyDescent="0.3">
      <c r="A206" s="23" t="s">
        <v>7</v>
      </c>
      <c r="B206" s="24"/>
      <c r="C206" s="25"/>
      <c r="D206" s="26" t="s">
        <v>36</v>
      </c>
      <c r="E206" s="27" t="s">
        <v>9</v>
      </c>
      <c r="F206" s="26" t="s">
        <v>37</v>
      </c>
      <c r="G206" s="28" t="s">
        <v>11</v>
      </c>
      <c r="H206" s="29"/>
    </row>
    <row r="207" spans="1:8" s="3" customFormat="1" ht="16.5" x14ac:dyDescent="0.3">
      <c r="A207" s="38"/>
      <c r="B207" s="39"/>
      <c r="C207" s="40"/>
      <c r="D207" s="69"/>
      <c r="E207" s="34"/>
      <c r="F207" s="41"/>
      <c r="G207" s="36"/>
      <c r="H207" s="37"/>
    </row>
    <row r="208" spans="1:8" s="3" customFormat="1" ht="16.5" x14ac:dyDescent="0.3">
      <c r="A208" s="38"/>
      <c r="B208" s="39"/>
      <c r="C208" s="40"/>
      <c r="D208" s="69"/>
      <c r="E208" s="34"/>
      <c r="F208" s="41"/>
      <c r="G208" s="36"/>
      <c r="H208" s="37"/>
    </row>
    <row r="209" spans="1:8" s="3" customFormat="1" ht="16.5" x14ac:dyDescent="0.3">
      <c r="A209" s="113"/>
      <c r="B209" s="39"/>
      <c r="C209" s="40"/>
      <c r="D209" s="42"/>
      <c r="E209" s="42"/>
      <c r="F209" s="41"/>
      <c r="G209" s="43"/>
      <c r="H209" s="37"/>
    </row>
    <row r="210" spans="1:8" s="3" customFormat="1" ht="16.5" x14ac:dyDescent="0.3">
      <c r="A210" s="113"/>
      <c r="B210" s="39"/>
      <c r="C210" s="40"/>
      <c r="D210" s="42"/>
      <c r="E210" s="42"/>
      <c r="F210" s="41"/>
      <c r="G210" s="43"/>
      <c r="H210" s="37"/>
    </row>
    <row r="211" spans="1:8" s="3" customFormat="1" ht="16.5" x14ac:dyDescent="0.3">
      <c r="A211" s="113"/>
      <c r="B211" s="39"/>
      <c r="C211" s="40"/>
      <c r="D211" s="42"/>
      <c r="E211" s="42"/>
      <c r="F211" s="41"/>
      <c r="G211" s="43"/>
      <c r="H211" s="37"/>
    </row>
    <row r="212" spans="1:8" s="3" customFormat="1" ht="16.5" x14ac:dyDescent="0.3">
      <c r="A212" s="44" t="s">
        <v>14</v>
      </c>
      <c r="B212" s="45"/>
      <c r="C212" s="46"/>
      <c r="D212" s="42"/>
      <c r="E212" s="42"/>
      <c r="F212" s="47">
        <v>0.1</v>
      </c>
      <c r="G212" s="43">
        <f>F212*H237</f>
        <v>897.89635000000021</v>
      </c>
      <c r="H212" s="37"/>
    </row>
    <row r="213" spans="1:8" s="3" customFormat="1" ht="17.25" thickBot="1" x14ac:dyDescent="0.35">
      <c r="A213" s="48"/>
      <c r="B213" s="49"/>
      <c r="C213" s="50"/>
      <c r="D213" s="51"/>
      <c r="E213" s="51"/>
      <c r="F213" s="52"/>
      <c r="G213" s="53"/>
      <c r="H213" s="54"/>
    </row>
    <row r="214" spans="1:8" s="3" customFormat="1" ht="17.25" thickBot="1" x14ac:dyDescent="0.35">
      <c r="A214" s="12"/>
      <c r="B214" s="12"/>
      <c r="C214" s="12"/>
      <c r="D214" s="12"/>
      <c r="E214" s="12"/>
      <c r="F214" s="12"/>
      <c r="G214" s="55" t="s">
        <v>15</v>
      </c>
      <c r="H214" s="56">
        <f>SUM(G207:G213)</f>
        <v>897.89635000000021</v>
      </c>
    </row>
    <row r="215" spans="1:8" s="3" customFormat="1" ht="17.25" thickBot="1" x14ac:dyDescent="0.35">
      <c r="A215" s="14" t="s">
        <v>16</v>
      </c>
      <c r="B215" s="14"/>
      <c r="C215" s="12"/>
      <c r="D215" s="12"/>
      <c r="E215" s="12"/>
      <c r="F215" s="12"/>
      <c r="G215" s="12"/>
      <c r="H215" s="13"/>
    </row>
    <row r="216" spans="1:8" s="3" customFormat="1" ht="16.5" x14ac:dyDescent="0.3">
      <c r="A216" s="57" t="s">
        <v>7</v>
      </c>
      <c r="B216" s="58"/>
      <c r="C216" s="59"/>
      <c r="D216" s="26" t="s">
        <v>8</v>
      </c>
      <c r="E216" s="26" t="s">
        <v>17</v>
      </c>
      <c r="F216" s="26" t="s">
        <v>10</v>
      </c>
      <c r="G216" s="60" t="s">
        <v>11</v>
      </c>
      <c r="H216" s="29"/>
    </row>
    <row r="217" spans="1:8" s="3" customFormat="1" ht="16.5" x14ac:dyDescent="0.3">
      <c r="A217" s="61" t="str">
        <f>[2]recursos!B73</f>
        <v>PINTURA ACRILICA</v>
      </c>
      <c r="B217" s="62"/>
      <c r="C217" s="63"/>
      <c r="D217" s="64" t="s">
        <v>59</v>
      </c>
      <c r="E217" s="65">
        <f>+[2]recursos!E73</f>
        <v>180000</v>
      </c>
      <c r="F217" s="66">
        <v>0.3</v>
      </c>
      <c r="G217" s="67">
        <f>+E217*F217</f>
        <v>54000</v>
      </c>
      <c r="H217" s="37"/>
    </row>
    <row r="218" spans="1:8" s="3" customFormat="1" ht="16.5" x14ac:dyDescent="0.3">
      <c r="A218" s="61"/>
      <c r="B218" s="62"/>
      <c r="C218" s="63"/>
      <c r="D218" s="64"/>
      <c r="E218" s="65"/>
      <c r="F218" s="116"/>
      <c r="G218" s="67">
        <f>+E218*F218</f>
        <v>0</v>
      </c>
      <c r="H218" s="37"/>
    </row>
    <row r="219" spans="1:8" s="3" customFormat="1" ht="16.5" x14ac:dyDescent="0.3">
      <c r="A219" s="61"/>
      <c r="B219" s="62"/>
      <c r="C219" s="63"/>
      <c r="D219" s="64"/>
      <c r="E219" s="65"/>
      <c r="F219" s="116"/>
      <c r="G219" s="67">
        <f>+E219*F219</f>
        <v>0</v>
      </c>
      <c r="H219" s="37"/>
    </row>
    <row r="220" spans="1:8" s="3" customFormat="1" ht="16.5" x14ac:dyDescent="0.3">
      <c r="A220" s="61"/>
      <c r="B220" s="62"/>
      <c r="C220" s="63"/>
      <c r="D220" s="71"/>
      <c r="E220" s="72"/>
      <c r="F220" s="116"/>
      <c r="G220" s="74"/>
      <c r="H220" s="37"/>
    </row>
    <row r="221" spans="1:8" s="3" customFormat="1" ht="16.5" x14ac:dyDescent="0.3">
      <c r="A221" s="61" t="s">
        <v>20</v>
      </c>
      <c r="B221" s="62"/>
      <c r="C221" s="63"/>
      <c r="D221" s="42"/>
      <c r="E221" s="42"/>
      <c r="F221" s="47">
        <v>0.05</v>
      </c>
      <c r="G221" s="75">
        <f>SUM(G217:G218)*F221</f>
        <v>2700</v>
      </c>
      <c r="H221" s="37"/>
    </row>
    <row r="222" spans="1:8" s="3" customFormat="1" ht="17.25" thickBot="1" x14ac:dyDescent="0.35">
      <c r="A222" s="76"/>
      <c r="B222" s="77"/>
      <c r="C222" s="78"/>
      <c r="D222" s="51"/>
      <c r="E222" s="51"/>
      <c r="F222" s="52"/>
      <c r="G222" s="79"/>
      <c r="H222" s="54"/>
    </row>
    <row r="223" spans="1:8" s="3" customFormat="1" ht="17.25" thickBot="1" x14ac:dyDescent="0.35">
      <c r="A223" s="12"/>
      <c r="B223" s="12"/>
      <c r="C223" s="12"/>
      <c r="D223" s="12"/>
      <c r="E223" s="12"/>
      <c r="F223" s="12"/>
      <c r="G223" s="55" t="s">
        <v>15</v>
      </c>
      <c r="H223" s="56">
        <f>SUM(G217:G222)</f>
        <v>56700</v>
      </c>
    </row>
    <row r="224" spans="1:8" s="3" customFormat="1" ht="17.25" thickBot="1" x14ac:dyDescent="0.35">
      <c r="A224" s="14" t="s">
        <v>21</v>
      </c>
      <c r="B224" s="14"/>
      <c r="C224" s="12"/>
      <c r="D224" s="12"/>
      <c r="E224" s="12"/>
      <c r="F224" s="12"/>
      <c r="G224" s="12"/>
      <c r="H224" s="13"/>
    </row>
    <row r="225" spans="1:8" s="3" customFormat="1" ht="16.5" x14ac:dyDescent="0.3">
      <c r="A225" s="23" t="s">
        <v>22</v>
      </c>
      <c r="B225" s="25"/>
      <c r="C225" s="26" t="s">
        <v>23</v>
      </c>
      <c r="D225" s="26" t="s">
        <v>24</v>
      </c>
      <c r="E225" s="26" t="s">
        <v>25</v>
      </c>
      <c r="F225" s="26" t="s">
        <v>26</v>
      </c>
      <c r="G225" s="28" t="s">
        <v>11</v>
      </c>
      <c r="H225" s="29"/>
    </row>
    <row r="226" spans="1:8" s="3" customFormat="1" ht="16.5" x14ac:dyDescent="0.3">
      <c r="A226" s="61"/>
      <c r="B226" s="63"/>
      <c r="C226" s="80"/>
      <c r="D226" s="81"/>
      <c r="E226" s="81"/>
      <c r="F226" s="82"/>
      <c r="G226" s="65"/>
      <c r="H226" s="37"/>
    </row>
    <row r="227" spans="1:8" s="3" customFormat="1" ht="16.5" x14ac:dyDescent="0.3">
      <c r="A227" s="61"/>
      <c r="B227" s="63"/>
      <c r="C227" s="80"/>
      <c r="D227" s="81"/>
      <c r="E227" s="81"/>
      <c r="F227" s="117"/>
      <c r="G227" s="146"/>
      <c r="H227" s="37"/>
    </row>
    <row r="228" spans="1:8" s="3" customFormat="1" ht="16.5" x14ac:dyDescent="0.3">
      <c r="A228" s="61"/>
      <c r="B228" s="63"/>
      <c r="C228" s="83"/>
      <c r="D228" s="64"/>
      <c r="E228" s="84"/>
      <c r="F228" s="41"/>
      <c r="G228" s="41"/>
      <c r="H228" s="37"/>
    </row>
    <row r="229" spans="1:8" s="3" customFormat="1" ht="17.25" thickBot="1" x14ac:dyDescent="0.35">
      <c r="A229" s="48"/>
      <c r="B229" s="50"/>
      <c r="C229" s="50"/>
      <c r="D229" s="50"/>
      <c r="E229" s="50"/>
      <c r="F229" s="50"/>
      <c r="G229" s="85"/>
      <c r="H229" s="37"/>
    </row>
    <row r="230" spans="1:8" s="3" customFormat="1" ht="17.25" thickBot="1" x14ac:dyDescent="0.35">
      <c r="A230" s="12"/>
      <c r="B230" s="12"/>
      <c r="C230" s="12"/>
      <c r="D230" s="12"/>
      <c r="E230" s="12"/>
      <c r="F230" s="12"/>
      <c r="G230" s="55" t="s">
        <v>15</v>
      </c>
      <c r="H230" s="56">
        <f>SUM(G226:G229)</f>
        <v>0</v>
      </c>
    </row>
    <row r="231" spans="1:8" s="3" customFormat="1" ht="17.25" thickBot="1" x14ac:dyDescent="0.35">
      <c r="A231" s="14" t="s">
        <v>27</v>
      </c>
      <c r="B231" s="14"/>
      <c r="C231" s="12"/>
      <c r="D231" s="12"/>
      <c r="E231" s="12"/>
      <c r="F231" s="12"/>
      <c r="G231" s="12"/>
      <c r="H231" s="13"/>
    </row>
    <row r="232" spans="1:8" s="3" customFormat="1" ht="16.5" x14ac:dyDescent="0.3">
      <c r="A232" s="86" t="s">
        <v>28</v>
      </c>
      <c r="B232" s="26"/>
      <c r="C232" s="26" t="s">
        <v>53</v>
      </c>
      <c r="D232" s="26" t="s">
        <v>30</v>
      </c>
      <c r="E232" s="27" t="s">
        <v>39</v>
      </c>
      <c r="F232" s="87" t="s">
        <v>37</v>
      </c>
      <c r="G232" s="60" t="s">
        <v>11</v>
      </c>
      <c r="H232" s="29"/>
    </row>
    <row r="233" spans="1:8" s="3" customFormat="1" ht="16.5" x14ac:dyDescent="0.3">
      <c r="A233" s="61" t="str">
        <f>'[2]MANO DE OBRA'!C17</f>
        <v>CUADRILLA DE CONSTRUCCIÓN 1X1</v>
      </c>
      <c r="B233" s="63"/>
      <c r="C233" s="105">
        <f>'[2]MANO DE OBRA'!I17</f>
        <v>118625</v>
      </c>
      <c r="D233" s="89">
        <v>0.89229999999999998</v>
      </c>
      <c r="E233" s="65">
        <f>(100%+D233)*C233</f>
        <v>224474.08750000002</v>
      </c>
      <c r="F233" s="41">
        <v>25</v>
      </c>
      <c r="G233" s="36">
        <f>E233/F233</f>
        <v>8978.9635000000017</v>
      </c>
      <c r="H233" s="37"/>
    </row>
    <row r="234" spans="1:8" s="3" customFormat="1" ht="16.5" x14ac:dyDescent="0.3">
      <c r="A234" s="61"/>
      <c r="B234" s="63"/>
      <c r="C234" s="114"/>
      <c r="D234" s="64"/>
      <c r="E234" s="114"/>
      <c r="F234" s="41"/>
      <c r="G234" s="75"/>
      <c r="H234" s="37"/>
    </row>
    <row r="235" spans="1:8" s="3" customFormat="1" ht="16.5" x14ac:dyDescent="0.3">
      <c r="A235" s="61"/>
      <c r="B235" s="63"/>
      <c r="C235" s="114"/>
      <c r="D235" s="64"/>
      <c r="E235" s="114"/>
      <c r="F235" s="41"/>
      <c r="G235" s="75"/>
      <c r="H235" s="37"/>
    </row>
    <row r="236" spans="1:8" s="3" customFormat="1" ht="17.25" thickBot="1" x14ac:dyDescent="0.35">
      <c r="A236" s="76"/>
      <c r="B236" s="78"/>
      <c r="C236" s="78"/>
      <c r="D236" s="78"/>
      <c r="E236" s="78"/>
      <c r="F236" s="78"/>
      <c r="G236" s="77"/>
      <c r="H236" s="54"/>
    </row>
    <row r="237" spans="1:8" s="3" customFormat="1" ht="17.25" thickBot="1" x14ac:dyDescent="0.35">
      <c r="A237" s="12"/>
      <c r="B237" s="12"/>
      <c r="C237" s="12"/>
      <c r="D237" s="12"/>
      <c r="E237" s="12"/>
      <c r="F237" s="12"/>
      <c r="G237" s="55" t="s">
        <v>15</v>
      </c>
      <c r="H237" s="56">
        <f>SUM(G233:G236)</f>
        <v>8978.9635000000017</v>
      </c>
    </row>
    <row r="238" spans="1:8" s="3" customFormat="1" ht="14.25" customHeight="1" thickBot="1" x14ac:dyDescent="0.35">
      <c r="A238" s="12"/>
      <c r="B238" s="12"/>
      <c r="C238" s="12"/>
      <c r="D238" s="12"/>
      <c r="E238" s="12"/>
      <c r="F238" s="12"/>
      <c r="G238" s="91"/>
      <c r="H238" s="13"/>
    </row>
    <row r="239" spans="1:8" s="3" customFormat="1" ht="14.25" customHeight="1" thickBot="1" x14ac:dyDescent="0.35">
      <c r="A239" s="12"/>
      <c r="B239" s="12"/>
      <c r="C239" s="12"/>
      <c r="D239" s="12"/>
      <c r="E239" s="92" t="s">
        <v>31</v>
      </c>
      <c r="F239" s="93"/>
      <c r="G239" s="93"/>
      <c r="H239" s="106">
        <f>ROUND((H214+H223+H230+H237),0)</f>
        <v>66577</v>
      </c>
    </row>
    <row r="240" spans="1:8" s="3" customFormat="1" ht="15" customHeight="1" x14ac:dyDescent="0.3">
      <c r="A240" s="12"/>
      <c r="B240" s="12"/>
      <c r="C240" s="12"/>
      <c r="D240" s="12"/>
      <c r="E240" s="92"/>
      <c r="F240" s="93"/>
      <c r="G240" s="93"/>
      <c r="H240" s="95"/>
    </row>
  </sheetData>
  <mergeCells count="10">
    <mergeCell ref="A149:H150"/>
    <mergeCell ref="B153:F154"/>
    <mergeCell ref="A197:H198"/>
    <mergeCell ref="B201:F202"/>
    <mergeCell ref="A5:H6"/>
    <mergeCell ref="B9:F10"/>
    <mergeCell ref="A55:H56"/>
    <mergeCell ref="B59:F60"/>
    <mergeCell ref="A101:H102"/>
    <mergeCell ref="B105:F106"/>
  </mergeCells>
  <pageMargins left="0.70866141732283472" right="0.70866141732283472" top="0.74803149606299213" bottom="0.74803149606299213" header="0.31496062992125984" footer="0.98425196850393704"/>
  <pageSetup scale="73" orientation="portrait" horizontalDpi="4294967293" verticalDpi="4294967293" r:id="rId1"/>
  <headerFooter>
    <oddHeader>&amp;L              &amp;G</oddHeader>
    <oddFooter>&amp;R&amp;G</oddFooter>
  </headerFooter>
  <rowBreaks count="4" manualBreakCount="4">
    <brk id="50" max="16383" man="1"/>
    <brk id="98" max="16383" man="1"/>
    <brk id="145" max="16383" man="1"/>
    <brk id="192" max="16383" man="1"/>
  </rowBreaks>
  <colBreaks count="1" manualBreakCount="1">
    <brk id="8" max="1048575" man="1"/>
  </colBreaks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6146A-203D-4EC4-81FB-992603595AAB}">
  <dimension ref="A2:J451"/>
  <sheetViews>
    <sheetView showGridLines="0" topLeftCell="A397" zoomScale="96" zoomScaleNormal="96" zoomScaleSheetLayoutView="96" workbookViewId="0">
      <selection activeCell="J225" sqref="J225"/>
    </sheetView>
  </sheetViews>
  <sheetFormatPr baseColWidth="10" defaultRowHeight="14.25" x14ac:dyDescent="0.2"/>
  <cols>
    <col min="1" max="1" width="14.28515625" style="1" customWidth="1"/>
    <col min="2" max="2" width="21.5703125" style="1" customWidth="1"/>
    <col min="3" max="3" width="21.85546875" style="1" customWidth="1"/>
    <col min="4" max="4" width="11.42578125" style="1"/>
    <col min="5" max="5" width="12.5703125" style="1" customWidth="1"/>
    <col min="6" max="6" width="11.42578125" style="1"/>
    <col min="7" max="7" width="12.7109375" style="1" customWidth="1"/>
    <col min="8" max="8" width="18.28515625" style="2" customWidth="1"/>
    <col min="9" max="9" width="11.42578125" style="3"/>
    <col min="10" max="10" width="27.5703125" style="1" customWidth="1"/>
    <col min="11" max="256" width="11.42578125" style="1"/>
    <col min="257" max="257" width="14.28515625" style="1" customWidth="1"/>
    <col min="258" max="258" width="21.5703125" style="1" customWidth="1"/>
    <col min="259" max="259" width="21.85546875" style="1" customWidth="1"/>
    <col min="260" max="260" width="11.42578125" style="1"/>
    <col min="261" max="261" width="12.5703125" style="1" customWidth="1"/>
    <col min="262" max="262" width="11.42578125" style="1"/>
    <col min="263" max="263" width="12.7109375" style="1" customWidth="1"/>
    <col min="264" max="264" width="18.28515625" style="1" customWidth="1"/>
    <col min="265" max="265" width="11.42578125" style="1"/>
    <col min="266" max="266" width="27.5703125" style="1" customWidth="1"/>
    <col min="267" max="512" width="11.42578125" style="1"/>
    <col min="513" max="513" width="14.28515625" style="1" customWidth="1"/>
    <col min="514" max="514" width="21.5703125" style="1" customWidth="1"/>
    <col min="515" max="515" width="21.85546875" style="1" customWidth="1"/>
    <col min="516" max="516" width="11.42578125" style="1"/>
    <col min="517" max="517" width="12.5703125" style="1" customWidth="1"/>
    <col min="518" max="518" width="11.42578125" style="1"/>
    <col min="519" max="519" width="12.7109375" style="1" customWidth="1"/>
    <col min="520" max="520" width="18.28515625" style="1" customWidth="1"/>
    <col min="521" max="521" width="11.42578125" style="1"/>
    <col min="522" max="522" width="27.5703125" style="1" customWidth="1"/>
    <col min="523" max="768" width="11.42578125" style="1"/>
    <col min="769" max="769" width="14.28515625" style="1" customWidth="1"/>
    <col min="770" max="770" width="21.5703125" style="1" customWidth="1"/>
    <col min="771" max="771" width="21.85546875" style="1" customWidth="1"/>
    <col min="772" max="772" width="11.42578125" style="1"/>
    <col min="773" max="773" width="12.5703125" style="1" customWidth="1"/>
    <col min="774" max="774" width="11.42578125" style="1"/>
    <col min="775" max="775" width="12.7109375" style="1" customWidth="1"/>
    <col min="776" max="776" width="18.28515625" style="1" customWidth="1"/>
    <col min="777" max="777" width="11.42578125" style="1"/>
    <col min="778" max="778" width="27.5703125" style="1" customWidth="1"/>
    <col min="779" max="1024" width="11.42578125" style="1"/>
    <col min="1025" max="1025" width="14.28515625" style="1" customWidth="1"/>
    <col min="1026" max="1026" width="21.5703125" style="1" customWidth="1"/>
    <col min="1027" max="1027" width="21.85546875" style="1" customWidth="1"/>
    <col min="1028" max="1028" width="11.42578125" style="1"/>
    <col min="1029" max="1029" width="12.5703125" style="1" customWidth="1"/>
    <col min="1030" max="1030" width="11.42578125" style="1"/>
    <col min="1031" max="1031" width="12.7109375" style="1" customWidth="1"/>
    <col min="1032" max="1032" width="18.28515625" style="1" customWidth="1"/>
    <col min="1033" max="1033" width="11.42578125" style="1"/>
    <col min="1034" max="1034" width="27.5703125" style="1" customWidth="1"/>
    <col min="1035" max="1280" width="11.42578125" style="1"/>
    <col min="1281" max="1281" width="14.28515625" style="1" customWidth="1"/>
    <col min="1282" max="1282" width="21.5703125" style="1" customWidth="1"/>
    <col min="1283" max="1283" width="21.85546875" style="1" customWidth="1"/>
    <col min="1284" max="1284" width="11.42578125" style="1"/>
    <col min="1285" max="1285" width="12.5703125" style="1" customWidth="1"/>
    <col min="1286" max="1286" width="11.42578125" style="1"/>
    <col min="1287" max="1287" width="12.7109375" style="1" customWidth="1"/>
    <col min="1288" max="1288" width="18.28515625" style="1" customWidth="1"/>
    <col min="1289" max="1289" width="11.42578125" style="1"/>
    <col min="1290" max="1290" width="27.5703125" style="1" customWidth="1"/>
    <col min="1291" max="1536" width="11.42578125" style="1"/>
    <col min="1537" max="1537" width="14.28515625" style="1" customWidth="1"/>
    <col min="1538" max="1538" width="21.5703125" style="1" customWidth="1"/>
    <col min="1539" max="1539" width="21.85546875" style="1" customWidth="1"/>
    <col min="1540" max="1540" width="11.42578125" style="1"/>
    <col min="1541" max="1541" width="12.5703125" style="1" customWidth="1"/>
    <col min="1542" max="1542" width="11.42578125" style="1"/>
    <col min="1543" max="1543" width="12.7109375" style="1" customWidth="1"/>
    <col min="1544" max="1544" width="18.28515625" style="1" customWidth="1"/>
    <col min="1545" max="1545" width="11.42578125" style="1"/>
    <col min="1546" max="1546" width="27.5703125" style="1" customWidth="1"/>
    <col min="1547" max="1792" width="11.42578125" style="1"/>
    <col min="1793" max="1793" width="14.28515625" style="1" customWidth="1"/>
    <col min="1794" max="1794" width="21.5703125" style="1" customWidth="1"/>
    <col min="1795" max="1795" width="21.85546875" style="1" customWidth="1"/>
    <col min="1796" max="1796" width="11.42578125" style="1"/>
    <col min="1797" max="1797" width="12.5703125" style="1" customWidth="1"/>
    <col min="1798" max="1798" width="11.42578125" style="1"/>
    <col min="1799" max="1799" width="12.7109375" style="1" customWidth="1"/>
    <col min="1800" max="1800" width="18.28515625" style="1" customWidth="1"/>
    <col min="1801" max="1801" width="11.42578125" style="1"/>
    <col min="1802" max="1802" width="27.5703125" style="1" customWidth="1"/>
    <col min="1803" max="2048" width="11.42578125" style="1"/>
    <col min="2049" max="2049" width="14.28515625" style="1" customWidth="1"/>
    <col min="2050" max="2050" width="21.5703125" style="1" customWidth="1"/>
    <col min="2051" max="2051" width="21.85546875" style="1" customWidth="1"/>
    <col min="2052" max="2052" width="11.42578125" style="1"/>
    <col min="2053" max="2053" width="12.5703125" style="1" customWidth="1"/>
    <col min="2054" max="2054" width="11.42578125" style="1"/>
    <col min="2055" max="2055" width="12.7109375" style="1" customWidth="1"/>
    <col min="2056" max="2056" width="18.28515625" style="1" customWidth="1"/>
    <col min="2057" max="2057" width="11.42578125" style="1"/>
    <col min="2058" max="2058" width="27.5703125" style="1" customWidth="1"/>
    <col min="2059" max="2304" width="11.42578125" style="1"/>
    <col min="2305" max="2305" width="14.28515625" style="1" customWidth="1"/>
    <col min="2306" max="2306" width="21.5703125" style="1" customWidth="1"/>
    <col min="2307" max="2307" width="21.85546875" style="1" customWidth="1"/>
    <col min="2308" max="2308" width="11.42578125" style="1"/>
    <col min="2309" max="2309" width="12.5703125" style="1" customWidth="1"/>
    <col min="2310" max="2310" width="11.42578125" style="1"/>
    <col min="2311" max="2311" width="12.7109375" style="1" customWidth="1"/>
    <col min="2312" max="2312" width="18.28515625" style="1" customWidth="1"/>
    <col min="2313" max="2313" width="11.42578125" style="1"/>
    <col min="2314" max="2314" width="27.5703125" style="1" customWidth="1"/>
    <col min="2315" max="2560" width="11.42578125" style="1"/>
    <col min="2561" max="2561" width="14.28515625" style="1" customWidth="1"/>
    <col min="2562" max="2562" width="21.5703125" style="1" customWidth="1"/>
    <col min="2563" max="2563" width="21.85546875" style="1" customWidth="1"/>
    <col min="2564" max="2564" width="11.42578125" style="1"/>
    <col min="2565" max="2565" width="12.5703125" style="1" customWidth="1"/>
    <col min="2566" max="2566" width="11.42578125" style="1"/>
    <col min="2567" max="2567" width="12.7109375" style="1" customWidth="1"/>
    <col min="2568" max="2568" width="18.28515625" style="1" customWidth="1"/>
    <col min="2569" max="2569" width="11.42578125" style="1"/>
    <col min="2570" max="2570" width="27.5703125" style="1" customWidth="1"/>
    <col min="2571" max="2816" width="11.42578125" style="1"/>
    <col min="2817" max="2817" width="14.28515625" style="1" customWidth="1"/>
    <col min="2818" max="2818" width="21.5703125" style="1" customWidth="1"/>
    <col min="2819" max="2819" width="21.85546875" style="1" customWidth="1"/>
    <col min="2820" max="2820" width="11.42578125" style="1"/>
    <col min="2821" max="2821" width="12.5703125" style="1" customWidth="1"/>
    <col min="2822" max="2822" width="11.42578125" style="1"/>
    <col min="2823" max="2823" width="12.7109375" style="1" customWidth="1"/>
    <col min="2824" max="2824" width="18.28515625" style="1" customWidth="1"/>
    <col min="2825" max="2825" width="11.42578125" style="1"/>
    <col min="2826" max="2826" width="27.5703125" style="1" customWidth="1"/>
    <col min="2827" max="3072" width="11.42578125" style="1"/>
    <col min="3073" max="3073" width="14.28515625" style="1" customWidth="1"/>
    <col min="3074" max="3074" width="21.5703125" style="1" customWidth="1"/>
    <col min="3075" max="3075" width="21.85546875" style="1" customWidth="1"/>
    <col min="3076" max="3076" width="11.42578125" style="1"/>
    <col min="3077" max="3077" width="12.5703125" style="1" customWidth="1"/>
    <col min="3078" max="3078" width="11.42578125" style="1"/>
    <col min="3079" max="3079" width="12.7109375" style="1" customWidth="1"/>
    <col min="3080" max="3080" width="18.28515625" style="1" customWidth="1"/>
    <col min="3081" max="3081" width="11.42578125" style="1"/>
    <col min="3082" max="3082" width="27.5703125" style="1" customWidth="1"/>
    <col min="3083" max="3328" width="11.42578125" style="1"/>
    <col min="3329" max="3329" width="14.28515625" style="1" customWidth="1"/>
    <col min="3330" max="3330" width="21.5703125" style="1" customWidth="1"/>
    <col min="3331" max="3331" width="21.85546875" style="1" customWidth="1"/>
    <col min="3332" max="3332" width="11.42578125" style="1"/>
    <col min="3333" max="3333" width="12.5703125" style="1" customWidth="1"/>
    <col min="3334" max="3334" width="11.42578125" style="1"/>
    <col min="3335" max="3335" width="12.7109375" style="1" customWidth="1"/>
    <col min="3336" max="3336" width="18.28515625" style="1" customWidth="1"/>
    <col min="3337" max="3337" width="11.42578125" style="1"/>
    <col min="3338" max="3338" width="27.5703125" style="1" customWidth="1"/>
    <col min="3339" max="3584" width="11.42578125" style="1"/>
    <col min="3585" max="3585" width="14.28515625" style="1" customWidth="1"/>
    <col min="3586" max="3586" width="21.5703125" style="1" customWidth="1"/>
    <col min="3587" max="3587" width="21.85546875" style="1" customWidth="1"/>
    <col min="3588" max="3588" width="11.42578125" style="1"/>
    <col min="3589" max="3589" width="12.5703125" style="1" customWidth="1"/>
    <col min="3590" max="3590" width="11.42578125" style="1"/>
    <col min="3591" max="3591" width="12.7109375" style="1" customWidth="1"/>
    <col min="3592" max="3592" width="18.28515625" style="1" customWidth="1"/>
    <col min="3593" max="3593" width="11.42578125" style="1"/>
    <col min="3594" max="3594" width="27.5703125" style="1" customWidth="1"/>
    <col min="3595" max="3840" width="11.42578125" style="1"/>
    <col min="3841" max="3841" width="14.28515625" style="1" customWidth="1"/>
    <col min="3842" max="3842" width="21.5703125" style="1" customWidth="1"/>
    <col min="3843" max="3843" width="21.85546875" style="1" customWidth="1"/>
    <col min="3844" max="3844" width="11.42578125" style="1"/>
    <col min="3845" max="3845" width="12.5703125" style="1" customWidth="1"/>
    <col min="3846" max="3846" width="11.42578125" style="1"/>
    <col min="3847" max="3847" width="12.7109375" style="1" customWidth="1"/>
    <col min="3848" max="3848" width="18.28515625" style="1" customWidth="1"/>
    <col min="3849" max="3849" width="11.42578125" style="1"/>
    <col min="3850" max="3850" width="27.5703125" style="1" customWidth="1"/>
    <col min="3851" max="4096" width="11.42578125" style="1"/>
    <col min="4097" max="4097" width="14.28515625" style="1" customWidth="1"/>
    <col min="4098" max="4098" width="21.5703125" style="1" customWidth="1"/>
    <col min="4099" max="4099" width="21.85546875" style="1" customWidth="1"/>
    <col min="4100" max="4100" width="11.42578125" style="1"/>
    <col min="4101" max="4101" width="12.5703125" style="1" customWidth="1"/>
    <col min="4102" max="4102" width="11.42578125" style="1"/>
    <col min="4103" max="4103" width="12.7109375" style="1" customWidth="1"/>
    <col min="4104" max="4104" width="18.28515625" style="1" customWidth="1"/>
    <col min="4105" max="4105" width="11.42578125" style="1"/>
    <col min="4106" max="4106" width="27.5703125" style="1" customWidth="1"/>
    <col min="4107" max="4352" width="11.42578125" style="1"/>
    <col min="4353" max="4353" width="14.28515625" style="1" customWidth="1"/>
    <col min="4354" max="4354" width="21.5703125" style="1" customWidth="1"/>
    <col min="4355" max="4355" width="21.85546875" style="1" customWidth="1"/>
    <col min="4356" max="4356" width="11.42578125" style="1"/>
    <col min="4357" max="4357" width="12.5703125" style="1" customWidth="1"/>
    <col min="4358" max="4358" width="11.42578125" style="1"/>
    <col min="4359" max="4359" width="12.7109375" style="1" customWidth="1"/>
    <col min="4360" max="4360" width="18.28515625" style="1" customWidth="1"/>
    <col min="4361" max="4361" width="11.42578125" style="1"/>
    <col min="4362" max="4362" width="27.5703125" style="1" customWidth="1"/>
    <col min="4363" max="4608" width="11.42578125" style="1"/>
    <col min="4609" max="4609" width="14.28515625" style="1" customWidth="1"/>
    <col min="4610" max="4610" width="21.5703125" style="1" customWidth="1"/>
    <col min="4611" max="4611" width="21.85546875" style="1" customWidth="1"/>
    <col min="4612" max="4612" width="11.42578125" style="1"/>
    <col min="4613" max="4613" width="12.5703125" style="1" customWidth="1"/>
    <col min="4614" max="4614" width="11.42578125" style="1"/>
    <col min="4615" max="4615" width="12.7109375" style="1" customWidth="1"/>
    <col min="4616" max="4616" width="18.28515625" style="1" customWidth="1"/>
    <col min="4617" max="4617" width="11.42578125" style="1"/>
    <col min="4618" max="4618" width="27.5703125" style="1" customWidth="1"/>
    <col min="4619" max="4864" width="11.42578125" style="1"/>
    <col min="4865" max="4865" width="14.28515625" style="1" customWidth="1"/>
    <col min="4866" max="4866" width="21.5703125" style="1" customWidth="1"/>
    <col min="4867" max="4867" width="21.85546875" style="1" customWidth="1"/>
    <col min="4868" max="4868" width="11.42578125" style="1"/>
    <col min="4869" max="4869" width="12.5703125" style="1" customWidth="1"/>
    <col min="4870" max="4870" width="11.42578125" style="1"/>
    <col min="4871" max="4871" width="12.7109375" style="1" customWidth="1"/>
    <col min="4872" max="4872" width="18.28515625" style="1" customWidth="1"/>
    <col min="4873" max="4873" width="11.42578125" style="1"/>
    <col min="4874" max="4874" width="27.5703125" style="1" customWidth="1"/>
    <col min="4875" max="5120" width="11.42578125" style="1"/>
    <col min="5121" max="5121" width="14.28515625" style="1" customWidth="1"/>
    <col min="5122" max="5122" width="21.5703125" style="1" customWidth="1"/>
    <col min="5123" max="5123" width="21.85546875" style="1" customWidth="1"/>
    <col min="5124" max="5124" width="11.42578125" style="1"/>
    <col min="5125" max="5125" width="12.5703125" style="1" customWidth="1"/>
    <col min="5126" max="5126" width="11.42578125" style="1"/>
    <col min="5127" max="5127" width="12.7109375" style="1" customWidth="1"/>
    <col min="5128" max="5128" width="18.28515625" style="1" customWidth="1"/>
    <col min="5129" max="5129" width="11.42578125" style="1"/>
    <col min="5130" max="5130" width="27.5703125" style="1" customWidth="1"/>
    <col min="5131" max="5376" width="11.42578125" style="1"/>
    <col min="5377" max="5377" width="14.28515625" style="1" customWidth="1"/>
    <col min="5378" max="5378" width="21.5703125" style="1" customWidth="1"/>
    <col min="5379" max="5379" width="21.85546875" style="1" customWidth="1"/>
    <col min="5380" max="5380" width="11.42578125" style="1"/>
    <col min="5381" max="5381" width="12.5703125" style="1" customWidth="1"/>
    <col min="5382" max="5382" width="11.42578125" style="1"/>
    <col min="5383" max="5383" width="12.7109375" style="1" customWidth="1"/>
    <col min="5384" max="5384" width="18.28515625" style="1" customWidth="1"/>
    <col min="5385" max="5385" width="11.42578125" style="1"/>
    <col min="5386" max="5386" width="27.5703125" style="1" customWidth="1"/>
    <col min="5387" max="5632" width="11.42578125" style="1"/>
    <col min="5633" max="5633" width="14.28515625" style="1" customWidth="1"/>
    <col min="5634" max="5634" width="21.5703125" style="1" customWidth="1"/>
    <col min="5635" max="5635" width="21.85546875" style="1" customWidth="1"/>
    <col min="5636" max="5636" width="11.42578125" style="1"/>
    <col min="5637" max="5637" width="12.5703125" style="1" customWidth="1"/>
    <col min="5638" max="5638" width="11.42578125" style="1"/>
    <col min="5639" max="5639" width="12.7109375" style="1" customWidth="1"/>
    <col min="5640" max="5640" width="18.28515625" style="1" customWidth="1"/>
    <col min="5641" max="5641" width="11.42578125" style="1"/>
    <col min="5642" max="5642" width="27.5703125" style="1" customWidth="1"/>
    <col min="5643" max="5888" width="11.42578125" style="1"/>
    <col min="5889" max="5889" width="14.28515625" style="1" customWidth="1"/>
    <col min="5890" max="5890" width="21.5703125" style="1" customWidth="1"/>
    <col min="5891" max="5891" width="21.85546875" style="1" customWidth="1"/>
    <col min="5892" max="5892" width="11.42578125" style="1"/>
    <col min="5893" max="5893" width="12.5703125" style="1" customWidth="1"/>
    <col min="5894" max="5894" width="11.42578125" style="1"/>
    <col min="5895" max="5895" width="12.7109375" style="1" customWidth="1"/>
    <col min="5896" max="5896" width="18.28515625" style="1" customWidth="1"/>
    <col min="5897" max="5897" width="11.42578125" style="1"/>
    <col min="5898" max="5898" width="27.5703125" style="1" customWidth="1"/>
    <col min="5899" max="6144" width="11.42578125" style="1"/>
    <col min="6145" max="6145" width="14.28515625" style="1" customWidth="1"/>
    <col min="6146" max="6146" width="21.5703125" style="1" customWidth="1"/>
    <col min="6147" max="6147" width="21.85546875" style="1" customWidth="1"/>
    <col min="6148" max="6148" width="11.42578125" style="1"/>
    <col min="6149" max="6149" width="12.5703125" style="1" customWidth="1"/>
    <col min="6150" max="6150" width="11.42578125" style="1"/>
    <col min="6151" max="6151" width="12.7109375" style="1" customWidth="1"/>
    <col min="6152" max="6152" width="18.28515625" style="1" customWidth="1"/>
    <col min="6153" max="6153" width="11.42578125" style="1"/>
    <col min="6154" max="6154" width="27.5703125" style="1" customWidth="1"/>
    <col min="6155" max="6400" width="11.42578125" style="1"/>
    <col min="6401" max="6401" width="14.28515625" style="1" customWidth="1"/>
    <col min="6402" max="6402" width="21.5703125" style="1" customWidth="1"/>
    <col min="6403" max="6403" width="21.85546875" style="1" customWidth="1"/>
    <col min="6404" max="6404" width="11.42578125" style="1"/>
    <col min="6405" max="6405" width="12.5703125" style="1" customWidth="1"/>
    <col min="6406" max="6406" width="11.42578125" style="1"/>
    <col min="6407" max="6407" width="12.7109375" style="1" customWidth="1"/>
    <col min="6408" max="6408" width="18.28515625" style="1" customWidth="1"/>
    <col min="6409" max="6409" width="11.42578125" style="1"/>
    <col min="6410" max="6410" width="27.5703125" style="1" customWidth="1"/>
    <col min="6411" max="6656" width="11.42578125" style="1"/>
    <col min="6657" max="6657" width="14.28515625" style="1" customWidth="1"/>
    <col min="6658" max="6658" width="21.5703125" style="1" customWidth="1"/>
    <col min="6659" max="6659" width="21.85546875" style="1" customWidth="1"/>
    <col min="6660" max="6660" width="11.42578125" style="1"/>
    <col min="6661" max="6661" width="12.5703125" style="1" customWidth="1"/>
    <col min="6662" max="6662" width="11.42578125" style="1"/>
    <col min="6663" max="6663" width="12.7109375" style="1" customWidth="1"/>
    <col min="6664" max="6664" width="18.28515625" style="1" customWidth="1"/>
    <col min="6665" max="6665" width="11.42578125" style="1"/>
    <col min="6666" max="6666" width="27.5703125" style="1" customWidth="1"/>
    <col min="6667" max="6912" width="11.42578125" style="1"/>
    <col min="6913" max="6913" width="14.28515625" style="1" customWidth="1"/>
    <col min="6914" max="6914" width="21.5703125" style="1" customWidth="1"/>
    <col min="6915" max="6915" width="21.85546875" style="1" customWidth="1"/>
    <col min="6916" max="6916" width="11.42578125" style="1"/>
    <col min="6917" max="6917" width="12.5703125" style="1" customWidth="1"/>
    <col min="6918" max="6918" width="11.42578125" style="1"/>
    <col min="6919" max="6919" width="12.7109375" style="1" customWidth="1"/>
    <col min="6920" max="6920" width="18.28515625" style="1" customWidth="1"/>
    <col min="6921" max="6921" width="11.42578125" style="1"/>
    <col min="6922" max="6922" width="27.5703125" style="1" customWidth="1"/>
    <col min="6923" max="7168" width="11.42578125" style="1"/>
    <col min="7169" max="7169" width="14.28515625" style="1" customWidth="1"/>
    <col min="7170" max="7170" width="21.5703125" style="1" customWidth="1"/>
    <col min="7171" max="7171" width="21.85546875" style="1" customWidth="1"/>
    <col min="7172" max="7172" width="11.42578125" style="1"/>
    <col min="7173" max="7173" width="12.5703125" style="1" customWidth="1"/>
    <col min="7174" max="7174" width="11.42578125" style="1"/>
    <col min="7175" max="7175" width="12.7109375" style="1" customWidth="1"/>
    <col min="7176" max="7176" width="18.28515625" style="1" customWidth="1"/>
    <col min="7177" max="7177" width="11.42578125" style="1"/>
    <col min="7178" max="7178" width="27.5703125" style="1" customWidth="1"/>
    <col min="7179" max="7424" width="11.42578125" style="1"/>
    <col min="7425" max="7425" width="14.28515625" style="1" customWidth="1"/>
    <col min="7426" max="7426" width="21.5703125" style="1" customWidth="1"/>
    <col min="7427" max="7427" width="21.85546875" style="1" customWidth="1"/>
    <col min="7428" max="7428" width="11.42578125" style="1"/>
    <col min="7429" max="7429" width="12.5703125" style="1" customWidth="1"/>
    <col min="7430" max="7430" width="11.42578125" style="1"/>
    <col min="7431" max="7431" width="12.7109375" style="1" customWidth="1"/>
    <col min="7432" max="7432" width="18.28515625" style="1" customWidth="1"/>
    <col min="7433" max="7433" width="11.42578125" style="1"/>
    <col min="7434" max="7434" width="27.5703125" style="1" customWidth="1"/>
    <col min="7435" max="7680" width="11.42578125" style="1"/>
    <col min="7681" max="7681" width="14.28515625" style="1" customWidth="1"/>
    <col min="7682" max="7682" width="21.5703125" style="1" customWidth="1"/>
    <col min="7683" max="7683" width="21.85546875" style="1" customWidth="1"/>
    <col min="7684" max="7684" width="11.42578125" style="1"/>
    <col min="7685" max="7685" width="12.5703125" style="1" customWidth="1"/>
    <col min="7686" max="7686" width="11.42578125" style="1"/>
    <col min="7687" max="7687" width="12.7109375" style="1" customWidth="1"/>
    <col min="7688" max="7688" width="18.28515625" style="1" customWidth="1"/>
    <col min="7689" max="7689" width="11.42578125" style="1"/>
    <col min="7690" max="7690" width="27.5703125" style="1" customWidth="1"/>
    <col min="7691" max="7936" width="11.42578125" style="1"/>
    <col min="7937" max="7937" width="14.28515625" style="1" customWidth="1"/>
    <col min="7938" max="7938" width="21.5703125" style="1" customWidth="1"/>
    <col min="7939" max="7939" width="21.85546875" style="1" customWidth="1"/>
    <col min="7940" max="7940" width="11.42578125" style="1"/>
    <col min="7941" max="7941" width="12.5703125" style="1" customWidth="1"/>
    <col min="7942" max="7942" width="11.42578125" style="1"/>
    <col min="7943" max="7943" width="12.7109375" style="1" customWidth="1"/>
    <col min="7944" max="7944" width="18.28515625" style="1" customWidth="1"/>
    <col min="7945" max="7945" width="11.42578125" style="1"/>
    <col min="7946" max="7946" width="27.5703125" style="1" customWidth="1"/>
    <col min="7947" max="8192" width="11.42578125" style="1"/>
    <col min="8193" max="8193" width="14.28515625" style="1" customWidth="1"/>
    <col min="8194" max="8194" width="21.5703125" style="1" customWidth="1"/>
    <col min="8195" max="8195" width="21.85546875" style="1" customWidth="1"/>
    <col min="8196" max="8196" width="11.42578125" style="1"/>
    <col min="8197" max="8197" width="12.5703125" style="1" customWidth="1"/>
    <col min="8198" max="8198" width="11.42578125" style="1"/>
    <col min="8199" max="8199" width="12.7109375" style="1" customWidth="1"/>
    <col min="8200" max="8200" width="18.28515625" style="1" customWidth="1"/>
    <col min="8201" max="8201" width="11.42578125" style="1"/>
    <col min="8202" max="8202" width="27.5703125" style="1" customWidth="1"/>
    <col min="8203" max="8448" width="11.42578125" style="1"/>
    <col min="8449" max="8449" width="14.28515625" style="1" customWidth="1"/>
    <col min="8450" max="8450" width="21.5703125" style="1" customWidth="1"/>
    <col min="8451" max="8451" width="21.85546875" style="1" customWidth="1"/>
    <col min="8452" max="8452" width="11.42578125" style="1"/>
    <col min="8453" max="8453" width="12.5703125" style="1" customWidth="1"/>
    <col min="8454" max="8454" width="11.42578125" style="1"/>
    <col min="8455" max="8455" width="12.7109375" style="1" customWidth="1"/>
    <col min="8456" max="8456" width="18.28515625" style="1" customWidth="1"/>
    <col min="8457" max="8457" width="11.42578125" style="1"/>
    <col min="8458" max="8458" width="27.5703125" style="1" customWidth="1"/>
    <col min="8459" max="8704" width="11.42578125" style="1"/>
    <col min="8705" max="8705" width="14.28515625" style="1" customWidth="1"/>
    <col min="8706" max="8706" width="21.5703125" style="1" customWidth="1"/>
    <col min="8707" max="8707" width="21.85546875" style="1" customWidth="1"/>
    <col min="8708" max="8708" width="11.42578125" style="1"/>
    <col min="8709" max="8709" width="12.5703125" style="1" customWidth="1"/>
    <col min="8710" max="8710" width="11.42578125" style="1"/>
    <col min="8711" max="8711" width="12.7109375" style="1" customWidth="1"/>
    <col min="8712" max="8712" width="18.28515625" style="1" customWidth="1"/>
    <col min="8713" max="8713" width="11.42578125" style="1"/>
    <col min="8714" max="8714" width="27.5703125" style="1" customWidth="1"/>
    <col min="8715" max="8960" width="11.42578125" style="1"/>
    <col min="8961" max="8961" width="14.28515625" style="1" customWidth="1"/>
    <col min="8962" max="8962" width="21.5703125" style="1" customWidth="1"/>
    <col min="8963" max="8963" width="21.85546875" style="1" customWidth="1"/>
    <col min="8964" max="8964" width="11.42578125" style="1"/>
    <col min="8965" max="8965" width="12.5703125" style="1" customWidth="1"/>
    <col min="8966" max="8966" width="11.42578125" style="1"/>
    <col min="8967" max="8967" width="12.7109375" style="1" customWidth="1"/>
    <col min="8968" max="8968" width="18.28515625" style="1" customWidth="1"/>
    <col min="8969" max="8969" width="11.42578125" style="1"/>
    <col min="8970" max="8970" width="27.5703125" style="1" customWidth="1"/>
    <col min="8971" max="9216" width="11.42578125" style="1"/>
    <col min="9217" max="9217" width="14.28515625" style="1" customWidth="1"/>
    <col min="9218" max="9218" width="21.5703125" style="1" customWidth="1"/>
    <col min="9219" max="9219" width="21.85546875" style="1" customWidth="1"/>
    <col min="9220" max="9220" width="11.42578125" style="1"/>
    <col min="9221" max="9221" width="12.5703125" style="1" customWidth="1"/>
    <col min="9222" max="9222" width="11.42578125" style="1"/>
    <col min="9223" max="9223" width="12.7109375" style="1" customWidth="1"/>
    <col min="9224" max="9224" width="18.28515625" style="1" customWidth="1"/>
    <col min="9225" max="9225" width="11.42578125" style="1"/>
    <col min="9226" max="9226" width="27.5703125" style="1" customWidth="1"/>
    <col min="9227" max="9472" width="11.42578125" style="1"/>
    <col min="9473" max="9473" width="14.28515625" style="1" customWidth="1"/>
    <col min="9474" max="9474" width="21.5703125" style="1" customWidth="1"/>
    <col min="9475" max="9475" width="21.85546875" style="1" customWidth="1"/>
    <col min="9476" max="9476" width="11.42578125" style="1"/>
    <col min="9477" max="9477" width="12.5703125" style="1" customWidth="1"/>
    <col min="9478" max="9478" width="11.42578125" style="1"/>
    <col min="9479" max="9479" width="12.7109375" style="1" customWidth="1"/>
    <col min="9480" max="9480" width="18.28515625" style="1" customWidth="1"/>
    <col min="9481" max="9481" width="11.42578125" style="1"/>
    <col min="9482" max="9482" width="27.5703125" style="1" customWidth="1"/>
    <col min="9483" max="9728" width="11.42578125" style="1"/>
    <col min="9729" max="9729" width="14.28515625" style="1" customWidth="1"/>
    <col min="9730" max="9730" width="21.5703125" style="1" customWidth="1"/>
    <col min="9731" max="9731" width="21.85546875" style="1" customWidth="1"/>
    <col min="9732" max="9732" width="11.42578125" style="1"/>
    <col min="9733" max="9733" width="12.5703125" style="1" customWidth="1"/>
    <col min="9734" max="9734" width="11.42578125" style="1"/>
    <col min="9735" max="9735" width="12.7109375" style="1" customWidth="1"/>
    <col min="9736" max="9736" width="18.28515625" style="1" customWidth="1"/>
    <col min="9737" max="9737" width="11.42578125" style="1"/>
    <col min="9738" max="9738" width="27.5703125" style="1" customWidth="1"/>
    <col min="9739" max="9984" width="11.42578125" style="1"/>
    <col min="9985" max="9985" width="14.28515625" style="1" customWidth="1"/>
    <col min="9986" max="9986" width="21.5703125" style="1" customWidth="1"/>
    <col min="9987" max="9987" width="21.85546875" style="1" customWidth="1"/>
    <col min="9988" max="9988" width="11.42578125" style="1"/>
    <col min="9989" max="9989" width="12.5703125" style="1" customWidth="1"/>
    <col min="9990" max="9990" width="11.42578125" style="1"/>
    <col min="9991" max="9991" width="12.7109375" style="1" customWidth="1"/>
    <col min="9992" max="9992" width="18.28515625" style="1" customWidth="1"/>
    <col min="9993" max="9993" width="11.42578125" style="1"/>
    <col min="9994" max="9994" width="27.5703125" style="1" customWidth="1"/>
    <col min="9995" max="10240" width="11.42578125" style="1"/>
    <col min="10241" max="10241" width="14.28515625" style="1" customWidth="1"/>
    <col min="10242" max="10242" width="21.5703125" style="1" customWidth="1"/>
    <col min="10243" max="10243" width="21.85546875" style="1" customWidth="1"/>
    <col min="10244" max="10244" width="11.42578125" style="1"/>
    <col min="10245" max="10245" width="12.5703125" style="1" customWidth="1"/>
    <col min="10246" max="10246" width="11.42578125" style="1"/>
    <col min="10247" max="10247" width="12.7109375" style="1" customWidth="1"/>
    <col min="10248" max="10248" width="18.28515625" style="1" customWidth="1"/>
    <col min="10249" max="10249" width="11.42578125" style="1"/>
    <col min="10250" max="10250" width="27.5703125" style="1" customWidth="1"/>
    <col min="10251" max="10496" width="11.42578125" style="1"/>
    <col min="10497" max="10497" width="14.28515625" style="1" customWidth="1"/>
    <col min="10498" max="10498" width="21.5703125" style="1" customWidth="1"/>
    <col min="10499" max="10499" width="21.85546875" style="1" customWidth="1"/>
    <col min="10500" max="10500" width="11.42578125" style="1"/>
    <col min="10501" max="10501" width="12.5703125" style="1" customWidth="1"/>
    <col min="10502" max="10502" width="11.42578125" style="1"/>
    <col min="10503" max="10503" width="12.7109375" style="1" customWidth="1"/>
    <col min="10504" max="10504" width="18.28515625" style="1" customWidth="1"/>
    <col min="10505" max="10505" width="11.42578125" style="1"/>
    <col min="10506" max="10506" width="27.5703125" style="1" customWidth="1"/>
    <col min="10507" max="10752" width="11.42578125" style="1"/>
    <col min="10753" max="10753" width="14.28515625" style="1" customWidth="1"/>
    <col min="10754" max="10754" width="21.5703125" style="1" customWidth="1"/>
    <col min="10755" max="10755" width="21.85546875" style="1" customWidth="1"/>
    <col min="10756" max="10756" width="11.42578125" style="1"/>
    <col min="10757" max="10757" width="12.5703125" style="1" customWidth="1"/>
    <col min="10758" max="10758" width="11.42578125" style="1"/>
    <col min="10759" max="10759" width="12.7109375" style="1" customWidth="1"/>
    <col min="10760" max="10760" width="18.28515625" style="1" customWidth="1"/>
    <col min="10761" max="10761" width="11.42578125" style="1"/>
    <col min="10762" max="10762" width="27.5703125" style="1" customWidth="1"/>
    <col min="10763" max="11008" width="11.42578125" style="1"/>
    <col min="11009" max="11009" width="14.28515625" style="1" customWidth="1"/>
    <col min="11010" max="11010" width="21.5703125" style="1" customWidth="1"/>
    <col min="11011" max="11011" width="21.85546875" style="1" customWidth="1"/>
    <col min="11012" max="11012" width="11.42578125" style="1"/>
    <col min="11013" max="11013" width="12.5703125" style="1" customWidth="1"/>
    <col min="11014" max="11014" width="11.42578125" style="1"/>
    <col min="11015" max="11015" width="12.7109375" style="1" customWidth="1"/>
    <col min="11016" max="11016" width="18.28515625" style="1" customWidth="1"/>
    <col min="11017" max="11017" width="11.42578125" style="1"/>
    <col min="11018" max="11018" width="27.5703125" style="1" customWidth="1"/>
    <col min="11019" max="11264" width="11.42578125" style="1"/>
    <col min="11265" max="11265" width="14.28515625" style="1" customWidth="1"/>
    <col min="11266" max="11266" width="21.5703125" style="1" customWidth="1"/>
    <col min="11267" max="11267" width="21.85546875" style="1" customWidth="1"/>
    <col min="11268" max="11268" width="11.42578125" style="1"/>
    <col min="11269" max="11269" width="12.5703125" style="1" customWidth="1"/>
    <col min="11270" max="11270" width="11.42578125" style="1"/>
    <col min="11271" max="11271" width="12.7109375" style="1" customWidth="1"/>
    <col min="11272" max="11272" width="18.28515625" style="1" customWidth="1"/>
    <col min="11273" max="11273" width="11.42578125" style="1"/>
    <col min="11274" max="11274" width="27.5703125" style="1" customWidth="1"/>
    <col min="11275" max="11520" width="11.42578125" style="1"/>
    <col min="11521" max="11521" width="14.28515625" style="1" customWidth="1"/>
    <col min="11522" max="11522" width="21.5703125" style="1" customWidth="1"/>
    <col min="11523" max="11523" width="21.85546875" style="1" customWidth="1"/>
    <col min="11524" max="11524" width="11.42578125" style="1"/>
    <col min="11525" max="11525" width="12.5703125" style="1" customWidth="1"/>
    <col min="11526" max="11526" width="11.42578125" style="1"/>
    <col min="11527" max="11527" width="12.7109375" style="1" customWidth="1"/>
    <col min="11528" max="11528" width="18.28515625" style="1" customWidth="1"/>
    <col min="11529" max="11529" width="11.42578125" style="1"/>
    <col min="11530" max="11530" width="27.5703125" style="1" customWidth="1"/>
    <col min="11531" max="11776" width="11.42578125" style="1"/>
    <col min="11777" max="11777" width="14.28515625" style="1" customWidth="1"/>
    <col min="11778" max="11778" width="21.5703125" style="1" customWidth="1"/>
    <col min="11779" max="11779" width="21.85546875" style="1" customWidth="1"/>
    <col min="11780" max="11780" width="11.42578125" style="1"/>
    <col min="11781" max="11781" width="12.5703125" style="1" customWidth="1"/>
    <col min="11782" max="11782" width="11.42578125" style="1"/>
    <col min="11783" max="11783" width="12.7109375" style="1" customWidth="1"/>
    <col min="11784" max="11784" width="18.28515625" style="1" customWidth="1"/>
    <col min="11785" max="11785" width="11.42578125" style="1"/>
    <col min="11786" max="11786" width="27.5703125" style="1" customWidth="1"/>
    <col min="11787" max="12032" width="11.42578125" style="1"/>
    <col min="12033" max="12033" width="14.28515625" style="1" customWidth="1"/>
    <col min="12034" max="12034" width="21.5703125" style="1" customWidth="1"/>
    <col min="12035" max="12035" width="21.85546875" style="1" customWidth="1"/>
    <col min="12036" max="12036" width="11.42578125" style="1"/>
    <col min="12037" max="12037" width="12.5703125" style="1" customWidth="1"/>
    <col min="12038" max="12038" width="11.42578125" style="1"/>
    <col min="12039" max="12039" width="12.7109375" style="1" customWidth="1"/>
    <col min="12040" max="12040" width="18.28515625" style="1" customWidth="1"/>
    <col min="12041" max="12041" width="11.42578125" style="1"/>
    <col min="12042" max="12042" width="27.5703125" style="1" customWidth="1"/>
    <col min="12043" max="12288" width="11.42578125" style="1"/>
    <col min="12289" max="12289" width="14.28515625" style="1" customWidth="1"/>
    <col min="12290" max="12290" width="21.5703125" style="1" customWidth="1"/>
    <col min="12291" max="12291" width="21.85546875" style="1" customWidth="1"/>
    <col min="12292" max="12292" width="11.42578125" style="1"/>
    <col min="12293" max="12293" width="12.5703125" style="1" customWidth="1"/>
    <col min="12294" max="12294" width="11.42578125" style="1"/>
    <col min="12295" max="12295" width="12.7109375" style="1" customWidth="1"/>
    <col min="12296" max="12296" width="18.28515625" style="1" customWidth="1"/>
    <col min="12297" max="12297" width="11.42578125" style="1"/>
    <col min="12298" max="12298" width="27.5703125" style="1" customWidth="1"/>
    <col min="12299" max="12544" width="11.42578125" style="1"/>
    <col min="12545" max="12545" width="14.28515625" style="1" customWidth="1"/>
    <col min="12546" max="12546" width="21.5703125" style="1" customWidth="1"/>
    <col min="12547" max="12547" width="21.85546875" style="1" customWidth="1"/>
    <col min="12548" max="12548" width="11.42578125" style="1"/>
    <col min="12549" max="12549" width="12.5703125" style="1" customWidth="1"/>
    <col min="12550" max="12550" width="11.42578125" style="1"/>
    <col min="12551" max="12551" width="12.7109375" style="1" customWidth="1"/>
    <col min="12552" max="12552" width="18.28515625" style="1" customWidth="1"/>
    <col min="12553" max="12553" width="11.42578125" style="1"/>
    <col min="12554" max="12554" width="27.5703125" style="1" customWidth="1"/>
    <col min="12555" max="12800" width="11.42578125" style="1"/>
    <col min="12801" max="12801" width="14.28515625" style="1" customWidth="1"/>
    <col min="12802" max="12802" width="21.5703125" style="1" customWidth="1"/>
    <col min="12803" max="12803" width="21.85546875" style="1" customWidth="1"/>
    <col min="12804" max="12804" width="11.42578125" style="1"/>
    <col min="12805" max="12805" width="12.5703125" style="1" customWidth="1"/>
    <col min="12806" max="12806" width="11.42578125" style="1"/>
    <col min="12807" max="12807" width="12.7109375" style="1" customWidth="1"/>
    <col min="12808" max="12808" width="18.28515625" style="1" customWidth="1"/>
    <col min="12809" max="12809" width="11.42578125" style="1"/>
    <col min="12810" max="12810" width="27.5703125" style="1" customWidth="1"/>
    <col min="12811" max="13056" width="11.42578125" style="1"/>
    <col min="13057" max="13057" width="14.28515625" style="1" customWidth="1"/>
    <col min="13058" max="13058" width="21.5703125" style="1" customWidth="1"/>
    <col min="13059" max="13059" width="21.85546875" style="1" customWidth="1"/>
    <col min="13060" max="13060" width="11.42578125" style="1"/>
    <col min="13061" max="13061" width="12.5703125" style="1" customWidth="1"/>
    <col min="13062" max="13062" width="11.42578125" style="1"/>
    <col min="13063" max="13063" width="12.7109375" style="1" customWidth="1"/>
    <col min="13064" max="13064" width="18.28515625" style="1" customWidth="1"/>
    <col min="13065" max="13065" width="11.42578125" style="1"/>
    <col min="13066" max="13066" width="27.5703125" style="1" customWidth="1"/>
    <col min="13067" max="13312" width="11.42578125" style="1"/>
    <col min="13313" max="13313" width="14.28515625" style="1" customWidth="1"/>
    <col min="13314" max="13314" width="21.5703125" style="1" customWidth="1"/>
    <col min="13315" max="13315" width="21.85546875" style="1" customWidth="1"/>
    <col min="13316" max="13316" width="11.42578125" style="1"/>
    <col min="13317" max="13317" width="12.5703125" style="1" customWidth="1"/>
    <col min="13318" max="13318" width="11.42578125" style="1"/>
    <col min="13319" max="13319" width="12.7109375" style="1" customWidth="1"/>
    <col min="13320" max="13320" width="18.28515625" style="1" customWidth="1"/>
    <col min="13321" max="13321" width="11.42578125" style="1"/>
    <col min="13322" max="13322" width="27.5703125" style="1" customWidth="1"/>
    <col min="13323" max="13568" width="11.42578125" style="1"/>
    <col min="13569" max="13569" width="14.28515625" style="1" customWidth="1"/>
    <col min="13570" max="13570" width="21.5703125" style="1" customWidth="1"/>
    <col min="13571" max="13571" width="21.85546875" style="1" customWidth="1"/>
    <col min="13572" max="13572" width="11.42578125" style="1"/>
    <col min="13573" max="13573" width="12.5703125" style="1" customWidth="1"/>
    <col min="13574" max="13574" width="11.42578125" style="1"/>
    <col min="13575" max="13575" width="12.7109375" style="1" customWidth="1"/>
    <col min="13576" max="13576" width="18.28515625" style="1" customWidth="1"/>
    <col min="13577" max="13577" width="11.42578125" style="1"/>
    <col min="13578" max="13578" width="27.5703125" style="1" customWidth="1"/>
    <col min="13579" max="13824" width="11.42578125" style="1"/>
    <col min="13825" max="13825" width="14.28515625" style="1" customWidth="1"/>
    <col min="13826" max="13826" width="21.5703125" style="1" customWidth="1"/>
    <col min="13827" max="13827" width="21.85546875" style="1" customWidth="1"/>
    <col min="13828" max="13828" width="11.42578125" style="1"/>
    <col min="13829" max="13829" width="12.5703125" style="1" customWidth="1"/>
    <col min="13830" max="13830" width="11.42578125" style="1"/>
    <col min="13831" max="13831" width="12.7109375" style="1" customWidth="1"/>
    <col min="13832" max="13832" width="18.28515625" style="1" customWidth="1"/>
    <col min="13833" max="13833" width="11.42578125" style="1"/>
    <col min="13834" max="13834" width="27.5703125" style="1" customWidth="1"/>
    <col min="13835" max="14080" width="11.42578125" style="1"/>
    <col min="14081" max="14081" width="14.28515625" style="1" customWidth="1"/>
    <col min="14082" max="14082" width="21.5703125" style="1" customWidth="1"/>
    <col min="14083" max="14083" width="21.85546875" style="1" customWidth="1"/>
    <col min="14084" max="14084" width="11.42578125" style="1"/>
    <col min="14085" max="14085" width="12.5703125" style="1" customWidth="1"/>
    <col min="14086" max="14086" width="11.42578125" style="1"/>
    <col min="14087" max="14087" width="12.7109375" style="1" customWidth="1"/>
    <col min="14088" max="14088" width="18.28515625" style="1" customWidth="1"/>
    <col min="14089" max="14089" width="11.42578125" style="1"/>
    <col min="14090" max="14090" width="27.5703125" style="1" customWidth="1"/>
    <col min="14091" max="14336" width="11.42578125" style="1"/>
    <col min="14337" max="14337" width="14.28515625" style="1" customWidth="1"/>
    <col min="14338" max="14338" width="21.5703125" style="1" customWidth="1"/>
    <col min="14339" max="14339" width="21.85546875" style="1" customWidth="1"/>
    <col min="14340" max="14340" width="11.42578125" style="1"/>
    <col min="14341" max="14341" width="12.5703125" style="1" customWidth="1"/>
    <col min="14342" max="14342" width="11.42578125" style="1"/>
    <col min="14343" max="14343" width="12.7109375" style="1" customWidth="1"/>
    <col min="14344" max="14344" width="18.28515625" style="1" customWidth="1"/>
    <col min="14345" max="14345" width="11.42578125" style="1"/>
    <col min="14346" max="14346" width="27.5703125" style="1" customWidth="1"/>
    <col min="14347" max="14592" width="11.42578125" style="1"/>
    <col min="14593" max="14593" width="14.28515625" style="1" customWidth="1"/>
    <col min="14594" max="14594" width="21.5703125" style="1" customWidth="1"/>
    <col min="14595" max="14595" width="21.85546875" style="1" customWidth="1"/>
    <col min="14596" max="14596" width="11.42578125" style="1"/>
    <col min="14597" max="14597" width="12.5703125" style="1" customWidth="1"/>
    <col min="14598" max="14598" width="11.42578125" style="1"/>
    <col min="14599" max="14599" width="12.7109375" style="1" customWidth="1"/>
    <col min="14600" max="14600" width="18.28515625" style="1" customWidth="1"/>
    <col min="14601" max="14601" width="11.42578125" style="1"/>
    <col min="14602" max="14602" width="27.5703125" style="1" customWidth="1"/>
    <col min="14603" max="14848" width="11.42578125" style="1"/>
    <col min="14849" max="14849" width="14.28515625" style="1" customWidth="1"/>
    <col min="14850" max="14850" width="21.5703125" style="1" customWidth="1"/>
    <col min="14851" max="14851" width="21.85546875" style="1" customWidth="1"/>
    <col min="14852" max="14852" width="11.42578125" style="1"/>
    <col min="14853" max="14853" width="12.5703125" style="1" customWidth="1"/>
    <col min="14854" max="14854" width="11.42578125" style="1"/>
    <col min="14855" max="14855" width="12.7109375" style="1" customWidth="1"/>
    <col min="14856" max="14856" width="18.28515625" style="1" customWidth="1"/>
    <col min="14857" max="14857" width="11.42578125" style="1"/>
    <col min="14858" max="14858" width="27.5703125" style="1" customWidth="1"/>
    <col min="14859" max="15104" width="11.42578125" style="1"/>
    <col min="15105" max="15105" width="14.28515625" style="1" customWidth="1"/>
    <col min="15106" max="15106" width="21.5703125" style="1" customWidth="1"/>
    <col min="15107" max="15107" width="21.85546875" style="1" customWidth="1"/>
    <col min="15108" max="15108" width="11.42578125" style="1"/>
    <col min="15109" max="15109" width="12.5703125" style="1" customWidth="1"/>
    <col min="15110" max="15110" width="11.42578125" style="1"/>
    <col min="15111" max="15111" width="12.7109375" style="1" customWidth="1"/>
    <col min="15112" max="15112" width="18.28515625" style="1" customWidth="1"/>
    <col min="15113" max="15113" width="11.42578125" style="1"/>
    <col min="15114" max="15114" width="27.5703125" style="1" customWidth="1"/>
    <col min="15115" max="15360" width="11.42578125" style="1"/>
    <col min="15361" max="15361" width="14.28515625" style="1" customWidth="1"/>
    <col min="15362" max="15362" width="21.5703125" style="1" customWidth="1"/>
    <col min="15363" max="15363" width="21.85546875" style="1" customWidth="1"/>
    <col min="15364" max="15364" width="11.42578125" style="1"/>
    <col min="15365" max="15365" width="12.5703125" style="1" customWidth="1"/>
    <col min="15366" max="15366" width="11.42578125" style="1"/>
    <col min="15367" max="15367" width="12.7109375" style="1" customWidth="1"/>
    <col min="15368" max="15368" width="18.28515625" style="1" customWidth="1"/>
    <col min="15369" max="15369" width="11.42578125" style="1"/>
    <col min="15370" max="15370" width="27.5703125" style="1" customWidth="1"/>
    <col min="15371" max="15616" width="11.42578125" style="1"/>
    <col min="15617" max="15617" width="14.28515625" style="1" customWidth="1"/>
    <col min="15618" max="15618" width="21.5703125" style="1" customWidth="1"/>
    <col min="15619" max="15619" width="21.85546875" style="1" customWidth="1"/>
    <col min="15620" max="15620" width="11.42578125" style="1"/>
    <col min="15621" max="15621" width="12.5703125" style="1" customWidth="1"/>
    <col min="15622" max="15622" width="11.42578125" style="1"/>
    <col min="15623" max="15623" width="12.7109375" style="1" customWidth="1"/>
    <col min="15624" max="15624" width="18.28515625" style="1" customWidth="1"/>
    <col min="15625" max="15625" width="11.42578125" style="1"/>
    <col min="15626" max="15626" width="27.5703125" style="1" customWidth="1"/>
    <col min="15627" max="15872" width="11.42578125" style="1"/>
    <col min="15873" max="15873" width="14.28515625" style="1" customWidth="1"/>
    <col min="15874" max="15874" width="21.5703125" style="1" customWidth="1"/>
    <col min="15875" max="15875" width="21.85546875" style="1" customWidth="1"/>
    <col min="15876" max="15876" width="11.42578125" style="1"/>
    <col min="15877" max="15877" width="12.5703125" style="1" customWidth="1"/>
    <col min="15878" max="15878" width="11.42578125" style="1"/>
    <col min="15879" max="15879" width="12.7109375" style="1" customWidth="1"/>
    <col min="15880" max="15880" width="18.28515625" style="1" customWidth="1"/>
    <col min="15881" max="15881" width="11.42578125" style="1"/>
    <col min="15882" max="15882" width="27.5703125" style="1" customWidth="1"/>
    <col min="15883" max="16128" width="11.42578125" style="1"/>
    <col min="16129" max="16129" width="14.28515625" style="1" customWidth="1"/>
    <col min="16130" max="16130" width="21.5703125" style="1" customWidth="1"/>
    <col min="16131" max="16131" width="21.85546875" style="1" customWidth="1"/>
    <col min="16132" max="16132" width="11.42578125" style="1"/>
    <col min="16133" max="16133" width="12.5703125" style="1" customWidth="1"/>
    <col min="16134" max="16134" width="11.42578125" style="1"/>
    <col min="16135" max="16135" width="12.7109375" style="1" customWidth="1"/>
    <col min="16136" max="16136" width="18.28515625" style="1" customWidth="1"/>
    <col min="16137" max="16137" width="11.42578125" style="1"/>
    <col min="16138" max="16138" width="27.5703125" style="1" customWidth="1"/>
    <col min="16139" max="16384" width="11.42578125" style="1"/>
  </cols>
  <sheetData>
    <row r="2" spans="1:8" ht="27.75" customHeight="1" x14ac:dyDescent="0.2"/>
    <row r="3" spans="1:8" ht="15.75" x14ac:dyDescent="0.25">
      <c r="A3" s="4" t="s">
        <v>60</v>
      </c>
      <c r="B3" s="147" t="str">
        <f>'[1]PRESUPUESTO OFICIAL (Entidad)'!G22</f>
        <v xml:space="preserve">Suministro e instalación  de arena gruesa </v>
      </c>
    </row>
    <row r="4" spans="1:8" ht="15" thickBot="1" x14ac:dyDescent="0.25"/>
    <row r="5" spans="1:8" ht="14.25" customHeight="1" x14ac:dyDescent="0.2">
      <c r="A5" s="5" t="s">
        <v>1</v>
      </c>
      <c r="B5" s="6"/>
      <c r="C5" s="6"/>
      <c r="D5" s="6"/>
      <c r="E5" s="6"/>
      <c r="F5" s="6"/>
      <c r="G5" s="6"/>
      <c r="H5" s="7"/>
    </row>
    <row r="6" spans="1:8" ht="14.25" customHeight="1" thickBot="1" x14ac:dyDescent="0.25">
      <c r="A6" s="8"/>
      <c r="B6" s="9"/>
      <c r="C6" s="9"/>
      <c r="D6" s="9"/>
      <c r="E6" s="9"/>
      <c r="F6" s="9"/>
      <c r="G6" s="9"/>
      <c r="H6" s="10"/>
    </row>
    <row r="7" spans="1:8" ht="16.5" x14ac:dyDescent="0.3">
      <c r="A7" s="11"/>
      <c r="B7" s="12"/>
      <c r="C7" s="12"/>
      <c r="D7" s="12"/>
      <c r="E7" s="12"/>
      <c r="F7" s="12"/>
      <c r="G7" s="12"/>
      <c r="H7" s="13"/>
    </row>
    <row r="8" spans="1:8" ht="16.5" x14ac:dyDescent="0.3">
      <c r="A8" s="11"/>
      <c r="B8" s="14"/>
      <c r="C8" s="12"/>
      <c r="D8" s="15"/>
      <c r="E8" s="14"/>
      <c r="F8" s="15"/>
      <c r="G8" s="14"/>
      <c r="H8" s="13"/>
    </row>
    <row r="9" spans="1:8" ht="15.75" x14ac:dyDescent="0.2">
      <c r="A9" s="16" t="s">
        <v>2</v>
      </c>
      <c r="B9" s="107" t="str">
        <f>'[1]PRESUPUESTO OFICIAL (Entidad)'!G27</f>
        <v>Suministro e instalación Tuberia  2" RDE 21</v>
      </c>
      <c r="C9" s="107"/>
      <c r="D9" s="107"/>
      <c r="E9" s="107"/>
      <c r="F9" s="107"/>
      <c r="G9" s="19" t="s">
        <v>3</v>
      </c>
      <c r="H9" s="20" t="s">
        <v>61</v>
      </c>
    </row>
    <row r="10" spans="1:8" ht="16.5" x14ac:dyDescent="0.3">
      <c r="A10" s="11"/>
      <c r="B10" s="107"/>
      <c r="C10" s="107"/>
      <c r="D10" s="107"/>
      <c r="E10" s="107"/>
      <c r="F10" s="107"/>
      <c r="G10" s="19" t="s">
        <v>4</v>
      </c>
      <c r="H10" s="20" t="s">
        <v>55</v>
      </c>
    </row>
    <row r="11" spans="1:8" ht="16.5" x14ac:dyDescent="0.3">
      <c r="A11" s="11"/>
      <c r="B11" s="21"/>
      <c r="C11" s="21"/>
      <c r="D11" s="21"/>
      <c r="E11" s="21"/>
      <c r="F11" s="21"/>
      <c r="G11" s="14"/>
      <c r="H11" s="22"/>
    </row>
    <row r="12" spans="1:8" ht="16.5" x14ac:dyDescent="0.3">
      <c r="A12" s="11"/>
      <c r="B12" s="21"/>
      <c r="C12" s="21"/>
      <c r="D12" s="21"/>
      <c r="E12" s="21"/>
      <c r="F12" s="21"/>
      <c r="G12" s="14"/>
      <c r="H12" s="22"/>
    </row>
    <row r="13" spans="1:8" ht="16.5" x14ac:dyDescent="0.3">
      <c r="A13" s="14"/>
      <c r="B13" s="14"/>
      <c r="C13" s="12"/>
      <c r="D13" s="14"/>
      <c r="E13" s="14"/>
      <c r="F13" s="14"/>
      <c r="G13" s="14"/>
      <c r="H13" s="13"/>
    </row>
    <row r="14" spans="1:8" ht="17.25" thickBot="1" x14ac:dyDescent="0.35">
      <c r="A14" s="14" t="s">
        <v>6</v>
      </c>
      <c r="B14" s="14"/>
      <c r="C14" s="12"/>
      <c r="D14" s="12"/>
      <c r="E14" s="12"/>
      <c r="F14" s="12"/>
      <c r="G14" s="12"/>
      <c r="H14" s="13"/>
    </row>
    <row r="15" spans="1:8" ht="16.5" x14ac:dyDescent="0.3">
      <c r="A15" s="23" t="s">
        <v>7</v>
      </c>
      <c r="B15" s="24"/>
      <c r="C15" s="25"/>
      <c r="D15" s="26" t="s">
        <v>36</v>
      </c>
      <c r="E15" s="27" t="s">
        <v>9</v>
      </c>
      <c r="F15" s="26" t="s">
        <v>37</v>
      </c>
      <c r="G15" s="28" t="s">
        <v>11</v>
      </c>
      <c r="H15" s="29"/>
    </row>
    <row r="16" spans="1:8" ht="16.5" x14ac:dyDescent="0.3">
      <c r="A16" s="30"/>
      <c r="B16" s="31"/>
      <c r="C16" s="32"/>
      <c r="D16" s="69"/>
      <c r="E16" s="34"/>
      <c r="F16" s="41"/>
      <c r="G16" s="36"/>
      <c r="H16" s="37"/>
    </row>
    <row r="17" spans="1:8" ht="16.5" x14ac:dyDescent="0.3">
      <c r="A17" s="38"/>
      <c r="B17" s="39"/>
      <c r="C17" s="40"/>
      <c r="D17" s="69"/>
      <c r="E17" s="42"/>
      <c r="F17" s="41"/>
      <c r="G17" s="36"/>
      <c r="H17" s="37"/>
    </row>
    <row r="18" spans="1:8" ht="16.5" x14ac:dyDescent="0.3">
      <c r="A18" s="38"/>
      <c r="B18" s="39"/>
      <c r="C18" s="40"/>
      <c r="D18" s="69"/>
      <c r="E18" s="34"/>
      <c r="F18" s="41"/>
      <c r="G18" s="36"/>
      <c r="H18" s="37"/>
    </row>
    <row r="19" spans="1:8" ht="16.5" x14ac:dyDescent="0.3">
      <c r="A19" s="38"/>
      <c r="B19" s="39"/>
      <c r="C19" s="40"/>
      <c r="D19" s="69"/>
      <c r="E19" s="34"/>
      <c r="F19" s="41"/>
      <c r="G19" s="36"/>
      <c r="H19" s="37"/>
    </row>
    <row r="20" spans="1:8" ht="16.5" x14ac:dyDescent="0.3">
      <c r="A20" s="38"/>
      <c r="B20" s="39"/>
      <c r="C20" s="40"/>
      <c r="D20" s="69"/>
      <c r="E20" s="34"/>
      <c r="F20" s="41"/>
      <c r="G20" s="36"/>
      <c r="H20" s="37"/>
    </row>
    <row r="21" spans="1:8" ht="16.5" x14ac:dyDescent="0.3">
      <c r="A21" s="44" t="s">
        <v>14</v>
      </c>
      <c r="B21" s="45"/>
      <c r="C21" s="46"/>
      <c r="D21" s="69"/>
      <c r="E21" s="42"/>
      <c r="F21" s="47">
        <v>0.1</v>
      </c>
      <c r="G21" s="43">
        <f>F21*H47</f>
        <v>2633.8292933333337</v>
      </c>
      <c r="H21" s="37"/>
    </row>
    <row r="22" spans="1:8" ht="17.25" thickBot="1" x14ac:dyDescent="0.35">
      <c r="A22" s="48"/>
      <c r="B22" s="49"/>
      <c r="C22" s="50"/>
      <c r="D22" s="130"/>
      <c r="E22" s="51"/>
      <c r="F22" s="52"/>
      <c r="G22" s="53"/>
      <c r="H22" s="54"/>
    </row>
    <row r="23" spans="1:8" ht="17.25" thickBot="1" x14ac:dyDescent="0.35">
      <c r="A23" s="12"/>
      <c r="B23" s="12"/>
      <c r="C23" s="12"/>
      <c r="D23" s="12"/>
      <c r="E23" s="12"/>
      <c r="F23" s="12"/>
      <c r="G23" s="55" t="s">
        <v>15</v>
      </c>
      <c r="H23" s="56">
        <f>SUM(G16:G22)</f>
        <v>2633.8292933333337</v>
      </c>
    </row>
    <row r="24" spans="1:8" ht="17.25" thickBot="1" x14ac:dyDescent="0.35">
      <c r="A24" s="14" t="s">
        <v>16</v>
      </c>
      <c r="B24" s="14"/>
      <c r="C24" s="12"/>
      <c r="D24" s="12"/>
      <c r="E24" s="12"/>
      <c r="F24" s="12"/>
      <c r="G24" s="12"/>
      <c r="H24" s="13"/>
    </row>
    <row r="25" spans="1:8" ht="16.5" x14ac:dyDescent="0.3">
      <c r="A25" s="57" t="s">
        <v>7</v>
      </c>
      <c r="B25" s="58"/>
      <c r="C25" s="59"/>
      <c r="D25" s="26" t="s">
        <v>8</v>
      </c>
      <c r="E25" s="26" t="s">
        <v>17</v>
      </c>
      <c r="F25" s="26" t="s">
        <v>10</v>
      </c>
      <c r="G25" s="60" t="s">
        <v>11</v>
      </c>
      <c r="H25" s="29"/>
    </row>
    <row r="26" spans="1:8" ht="16.5" x14ac:dyDescent="0.3">
      <c r="A26" s="61" t="str">
        <f>+[1]recursos!$B$127</f>
        <v>TUBERIA  2" RDE 21</v>
      </c>
      <c r="B26" s="62"/>
      <c r="C26" s="63"/>
      <c r="D26" s="64" t="s">
        <v>55</v>
      </c>
      <c r="E26" s="65">
        <f>+[1]recursos!$E$127</f>
        <v>19144.87</v>
      </c>
      <c r="F26" s="80">
        <v>1</v>
      </c>
      <c r="G26" s="67">
        <f>E26*F26</f>
        <v>19144.87</v>
      </c>
      <c r="H26" s="37"/>
    </row>
    <row r="27" spans="1:8" s="3" customFormat="1" ht="16.5" x14ac:dyDescent="0.3">
      <c r="A27" s="61" t="str">
        <f>+[1]recursos!$B$107</f>
        <v>CODO 90 PVC PRESIÓN D=2"</v>
      </c>
      <c r="B27" s="62"/>
      <c r="C27" s="63"/>
      <c r="D27" s="64" t="s">
        <v>18</v>
      </c>
      <c r="E27" s="65">
        <f>+[1]recursos!$E$107</f>
        <v>13581.23</v>
      </c>
      <c r="F27" s="80">
        <v>0.5</v>
      </c>
      <c r="G27" s="67">
        <f>E27*F27</f>
        <v>6790.6149999999998</v>
      </c>
      <c r="H27" s="37"/>
    </row>
    <row r="28" spans="1:8" s="3" customFormat="1" ht="16.5" x14ac:dyDescent="0.3">
      <c r="A28" s="61" t="str">
        <f>+[1]recursos!$B$135</f>
        <v>LIMPIADOR PVC 1/32 GALON</v>
      </c>
      <c r="B28" s="62"/>
      <c r="C28" s="63"/>
      <c r="D28" s="64" t="s">
        <v>18</v>
      </c>
      <c r="E28" s="65">
        <f>+[1]recursos!$E$135</f>
        <v>21200</v>
      </c>
      <c r="F28" s="80">
        <v>0.05</v>
      </c>
      <c r="G28" s="67">
        <f>E28*F28</f>
        <v>1060</v>
      </c>
      <c r="H28" s="37"/>
    </row>
    <row r="29" spans="1:8" s="3" customFormat="1" ht="16.5" x14ac:dyDescent="0.3">
      <c r="A29" s="61" t="str">
        <f>+[1]recursos!$B$136</f>
        <v>SOLDAURA PVC 1/8 GALON</v>
      </c>
      <c r="B29" s="62"/>
      <c r="C29" s="63"/>
      <c r="D29" s="64" t="s">
        <v>18</v>
      </c>
      <c r="E29" s="65">
        <f>+[1]recursos!$E$136</f>
        <v>104548.24</v>
      </c>
      <c r="F29" s="148">
        <v>0.01</v>
      </c>
      <c r="G29" s="67">
        <f>E29*F29</f>
        <v>1045.4824000000001</v>
      </c>
      <c r="H29" s="37"/>
    </row>
    <row r="30" spans="1:8" s="3" customFormat="1" ht="16.5" x14ac:dyDescent="0.3">
      <c r="A30" s="61" t="s">
        <v>20</v>
      </c>
      <c r="B30" s="62"/>
      <c r="C30" s="63"/>
      <c r="D30" s="42"/>
      <c r="E30" s="42"/>
      <c r="F30" s="47">
        <v>0.05</v>
      </c>
      <c r="G30" s="75">
        <f>+G26*F30</f>
        <v>957.24350000000004</v>
      </c>
      <c r="H30" s="37"/>
    </row>
    <row r="31" spans="1:8" s="3" customFormat="1" ht="17.25" thickBot="1" x14ac:dyDescent="0.35">
      <c r="A31" s="76"/>
      <c r="B31" s="77"/>
      <c r="C31" s="78"/>
      <c r="D31" s="51"/>
      <c r="E31" s="51"/>
      <c r="F31" s="52"/>
      <c r="G31" s="79"/>
      <c r="H31" s="54"/>
    </row>
    <row r="32" spans="1:8" s="3" customFormat="1" ht="17.25" thickBot="1" x14ac:dyDescent="0.35">
      <c r="A32" s="12"/>
      <c r="B32" s="12"/>
      <c r="C32" s="12"/>
      <c r="D32" s="12"/>
      <c r="E32" s="12"/>
      <c r="F32" s="12"/>
      <c r="G32" s="55" t="s">
        <v>15</v>
      </c>
      <c r="H32" s="56">
        <f>SUM(G26:G31)</f>
        <v>28998.210900000002</v>
      </c>
    </row>
    <row r="33" spans="1:8" s="3" customFormat="1" ht="17.25" thickBot="1" x14ac:dyDescent="0.35">
      <c r="A33" s="14" t="s">
        <v>21</v>
      </c>
      <c r="B33" s="14"/>
      <c r="C33" s="12"/>
      <c r="D33" s="12"/>
      <c r="E33" s="12"/>
      <c r="F33" s="12"/>
      <c r="G33" s="12"/>
      <c r="H33" s="13"/>
    </row>
    <row r="34" spans="1:8" s="3" customFormat="1" ht="16.5" x14ac:dyDescent="0.3">
      <c r="A34" s="23" t="s">
        <v>22</v>
      </c>
      <c r="B34" s="25"/>
      <c r="C34" s="26" t="s">
        <v>23</v>
      </c>
      <c r="D34" s="26" t="s">
        <v>24</v>
      </c>
      <c r="E34" s="26" t="s">
        <v>25</v>
      </c>
      <c r="F34" s="26" t="s">
        <v>26</v>
      </c>
      <c r="G34" s="28" t="s">
        <v>11</v>
      </c>
      <c r="H34" s="29"/>
    </row>
    <row r="35" spans="1:8" s="3" customFormat="1" ht="16.5" x14ac:dyDescent="0.3">
      <c r="A35" s="61"/>
      <c r="B35" s="63"/>
      <c r="C35" s="149"/>
      <c r="D35" s="150"/>
      <c r="E35" s="150"/>
      <c r="F35" s="151"/>
      <c r="G35" s="152"/>
      <c r="H35" s="37"/>
    </row>
    <row r="36" spans="1:8" s="3" customFormat="1" ht="16.5" x14ac:dyDescent="0.3">
      <c r="A36" s="61"/>
      <c r="B36" s="63"/>
      <c r="C36" s="145"/>
      <c r="D36" s="81"/>
      <c r="E36" s="35"/>
      <c r="F36" s="82"/>
      <c r="G36" s="65"/>
      <c r="H36" s="37"/>
    </row>
    <row r="37" spans="1:8" s="3" customFormat="1" ht="16.5" x14ac:dyDescent="0.3">
      <c r="A37" s="61"/>
      <c r="B37" s="63"/>
      <c r="C37" s="145"/>
      <c r="D37" s="81"/>
      <c r="E37" s="81"/>
      <c r="F37" s="80"/>
      <c r="G37" s="146">
        <f>+C37*F37</f>
        <v>0</v>
      </c>
      <c r="H37" s="37"/>
    </row>
    <row r="38" spans="1:8" s="3" customFormat="1" ht="16.5" x14ac:dyDescent="0.3">
      <c r="A38" s="61"/>
      <c r="B38" s="63"/>
      <c r="C38" s="83"/>
      <c r="D38" s="64"/>
      <c r="E38" s="84"/>
      <c r="F38" s="41"/>
      <c r="G38" s="41"/>
      <c r="H38" s="37"/>
    </row>
    <row r="39" spans="1:8" s="3" customFormat="1" ht="17.25" thickBot="1" x14ac:dyDescent="0.35">
      <c r="A39" s="48"/>
      <c r="B39" s="50"/>
      <c r="C39" s="50"/>
      <c r="D39" s="50"/>
      <c r="E39" s="50"/>
      <c r="F39" s="50"/>
      <c r="G39" s="85"/>
      <c r="H39" s="37"/>
    </row>
    <row r="40" spans="1:8" s="3" customFormat="1" ht="17.25" thickBot="1" x14ac:dyDescent="0.35">
      <c r="A40" s="12"/>
      <c r="B40" s="12"/>
      <c r="C40" s="12"/>
      <c r="D40" s="12"/>
      <c r="E40" s="12"/>
      <c r="F40" s="12"/>
      <c r="G40" s="55" t="s">
        <v>15</v>
      </c>
      <c r="H40" s="56">
        <f>SUM(G35:G39)</f>
        <v>0</v>
      </c>
    </row>
    <row r="41" spans="1:8" s="3" customFormat="1" ht="17.25" thickBot="1" x14ac:dyDescent="0.35">
      <c r="A41" s="14" t="s">
        <v>27</v>
      </c>
      <c r="B41" s="14"/>
      <c r="C41" s="12"/>
      <c r="D41" s="12"/>
      <c r="E41" s="12"/>
      <c r="F41" s="12"/>
      <c r="G41" s="12"/>
      <c r="H41" s="13"/>
    </row>
    <row r="42" spans="1:8" s="3" customFormat="1" ht="16.5" x14ac:dyDescent="0.3">
      <c r="A42" s="86" t="s">
        <v>28</v>
      </c>
      <c r="B42" s="26"/>
      <c r="C42" s="26" t="s">
        <v>53</v>
      </c>
      <c r="D42" s="26" t="s">
        <v>30</v>
      </c>
      <c r="E42" s="27" t="s">
        <v>39</v>
      </c>
      <c r="F42" s="87" t="s">
        <v>37</v>
      </c>
      <c r="G42" s="60" t="s">
        <v>11</v>
      </c>
      <c r="H42" s="29"/>
    </row>
    <row r="43" spans="1:8" s="3" customFormat="1" ht="16.5" x14ac:dyDescent="0.3">
      <c r="A43" s="61" t="str">
        <f>'[1]MANO DE OBRA'!C28</f>
        <v>CUADRILLA DE ESPECIALIDAD 1X2</v>
      </c>
      <c r="B43" s="63"/>
      <c r="C43" s="88">
        <f>'[1]MANO DE OBRA'!I28</f>
        <v>208780</v>
      </c>
      <c r="D43" s="89">
        <v>0.89229999999999998</v>
      </c>
      <c r="E43" s="65">
        <f>(100%+D43)*C43</f>
        <v>395074.39400000003</v>
      </c>
      <c r="F43" s="80">
        <v>15</v>
      </c>
      <c r="G43" s="36">
        <f>E43/F43</f>
        <v>26338.292933333334</v>
      </c>
      <c r="H43" s="37"/>
    </row>
    <row r="44" spans="1:8" s="3" customFormat="1" ht="16.5" x14ac:dyDescent="0.3">
      <c r="A44" s="61"/>
      <c r="B44" s="63"/>
      <c r="C44" s="88"/>
      <c r="D44" s="89"/>
      <c r="E44" s="65"/>
      <c r="F44" s="80"/>
      <c r="G44" s="36"/>
      <c r="H44" s="37"/>
    </row>
    <row r="45" spans="1:8" s="3" customFormat="1" ht="16.5" x14ac:dyDescent="0.3">
      <c r="A45" s="61"/>
      <c r="B45" s="63"/>
      <c r="C45" s="114"/>
      <c r="D45" s="64"/>
      <c r="E45" s="114"/>
      <c r="F45" s="41"/>
      <c r="G45" s="75"/>
      <c r="H45" s="37"/>
    </row>
    <row r="46" spans="1:8" s="3" customFormat="1" ht="17.25" thickBot="1" x14ac:dyDescent="0.35">
      <c r="A46" s="76"/>
      <c r="B46" s="78"/>
      <c r="C46" s="78"/>
      <c r="D46" s="78"/>
      <c r="E46" s="78"/>
      <c r="F46" s="78"/>
      <c r="G46" s="77"/>
      <c r="H46" s="54"/>
    </row>
    <row r="47" spans="1:8" s="3" customFormat="1" ht="17.25" thickBot="1" x14ac:dyDescent="0.35">
      <c r="A47" s="12"/>
      <c r="B47" s="12"/>
      <c r="C47" s="12"/>
      <c r="D47" s="12"/>
      <c r="E47" s="12"/>
      <c r="F47" s="12"/>
      <c r="G47" s="55" t="s">
        <v>15</v>
      </c>
      <c r="H47" s="56">
        <f>SUM(G43:G46)</f>
        <v>26338.292933333334</v>
      </c>
    </row>
    <row r="48" spans="1:8" s="3" customFormat="1" ht="17.25" thickBot="1" x14ac:dyDescent="0.35">
      <c r="A48" s="12"/>
      <c r="B48" s="12"/>
      <c r="C48" s="12"/>
      <c r="D48" s="12"/>
      <c r="E48" s="92"/>
      <c r="F48" s="93"/>
      <c r="G48" s="93"/>
      <c r="H48" s="95"/>
    </row>
    <row r="49" spans="1:8" s="3" customFormat="1" ht="17.25" thickBot="1" x14ac:dyDescent="0.35">
      <c r="A49" s="12"/>
      <c r="B49" s="12"/>
      <c r="C49" s="12"/>
      <c r="D49" s="12"/>
      <c r="E49" s="92" t="s">
        <v>31</v>
      </c>
      <c r="F49" s="93"/>
      <c r="G49" s="93"/>
      <c r="H49" s="106">
        <f>ROUND((H23+H32+H40+H47),0)</f>
        <v>57970</v>
      </c>
    </row>
    <row r="50" spans="1:8" s="3" customFormat="1" ht="16.5" x14ac:dyDescent="0.3">
      <c r="A50" s="15"/>
      <c r="B50" s="12"/>
      <c r="C50" s="12"/>
      <c r="D50" s="12"/>
      <c r="E50" s="92"/>
      <c r="F50" s="93"/>
      <c r="G50" s="93"/>
      <c r="H50" s="95"/>
    </row>
    <row r="51" spans="1:8" s="3" customFormat="1" ht="16.5" x14ac:dyDescent="0.3">
      <c r="A51" s="15"/>
      <c r="B51" s="12"/>
      <c r="C51" s="12"/>
      <c r="D51" s="12"/>
      <c r="E51" s="92"/>
      <c r="F51" s="93"/>
      <c r="G51" s="93"/>
      <c r="H51" s="95"/>
    </row>
    <row r="52" spans="1:8" s="3" customFormat="1" ht="72" customHeight="1" thickBot="1" x14ac:dyDescent="0.35">
      <c r="A52" s="15"/>
      <c r="B52" s="12"/>
      <c r="C52" s="12"/>
      <c r="D52" s="12"/>
      <c r="E52" s="92"/>
      <c r="F52" s="93"/>
      <c r="G52" s="93"/>
      <c r="H52" s="95"/>
    </row>
    <row r="53" spans="1:8" s="3" customFormat="1" ht="11.25" customHeight="1" x14ac:dyDescent="0.2">
      <c r="A53" s="5" t="s">
        <v>1</v>
      </c>
      <c r="B53" s="6"/>
      <c r="C53" s="6"/>
      <c r="D53" s="6"/>
      <c r="E53" s="6"/>
      <c r="F53" s="6"/>
      <c r="G53" s="6"/>
      <c r="H53" s="7"/>
    </row>
    <row r="54" spans="1:8" s="3" customFormat="1" ht="12" customHeight="1" thickBot="1" x14ac:dyDescent="0.25">
      <c r="A54" s="8"/>
      <c r="B54" s="9"/>
      <c r="C54" s="9"/>
      <c r="D54" s="9"/>
      <c r="E54" s="9"/>
      <c r="F54" s="9"/>
      <c r="G54" s="9"/>
      <c r="H54" s="10"/>
    </row>
    <row r="55" spans="1:8" s="3" customFormat="1" ht="16.5" x14ac:dyDescent="0.3">
      <c r="A55" s="11"/>
      <c r="B55" s="12"/>
      <c r="C55" s="12"/>
      <c r="D55" s="12"/>
      <c r="E55" s="12"/>
      <c r="F55" s="12"/>
      <c r="G55" s="12"/>
      <c r="H55" s="13"/>
    </row>
    <row r="56" spans="1:8" s="3" customFormat="1" ht="16.5" x14ac:dyDescent="0.3">
      <c r="A56" s="11"/>
      <c r="B56" s="14"/>
      <c r="C56" s="12"/>
      <c r="D56" s="15"/>
      <c r="E56" s="14"/>
      <c r="F56" s="15"/>
      <c r="G56" s="14"/>
      <c r="H56" s="13"/>
    </row>
    <row r="57" spans="1:8" s="3" customFormat="1" ht="15.75" x14ac:dyDescent="0.2">
      <c r="A57" s="16" t="s">
        <v>2</v>
      </c>
      <c r="B57" s="107" t="str">
        <f>'[1]PRESUPUESTO OFICIAL (Entidad)'!G28</f>
        <v>Suministro e instalación Tuberia  2" RDE 13,5</v>
      </c>
      <c r="C57" s="107"/>
      <c r="D57" s="107"/>
      <c r="E57" s="107"/>
      <c r="F57" s="107"/>
      <c r="G57" s="19" t="s">
        <v>3</v>
      </c>
      <c r="H57" s="20" t="s">
        <v>62</v>
      </c>
    </row>
    <row r="58" spans="1:8" s="3" customFormat="1" ht="16.5" x14ac:dyDescent="0.3">
      <c r="A58" s="11"/>
      <c r="B58" s="107"/>
      <c r="C58" s="107"/>
      <c r="D58" s="107"/>
      <c r="E58" s="107"/>
      <c r="F58" s="107"/>
      <c r="G58" s="19" t="s">
        <v>4</v>
      </c>
      <c r="H58" s="20" t="s">
        <v>55</v>
      </c>
    </row>
    <row r="59" spans="1:8" s="3" customFormat="1" ht="16.5" x14ac:dyDescent="0.3">
      <c r="A59" s="11"/>
      <c r="B59" s="21"/>
      <c r="C59" s="21"/>
      <c r="D59" s="21"/>
      <c r="E59" s="21"/>
      <c r="F59" s="21"/>
      <c r="G59" s="14"/>
      <c r="H59" s="22"/>
    </row>
    <row r="60" spans="1:8" s="3" customFormat="1" ht="17.25" thickBot="1" x14ac:dyDescent="0.35">
      <c r="A60" s="14" t="s">
        <v>6</v>
      </c>
      <c r="B60" s="14"/>
      <c r="C60" s="12"/>
      <c r="D60" s="12"/>
      <c r="E60" s="12"/>
      <c r="F60" s="12"/>
      <c r="G60" s="12"/>
      <c r="H60" s="13"/>
    </row>
    <row r="61" spans="1:8" s="3" customFormat="1" ht="16.5" x14ac:dyDescent="0.3">
      <c r="A61" s="23" t="s">
        <v>7</v>
      </c>
      <c r="B61" s="24"/>
      <c r="C61" s="25"/>
      <c r="D61" s="26" t="s">
        <v>36</v>
      </c>
      <c r="E61" s="27" t="s">
        <v>9</v>
      </c>
      <c r="F61" s="26" t="s">
        <v>37</v>
      </c>
      <c r="G61" s="28" t="s">
        <v>11</v>
      </c>
      <c r="H61" s="29"/>
    </row>
    <row r="62" spans="1:8" s="3" customFormat="1" ht="16.5" x14ac:dyDescent="0.3">
      <c r="A62" s="30"/>
      <c r="B62" s="31"/>
      <c r="C62" s="32"/>
      <c r="D62" s="33"/>
      <c r="E62" s="34"/>
      <c r="F62" s="41"/>
      <c r="G62" s="36"/>
      <c r="H62" s="37"/>
    </row>
    <row r="63" spans="1:8" s="3" customFormat="1" ht="16.5" x14ac:dyDescent="0.3">
      <c r="A63" s="38"/>
      <c r="B63" s="39"/>
      <c r="C63" s="40"/>
      <c r="D63" s="33"/>
      <c r="E63" s="34"/>
      <c r="F63" s="41"/>
      <c r="G63" s="36"/>
      <c r="H63" s="37"/>
    </row>
    <row r="64" spans="1:8" s="3" customFormat="1" ht="16.5" x14ac:dyDescent="0.3">
      <c r="A64" s="113"/>
      <c r="B64" s="39"/>
      <c r="C64" s="40"/>
      <c r="D64" s="42"/>
      <c r="E64" s="42"/>
      <c r="F64" s="41"/>
      <c r="G64" s="43"/>
      <c r="H64" s="37"/>
    </row>
    <row r="65" spans="1:8" s="3" customFormat="1" ht="16.5" x14ac:dyDescent="0.3">
      <c r="A65" s="113"/>
      <c r="B65" s="39"/>
      <c r="C65" s="40"/>
      <c r="D65" s="42"/>
      <c r="E65" s="42"/>
      <c r="F65" s="41"/>
      <c r="G65" s="43"/>
      <c r="H65" s="37"/>
    </row>
    <row r="66" spans="1:8" s="3" customFormat="1" ht="16.5" x14ac:dyDescent="0.3">
      <c r="A66" s="113"/>
      <c r="B66" s="39"/>
      <c r="C66" s="40"/>
      <c r="D66" s="42"/>
      <c r="E66" s="42"/>
      <c r="F66" s="41"/>
      <c r="G66" s="43"/>
      <c r="H66" s="37"/>
    </row>
    <row r="67" spans="1:8" s="3" customFormat="1" ht="16.5" x14ac:dyDescent="0.3">
      <c r="A67" s="44" t="s">
        <v>14</v>
      </c>
      <c r="B67" s="45"/>
      <c r="C67" s="46"/>
      <c r="D67" s="42"/>
      <c r="E67" s="42"/>
      <c r="F67" s="47">
        <v>0.1</v>
      </c>
      <c r="G67" s="43">
        <f>F67*H93</f>
        <v>2633.8292933333337</v>
      </c>
      <c r="H67" s="37"/>
    </row>
    <row r="68" spans="1:8" s="3" customFormat="1" ht="17.25" thickBot="1" x14ac:dyDescent="0.35">
      <c r="A68" s="48"/>
      <c r="B68" s="49"/>
      <c r="C68" s="50"/>
      <c r="D68" s="51"/>
      <c r="E68" s="51"/>
      <c r="F68" s="52"/>
      <c r="G68" s="53"/>
      <c r="H68" s="54"/>
    </row>
    <row r="69" spans="1:8" s="3" customFormat="1" ht="17.25" thickBot="1" x14ac:dyDescent="0.35">
      <c r="A69" s="12"/>
      <c r="B69" s="12"/>
      <c r="C69" s="12"/>
      <c r="D69" s="12"/>
      <c r="E69" s="12"/>
      <c r="F69" s="12"/>
      <c r="G69" s="55" t="s">
        <v>15</v>
      </c>
      <c r="H69" s="56">
        <f>SUM(G62:G68)</f>
        <v>2633.8292933333337</v>
      </c>
    </row>
    <row r="70" spans="1:8" s="3" customFormat="1" ht="17.25" thickBot="1" x14ac:dyDescent="0.35">
      <c r="A70" s="14" t="s">
        <v>16</v>
      </c>
      <c r="B70" s="14"/>
      <c r="C70" s="12"/>
      <c r="D70" s="12"/>
      <c r="E70" s="12"/>
      <c r="F70" s="12"/>
      <c r="G70" s="12"/>
      <c r="H70" s="13"/>
    </row>
    <row r="71" spans="1:8" s="3" customFormat="1" ht="16.5" x14ac:dyDescent="0.3">
      <c r="A71" s="57" t="s">
        <v>7</v>
      </c>
      <c r="B71" s="58"/>
      <c r="C71" s="59"/>
      <c r="D71" s="26" t="s">
        <v>8</v>
      </c>
      <c r="E71" s="26" t="s">
        <v>17</v>
      </c>
      <c r="F71" s="26" t="s">
        <v>10</v>
      </c>
      <c r="G71" s="60" t="s">
        <v>11</v>
      </c>
      <c r="H71" s="29"/>
    </row>
    <row r="72" spans="1:8" s="3" customFormat="1" ht="16.5" x14ac:dyDescent="0.3">
      <c r="A72" s="61" t="str">
        <f>+[1]recursos!$B$128</f>
        <v>TUBERIA  2" RDE 13,5</v>
      </c>
      <c r="B72" s="62"/>
      <c r="C72" s="63"/>
      <c r="D72" s="64" t="s">
        <v>55</v>
      </c>
      <c r="E72" s="65">
        <f>+[1]recursos!$E$128</f>
        <v>21150</v>
      </c>
      <c r="F72" s="80">
        <v>1</v>
      </c>
      <c r="G72" s="67">
        <f>E72*F72</f>
        <v>21150</v>
      </c>
      <c r="H72" s="37"/>
    </row>
    <row r="73" spans="1:8" s="3" customFormat="1" ht="16.5" x14ac:dyDescent="0.3">
      <c r="A73" s="61" t="str">
        <f>+[1]recursos!$B$107</f>
        <v>CODO 90 PVC PRESIÓN D=2"</v>
      </c>
      <c r="B73" s="62"/>
      <c r="C73" s="63"/>
      <c r="D73" s="64" t="s">
        <v>18</v>
      </c>
      <c r="E73" s="65">
        <f>+[1]recursos!$E$107</f>
        <v>13581.23</v>
      </c>
      <c r="F73" s="80">
        <v>0.5</v>
      </c>
      <c r="G73" s="67">
        <f>E73*F73</f>
        <v>6790.6149999999998</v>
      </c>
      <c r="H73" s="37"/>
    </row>
    <row r="74" spans="1:8" s="3" customFormat="1" ht="16.5" x14ac:dyDescent="0.3">
      <c r="A74" s="61" t="str">
        <f>+[1]recursos!$B$135</f>
        <v>LIMPIADOR PVC 1/32 GALON</v>
      </c>
      <c r="B74" s="62"/>
      <c r="C74" s="63"/>
      <c r="D74" s="64" t="s">
        <v>18</v>
      </c>
      <c r="E74" s="65">
        <f>+[1]recursos!$E$135</f>
        <v>21200</v>
      </c>
      <c r="F74" s="80">
        <v>0.05</v>
      </c>
      <c r="G74" s="67">
        <f>E74*F74</f>
        <v>1060</v>
      </c>
      <c r="H74" s="37"/>
    </row>
    <row r="75" spans="1:8" s="3" customFormat="1" ht="16.5" x14ac:dyDescent="0.3">
      <c r="A75" s="61" t="str">
        <f>+[1]recursos!$B$136</f>
        <v>SOLDAURA PVC 1/8 GALON</v>
      </c>
      <c r="B75" s="62"/>
      <c r="C75" s="63"/>
      <c r="D75" s="64" t="s">
        <v>18</v>
      </c>
      <c r="E75" s="65">
        <f>+[1]recursos!$E$136</f>
        <v>104548.24</v>
      </c>
      <c r="F75" s="148">
        <v>0.01</v>
      </c>
      <c r="G75" s="67">
        <f>E75*F75</f>
        <v>1045.4824000000001</v>
      </c>
      <c r="H75" s="37"/>
    </row>
    <row r="76" spans="1:8" s="3" customFormat="1" ht="16.5" x14ac:dyDescent="0.3">
      <c r="A76" s="61"/>
      <c r="B76" s="62"/>
      <c r="C76" s="63"/>
      <c r="D76" s="71"/>
      <c r="E76" s="72"/>
      <c r="F76" s="116"/>
      <c r="G76" s="74"/>
      <c r="H76" s="37"/>
    </row>
    <row r="77" spans="1:8" s="3" customFormat="1" ht="16.5" x14ac:dyDescent="0.3">
      <c r="A77" s="61" t="s">
        <v>20</v>
      </c>
      <c r="B77" s="62"/>
      <c r="C77" s="63"/>
      <c r="D77" s="42"/>
      <c r="E77" s="42"/>
      <c r="F77" s="47">
        <v>0.05</v>
      </c>
      <c r="G77" s="75">
        <f>SUM(G72:G75)*F77</f>
        <v>1502.3048699999999</v>
      </c>
      <c r="H77" s="37"/>
    </row>
    <row r="78" spans="1:8" s="3" customFormat="1" ht="17.25" thickBot="1" x14ac:dyDescent="0.35">
      <c r="A78" s="76"/>
      <c r="B78" s="77"/>
      <c r="C78" s="78"/>
      <c r="D78" s="51"/>
      <c r="E78" s="51"/>
      <c r="F78" s="52"/>
      <c r="G78" s="79"/>
      <c r="H78" s="54"/>
    </row>
    <row r="79" spans="1:8" s="3" customFormat="1" ht="17.25" thickBot="1" x14ac:dyDescent="0.35">
      <c r="A79" s="12"/>
      <c r="B79" s="12"/>
      <c r="C79" s="12"/>
      <c r="D79" s="12"/>
      <c r="E79" s="12"/>
      <c r="F79" s="12"/>
      <c r="G79" s="55" t="s">
        <v>15</v>
      </c>
      <c r="H79" s="56">
        <f>SUM(G72:G78)</f>
        <v>31548.402269999999</v>
      </c>
    </row>
    <row r="80" spans="1:8" s="3" customFormat="1" ht="17.25" thickBot="1" x14ac:dyDescent="0.35">
      <c r="A80" s="14" t="s">
        <v>21</v>
      </c>
      <c r="B80" s="14"/>
      <c r="C80" s="12"/>
      <c r="D80" s="12"/>
      <c r="E80" s="12"/>
      <c r="F80" s="12"/>
      <c r="G80" s="12"/>
      <c r="H80" s="13"/>
    </row>
    <row r="81" spans="1:8" s="3" customFormat="1" ht="16.5" x14ac:dyDescent="0.3">
      <c r="A81" s="23" t="s">
        <v>22</v>
      </c>
      <c r="B81" s="25"/>
      <c r="C81" s="26" t="s">
        <v>23</v>
      </c>
      <c r="D81" s="26" t="s">
        <v>24</v>
      </c>
      <c r="E81" s="26" t="s">
        <v>25</v>
      </c>
      <c r="F81" s="26" t="s">
        <v>26</v>
      </c>
      <c r="G81" s="28" t="s">
        <v>11</v>
      </c>
      <c r="H81" s="29"/>
    </row>
    <row r="82" spans="1:8" s="3" customFormat="1" ht="16.5" x14ac:dyDescent="0.3">
      <c r="A82" s="61"/>
      <c r="B82" s="63"/>
      <c r="C82" s="143"/>
      <c r="D82" s="144"/>
      <c r="E82" s="80"/>
      <c r="F82" s="41"/>
      <c r="G82" s="36"/>
      <c r="H82" s="37"/>
    </row>
    <row r="83" spans="1:8" s="3" customFormat="1" ht="16.5" x14ac:dyDescent="0.3">
      <c r="A83" s="61"/>
      <c r="B83" s="63"/>
      <c r="C83" s="80"/>
      <c r="D83" s="81"/>
      <c r="E83" s="81"/>
      <c r="F83" s="117"/>
      <c r="G83" s="41"/>
      <c r="H83" s="37"/>
    </row>
    <row r="84" spans="1:8" s="3" customFormat="1" ht="16.5" x14ac:dyDescent="0.3">
      <c r="A84" s="61"/>
      <c r="B84" s="63"/>
      <c r="C84" s="83"/>
      <c r="D84" s="64"/>
      <c r="E84" s="84"/>
      <c r="F84" s="41"/>
      <c r="G84" s="41"/>
      <c r="H84" s="37"/>
    </row>
    <row r="85" spans="1:8" s="3" customFormat="1" ht="17.25" thickBot="1" x14ac:dyDescent="0.35">
      <c r="A85" s="48"/>
      <c r="B85" s="50"/>
      <c r="C85" s="50"/>
      <c r="D85" s="50"/>
      <c r="E85" s="50"/>
      <c r="F85" s="50"/>
      <c r="G85" s="85"/>
      <c r="H85" s="37"/>
    </row>
    <row r="86" spans="1:8" s="3" customFormat="1" ht="17.25" thickBot="1" x14ac:dyDescent="0.35">
      <c r="A86" s="12"/>
      <c r="B86" s="12"/>
      <c r="C86" s="12"/>
      <c r="D86" s="12"/>
      <c r="E86" s="12"/>
      <c r="F86" s="12"/>
      <c r="G86" s="55" t="s">
        <v>15</v>
      </c>
      <c r="H86" s="56">
        <f>SUM(G82:G85)</f>
        <v>0</v>
      </c>
    </row>
    <row r="87" spans="1:8" s="3" customFormat="1" ht="17.25" thickBot="1" x14ac:dyDescent="0.35">
      <c r="A87" s="14" t="s">
        <v>27</v>
      </c>
      <c r="B87" s="14"/>
      <c r="C87" s="12"/>
      <c r="D87" s="12"/>
      <c r="E87" s="12"/>
      <c r="F87" s="12"/>
      <c r="G87" s="12"/>
      <c r="H87" s="13"/>
    </row>
    <row r="88" spans="1:8" s="3" customFormat="1" ht="16.5" x14ac:dyDescent="0.3">
      <c r="A88" s="86" t="s">
        <v>28</v>
      </c>
      <c r="B88" s="26"/>
      <c r="C88" s="26" t="s">
        <v>53</v>
      </c>
      <c r="D88" s="26" t="s">
        <v>30</v>
      </c>
      <c r="E88" s="27" t="s">
        <v>39</v>
      </c>
      <c r="F88" s="87" t="s">
        <v>37</v>
      </c>
      <c r="G88" s="60" t="s">
        <v>11</v>
      </c>
      <c r="H88" s="29"/>
    </row>
    <row r="89" spans="1:8" s="3" customFormat="1" ht="16.5" x14ac:dyDescent="0.3">
      <c r="A89" s="61" t="str">
        <f>'[1]MANO DE OBRA'!C28</f>
        <v>CUADRILLA DE ESPECIALIDAD 1X2</v>
      </c>
      <c r="B89" s="63"/>
      <c r="C89" s="105">
        <f>'[1]MANO DE OBRA'!I28</f>
        <v>208780</v>
      </c>
      <c r="D89" s="89">
        <v>0.89229999999999998</v>
      </c>
      <c r="E89" s="65">
        <f>(100%+D89)*C89</f>
        <v>395074.39400000003</v>
      </c>
      <c r="F89" s="41">
        <v>15</v>
      </c>
      <c r="G89" s="36">
        <f>E89/F89</f>
        <v>26338.292933333334</v>
      </c>
      <c r="H89" s="37"/>
    </row>
    <row r="90" spans="1:8" s="3" customFormat="1" ht="16.5" x14ac:dyDescent="0.3">
      <c r="A90" s="61"/>
      <c r="B90" s="63"/>
      <c r="C90" s="105"/>
      <c r="D90" s="89"/>
      <c r="E90" s="65"/>
      <c r="F90" s="41"/>
      <c r="G90" s="36"/>
      <c r="H90" s="37"/>
    </row>
    <row r="91" spans="1:8" s="3" customFormat="1" ht="14.25" customHeight="1" x14ac:dyDescent="0.3">
      <c r="A91" s="61"/>
      <c r="B91" s="63"/>
      <c r="C91" s="114"/>
      <c r="D91" s="64"/>
      <c r="E91" s="114"/>
      <c r="F91" s="41"/>
      <c r="G91" s="75"/>
      <c r="H91" s="37"/>
    </row>
    <row r="92" spans="1:8" s="3" customFormat="1" ht="14.25" customHeight="1" thickBot="1" x14ac:dyDescent="0.35">
      <c r="A92" s="76"/>
      <c r="B92" s="78"/>
      <c r="C92" s="78"/>
      <c r="D92" s="78"/>
      <c r="E92" s="78"/>
      <c r="F92" s="78"/>
      <c r="G92" s="77"/>
      <c r="H92" s="54"/>
    </row>
    <row r="93" spans="1:8" s="3" customFormat="1" ht="15" customHeight="1" thickBot="1" x14ac:dyDescent="0.35">
      <c r="A93" s="12"/>
      <c r="B93" s="12"/>
      <c r="C93" s="12"/>
      <c r="D93" s="12"/>
      <c r="E93" s="12"/>
      <c r="F93" s="12"/>
      <c r="G93" s="55" t="s">
        <v>15</v>
      </c>
      <c r="H93" s="56">
        <f>SUM(G89:G92)</f>
        <v>26338.292933333334</v>
      </c>
    </row>
    <row r="94" spans="1:8" s="3" customFormat="1" ht="17.25" thickBot="1" x14ac:dyDescent="0.35">
      <c r="A94" s="12"/>
      <c r="B94" s="12"/>
      <c r="C94" s="12"/>
      <c r="D94" s="12"/>
      <c r="E94" s="12"/>
      <c r="F94" s="12"/>
      <c r="G94" s="91"/>
      <c r="H94" s="13"/>
    </row>
    <row r="95" spans="1:8" s="3" customFormat="1" ht="17.25" thickBot="1" x14ac:dyDescent="0.35">
      <c r="A95" s="12"/>
      <c r="B95" s="12"/>
      <c r="C95" s="12"/>
      <c r="D95" s="12"/>
      <c r="E95" s="92" t="s">
        <v>31</v>
      </c>
      <c r="F95" s="93"/>
      <c r="G95" s="93"/>
      <c r="H95" s="106">
        <f>ROUND((H69+H79+H86+H93),0)</f>
        <v>60521</v>
      </c>
    </row>
    <row r="96" spans="1:8" s="3" customFormat="1" ht="16.5" x14ac:dyDescent="0.3">
      <c r="A96" s="12"/>
      <c r="B96" s="12"/>
      <c r="C96" s="12"/>
      <c r="D96" s="12"/>
      <c r="E96" s="92"/>
      <c r="F96" s="93"/>
      <c r="G96" s="93"/>
      <c r="H96" s="95"/>
    </row>
    <row r="97" spans="1:8" s="3" customFormat="1" ht="57.75" customHeight="1" x14ac:dyDescent="0.3">
      <c r="A97" s="15"/>
      <c r="B97" s="12"/>
      <c r="C97" s="12"/>
      <c r="D97" s="12"/>
      <c r="E97" s="92"/>
      <c r="F97" s="93"/>
      <c r="G97" s="93"/>
      <c r="H97" s="95"/>
    </row>
    <row r="98" spans="1:8" s="3" customFormat="1" ht="17.25" thickBot="1" x14ac:dyDescent="0.35">
      <c r="A98" s="15"/>
      <c r="B98" s="12"/>
      <c r="C98" s="12"/>
      <c r="D98" s="12"/>
      <c r="E98" s="92"/>
      <c r="F98" s="93"/>
      <c r="G98" s="93"/>
      <c r="H98" s="95"/>
    </row>
    <row r="99" spans="1:8" s="3" customFormat="1" ht="11.25" customHeight="1" x14ac:dyDescent="0.2">
      <c r="A99" s="5" t="s">
        <v>1</v>
      </c>
      <c r="B99" s="6"/>
      <c r="C99" s="6"/>
      <c r="D99" s="6"/>
      <c r="E99" s="6"/>
      <c r="F99" s="6"/>
      <c r="G99" s="6"/>
      <c r="H99" s="7"/>
    </row>
    <row r="100" spans="1:8" s="3" customFormat="1" ht="12" customHeight="1" thickBot="1" x14ac:dyDescent="0.25">
      <c r="A100" s="8"/>
      <c r="B100" s="9"/>
      <c r="C100" s="9"/>
      <c r="D100" s="9"/>
      <c r="E100" s="9"/>
      <c r="F100" s="9"/>
      <c r="G100" s="9"/>
      <c r="H100" s="10"/>
    </row>
    <row r="101" spans="1:8" s="3" customFormat="1" ht="16.5" x14ac:dyDescent="0.3">
      <c r="A101" s="15"/>
      <c r="B101" s="12"/>
      <c r="C101" s="12"/>
      <c r="D101" s="12"/>
      <c r="E101" s="92"/>
      <c r="F101" s="93"/>
      <c r="G101" s="93"/>
      <c r="H101" s="95"/>
    </row>
    <row r="102" spans="1:8" s="3" customFormat="1" ht="16.5" x14ac:dyDescent="0.3">
      <c r="A102" s="11"/>
      <c r="B102" s="14"/>
      <c r="C102" s="12"/>
      <c r="D102" s="15"/>
      <c r="E102" s="14"/>
      <c r="F102" s="15"/>
      <c r="G102" s="14"/>
      <c r="H102" s="13"/>
    </row>
    <row r="103" spans="1:8" s="3" customFormat="1" ht="15.75" x14ac:dyDescent="0.2">
      <c r="A103" s="16" t="s">
        <v>2</v>
      </c>
      <c r="B103" s="107" t="str">
        <f>'[1]PRESUPUESTO OFICIAL (Entidad)'!G29</f>
        <v>Suministro e instalación  ASPERSORES RETRACTILES tipo Pop Up</v>
      </c>
      <c r="C103" s="107"/>
      <c r="D103" s="107"/>
      <c r="E103" s="107"/>
      <c r="F103" s="107"/>
      <c r="G103" s="19" t="s">
        <v>3</v>
      </c>
      <c r="H103" s="20" t="s">
        <v>63</v>
      </c>
    </row>
    <row r="104" spans="1:8" s="3" customFormat="1" ht="16.5" x14ac:dyDescent="0.3">
      <c r="A104" s="11"/>
      <c r="B104" s="107"/>
      <c r="C104" s="107"/>
      <c r="D104" s="107"/>
      <c r="E104" s="107"/>
      <c r="F104" s="107"/>
      <c r="G104" s="19" t="s">
        <v>4</v>
      </c>
      <c r="H104" s="20" t="s">
        <v>33</v>
      </c>
    </row>
    <row r="105" spans="1:8" s="3" customFormat="1" ht="16.5" x14ac:dyDescent="0.3">
      <c r="A105" s="11"/>
      <c r="B105" s="21"/>
      <c r="C105" s="21"/>
      <c r="D105" s="21"/>
      <c r="E105" s="21"/>
      <c r="F105" s="21"/>
      <c r="G105" s="14"/>
      <c r="H105" s="22"/>
    </row>
    <row r="106" spans="1:8" s="3" customFormat="1" ht="17.25" thickBot="1" x14ac:dyDescent="0.35">
      <c r="A106" s="14" t="s">
        <v>6</v>
      </c>
      <c r="B106" s="14"/>
      <c r="C106" s="12"/>
      <c r="D106" s="12"/>
      <c r="E106" s="12"/>
      <c r="F106" s="12"/>
      <c r="G106" s="12"/>
      <c r="H106" s="13"/>
    </row>
    <row r="107" spans="1:8" s="3" customFormat="1" ht="16.5" x14ac:dyDescent="0.3">
      <c r="A107" s="23" t="s">
        <v>7</v>
      </c>
      <c r="B107" s="24"/>
      <c r="C107" s="25"/>
      <c r="D107" s="26" t="s">
        <v>36</v>
      </c>
      <c r="E107" s="27" t="s">
        <v>9</v>
      </c>
      <c r="F107" s="26" t="s">
        <v>37</v>
      </c>
      <c r="G107" s="28" t="s">
        <v>11</v>
      </c>
      <c r="H107" s="29"/>
    </row>
    <row r="108" spans="1:8" s="3" customFormat="1" ht="15.75" customHeight="1" x14ac:dyDescent="0.3">
      <c r="A108" s="30"/>
      <c r="B108" s="31"/>
      <c r="C108" s="32"/>
      <c r="D108" s="33"/>
      <c r="E108" s="34"/>
      <c r="F108" s="41"/>
      <c r="G108" s="36"/>
      <c r="H108" s="37"/>
    </row>
    <row r="109" spans="1:8" s="3" customFormat="1" ht="16.5" customHeight="1" x14ac:dyDescent="0.3">
      <c r="A109" s="38"/>
      <c r="B109" s="39"/>
      <c r="C109" s="40"/>
      <c r="D109" s="33"/>
      <c r="E109" s="34"/>
      <c r="F109" s="41"/>
      <c r="G109" s="36"/>
      <c r="H109" s="37"/>
    </row>
    <row r="110" spans="1:8" s="3" customFormat="1" ht="16.5" x14ac:dyDescent="0.3">
      <c r="A110" s="113"/>
      <c r="B110" s="39"/>
      <c r="C110" s="40"/>
      <c r="D110" s="42"/>
      <c r="E110" s="42"/>
      <c r="F110" s="41"/>
      <c r="G110" s="43"/>
      <c r="H110" s="37"/>
    </row>
    <row r="111" spans="1:8" s="3" customFormat="1" ht="16.5" x14ac:dyDescent="0.3">
      <c r="A111" s="113"/>
      <c r="B111" s="39"/>
      <c r="C111" s="40"/>
      <c r="D111" s="42"/>
      <c r="E111" s="42"/>
      <c r="F111" s="41"/>
      <c r="G111" s="43"/>
      <c r="H111" s="37"/>
    </row>
    <row r="112" spans="1:8" s="3" customFormat="1" ht="16.5" x14ac:dyDescent="0.3">
      <c r="A112" s="113"/>
      <c r="B112" s="39"/>
      <c r="C112" s="40"/>
      <c r="D112" s="42"/>
      <c r="E112" s="42"/>
      <c r="F112" s="41"/>
      <c r="G112" s="43"/>
      <c r="H112" s="37"/>
    </row>
    <row r="113" spans="1:8" s="3" customFormat="1" ht="16.5" x14ac:dyDescent="0.3">
      <c r="A113" s="44" t="s">
        <v>14</v>
      </c>
      <c r="B113" s="45"/>
      <c r="C113" s="46"/>
      <c r="D113" s="42"/>
      <c r="E113" s="42"/>
      <c r="F113" s="47">
        <v>0.1</v>
      </c>
      <c r="G113" s="43">
        <f>F113*H140</f>
        <v>4788.7805333333336</v>
      </c>
      <c r="H113" s="37"/>
    </row>
    <row r="114" spans="1:8" s="3" customFormat="1" ht="17.25" thickBot="1" x14ac:dyDescent="0.35">
      <c r="A114" s="48"/>
      <c r="B114" s="49"/>
      <c r="C114" s="50"/>
      <c r="D114" s="51"/>
      <c r="E114" s="51"/>
      <c r="F114" s="52"/>
      <c r="G114" s="53"/>
      <c r="H114" s="54"/>
    </row>
    <row r="115" spans="1:8" s="3" customFormat="1" ht="17.25" thickBot="1" x14ac:dyDescent="0.35">
      <c r="A115" s="12"/>
      <c r="B115" s="12"/>
      <c r="C115" s="12"/>
      <c r="D115" s="12"/>
      <c r="E115" s="12"/>
      <c r="F115" s="12"/>
      <c r="G115" s="55" t="s">
        <v>15</v>
      </c>
      <c r="H115" s="56">
        <f>SUM(G108:G114)</f>
        <v>4788.7805333333336</v>
      </c>
    </row>
    <row r="116" spans="1:8" s="3" customFormat="1" ht="17.25" thickBot="1" x14ac:dyDescent="0.35">
      <c r="A116" s="14" t="s">
        <v>16</v>
      </c>
      <c r="B116" s="14"/>
      <c r="C116" s="12"/>
      <c r="D116" s="12"/>
      <c r="E116" s="12"/>
      <c r="F116" s="12"/>
      <c r="G116" s="12"/>
      <c r="H116" s="13"/>
    </row>
    <row r="117" spans="1:8" s="3" customFormat="1" ht="16.5" x14ac:dyDescent="0.3">
      <c r="A117" s="57" t="s">
        <v>7</v>
      </c>
      <c r="B117" s="58"/>
      <c r="C117" s="153"/>
      <c r="D117" s="26" t="s">
        <v>8</v>
      </c>
      <c r="E117" s="26" t="s">
        <v>17</v>
      </c>
      <c r="F117" s="26" t="s">
        <v>10</v>
      </c>
      <c r="G117" s="60" t="s">
        <v>11</v>
      </c>
      <c r="H117" s="29"/>
    </row>
    <row r="118" spans="1:8" s="3" customFormat="1" ht="16.5" x14ac:dyDescent="0.3">
      <c r="A118" s="154" t="str">
        <f>[1]recursos!B130</f>
        <v>ASPESORES RETRACTIL TIPO POP UP</v>
      </c>
      <c r="B118" s="62"/>
      <c r="C118" s="63"/>
      <c r="D118" s="64" t="s">
        <v>33</v>
      </c>
      <c r="E118" s="34">
        <f>[1]recursos!E130</f>
        <v>164950</v>
      </c>
      <c r="F118" s="65">
        <v>1</v>
      </c>
      <c r="G118" s="67">
        <f t="shared" ref="G118:G123" si="0">E118*F118</f>
        <v>164950</v>
      </c>
      <c r="H118" s="37"/>
    </row>
    <row r="119" spans="1:8" s="3" customFormat="1" ht="16.5" x14ac:dyDescent="0.3">
      <c r="A119" s="154" t="str">
        <f>[1]recursos!B132</f>
        <v>TUBERÍA 1"</v>
      </c>
      <c r="B119" s="62"/>
      <c r="C119" s="63"/>
      <c r="D119" s="64" t="s">
        <v>55</v>
      </c>
      <c r="E119" s="34">
        <f>[1]recursos!E132</f>
        <v>5778.86</v>
      </c>
      <c r="F119" s="65">
        <v>0.5</v>
      </c>
      <c r="G119" s="67">
        <f t="shared" si="0"/>
        <v>2889.43</v>
      </c>
      <c r="H119" s="37"/>
    </row>
    <row r="120" spans="1:8" s="3" customFormat="1" ht="16.5" x14ac:dyDescent="0.3">
      <c r="A120" s="61" t="str">
        <f>+[1]recursos!$B$129</f>
        <v>UNION O TEE DE 2"</v>
      </c>
      <c r="B120" s="62"/>
      <c r="C120" s="63"/>
      <c r="D120" s="64" t="s">
        <v>18</v>
      </c>
      <c r="E120" s="65">
        <f>+[1]recursos!$E$129</f>
        <v>14123.35</v>
      </c>
      <c r="F120" s="65">
        <v>1</v>
      </c>
      <c r="G120" s="67">
        <f t="shared" si="0"/>
        <v>14123.35</v>
      </c>
      <c r="H120" s="37"/>
    </row>
    <row r="121" spans="1:8" s="3" customFormat="1" ht="16.5" x14ac:dyDescent="0.3">
      <c r="A121" s="61" t="str">
        <f>+[1]recursos!$B$131</f>
        <v>ACCESORIOS</v>
      </c>
      <c r="B121" s="62"/>
      <c r="C121" s="63"/>
      <c r="D121" s="64" t="s">
        <v>18</v>
      </c>
      <c r="E121" s="65">
        <f>+[1]recursos!$E$131</f>
        <v>5778.86</v>
      </c>
      <c r="F121" s="65">
        <v>2</v>
      </c>
      <c r="G121" s="67">
        <f t="shared" si="0"/>
        <v>11557.72</v>
      </c>
      <c r="H121" s="37"/>
    </row>
    <row r="122" spans="1:8" s="3" customFormat="1" ht="16.5" x14ac:dyDescent="0.3">
      <c r="A122" s="61" t="str">
        <f>+[1]recursos!$B$135</f>
        <v>LIMPIADOR PVC 1/32 GALON</v>
      </c>
      <c r="B122" s="62"/>
      <c r="C122" s="63"/>
      <c r="D122" s="64" t="s">
        <v>18</v>
      </c>
      <c r="E122" s="65">
        <f>+[1]recursos!$E$135</f>
        <v>21200</v>
      </c>
      <c r="F122" s="80">
        <v>0.05</v>
      </c>
      <c r="G122" s="67">
        <f t="shared" si="0"/>
        <v>1060</v>
      </c>
      <c r="H122" s="37"/>
    </row>
    <row r="123" spans="1:8" s="3" customFormat="1" ht="16.5" x14ac:dyDescent="0.3">
      <c r="A123" s="61" t="str">
        <f>+[1]recursos!$B$136</f>
        <v>SOLDAURA PVC 1/8 GALON</v>
      </c>
      <c r="B123" s="62"/>
      <c r="C123" s="63"/>
      <c r="D123" s="64" t="s">
        <v>18</v>
      </c>
      <c r="E123" s="65">
        <f>+[1]recursos!$E$136</f>
        <v>104548.24</v>
      </c>
      <c r="F123" s="148">
        <v>0.01</v>
      </c>
      <c r="G123" s="155">
        <f t="shared" si="0"/>
        <v>1045.4824000000001</v>
      </c>
      <c r="H123" s="37"/>
    </row>
    <row r="124" spans="1:8" s="3" customFormat="1" ht="16.5" x14ac:dyDescent="0.3">
      <c r="A124" s="61" t="s">
        <v>20</v>
      </c>
      <c r="B124" s="62"/>
      <c r="C124" s="63"/>
      <c r="D124" s="42"/>
      <c r="E124" s="42"/>
      <c r="F124" s="47">
        <v>0.05</v>
      </c>
      <c r="G124" s="155">
        <f>SUM(G118:G123)*F124</f>
        <v>9781.2991200000015</v>
      </c>
      <c r="H124" s="37"/>
    </row>
    <row r="125" spans="1:8" s="3" customFormat="1" ht="17.25" thickBot="1" x14ac:dyDescent="0.35">
      <c r="A125" s="76"/>
      <c r="B125" s="77"/>
      <c r="C125" s="78"/>
      <c r="D125" s="51"/>
      <c r="E125" s="51"/>
      <c r="F125" s="52"/>
      <c r="G125" s="79"/>
      <c r="H125" s="54"/>
    </row>
    <row r="126" spans="1:8" s="3" customFormat="1" ht="17.25" thickBot="1" x14ac:dyDescent="0.35">
      <c r="A126" s="12"/>
      <c r="B126" s="12"/>
      <c r="C126" s="12"/>
      <c r="D126" s="12"/>
      <c r="E126" s="12"/>
      <c r="F126" s="12"/>
      <c r="G126" s="55" t="s">
        <v>15</v>
      </c>
      <c r="H126" s="56">
        <f>SUM(G118:G125)</f>
        <v>205407.28152000002</v>
      </c>
    </row>
    <row r="127" spans="1:8" s="3" customFormat="1" ht="17.25" thickBot="1" x14ac:dyDescent="0.35">
      <c r="A127" s="14" t="s">
        <v>21</v>
      </c>
      <c r="B127" s="14"/>
      <c r="C127" s="12"/>
      <c r="D127" s="12"/>
      <c r="E127" s="12"/>
      <c r="F127" s="12"/>
      <c r="G127" s="12"/>
      <c r="H127" s="13"/>
    </row>
    <row r="128" spans="1:8" s="3" customFormat="1" ht="16.5" x14ac:dyDescent="0.3">
      <c r="A128" s="23" t="s">
        <v>22</v>
      </c>
      <c r="B128" s="25"/>
      <c r="C128" s="26" t="s">
        <v>23</v>
      </c>
      <c r="D128" s="26" t="s">
        <v>24</v>
      </c>
      <c r="E128" s="26" t="s">
        <v>25</v>
      </c>
      <c r="F128" s="26" t="s">
        <v>26</v>
      </c>
      <c r="G128" s="28" t="s">
        <v>11</v>
      </c>
      <c r="H128" s="29"/>
    </row>
    <row r="129" spans="1:8" s="3" customFormat="1" ht="16.5" x14ac:dyDescent="0.3">
      <c r="A129" s="61"/>
      <c r="B129" s="63"/>
      <c r="C129" s="143"/>
      <c r="D129" s="144"/>
      <c r="E129" s="80"/>
      <c r="F129" s="41"/>
      <c r="G129" s="36"/>
      <c r="H129" s="37"/>
    </row>
    <row r="130" spans="1:8" s="3" customFormat="1" ht="16.5" x14ac:dyDescent="0.3">
      <c r="A130" s="61"/>
      <c r="B130" s="63"/>
      <c r="C130" s="80"/>
      <c r="D130" s="81"/>
      <c r="E130" s="81"/>
      <c r="F130" s="117"/>
      <c r="G130" s="41"/>
      <c r="H130" s="37"/>
    </row>
    <row r="131" spans="1:8" s="3" customFormat="1" ht="16.5" x14ac:dyDescent="0.3">
      <c r="A131" s="61"/>
      <c r="B131" s="63"/>
      <c r="C131" s="83"/>
      <c r="D131" s="64"/>
      <c r="E131" s="84"/>
      <c r="F131" s="41"/>
      <c r="G131" s="41"/>
      <c r="H131" s="37"/>
    </row>
    <row r="132" spans="1:8" s="3" customFormat="1" ht="17.25" thickBot="1" x14ac:dyDescent="0.35">
      <c r="A132" s="48"/>
      <c r="B132" s="50"/>
      <c r="C132" s="50"/>
      <c r="D132" s="50"/>
      <c r="E132" s="50"/>
      <c r="F132" s="50"/>
      <c r="G132" s="85"/>
      <c r="H132" s="37"/>
    </row>
    <row r="133" spans="1:8" s="3" customFormat="1" ht="17.25" thickBot="1" x14ac:dyDescent="0.35">
      <c r="A133" s="12"/>
      <c r="B133" s="12"/>
      <c r="C133" s="12"/>
      <c r="D133" s="12"/>
      <c r="E133" s="12"/>
      <c r="F133" s="12"/>
      <c r="G133" s="55" t="s">
        <v>15</v>
      </c>
      <c r="H133" s="56">
        <f>SUM(G129:G132)</f>
        <v>0</v>
      </c>
    </row>
    <row r="134" spans="1:8" s="3" customFormat="1" ht="17.25" thickBot="1" x14ac:dyDescent="0.35">
      <c r="A134" s="14" t="s">
        <v>27</v>
      </c>
      <c r="B134" s="14"/>
      <c r="C134" s="12"/>
      <c r="D134" s="12"/>
      <c r="E134" s="12"/>
      <c r="F134" s="12"/>
      <c r="G134" s="12"/>
      <c r="H134" s="13"/>
    </row>
    <row r="135" spans="1:8" s="3" customFormat="1" ht="16.5" x14ac:dyDescent="0.3">
      <c r="A135" s="86" t="s">
        <v>28</v>
      </c>
      <c r="B135" s="26"/>
      <c r="C135" s="26" t="s">
        <v>53</v>
      </c>
      <c r="D135" s="26" t="s">
        <v>30</v>
      </c>
      <c r="E135" s="27" t="s">
        <v>39</v>
      </c>
      <c r="F135" s="87" t="s">
        <v>37</v>
      </c>
      <c r="G135" s="60" t="s">
        <v>11</v>
      </c>
      <c r="H135" s="29"/>
    </row>
    <row r="136" spans="1:8" s="3" customFormat="1" ht="16.5" x14ac:dyDescent="0.3">
      <c r="A136" s="61" t="str">
        <f>'[1]MANO DE OBRA'!C27</f>
        <v>CUADRILLA DE ESPECIALIDAD 1X1</v>
      </c>
      <c r="B136" s="63"/>
      <c r="C136" s="88">
        <f>'[1]MANO DE OBRA'!I27</f>
        <v>151840</v>
      </c>
      <c r="D136" s="89">
        <v>0.89229999999999998</v>
      </c>
      <c r="E136" s="65">
        <f>(100%+D136)*C136</f>
        <v>287326.83199999999</v>
      </c>
      <c r="F136" s="80">
        <v>6</v>
      </c>
      <c r="G136" s="36">
        <f>E136/F136</f>
        <v>47887.80533333333</v>
      </c>
      <c r="H136" s="37"/>
    </row>
    <row r="137" spans="1:8" s="3" customFormat="1" ht="16.5" x14ac:dyDescent="0.3">
      <c r="A137" s="61"/>
      <c r="B137" s="63"/>
      <c r="C137" s="105"/>
      <c r="D137" s="89"/>
      <c r="E137" s="65"/>
      <c r="F137" s="41"/>
      <c r="G137" s="36"/>
      <c r="H137" s="37"/>
    </row>
    <row r="138" spans="1:8" s="3" customFormat="1" ht="14.25" customHeight="1" x14ac:dyDescent="0.3">
      <c r="A138" s="61"/>
      <c r="B138" s="63"/>
      <c r="C138" s="114"/>
      <c r="D138" s="64"/>
      <c r="E138" s="114"/>
      <c r="F138" s="41"/>
      <c r="G138" s="75"/>
      <c r="H138" s="37"/>
    </row>
    <row r="139" spans="1:8" s="3" customFormat="1" ht="14.25" customHeight="1" thickBot="1" x14ac:dyDescent="0.35">
      <c r="A139" s="76"/>
      <c r="B139" s="78"/>
      <c r="C139" s="78"/>
      <c r="D139" s="78"/>
      <c r="E139" s="78"/>
      <c r="F139" s="78"/>
      <c r="G139" s="77"/>
      <c r="H139" s="54"/>
    </row>
    <row r="140" spans="1:8" s="3" customFormat="1" ht="15" customHeight="1" thickBot="1" x14ac:dyDescent="0.35">
      <c r="A140" s="12"/>
      <c r="B140" s="12"/>
      <c r="C140" s="12"/>
      <c r="D140" s="12"/>
      <c r="E140" s="12"/>
      <c r="F140" s="12"/>
      <c r="G140" s="55" t="s">
        <v>15</v>
      </c>
      <c r="H140" s="56">
        <f>SUM(G136:G139)</f>
        <v>47887.80533333333</v>
      </c>
    </row>
    <row r="141" spans="1:8" s="3" customFormat="1" ht="17.25" thickBot="1" x14ac:dyDescent="0.35">
      <c r="A141" s="12"/>
      <c r="B141" s="12"/>
      <c r="C141" s="12"/>
      <c r="D141" s="12"/>
      <c r="E141" s="12"/>
      <c r="F141" s="12"/>
      <c r="G141" s="91"/>
      <c r="H141" s="13"/>
    </row>
    <row r="142" spans="1:8" s="3" customFormat="1" ht="17.25" thickBot="1" x14ac:dyDescent="0.35">
      <c r="A142" s="12"/>
      <c r="B142" s="12"/>
      <c r="C142" s="12"/>
      <c r="D142" s="12"/>
      <c r="E142" s="92" t="s">
        <v>31</v>
      </c>
      <c r="F142" s="93"/>
      <c r="G142" s="93"/>
      <c r="H142" s="106">
        <f>ROUND((H115+H126+H133+H140),0)</f>
        <v>258084</v>
      </c>
    </row>
    <row r="143" spans="1:8" s="3" customFormat="1" ht="16.5" customHeight="1" x14ac:dyDescent="0.3">
      <c r="A143" s="12"/>
      <c r="B143" s="12"/>
      <c r="C143" s="12"/>
      <c r="D143" s="12"/>
      <c r="E143" s="12"/>
      <c r="F143" s="12"/>
      <c r="G143" s="91"/>
      <c r="H143" s="13"/>
    </row>
    <row r="144" spans="1:8" s="3" customFormat="1" ht="16.5" x14ac:dyDescent="0.3">
      <c r="A144" s="12"/>
      <c r="B144" s="12"/>
      <c r="C144" s="12"/>
      <c r="D144" s="12"/>
      <c r="E144" s="92"/>
      <c r="F144" s="93"/>
      <c r="G144" s="93"/>
      <c r="H144" s="95"/>
    </row>
    <row r="145" spans="1:8" s="3" customFormat="1" ht="16.5" x14ac:dyDescent="0.3">
      <c r="A145" s="15"/>
      <c r="B145" s="12"/>
      <c r="C145" s="12"/>
      <c r="D145" s="12"/>
      <c r="E145" s="92"/>
      <c r="F145" s="93"/>
      <c r="G145" s="93"/>
      <c r="H145" s="95"/>
    </row>
    <row r="146" spans="1:8" s="3" customFormat="1" ht="57.75" customHeight="1" x14ac:dyDescent="0.3">
      <c r="A146" s="15"/>
      <c r="B146" s="12"/>
      <c r="C146" s="12"/>
      <c r="D146" s="12"/>
      <c r="E146" s="92"/>
      <c r="F146" s="93"/>
      <c r="G146" s="93"/>
      <c r="H146" s="95"/>
    </row>
    <row r="147" spans="1:8" s="3" customFormat="1" ht="17.25" thickBot="1" x14ac:dyDescent="0.35">
      <c r="C147" s="12"/>
      <c r="D147" s="12"/>
      <c r="E147" s="92"/>
      <c r="F147" s="93"/>
      <c r="G147" s="93"/>
      <c r="H147" s="95"/>
    </row>
    <row r="148" spans="1:8" s="3" customFormat="1" ht="11.25" customHeight="1" x14ac:dyDescent="0.2">
      <c r="A148" s="5" t="s">
        <v>1</v>
      </c>
      <c r="B148" s="6"/>
      <c r="C148" s="6"/>
      <c r="D148" s="6"/>
      <c r="E148" s="6"/>
      <c r="F148" s="6"/>
      <c r="G148" s="6"/>
      <c r="H148" s="7"/>
    </row>
    <row r="149" spans="1:8" s="3" customFormat="1" ht="12" customHeight="1" thickBot="1" x14ac:dyDescent="0.25">
      <c r="A149" s="8"/>
      <c r="B149" s="9"/>
      <c r="C149" s="9"/>
      <c r="D149" s="9"/>
      <c r="E149" s="9"/>
      <c r="F149" s="9"/>
      <c r="G149" s="9"/>
      <c r="H149" s="10"/>
    </row>
    <row r="150" spans="1:8" s="3" customFormat="1" ht="16.5" x14ac:dyDescent="0.3">
      <c r="A150" s="15"/>
      <c r="B150" s="12"/>
      <c r="C150" s="12"/>
      <c r="D150" s="12"/>
      <c r="E150" s="92"/>
      <c r="F150" s="93"/>
      <c r="G150" s="93"/>
      <c r="H150" s="95"/>
    </row>
    <row r="151" spans="1:8" s="3" customFormat="1" ht="16.5" x14ac:dyDescent="0.3">
      <c r="A151" s="11"/>
      <c r="B151" s="14"/>
      <c r="C151" s="12"/>
      <c r="D151" s="15"/>
      <c r="E151" s="14"/>
      <c r="F151" s="15"/>
      <c r="G151" s="14"/>
      <c r="H151" s="13"/>
    </row>
    <row r="152" spans="1:8" s="3" customFormat="1" ht="15.75" x14ac:dyDescent="0.2">
      <c r="A152" s="16" t="s">
        <v>2</v>
      </c>
      <c r="B152" s="107" t="str">
        <f>'[1]PRESUPUESTO OFICIAL (Entidad)'!G30</f>
        <v>Valvulas de compuerta de 2"</v>
      </c>
      <c r="C152" s="107"/>
      <c r="D152" s="107"/>
      <c r="E152" s="107"/>
      <c r="F152" s="107"/>
      <c r="G152" s="19" t="s">
        <v>3</v>
      </c>
      <c r="H152" s="20" t="s">
        <v>64</v>
      </c>
    </row>
    <row r="153" spans="1:8" s="3" customFormat="1" ht="16.5" x14ac:dyDescent="0.3">
      <c r="A153" s="11"/>
      <c r="B153" s="107"/>
      <c r="C153" s="107"/>
      <c r="D153" s="107"/>
      <c r="E153" s="107"/>
      <c r="F153" s="107"/>
      <c r="G153" s="19" t="s">
        <v>4</v>
      </c>
      <c r="H153" s="20" t="s">
        <v>18</v>
      </c>
    </row>
    <row r="154" spans="1:8" s="3" customFormat="1" ht="16.5" x14ac:dyDescent="0.3">
      <c r="A154" s="11"/>
      <c r="B154" s="112"/>
      <c r="C154" s="112"/>
      <c r="D154" s="112"/>
      <c r="E154" s="112"/>
      <c r="F154" s="112"/>
      <c r="G154" s="14"/>
      <c r="H154" s="22"/>
    </row>
    <row r="155" spans="1:8" s="3" customFormat="1" ht="16.5" x14ac:dyDescent="0.3">
      <c r="A155" s="11"/>
      <c r="B155" s="112"/>
      <c r="C155" s="112"/>
      <c r="D155" s="112"/>
      <c r="E155" s="112"/>
      <c r="F155" s="112"/>
      <c r="G155" s="14"/>
      <c r="H155" s="22"/>
    </row>
    <row r="156" spans="1:8" s="3" customFormat="1" ht="16.5" x14ac:dyDescent="0.3">
      <c r="A156" s="14"/>
      <c r="B156" s="14"/>
      <c r="C156" s="12"/>
      <c r="D156" s="14"/>
      <c r="E156" s="14"/>
      <c r="F156" s="14"/>
      <c r="G156" s="14"/>
      <c r="H156" s="13"/>
    </row>
    <row r="157" spans="1:8" s="3" customFormat="1" ht="17.25" thickBot="1" x14ac:dyDescent="0.35">
      <c r="A157" s="14" t="s">
        <v>6</v>
      </c>
      <c r="B157" s="14"/>
      <c r="C157" s="12"/>
      <c r="D157" s="12"/>
      <c r="E157" s="12"/>
      <c r="F157" s="12"/>
      <c r="G157" s="12"/>
      <c r="H157" s="13"/>
    </row>
    <row r="158" spans="1:8" s="3" customFormat="1" ht="16.5" x14ac:dyDescent="0.3">
      <c r="A158" s="23" t="s">
        <v>7</v>
      </c>
      <c r="B158" s="24"/>
      <c r="C158" s="25"/>
      <c r="D158" s="26" t="s">
        <v>36</v>
      </c>
      <c r="E158" s="27" t="s">
        <v>9</v>
      </c>
      <c r="F158" s="26" t="s">
        <v>37</v>
      </c>
      <c r="G158" s="28" t="s">
        <v>11</v>
      </c>
      <c r="H158" s="29"/>
    </row>
    <row r="159" spans="1:8" s="3" customFormat="1" ht="16.5" x14ac:dyDescent="0.3">
      <c r="A159" s="38"/>
      <c r="B159" s="39"/>
      <c r="C159" s="40"/>
      <c r="D159" s="69"/>
      <c r="E159" s="34"/>
      <c r="F159" s="41"/>
      <c r="G159" s="36"/>
      <c r="H159" s="37"/>
    </row>
    <row r="160" spans="1:8" s="3" customFormat="1" ht="16.5" x14ac:dyDescent="0.3">
      <c r="A160" s="38"/>
      <c r="B160" s="39"/>
      <c r="C160" s="40"/>
      <c r="D160" s="69"/>
      <c r="E160" s="34"/>
      <c r="F160" s="41"/>
      <c r="G160" s="36"/>
      <c r="H160" s="37"/>
    </row>
    <row r="161" spans="1:8" s="3" customFormat="1" ht="16.5" x14ac:dyDescent="0.3">
      <c r="A161" s="38"/>
      <c r="B161" s="39"/>
      <c r="C161" s="40"/>
      <c r="D161" s="69"/>
      <c r="E161" s="42"/>
      <c r="F161" s="41"/>
      <c r="G161" s="43"/>
      <c r="H161" s="37"/>
    </row>
    <row r="162" spans="1:8" s="3" customFormat="1" ht="16.5" x14ac:dyDescent="0.3">
      <c r="A162" s="44" t="s">
        <v>14</v>
      </c>
      <c r="B162" s="45"/>
      <c r="C162" s="46"/>
      <c r="D162" s="69"/>
      <c r="E162" s="42"/>
      <c r="F162" s="47">
        <v>0.1</v>
      </c>
      <c r="G162" s="43">
        <f>F162*H190</f>
        <v>7901.4878800000006</v>
      </c>
      <c r="H162" s="37"/>
    </row>
    <row r="163" spans="1:8" s="3" customFormat="1" ht="17.25" thickBot="1" x14ac:dyDescent="0.35">
      <c r="A163" s="48"/>
      <c r="B163" s="49"/>
      <c r="C163" s="50"/>
      <c r="D163" s="130"/>
      <c r="E163" s="51"/>
      <c r="F163" s="52"/>
      <c r="G163" s="53"/>
      <c r="H163" s="54"/>
    </row>
    <row r="164" spans="1:8" s="3" customFormat="1" ht="17.25" thickBot="1" x14ac:dyDescent="0.35">
      <c r="A164" s="12"/>
      <c r="B164" s="12"/>
      <c r="C164" s="12"/>
      <c r="D164" s="12"/>
      <c r="E164" s="12"/>
      <c r="F164" s="12"/>
      <c r="G164" s="55" t="s">
        <v>15</v>
      </c>
      <c r="H164" s="56">
        <f>SUM(G159:G163)</f>
        <v>7901.4878800000006</v>
      </c>
    </row>
    <row r="165" spans="1:8" s="3" customFormat="1" ht="17.25" thickBot="1" x14ac:dyDescent="0.35">
      <c r="A165" s="14" t="s">
        <v>16</v>
      </c>
      <c r="B165" s="14"/>
      <c r="C165" s="12"/>
      <c r="D165" s="12"/>
      <c r="E165" s="12"/>
      <c r="F165" s="12"/>
      <c r="G165" s="12"/>
      <c r="H165" s="13"/>
    </row>
    <row r="166" spans="1:8" s="3" customFormat="1" ht="16.5" x14ac:dyDescent="0.3">
      <c r="A166" s="57" t="s">
        <v>7</v>
      </c>
      <c r="B166" s="58"/>
      <c r="C166" s="59"/>
      <c r="D166" s="26" t="s">
        <v>8</v>
      </c>
      <c r="E166" s="26" t="s">
        <v>17</v>
      </c>
      <c r="F166" s="26" t="s">
        <v>10</v>
      </c>
      <c r="G166" s="60" t="s">
        <v>11</v>
      </c>
      <c r="H166" s="29"/>
    </row>
    <row r="167" spans="1:8" s="3" customFormat="1" ht="16.5" x14ac:dyDescent="0.3">
      <c r="A167" s="61" t="str">
        <f>+[1]recursos!$B$133</f>
        <v>VALVULAS DE COMPUERTA DE 2"</v>
      </c>
      <c r="B167" s="62"/>
      <c r="C167" s="63"/>
      <c r="D167" s="64" t="s">
        <v>65</v>
      </c>
      <c r="E167" s="65">
        <f>+[1]recursos!$E$133</f>
        <v>431900.6</v>
      </c>
      <c r="F167" s="65">
        <v>1</v>
      </c>
      <c r="G167" s="67">
        <f>E167*F167</f>
        <v>431900.6</v>
      </c>
      <c r="H167" s="37"/>
    </row>
    <row r="168" spans="1:8" s="3" customFormat="1" ht="16.5" x14ac:dyDescent="0.3">
      <c r="A168" s="61" t="str">
        <f>+[1]recursos!$B$119</f>
        <v>LUBRICANTE PVC 500 GR</v>
      </c>
      <c r="B168" s="62"/>
      <c r="C168" s="63"/>
      <c r="D168" s="64" t="s">
        <v>66</v>
      </c>
      <c r="E168" s="65">
        <f>+[1]recursos!$E$119</f>
        <v>25886.78</v>
      </c>
      <c r="F168" s="65">
        <v>0.1</v>
      </c>
      <c r="G168" s="67">
        <f>E168*F168</f>
        <v>2588.6779999999999</v>
      </c>
      <c r="H168" s="37"/>
    </row>
    <row r="169" spans="1:8" s="3" customFormat="1" ht="16.5" x14ac:dyDescent="0.3">
      <c r="A169" s="61" t="str">
        <f>+[1]recursos!$B$129</f>
        <v>UNION O TEE DE 2"</v>
      </c>
      <c r="B169" s="62"/>
      <c r="C169" s="63"/>
      <c r="D169" s="64" t="s">
        <v>18</v>
      </c>
      <c r="E169" s="65">
        <f>+[1]recursos!$E$129</f>
        <v>14123.35</v>
      </c>
      <c r="F169" s="65">
        <v>2</v>
      </c>
      <c r="G169" s="67">
        <f>E169*F169</f>
        <v>28246.7</v>
      </c>
      <c r="H169" s="37"/>
    </row>
    <row r="170" spans="1:8" s="3" customFormat="1" ht="16.5" x14ac:dyDescent="0.3">
      <c r="A170" s="61" t="str">
        <f>+[1]recursos!$B$134</f>
        <v>TEFLON</v>
      </c>
      <c r="B170" s="62"/>
      <c r="C170" s="63"/>
      <c r="D170" s="64" t="s">
        <v>18</v>
      </c>
      <c r="E170" s="65">
        <f>+[1]recursos!$E$134</f>
        <v>5854.59</v>
      </c>
      <c r="F170" s="65">
        <v>0.5</v>
      </c>
      <c r="G170" s="67">
        <f>E170*F170</f>
        <v>2927.2950000000001</v>
      </c>
      <c r="H170" s="37"/>
    </row>
    <row r="171" spans="1:8" s="3" customFormat="1" ht="16.5" x14ac:dyDescent="0.3">
      <c r="A171" s="61" t="str">
        <f>+[1]recursos!$B$136</f>
        <v>SOLDAURA PVC 1/8 GALON</v>
      </c>
      <c r="B171" s="62"/>
      <c r="C171" s="63"/>
      <c r="D171" s="64" t="s">
        <v>67</v>
      </c>
      <c r="E171" s="65">
        <f>+[1]recursos!$E$136</f>
        <v>104548.24</v>
      </c>
      <c r="F171" s="65">
        <v>0.05</v>
      </c>
      <c r="G171" s="67">
        <f>E171*F171</f>
        <v>5227.4120000000003</v>
      </c>
      <c r="H171" s="37"/>
    </row>
    <row r="172" spans="1:8" s="3" customFormat="1" ht="16.5" x14ac:dyDescent="0.3">
      <c r="A172" s="61" t="s">
        <v>20</v>
      </c>
      <c r="B172" s="62"/>
      <c r="C172" s="63"/>
      <c r="D172" s="42"/>
      <c r="E172" s="42"/>
      <c r="F172" s="47">
        <v>0.05</v>
      </c>
      <c r="G172" s="75">
        <f>SUM(G167:G171)*F172</f>
        <v>23544.534250000001</v>
      </c>
      <c r="H172" s="37"/>
    </row>
    <row r="173" spans="1:8" s="3" customFormat="1" ht="16.5" x14ac:dyDescent="0.3">
      <c r="A173" s="61"/>
      <c r="B173" s="62"/>
      <c r="C173" s="63"/>
      <c r="D173" s="64"/>
      <c r="E173" s="65"/>
      <c r="F173" s="70"/>
      <c r="G173" s="67"/>
      <c r="H173" s="37"/>
    </row>
    <row r="174" spans="1:8" s="3" customFormat="1" ht="17.25" thickBot="1" x14ac:dyDescent="0.35">
      <c r="A174" s="76"/>
      <c r="B174" s="77"/>
      <c r="C174" s="78"/>
      <c r="D174" s="51"/>
      <c r="E174" s="51"/>
      <c r="F174" s="52"/>
      <c r="G174" s="79"/>
      <c r="H174" s="54"/>
    </row>
    <row r="175" spans="1:8" s="3" customFormat="1" ht="17.25" thickBot="1" x14ac:dyDescent="0.35">
      <c r="A175" s="12"/>
      <c r="B175" s="12"/>
      <c r="C175" s="12"/>
      <c r="D175" s="12"/>
      <c r="E175" s="12"/>
      <c r="F175" s="12"/>
      <c r="G175" s="55" t="s">
        <v>15</v>
      </c>
      <c r="H175" s="56">
        <f>SUM(G167:G174)</f>
        <v>494435.21925000002</v>
      </c>
    </row>
    <row r="176" spans="1:8" s="3" customFormat="1" ht="17.25" thickBot="1" x14ac:dyDescent="0.35">
      <c r="A176" s="14" t="s">
        <v>21</v>
      </c>
      <c r="B176" s="14"/>
      <c r="C176" s="12"/>
      <c r="D176" s="12"/>
      <c r="E176" s="12"/>
      <c r="F176" s="12"/>
      <c r="G176" s="12"/>
      <c r="H176" s="13"/>
    </row>
    <row r="177" spans="1:8" s="3" customFormat="1" ht="16.5" x14ac:dyDescent="0.3">
      <c r="A177" s="23" t="s">
        <v>22</v>
      </c>
      <c r="B177" s="25"/>
      <c r="C177" s="26" t="s">
        <v>23</v>
      </c>
      <c r="D177" s="26" t="s">
        <v>24</v>
      </c>
      <c r="E177" s="26" t="s">
        <v>25</v>
      </c>
      <c r="F177" s="26" t="s">
        <v>26</v>
      </c>
      <c r="G177" s="28" t="s">
        <v>11</v>
      </c>
      <c r="H177" s="29"/>
    </row>
    <row r="178" spans="1:8" s="3" customFormat="1" ht="16.5" x14ac:dyDescent="0.3">
      <c r="A178" s="61"/>
      <c r="B178" s="63"/>
      <c r="C178" s="145"/>
      <c r="D178" s="81"/>
      <c r="E178" s="81"/>
      <c r="F178" s="82"/>
      <c r="G178" s="65"/>
      <c r="H178" s="37"/>
    </row>
    <row r="179" spans="1:8" s="3" customFormat="1" ht="16.5" x14ac:dyDescent="0.3">
      <c r="A179" s="61"/>
      <c r="B179" s="63"/>
      <c r="C179" s="80"/>
      <c r="D179" s="81"/>
      <c r="E179" s="81"/>
      <c r="F179" s="117"/>
      <c r="G179" s="41"/>
      <c r="H179" s="37"/>
    </row>
    <row r="180" spans="1:8" s="3" customFormat="1" ht="16.5" x14ac:dyDescent="0.3">
      <c r="A180" s="61"/>
      <c r="B180" s="63"/>
      <c r="C180" s="80"/>
      <c r="D180" s="81"/>
      <c r="E180" s="81"/>
      <c r="F180" s="80"/>
      <c r="G180" s="41"/>
      <c r="H180" s="37"/>
    </row>
    <row r="181" spans="1:8" s="3" customFormat="1" ht="16.5" x14ac:dyDescent="0.3">
      <c r="A181" s="61"/>
      <c r="B181" s="63"/>
      <c r="C181" s="83"/>
      <c r="D181" s="64"/>
      <c r="E181" s="84"/>
      <c r="F181" s="41"/>
      <c r="G181" s="41"/>
      <c r="H181" s="37"/>
    </row>
    <row r="182" spans="1:8" s="3" customFormat="1" ht="17.25" thickBot="1" x14ac:dyDescent="0.35">
      <c r="A182" s="48"/>
      <c r="B182" s="50"/>
      <c r="C182" s="50"/>
      <c r="D182" s="50"/>
      <c r="E182" s="50"/>
      <c r="F182" s="50"/>
      <c r="G182" s="85"/>
      <c r="H182" s="37"/>
    </row>
    <row r="183" spans="1:8" s="3" customFormat="1" ht="17.25" thickBot="1" x14ac:dyDescent="0.35">
      <c r="A183" s="12"/>
      <c r="B183" s="12"/>
      <c r="C183" s="12"/>
      <c r="D183" s="12"/>
      <c r="E183" s="12"/>
      <c r="F183" s="12"/>
      <c r="G183" s="55" t="s">
        <v>15</v>
      </c>
      <c r="H183" s="56">
        <f>SUM(G178:G182)</f>
        <v>0</v>
      </c>
    </row>
    <row r="184" spans="1:8" s="3" customFormat="1" ht="17.25" thickBot="1" x14ac:dyDescent="0.35">
      <c r="A184" s="14" t="s">
        <v>27</v>
      </c>
      <c r="B184" s="14"/>
      <c r="C184" s="12"/>
      <c r="D184" s="12"/>
      <c r="E184" s="12"/>
      <c r="F184" s="12"/>
      <c r="G184" s="12"/>
      <c r="H184" s="13"/>
    </row>
    <row r="185" spans="1:8" s="3" customFormat="1" ht="16.5" x14ac:dyDescent="0.3">
      <c r="A185" s="86" t="s">
        <v>28</v>
      </c>
      <c r="B185" s="26"/>
      <c r="C185" s="26" t="s">
        <v>53</v>
      </c>
      <c r="D185" s="26" t="s">
        <v>30</v>
      </c>
      <c r="E185" s="27" t="s">
        <v>39</v>
      </c>
      <c r="F185" s="87" t="s">
        <v>37</v>
      </c>
      <c r="G185" s="60" t="s">
        <v>11</v>
      </c>
      <c r="H185" s="29"/>
    </row>
    <row r="186" spans="1:8" s="3" customFormat="1" ht="16.5" x14ac:dyDescent="0.3">
      <c r="A186" s="61" t="str">
        <f>'[1]MANO DE OBRA'!C28</f>
        <v>CUADRILLA DE ESPECIALIDAD 1X2</v>
      </c>
      <c r="B186" s="63"/>
      <c r="C186" s="105">
        <f>'[1]MANO DE OBRA'!I28</f>
        <v>208780</v>
      </c>
      <c r="D186" s="89">
        <v>0.89229999999999998</v>
      </c>
      <c r="E186" s="65">
        <f>(100%+D186)*C186</f>
        <v>395074.39400000003</v>
      </c>
      <c r="F186" s="41">
        <v>5</v>
      </c>
      <c r="G186" s="36">
        <f>E186/F186</f>
        <v>79014.878800000006</v>
      </c>
      <c r="H186" s="37"/>
    </row>
    <row r="187" spans="1:8" s="3" customFormat="1" ht="16.5" x14ac:dyDescent="0.3">
      <c r="A187" s="61"/>
      <c r="B187" s="63"/>
      <c r="C187" s="114"/>
      <c r="D187" s="64"/>
      <c r="E187" s="114"/>
      <c r="F187" s="41"/>
      <c r="G187" s="75"/>
      <c r="H187" s="37"/>
    </row>
    <row r="188" spans="1:8" s="3" customFormat="1" ht="16.5" x14ac:dyDescent="0.3">
      <c r="A188" s="61"/>
      <c r="B188" s="63"/>
      <c r="C188" s="114"/>
      <c r="D188" s="64"/>
      <c r="E188" s="114"/>
      <c r="F188" s="41"/>
      <c r="G188" s="75"/>
      <c r="H188" s="37"/>
    </row>
    <row r="189" spans="1:8" s="3" customFormat="1" ht="17.25" thickBot="1" x14ac:dyDescent="0.35">
      <c r="A189" s="76"/>
      <c r="B189" s="78"/>
      <c r="C189" s="78"/>
      <c r="D189" s="78"/>
      <c r="E189" s="78"/>
      <c r="F189" s="78"/>
      <c r="G189" s="77"/>
      <c r="H189" s="54"/>
    </row>
    <row r="190" spans="1:8" s="3" customFormat="1" ht="14.25" customHeight="1" thickBot="1" x14ac:dyDescent="0.35">
      <c r="A190" s="12"/>
      <c r="B190" s="12"/>
      <c r="C190" s="12"/>
      <c r="D190" s="12"/>
      <c r="E190" s="12"/>
      <c r="F190" s="12"/>
      <c r="G190" s="55" t="s">
        <v>15</v>
      </c>
      <c r="H190" s="56">
        <f>SUM(G186:G189)</f>
        <v>79014.878800000006</v>
      </c>
    </row>
    <row r="191" spans="1:8" s="3" customFormat="1" ht="14.25" customHeight="1" thickBot="1" x14ac:dyDescent="0.35">
      <c r="A191" s="12"/>
      <c r="B191" s="12"/>
      <c r="C191" s="12"/>
      <c r="D191" s="12"/>
      <c r="E191" s="12"/>
      <c r="F191" s="12"/>
      <c r="G191" s="91"/>
      <c r="H191" s="13"/>
    </row>
    <row r="192" spans="1:8" s="3" customFormat="1" ht="15" customHeight="1" thickBot="1" x14ac:dyDescent="0.35">
      <c r="A192" s="12"/>
      <c r="B192" s="12"/>
      <c r="C192" s="12"/>
      <c r="D192" s="12"/>
      <c r="E192" s="92" t="s">
        <v>31</v>
      </c>
      <c r="F192" s="93"/>
      <c r="G192" s="93"/>
      <c r="H192" s="106">
        <f>ROUND((H164+H175+H183+H190),0)</f>
        <v>581352</v>
      </c>
    </row>
    <row r="193" spans="1:10" s="3" customFormat="1" ht="16.5" x14ac:dyDescent="0.3">
      <c r="A193" s="12"/>
      <c r="B193" s="12"/>
      <c r="C193" s="12"/>
      <c r="D193" s="12"/>
      <c r="E193" s="92"/>
      <c r="F193" s="93"/>
      <c r="G193" s="93"/>
      <c r="H193" s="95"/>
    </row>
    <row r="194" spans="1:10" s="3" customFormat="1" ht="16.5" customHeight="1" x14ac:dyDescent="0.3">
      <c r="A194" s="15"/>
      <c r="B194" s="12"/>
      <c r="C194" s="12"/>
      <c r="D194" s="12"/>
      <c r="E194" s="92"/>
      <c r="F194" s="93"/>
      <c r="G194" s="93"/>
      <c r="H194" s="95"/>
    </row>
    <row r="195" spans="1:10" s="3" customFormat="1" ht="48" customHeight="1" x14ac:dyDescent="0.3">
      <c r="A195" s="15"/>
      <c r="B195" s="12"/>
      <c r="C195" s="12"/>
      <c r="D195" s="12"/>
      <c r="E195" s="92"/>
      <c r="F195" s="93"/>
      <c r="G195" s="93"/>
      <c r="H195" s="95"/>
    </row>
    <row r="196" spans="1:10" s="3" customFormat="1" ht="16.5" x14ac:dyDescent="0.3">
      <c r="A196" s="15"/>
      <c r="B196" s="12"/>
      <c r="C196" s="12"/>
      <c r="D196" s="12"/>
      <c r="E196" s="92"/>
      <c r="F196" s="93"/>
      <c r="G196" s="93"/>
      <c r="H196" s="95"/>
    </row>
    <row r="197" spans="1:10" s="3" customFormat="1" ht="17.25" thickBot="1" x14ac:dyDescent="0.35">
      <c r="A197" s="15"/>
      <c r="B197" s="12"/>
      <c r="C197" s="12"/>
      <c r="D197" s="12"/>
      <c r="E197" s="92"/>
      <c r="F197" s="93"/>
      <c r="G197" s="93"/>
      <c r="H197" s="95"/>
    </row>
    <row r="198" spans="1:10" s="3" customFormat="1" ht="11.25" customHeight="1" x14ac:dyDescent="0.2">
      <c r="A198" s="5" t="s">
        <v>1</v>
      </c>
      <c r="B198" s="6"/>
      <c r="C198" s="6"/>
      <c r="D198" s="6"/>
      <c r="E198" s="6"/>
      <c r="F198" s="6"/>
      <c r="G198" s="6"/>
      <c r="H198" s="7"/>
    </row>
    <row r="199" spans="1:10" s="3" customFormat="1" ht="12" customHeight="1" thickBot="1" x14ac:dyDescent="0.25">
      <c r="A199" s="8"/>
      <c r="B199" s="9"/>
      <c r="C199" s="9"/>
      <c r="D199" s="9"/>
      <c r="E199" s="9"/>
      <c r="F199" s="9"/>
      <c r="G199" s="9"/>
      <c r="H199" s="10"/>
    </row>
    <row r="200" spans="1:10" s="3" customFormat="1" ht="16.5" x14ac:dyDescent="0.3">
      <c r="A200" s="15"/>
      <c r="B200" s="12"/>
      <c r="C200" s="12"/>
      <c r="D200" s="12"/>
      <c r="E200" s="92"/>
      <c r="F200" s="93"/>
      <c r="G200" s="93"/>
      <c r="H200" s="95"/>
    </row>
    <row r="201" spans="1:10" s="3" customFormat="1" ht="16.5" x14ac:dyDescent="0.3">
      <c r="A201" s="11"/>
      <c r="B201" s="14"/>
      <c r="C201" s="12"/>
      <c r="D201" s="15"/>
      <c r="E201" s="14"/>
      <c r="F201" s="15"/>
      <c r="G201" s="14"/>
      <c r="H201" s="13"/>
    </row>
    <row r="202" spans="1:10" s="3" customFormat="1" ht="16.5" customHeight="1" x14ac:dyDescent="0.2">
      <c r="A202" s="16" t="s">
        <v>2</v>
      </c>
      <c r="B202" s="107" t="str">
        <f>'[1]PRESUPUESTO OFICIAL (Entidad)'!G31</f>
        <v>construccion caja para valvulas</v>
      </c>
      <c r="C202" s="107"/>
      <c r="D202" s="107"/>
      <c r="E202" s="107"/>
      <c r="F202" s="107"/>
      <c r="G202" s="19" t="s">
        <v>3</v>
      </c>
      <c r="H202" s="20" t="s">
        <v>68</v>
      </c>
      <c r="J202" s="3" t="s">
        <v>69</v>
      </c>
    </row>
    <row r="203" spans="1:10" s="3" customFormat="1" ht="16.5" x14ac:dyDescent="0.3">
      <c r="A203" s="11"/>
      <c r="B203" s="107"/>
      <c r="C203" s="107"/>
      <c r="D203" s="107"/>
      <c r="E203" s="107"/>
      <c r="F203" s="107"/>
      <c r="G203" s="19" t="s">
        <v>4</v>
      </c>
      <c r="H203" s="20" t="s">
        <v>18</v>
      </c>
    </row>
    <row r="204" spans="1:10" s="3" customFormat="1" ht="16.5" x14ac:dyDescent="0.3">
      <c r="A204" s="11"/>
      <c r="B204" s="120"/>
      <c r="C204" s="120"/>
      <c r="D204" s="120"/>
      <c r="E204" s="120"/>
      <c r="F204" s="120"/>
      <c r="G204" s="14"/>
      <c r="H204" s="22"/>
    </row>
    <row r="205" spans="1:10" s="3" customFormat="1" ht="16.5" x14ac:dyDescent="0.3">
      <c r="A205" s="14"/>
      <c r="B205" s="14"/>
      <c r="C205" s="12"/>
      <c r="D205" s="14"/>
      <c r="E205" s="14"/>
      <c r="F205" s="14"/>
      <c r="G205" s="14"/>
      <c r="H205" s="13"/>
    </row>
    <row r="206" spans="1:10" s="3" customFormat="1" ht="17.25" thickBot="1" x14ac:dyDescent="0.35">
      <c r="A206" s="14" t="s">
        <v>6</v>
      </c>
      <c r="B206" s="14"/>
      <c r="C206" s="12"/>
      <c r="D206" s="12"/>
      <c r="E206" s="12"/>
      <c r="F206" s="12"/>
      <c r="G206" s="12"/>
      <c r="H206" s="13"/>
    </row>
    <row r="207" spans="1:10" s="3" customFormat="1" ht="16.5" x14ac:dyDescent="0.3">
      <c r="A207" s="23" t="s">
        <v>7</v>
      </c>
      <c r="B207" s="24"/>
      <c r="C207" s="25"/>
      <c r="D207" s="26" t="s">
        <v>36</v>
      </c>
      <c r="E207" s="27" t="s">
        <v>9</v>
      </c>
      <c r="F207" s="26" t="s">
        <v>37</v>
      </c>
      <c r="G207" s="28" t="s">
        <v>11</v>
      </c>
      <c r="H207" s="29"/>
    </row>
    <row r="208" spans="1:10" s="3" customFormat="1" ht="16.5" x14ac:dyDescent="0.3">
      <c r="A208" s="30" t="s">
        <v>70</v>
      </c>
      <c r="B208" s="31"/>
      <c r="C208" s="32"/>
      <c r="D208" s="69" t="s">
        <v>71</v>
      </c>
      <c r="E208" s="69">
        <v>10000</v>
      </c>
      <c r="F208" s="80">
        <v>0.5</v>
      </c>
      <c r="G208" s="156">
        <f>+E208*F208</f>
        <v>5000</v>
      </c>
      <c r="H208" s="37"/>
    </row>
    <row r="209" spans="1:8" s="3" customFormat="1" ht="16.5" x14ac:dyDescent="0.3">
      <c r="A209" s="38" t="str">
        <f>[1]recursos!B20</f>
        <v>VIBRADOR (GAS/ELEC)</v>
      </c>
      <c r="B209" s="39"/>
      <c r="C209" s="40"/>
      <c r="D209" s="69" t="s">
        <v>41</v>
      </c>
      <c r="E209" s="80">
        <f>+[1]recursos!$E$20</f>
        <v>88953</v>
      </c>
      <c r="F209" s="80"/>
      <c r="G209" s="156">
        <f>+E209*F209</f>
        <v>0</v>
      </c>
      <c r="H209" s="37"/>
    </row>
    <row r="210" spans="1:8" s="3" customFormat="1" ht="16.5" x14ac:dyDescent="0.3">
      <c r="A210" s="38"/>
      <c r="B210" s="39"/>
      <c r="C210" s="40"/>
      <c r="D210" s="69"/>
      <c r="E210" s="80"/>
      <c r="F210" s="80"/>
      <c r="G210" s="156"/>
      <c r="H210" s="37"/>
    </row>
    <row r="211" spans="1:8" s="3" customFormat="1" ht="16.5" x14ac:dyDescent="0.3">
      <c r="A211" s="38"/>
      <c r="B211" s="39"/>
      <c r="C211" s="40"/>
      <c r="D211" s="69"/>
      <c r="E211" s="80"/>
      <c r="F211" s="80"/>
      <c r="G211" s="156"/>
      <c r="H211" s="37"/>
    </row>
    <row r="212" spans="1:8" s="3" customFormat="1" ht="16.5" x14ac:dyDescent="0.3">
      <c r="A212" s="38"/>
      <c r="B212" s="39"/>
      <c r="C212" s="40"/>
      <c r="D212" s="69"/>
      <c r="E212" s="34"/>
      <c r="F212" s="41"/>
      <c r="G212" s="36"/>
      <c r="H212" s="37"/>
    </row>
    <row r="213" spans="1:8" s="3" customFormat="1" ht="16.5" x14ac:dyDescent="0.3">
      <c r="A213" s="44" t="s">
        <v>14</v>
      </c>
      <c r="B213" s="45"/>
      <c r="C213" s="46"/>
      <c r="D213" s="42"/>
      <c r="E213" s="42"/>
      <c r="F213" s="47">
        <v>0.1</v>
      </c>
      <c r="G213" s="43">
        <v>0</v>
      </c>
      <c r="H213" s="37"/>
    </row>
    <row r="214" spans="1:8" s="3" customFormat="1" ht="17.25" thickBot="1" x14ac:dyDescent="0.35">
      <c r="A214" s="48"/>
      <c r="B214" s="49"/>
      <c r="C214" s="50"/>
      <c r="D214" s="51"/>
      <c r="E214" s="51"/>
      <c r="F214" s="52"/>
      <c r="G214" s="53"/>
      <c r="H214" s="54"/>
    </row>
    <row r="215" spans="1:8" s="3" customFormat="1" ht="17.25" thickBot="1" x14ac:dyDescent="0.35">
      <c r="A215" s="12"/>
      <c r="B215" s="12"/>
      <c r="C215" s="12"/>
      <c r="D215" s="12"/>
      <c r="E215" s="12"/>
      <c r="F215" s="12"/>
      <c r="G215" s="55" t="s">
        <v>15</v>
      </c>
      <c r="H215" s="56">
        <f>SUM(G208:G214)</f>
        <v>5000</v>
      </c>
    </row>
    <row r="216" spans="1:8" s="3" customFormat="1" ht="17.25" thickBot="1" x14ac:dyDescent="0.35">
      <c r="A216" s="14" t="s">
        <v>16</v>
      </c>
      <c r="B216" s="14"/>
      <c r="C216" s="12"/>
      <c r="D216" s="12"/>
      <c r="E216" s="12"/>
      <c r="F216" s="12"/>
      <c r="G216" s="12"/>
      <c r="H216" s="13"/>
    </row>
    <row r="217" spans="1:8" s="3" customFormat="1" ht="16.5" x14ac:dyDescent="0.3">
      <c r="A217" s="57" t="s">
        <v>7</v>
      </c>
      <c r="B217" s="58"/>
      <c r="C217" s="26"/>
      <c r="D217" s="26" t="s">
        <v>8</v>
      </c>
      <c r="E217" s="26" t="s">
        <v>17</v>
      </c>
      <c r="F217" s="26" t="s">
        <v>10</v>
      </c>
      <c r="G217" s="60" t="s">
        <v>11</v>
      </c>
      <c r="H217" s="29"/>
    </row>
    <row r="218" spans="1:8" s="3" customFormat="1" ht="16.5" x14ac:dyDescent="0.3">
      <c r="A218" s="61" t="str">
        <f>+'[1]APUS BASICOS'!$B$9</f>
        <v>CONCRETO 3000 PSI</v>
      </c>
      <c r="B218" s="62"/>
      <c r="C218" s="63"/>
      <c r="D218" s="64" t="s">
        <v>33</v>
      </c>
      <c r="E218" s="65">
        <f>+'[1]APUS BASICOS'!$H$47</f>
        <v>653660</v>
      </c>
      <c r="F218" s="65">
        <v>0.36</v>
      </c>
      <c r="G218" s="67">
        <f>E218*F218</f>
        <v>235317.6</v>
      </c>
      <c r="H218" s="37"/>
    </row>
    <row r="219" spans="1:8" s="3" customFormat="1" ht="16.5" x14ac:dyDescent="0.3">
      <c r="A219" s="61" t="s">
        <v>72</v>
      </c>
      <c r="B219" s="62"/>
      <c r="C219" s="63"/>
      <c r="D219" s="64" t="s">
        <v>18</v>
      </c>
      <c r="E219" s="65">
        <f>+[1]recursos!$E$54</f>
        <v>949</v>
      </c>
      <c r="F219" s="65">
        <v>220</v>
      </c>
      <c r="G219" s="67">
        <f>E219*F219</f>
        <v>208780</v>
      </c>
      <c r="H219" s="37"/>
    </row>
    <row r="220" spans="1:8" s="3" customFormat="1" ht="16.5" x14ac:dyDescent="0.3">
      <c r="A220" s="61" t="str">
        <f>+'[1]APUS BASICOS'!$B$321</f>
        <v>MORTERO 1:4 IMPERMEABILIZADO</v>
      </c>
      <c r="B220" s="62"/>
      <c r="C220" s="63"/>
      <c r="D220" s="64" t="s">
        <v>33</v>
      </c>
      <c r="E220" s="65">
        <f>+'[1]APUS BASICOS'!$H$366</f>
        <v>613980</v>
      </c>
      <c r="F220" s="65">
        <v>0.3</v>
      </c>
      <c r="G220" s="67">
        <f>E220*F220</f>
        <v>184194</v>
      </c>
      <c r="H220" s="37"/>
    </row>
    <row r="221" spans="1:8" s="3" customFormat="1" ht="16.5" x14ac:dyDescent="0.3">
      <c r="A221" s="61" t="s">
        <v>73</v>
      </c>
      <c r="B221" s="62"/>
      <c r="C221" s="63"/>
      <c r="D221" s="64" t="s">
        <v>66</v>
      </c>
      <c r="E221" s="65">
        <f>+'[1]APUS BASICOS'!$H$415</f>
        <v>10819</v>
      </c>
      <c r="F221" s="65">
        <v>16</v>
      </c>
      <c r="G221" s="67">
        <f>E221*F221</f>
        <v>173104</v>
      </c>
      <c r="H221" s="37"/>
    </row>
    <row r="222" spans="1:8" s="3" customFormat="1" ht="16.5" x14ac:dyDescent="0.3">
      <c r="A222" s="61"/>
      <c r="B222" s="62"/>
      <c r="C222" s="63"/>
      <c r="D222" s="71"/>
      <c r="E222" s="72"/>
      <c r="F222" s="116"/>
      <c r="G222" s="74"/>
      <c r="H222" s="37"/>
    </row>
    <row r="223" spans="1:8" s="3" customFormat="1" ht="16.5" x14ac:dyDescent="0.3">
      <c r="A223" s="61" t="s">
        <v>20</v>
      </c>
      <c r="B223" s="62"/>
      <c r="C223" s="63"/>
      <c r="D223" s="42"/>
      <c r="E223" s="42"/>
      <c r="F223" s="47">
        <v>0.05</v>
      </c>
      <c r="G223" s="75">
        <f>SUM(G218:G222)*F223</f>
        <v>40069.78</v>
      </c>
      <c r="H223" s="37"/>
    </row>
    <row r="224" spans="1:8" s="3" customFormat="1" ht="17.25" thickBot="1" x14ac:dyDescent="0.35">
      <c r="A224" s="76"/>
      <c r="B224" s="77"/>
      <c r="C224" s="78"/>
      <c r="D224" s="51"/>
      <c r="E224" s="51"/>
      <c r="F224" s="52"/>
      <c r="G224" s="79"/>
      <c r="H224" s="54"/>
    </row>
    <row r="225" spans="1:8" s="3" customFormat="1" ht="17.25" thickBot="1" x14ac:dyDescent="0.35">
      <c r="A225" s="12"/>
      <c r="B225" s="12"/>
      <c r="C225" s="12"/>
      <c r="D225" s="12"/>
      <c r="E225" s="12"/>
      <c r="F225" s="12"/>
      <c r="G225" s="55" t="s">
        <v>15</v>
      </c>
      <c r="H225" s="56">
        <f>SUM(G218:G224)</f>
        <v>841465.38</v>
      </c>
    </row>
    <row r="226" spans="1:8" s="3" customFormat="1" ht="17.25" thickBot="1" x14ac:dyDescent="0.35">
      <c r="A226" s="14" t="s">
        <v>21</v>
      </c>
      <c r="B226" s="14"/>
      <c r="C226" s="12"/>
      <c r="D226" s="12"/>
      <c r="E226" s="12"/>
      <c r="F226" s="12"/>
      <c r="G226" s="12"/>
      <c r="H226" s="13"/>
    </row>
    <row r="227" spans="1:8" s="3" customFormat="1" ht="16.5" x14ac:dyDescent="0.3">
      <c r="A227" s="23" t="s">
        <v>22</v>
      </c>
      <c r="B227" s="25"/>
      <c r="C227" s="26" t="s">
        <v>23</v>
      </c>
      <c r="D227" s="26" t="s">
        <v>24</v>
      </c>
      <c r="E227" s="26" t="s">
        <v>25</v>
      </c>
      <c r="F227" s="26" t="s">
        <v>26</v>
      </c>
      <c r="G227" s="28" t="s">
        <v>11</v>
      </c>
      <c r="H227" s="29"/>
    </row>
    <row r="228" spans="1:8" s="3" customFormat="1" ht="16.5" x14ac:dyDescent="0.3">
      <c r="A228" s="157" t="str">
        <f>+A219</f>
        <v>LADRILLO ROSADO 6*10*20</v>
      </c>
      <c r="B228" s="158"/>
      <c r="C228" s="132">
        <f>(2.5*F219)/1000</f>
        <v>0.55000000000000004</v>
      </c>
      <c r="D228" s="133">
        <v>18</v>
      </c>
      <c r="E228" s="133">
        <v>8</v>
      </c>
      <c r="F228" s="134">
        <v>1900</v>
      </c>
      <c r="G228" s="135">
        <f>E228*F228</f>
        <v>15200</v>
      </c>
      <c r="H228" s="37"/>
    </row>
    <row r="229" spans="1:8" s="3" customFormat="1" ht="16.5" x14ac:dyDescent="0.3">
      <c r="A229" s="61"/>
      <c r="B229" s="63"/>
      <c r="C229" s="145"/>
      <c r="D229" s="81"/>
      <c r="E229" s="35"/>
      <c r="F229" s="82" t="s">
        <v>74</v>
      </c>
      <c r="G229" s="65"/>
      <c r="H229" s="37"/>
    </row>
    <row r="230" spans="1:8" s="3" customFormat="1" ht="16.5" x14ac:dyDescent="0.3">
      <c r="A230" s="61"/>
      <c r="B230" s="63"/>
      <c r="C230" s="145"/>
      <c r="D230" s="64"/>
      <c r="E230" s="84"/>
      <c r="F230" s="41"/>
      <c r="G230" s="146"/>
      <c r="H230" s="37"/>
    </row>
    <row r="231" spans="1:8" s="3" customFormat="1" ht="17.25" thickBot="1" x14ac:dyDescent="0.35">
      <c r="A231" s="48"/>
      <c r="B231" s="50"/>
      <c r="C231" s="50"/>
      <c r="D231" s="50"/>
      <c r="E231" s="50"/>
      <c r="F231" s="50"/>
      <c r="G231" s="85"/>
      <c r="H231" s="37"/>
    </row>
    <row r="232" spans="1:8" s="3" customFormat="1" ht="17.25" thickBot="1" x14ac:dyDescent="0.35">
      <c r="A232" s="12"/>
      <c r="B232" s="12"/>
      <c r="C232" s="12"/>
      <c r="D232" s="12"/>
      <c r="E232" s="12"/>
      <c r="F232" s="12"/>
      <c r="G232" s="55" t="s">
        <v>15</v>
      </c>
      <c r="H232" s="56">
        <f>SUM(G228:G231)</f>
        <v>15200</v>
      </c>
    </row>
    <row r="233" spans="1:8" s="3" customFormat="1" ht="17.25" thickBot="1" x14ac:dyDescent="0.35">
      <c r="A233" s="14" t="s">
        <v>27</v>
      </c>
      <c r="B233" s="14"/>
      <c r="C233" s="12"/>
      <c r="D233" s="12"/>
      <c r="E233" s="12"/>
      <c r="F233" s="12"/>
      <c r="G233" s="12"/>
      <c r="H233" s="13"/>
    </row>
    <row r="234" spans="1:8" s="3" customFormat="1" ht="16.5" x14ac:dyDescent="0.3">
      <c r="A234" s="86" t="s">
        <v>28</v>
      </c>
      <c r="B234" s="26"/>
      <c r="C234" s="26" t="s">
        <v>75</v>
      </c>
      <c r="D234" s="26" t="s">
        <v>30</v>
      </c>
      <c r="E234" s="27" t="s">
        <v>39</v>
      </c>
      <c r="F234" s="87" t="s">
        <v>10</v>
      </c>
      <c r="G234" s="60" t="s">
        <v>11</v>
      </c>
      <c r="H234" s="29"/>
    </row>
    <row r="235" spans="1:8" s="3" customFormat="1" ht="16.5" x14ac:dyDescent="0.3">
      <c r="A235" s="61" t="str">
        <f>'[1]MANO DE OBRA'!C17</f>
        <v>CUADRILLA DE CONSTRUCCIÓN 1X1</v>
      </c>
      <c r="B235" s="63"/>
      <c r="C235" s="105">
        <f>'[1]MANO DE OBRA'!I17/8</f>
        <v>14828.125</v>
      </c>
      <c r="D235" s="89">
        <v>0.89229999999999998</v>
      </c>
      <c r="E235" s="65">
        <f>(100%+D235)*C235</f>
        <v>28059.260937500003</v>
      </c>
      <c r="F235" s="80">
        <v>15</v>
      </c>
      <c r="G235" s="36">
        <f>E235*F235</f>
        <v>420888.91406250006</v>
      </c>
      <c r="H235" s="37"/>
    </row>
    <row r="236" spans="1:8" s="3" customFormat="1" ht="16.5" x14ac:dyDescent="0.3">
      <c r="A236" s="61"/>
      <c r="B236" s="63"/>
      <c r="C236" s="105"/>
      <c r="D236" s="89"/>
      <c r="E236" s="65"/>
      <c r="F236" s="41"/>
      <c r="G236" s="36"/>
      <c r="H236" s="37"/>
    </row>
    <row r="237" spans="1:8" s="3" customFormat="1" ht="16.5" x14ac:dyDescent="0.3">
      <c r="A237" s="61"/>
      <c r="B237" s="63"/>
      <c r="C237" s="114"/>
      <c r="D237" s="64"/>
      <c r="E237" s="114"/>
      <c r="F237" s="41"/>
      <c r="G237" s="75"/>
      <c r="H237" s="37"/>
    </row>
    <row r="238" spans="1:8" s="3" customFormat="1" ht="16.5" x14ac:dyDescent="0.3">
      <c r="A238" s="61"/>
      <c r="B238" s="63"/>
      <c r="C238" s="114"/>
      <c r="D238" s="64"/>
      <c r="E238" s="114"/>
      <c r="F238" s="41"/>
      <c r="G238" s="75"/>
      <c r="H238" s="37"/>
    </row>
    <row r="239" spans="1:8" s="3" customFormat="1" ht="14.25" customHeight="1" thickBot="1" x14ac:dyDescent="0.35">
      <c r="A239" s="76"/>
      <c r="B239" s="78"/>
      <c r="C239" s="78"/>
      <c r="D239" s="78"/>
      <c r="E239" s="78"/>
      <c r="F239" s="78"/>
      <c r="G239" s="77"/>
      <c r="H239" s="54"/>
    </row>
    <row r="240" spans="1:8" s="3" customFormat="1" ht="14.25" customHeight="1" thickBot="1" x14ac:dyDescent="0.35">
      <c r="A240" s="12"/>
      <c r="B240" s="12"/>
      <c r="C240" s="12"/>
      <c r="D240" s="12"/>
      <c r="E240" s="12"/>
      <c r="F240" s="12"/>
      <c r="G240" s="55" t="s">
        <v>15</v>
      </c>
      <c r="H240" s="56">
        <f>SUM(G235:G239)</f>
        <v>420888.91406250006</v>
      </c>
    </row>
    <row r="241" spans="1:8" s="3" customFormat="1" ht="15" customHeight="1" thickBot="1" x14ac:dyDescent="0.35">
      <c r="A241" s="12"/>
      <c r="B241" s="12"/>
      <c r="C241" s="12"/>
      <c r="D241" s="12"/>
      <c r="E241" s="12"/>
      <c r="F241" s="12"/>
      <c r="G241" s="91"/>
      <c r="H241" s="13"/>
    </row>
    <row r="242" spans="1:8" ht="17.25" thickBot="1" x14ac:dyDescent="0.35">
      <c r="A242" s="12"/>
      <c r="B242" s="12"/>
      <c r="C242" s="12"/>
      <c r="D242" s="12"/>
      <c r="E242" s="55" t="s">
        <v>31</v>
      </c>
      <c r="F242" s="91"/>
      <c r="G242" s="91"/>
      <c r="H242" s="106">
        <f>ROUND((H215+H225+H232+H240),0)</f>
        <v>1282554</v>
      </c>
    </row>
    <row r="250" spans="1:8" ht="15" thickBot="1" x14ac:dyDescent="0.25"/>
    <row r="251" spans="1:8" x14ac:dyDescent="0.2">
      <c r="A251" s="5" t="s">
        <v>1</v>
      </c>
      <c r="B251" s="6"/>
      <c r="C251" s="6"/>
      <c r="D251" s="6"/>
      <c r="E251" s="6"/>
      <c r="F251" s="6"/>
      <c r="G251" s="6"/>
      <c r="H251" s="7"/>
    </row>
    <row r="252" spans="1:8" ht="15" thickBot="1" x14ac:dyDescent="0.25">
      <c r="A252" s="8"/>
      <c r="B252" s="9"/>
      <c r="C252" s="9"/>
      <c r="D252" s="9"/>
      <c r="E252" s="9"/>
      <c r="F252" s="9"/>
      <c r="G252" s="9"/>
      <c r="H252" s="10"/>
    </row>
    <row r="253" spans="1:8" ht="16.5" x14ac:dyDescent="0.3">
      <c r="A253" s="15"/>
      <c r="B253" s="12"/>
      <c r="C253" s="12"/>
      <c r="D253" s="12"/>
      <c r="E253" s="92"/>
      <c r="F253" s="93"/>
      <c r="G253" s="93"/>
      <c r="H253" s="95"/>
    </row>
    <row r="254" spans="1:8" ht="16.5" x14ac:dyDescent="0.3">
      <c r="A254" s="11"/>
      <c r="B254" s="14"/>
      <c r="C254" s="12"/>
      <c r="D254" s="15"/>
      <c r="E254" s="14"/>
      <c r="F254" s="15"/>
      <c r="G254" s="14"/>
      <c r="H254" s="13"/>
    </row>
    <row r="255" spans="1:8" ht="15.75" x14ac:dyDescent="0.2">
      <c r="A255" s="16" t="s">
        <v>2</v>
      </c>
      <c r="B255" s="107" t="str">
        <f>'[1]PRESUPUESTO OFICIAL (Entidad)'!G32</f>
        <v>Red electrica  3#6+1#8 A 8000</v>
      </c>
      <c r="C255" s="107"/>
      <c r="D255" s="107"/>
      <c r="E255" s="107"/>
      <c r="F255" s="107"/>
      <c r="G255" s="19" t="s">
        <v>3</v>
      </c>
      <c r="H255" s="20" t="s">
        <v>76</v>
      </c>
    </row>
    <row r="256" spans="1:8" ht="16.5" x14ac:dyDescent="0.3">
      <c r="A256" s="11"/>
      <c r="B256" s="107"/>
      <c r="C256" s="107"/>
      <c r="D256" s="107"/>
      <c r="E256" s="107"/>
      <c r="F256" s="107"/>
      <c r="G256" s="19" t="s">
        <v>4</v>
      </c>
      <c r="H256" s="20" t="s">
        <v>55</v>
      </c>
    </row>
    <row r="257" spans="1:8" ht="16.5" x14ac:dyDescent="0.3">
      <c r="A257" s="11"/>
      <c r="B257" s="120"/>
      <c r="C257" s="120"/>
      <c r="D257" s="120"/>
      <c r="E257" s="120"/>
      <c r="F257" s="120"/>
      <c r="G257" s="14"/>
      <c r="H257" s="22"/>
    </row>
    <row r="258" spans="1:8" ht="16.5" x14ac:dyDescent="0.3">
      <c r="A258" s="14"/>
      <c r="B258" s="14"/>
      <c r="C258" s="12"/>
      <c r="D258" s="14"/>
      <c r="E258" s="14"/>
      <c r="F258" s="14"/>
      <c r="G258" s="14"/>
      <c r="H258" s="13"/>
    </row>
    <row r="259" spans="1:8" ht="17.25" thickBot="1" x14ac:dyDescent="0.35">
      <c r="A259" s="14" t="s">
        <v>6</v>
      </c>
      <c r="B259" s="14"/>
      <c r="C259" s="12"/>
      <c r="D259" s="12"/>
      <c r="E259" s="12"/>
      <c r="F259" s="12"/>
      <c r="G259" s="12"/>
      <c r="H259" s="13"/>
    </row>
    <row r="260" spans="1:8" ht="16.5" x14ac:dyDescent="0.3">
      <c r="A260" s="23" t="s">
        <v>7</v>
      </c>
      <c r="B260" s="24"/>
      <c r="C260" s="25"/>
      <c r="D260" s="26" t="s">
        <v>36</v>
      </c>
      <c r="E260" s="27" t="s">
        <v>9</v>
      </c>
      <c r="F260" s="26" t="s">
        <v>37</v>
      </c>
      <c r="G260" s="28" t="s">
        <v>11</v>
      </c>
      <c r="H260" s="29"/>
    </row>
    <row r="261" spans="1:8" ht="16.5" x14ac:dyDescent="0.3">
      <c r="A261" s="30"/>
      <c r="B261" s="31"/>
      <c r="C261" s="32"/>
      <c r="D261" s="69"/>
      <c r="E261" s="69"/>
      <c r="F261" s="80"/>
      <c r="G261" s="156"/>
      <c r="H261" s="37"/>
    </row>
    <row r="262" spans="1:8" ht="16.5" x14ac:dyDescent="0.3">
      <c r="A262" s="38"/>
      <c r="B262" s="39"/>
      <c r="C262" s="40"/>
      <c r="D262" s="69"/>
      <c r="E262" s="80"/>
      <c r="F262" s="80"/>
      <c r="G262" s="156"/>
      <c r="H262" s="37"/>
    </row>
    <row r="263" spans="1:8" ht="16.5" x14ac:dyDescent="0.3">
      <c r="A263" s="38"/>
      <c r="B263" s="39"/>
      <c r="C263" s="40"/>
      <c r="D263" s="69"/>
      <c r="E263" s="80"/>
      <c r="F263" s="80"/>
      <c r="G263" s="156"/>
      <c r="H263" s="37"/>
    </row>
    <row r="264" spans="1:8" ht="16.5" x14ac:dyDescent="0.3">
      <c r="A264" s="38"/>
      <c r="B264" s="39"/>
      <c r="C264" s="40"/>
      <c r="D264" s="69"/>
      <c r="E264" s="80"/>
      <c r="F264" s="80"/>
      <c r="G264" s="156"/>
      <c r="H264" s="37"/>
    </row>
    <row r="265" spans="1:8" ht="16.5" x14ac:dyDescent="0.3">
      <c r="A265" s="38"/>
      <c r="B265" s="39"/>
      <c r="C265" s="40"/>
      <c r="D265" s="69"/>
      <c r="E265" s="34"/>
      <c r="F265" s="41"/>
      <c r="G265" s="36"/>
      <c r="H265" s="37"/>
    </row>
    <row r="266" spans="1:8" ht="16.5" x14ac:dyDescent="0.3">
      <c r="A266" s="44" t="s">
        <v>14</v>
      </c>
      <c r="B266" s="45"/>
      <c r="C266" s="46"/>
      <c r="D266" s="42"/>
      <c r="E266" s="42"/>
      <c r="F266" s="47">
        <v>0.1</v>
      </c>
      <c r="G266" s="43">
        <f>F266*H293</f>
        <v>0</v>
      </c>
      <c r="H266" s="37"/>
    </row>
    <row r="267" spans="1:8" ht="17.25" thickBot="1" x14ac:dyDescent="0.35">
      <c r="A267" s="48"/>
      <c r="B267" s="49"/>
      <c r="C267" s="50"/>
      <c r="D267" s="51"/>
      <c r="E267" s="51"/>
      <c r="F267" s="52"/>
      <c r="G267" s="53"/>
      <c r="H267" s="54"/>
    </row>
    <row r="268" spans="1:8" ht="17.25" thickBot="1" x14ac:dyDescent="0.35">
      <c r="A268" s="12"/>
      <c r="B268" s="12"/>
      <c r="C268" s="12"/>
      <c r="D268" s="12"/>
      <c r="E268" s="12"/>
      <c r="F268" s="12"/>
      <c r="G268" s="55" t="s">
        <v>15</v>
      </c>
      <c r="H268" s="56">
        <f>SUM(G261:G267)</f>
        <v>0</v>
      </c>
    </row>
    <row r="269" spans="1:8" ht="17.25" thickBot="1" x14ac:dyDescent="0.35">
      <c r="A269" s="14" t="s">
        <v>16</v>
      </c>
      <c r="B269" s="14"/>
      <c r="C269" s="12"/>
      <c r="D269" s="12"/>
      <c r="E269" s="12"/>
      <c r="F269" s="12"/>
      <c r="G269" s="12"/>
      <c r="H269" s="13"/>
    </row>
    <row r="270" spans="1:8" ht="16.5" x14ac:dyDescent="0.3">
      <c r="A270" s="57" t="s">
        <v>7</v>
      </c>
      <c r="B270" s="58"/>
      <c r="C270" s="59"/>
      <c r="D270" s="26" t="s">
        <v>8</v>
      </c>
      <c r="E270" s="26" t="s">
        <v>17</v>
      </c>
      <c r="F270" s="26" t="s">
        <v>10</v>
      </c>
      <c r="G270" s="60" t="s">
        <v>11</v>
      </c>
      <c r="H270" s="29"/>
    </row>
    <row r="271" spans="1:8" ht="16.5" x14ac:dyDescent="0.3">
      <c r="A271" s="61" t="str">
        <f>[1]recursos!B157</f>
        <v>TUBO CODUIT D 1" TRAMO DE 3M</v>
      </c>
      <c r="B271" s="62"/>
      <c r="C271" s="63"/>
      <c r="D271" s="64" t="s">
        <v>55</v>
      </c>
      <c r="E271" s="65">
        <f>[1]recursos!E157</f>
        <v>17415.8</v>
      </c>
      <c r="F271" s="80">
        <v>0.33333333333333331</v>
      </c>
      <c r="G271" s="67">
        <f t="shared" ref="G271:G276" si="1">E271*F271</f>
        <v>5805.2666666666664</v>
      </c>
      <c r="H271" s="37"/>
    </row>
    <row r="272" spans="1:8" ht="16.5" x14ac:dyDescent="0.3">
      <c r="A272" s="61" t="str">
        <f>[1]recursos!B158</f>
        <v>CABLE #6</v>
      </c>
      <c r="B272" s="62"/>
      <c r="C272" s="63"/>
      <c r="D272" s="64" t="s">
        <v>55</v>
      </c>
      <c r="E272" s="65">
        <f>[1]recursos!E158</f>
        <v>13015</v>
      </c>
      <c r="F272" s="80">
        <v>3</v>
      </c>
      <c r="G272" s="67">
        <f t="shared" si="1"/>
        <v>39045</v>
      </c>
      <c r="H272" s="37"/>
    </row>
    <row r="273" spans="1:8" ht="16.5" x14ac:dyDescent="0.3">
      <c r="A273" s="61" t="str">
        <f>[1]recursos!B159</f>
        <v>CABLE #8</v>
      </c>
      <c r="B273" s="62"/>
      <c r="C273" s="63"/>
      <c r="D273" s="64" t="s">
        <v>55</v>
      </c>
      <c r="E273" s="65">
        <f>[1]recursos!E159</f>
        <v>6267.5</v>
      </c>
      <c r="F273" s="80">
        <v>1</v>
      </c>
      <c r="G273" s="67">
        <f t="shared" si="1"/>
        <v>6267.5</v>
      </c>
      <c r="H273" s="37"/>
    </row>
    <row r="274" spans="1:8" ht="16.5" x14ac:dyDescent="0.3">
      <c r="A274" s="61" t="str">
        <f>[1]recursos!B162</f>
        <v>CURVAS PVC 1"</v>
      </c>
      <c r="B274" s="62"/>
      <c r="C274" s="63"/>
      <c r="D274" s="64" t="s">
        <v>18</v>
      </c>
      <c r="E274" s="65">
        <f>[1]recursos!E162</f>
        <v>7420</v>
      </c>
      <c r="F274" s="80">
        <v>1</v>
      </c>
      <c r="G274" s="67">
        <f t="shared" si="1"/>
        <v>7420</v>
      </c>
      <c r="H274" s="37"/>
    </row>
    <row r="275" spans="1:8" ht="16.5" x14ac:dyDescent="0.3">
      <c r="A275" s="61" t="str">
        <f>[1]recursos!B156</f>
        <v>DISCO DE CORTE</v>
      </c>
      <c r="B275" s="62"/>
      <c r="C275" s="63"/>
      <c r="D275" s="69" t="s">
        <v>18</v>
      </c>
      <c r="E275" s="65">
        <f>[1]recursos!E156</f>
        <v>35266.25</v>
      </c>
      <c r="F275" s="80">
        <v>0.1</v>
      </c>
      <c r="G275" s="67">
        <f t="shared" si="1"/>
        <v>3526.625</v>
      </c>
      <c r="H275" s="37"/>
    </row>
    <row r="276" spans="1:8" ht="16.5" x14ac:dyDescent="0.3">
      <c r="A276" s="61" t="s">
        <v>77</v>
      </c>
      <c r="B276" s="62"/>
      <c r="C276" s="63"/>
      <c r="D276" s="69" t="s">
        <v>33</v>
      </c>
      <c r="E276" s="65">
        <f>'[1]APUS BASICOS'!H309</f>
        <v>615506</v>
      </c>
      <c r="F276" s="145">
        <v>4.7242540228089377E-3</v>
      </c>
      <c r="G276" s="67">
        <f t="shared" si="1"/>
        <v>2907.8066965630378</v>
      </c>
      <c r="H276" s="37"/>
    </row>
    <row r="277" spans="1:8" ht="16.5" x14ac:dyDescent="0.3">
      <c r="A277" s="61" t="s">
        <v>20</v>
      </c>
      <c r="B277" s="62"/>
      <c r="C277" s="63"/>
      <c r="D277" s="42"/>
      <c r="E277" s="42"/>
      <c r="F277" s="47">
        <v>0.05</v>
      </c>
      <c r="G277" s="75">
        <f>SUM(G271:G276)*F277</f>
        <v>3248.609918161485</v>
      </c>
      <c r="H277" s="37"/>
    </row>
    <row r="278" spans="1:8" ht="17.25" thickBot="1" x14ac:dyDescent="0.35">
      <c r="A278" s="76"/>
      <c r="B278" s="77"/>
      <c r="C278" s="78"/>
      <c r="D278" s="51"/>
      <c r="E278" s="51"/>
      <c r="F278" s="52"/>
      <c r="G278" s="79"/>
      <c r="H278" s="54"/>
    </row>
    <row r="279" spans="1:8" ht="17.25" thickBot="1" x14ac:dyDescent="0.35">
      <c r="A279" s="12"/>
      <c r="B279" s="12"/>
      <c r="C279" s="12"/>
      <c r="D279" s="12"/>
      <c r="E279" s="12"/>
      <c r="F279" s="12"/>
      <c r="G279" s="55" t="s">
        <v>15</v>
      </c>
      <c r="H279" s="56">
        <f>SUM(G271:G278)</f>
        <v>68220.80828139119</v>
      </c>
    </row>
    <row r="280" spans="1:8" ht="17.25" thickBot="1" x14ac:dyDescent="0.35">
      <c r="A280" s="14" t="s">
        <v>21</v>
      </c>
      <c r="B280" s="14"/>
      <c r="C280" s="12"/>
      <c r="D280" s="12"/>
      <c r="E280" s="12"/>
      <c r="F280" s="12"/>
      <c r="G280" s="12"/>
      <c r="H280" s="13"/>
    </row>
    <row r="281" spans="1:8" ht="16.5" x14ac:dyDescent="0.3">
      <c r="A281" s="23" t="s">
        <v>22</v>
      </c>
      <c r="B281" s="25"/>
      <c r="C281" s="26" t="s">
        <v>23</v>
      </c>
      <c r="D281" s="26" t="s">
        <v>24</v>
      </c>
      <c r="E281" s="26" t="s">
        <v>25</v>
      </c>
      <c r="F281" s="26" t="s">
        <v>26</v>
      </c>
      <c r="G281" s="28" t="s">
        <v>11</v>
      </c>
      <c r="H281" s="29"/>
    </row>
    <row r="282" spans="1:8" ht="16.5" x14ac:dyDescent="0.3">
      <c r="A282" s="61"/>
      <c r="B282" s="63"/>
      <c r="C282" s="145"/>
      <c r="D282" s="81"/>
      <c r="E282" s="81"/>
      <c r="F282" s="82"/>
      <c r="G282" s="65"/>
      <c r="H282" s="37"/>
    </row>
    <row r="283" spans="1:8" ht="16.5" x14ac:dyDescent="0.3">
      <c r="A283" s="61"/>
      <c r="B283" s="63"/>
      <c r="C283" s="80"/>
      <c r="D283" s="81"/>
      <c r="E283" s="81"/>
      <c r="F283" s="117"/>
      <c r="G283" s="41"/>
      <c r="H283" s="37"/>
    </row>
    <row r="284" spans="1:8" ht="16.5" x14ac:dyDescent="0.3">
      <c r="A284" s="61"/>
      <c r="B284" s="63"/>
      <c r="C284" s="80"/>
      <c r="D284" s="81"/>
      <c r="E284" s="81"/>
      <c r="F284" s="80"/>
      <c r="G284" s="41"/>
      <c r="H284" s="37"/>
    </row>
    <row r="285" spans="1:8" ht="16.5" x14ac:dyDescent="0.3">
      <c r="A285" s="61"/>
      <c r="B285" s="63"/>
      <c r="C285" s="83"/>
      <c r="D285" s="64"/>
      <c r="E285" s="84"/>
      <c r="F285" s="41"/>
      <c r="G285" s="41"/>
      <c r="H285" s="37"/>
    </row>
    <row r="286" spans="1:8" ht="17.25" thickBot="1" x14ac:dyDescent="0.35">
      <c r="A286" s="48"/>
      <c r="B286" s="50"/>
      <c r="C286" s="50"/>
      <c r="D286" s="50"/>
      <c r="E286" s="50"/>
      <c r="F286" s="50"/>
      <c r="G286" s="85"/>
      <c r="H286" s="37"/>
    </row>
    <row r="287" spans="1:8" ht="17.25" thickBot="1" x14ac:dyDescent="0.35">
      <c r="A287" s="12"/>
      <c r="B287" s="12"/>
      <c r="C287" s="12"/>
      <c r="D287" s="12"/>
      <c r="E287" s="12"/>
      <c r="F287" s="12"/>
      <c r="G287" s="55" t="s">
        <v>15</v>
      </c>
      <c r="H287" s="56">
        <f>SUM(G282:G286)</f>
        <v>0</v>
      </c>
    </row>
    <row r="288" spans="1:8" ht="17.25" thickBot="1" x14ac:dyDescent="0.35">
      <c r="A288" s="14" t="s">
        <v>27</v>
      </c>
      <c r="B288" s="14"/>
      <c r="C288" s="12"/>
      <c r="D288" s="12"/>
      <c r="E288" s="12"/>
      <c r="F288" s="12"/>
      <c r="G288" s="12"/>
      <c r="H288" s="13"/>
    </row>
    <row r="289" spans="1:8" ht="16.5" x14ac:dyDescent="0.3">
      <c r="A289" s="86" t="s">
        <v>28</v>
      </c>
      <c r="B289" s="26"/>
      <c r="C289" s="26" t="s">
        <v>53</v>
      </c>
      <c r="D289" s="26" t="s">
        <v>30</v>
      </c>
      <c r="E289" s="27" t="s">
        <v>39</v>
      </c>
      <c r="F289" s="87" t="s">
        <v>37</v>
      </c>
      <c r="G289" s="60" t="s">
        <v>11</v>
      </c>
      <c r="H289" s="29"/>
    </row>
    <row r="290" spans="1:8" ht="16.5" x14ac:dyDescent="0.3">
      <c r="A290" s="61" t="str">
        <f>'[1]MANO DE OBRA'!C30</f>
        <v>CUADRILLA ELECTRICA 2X1</v>
      </c>
      <c r="B290" s="63"/>
      <c r="C290" s="105">
        <f>'[1]MANO DE OBRA'!I30</f>
        <v>246740</v>
      </c>
      <c r="D290" s="89">
        <v>0.89</v>
      </c>
      <c r="E290" s="65">
        <f>(100%+D290)*C290</f>
        <v>466338.60000000003</v>
      </c>
      <c r="F290" s="80">
        <v>25</v>
      </c>
      <c r="G290" s="36">
        <f>E290/F290</f>
        <v>18653.544000000002</v>
      </c>
      <c r="H290" s="37"/>
    </row>
    <row r="291" spans="1:8" ht="16.5" x14ac:dyDescent="0.3">
      <c r="A291" s="61"/>
      <c r="B291" s="63"/>
      <c r="C291" s="105"/>
      <c r="D291" s="89"/>
      <c r="E291" s="65"/>
      <c r="F291" s="41"/>
      <c r="G291" s="36"/>
      <c r="H291" s="37"/>
    </row>
    <row r="292" spans="1:8" ht="16.5" x14ac:dyDescent="0.3">
      <c r="A292" s="61"/>
      <c r="B292" s="63"/>
      <c r="C292" s="114"/>
      <c r="D292" s="64"/>
      <c r="E292" s="114"/>
      <c r="F292" s="41"/>
      <c r="G292" s="75"/>
      <c r="H292" s="37"/>
    </row>
    <row r="293" spans="1:8" ht="17.25" thickBot="1" x14ac:dyDescent="0.35">
      <c r="A293" s="76"/>
      <c r="B293" s="78"/>
      <c r="C293" s="78"/>
      <c r="D293" s="78"/>
      <c r="E293" s="78"/>
      <c r="F293" s="78"/>
      <c r="G293" s="77"/>
      <c r="H293" s="54"/>
    </row>
    <row r="294" spans="1:8" ht="17.25" thickBot="1" x14ac:dyDescent="0.35">
      <c r="A294" s="12"/>
      <c r="B294" s="12"/>
      <c r="C294" s="12"/>
      <c r="D294" s="12"/>
      <c r="E294" s="12"/>
      <c r="F294" s="12"/>
      <c r="G294" s="55" t="s">
        <v>15</v>
      </c>
      <c r="H294" s="56">
        <f>SUM(G290:G293)</f>
        <v>18653.544000000002</v>
      </c>
    </row>
    <row r="295" spans="1:8" ht="17.25" thickBot="1" x14ac:dyDescent="0.35">
      <c r="A295" s="12"/>
      <c r="B295" s="12"/>
      <c r="C295" s="12"/>
      <c r="D295" s="12"/>
      <c r="E295" s="12"/>
      <c r="F295" s="12"/>
      <c r="G295" s="91"/>
      <c r="H295" s="13"/>
    </row>
    <row r="296" spans="1:8" ht="17.25" thickBot="1" x14ac:dyDescent="0.35">
      <c r="A296" s="12"/>
      <c r="B296" s="12"/>
      <c r="C296" s="12"/>
      <c r="D296" s="12"/>
      <c r="E296" s="92" t="s">
        <v>31</v>
      </c>
      <c r="F296" s="93"/>
      <c r="G296" s="93"/>
      <c r="H296" s="159">
        <f>ROUND((H268+H279+H287+H294),0)</f>
        <v>86874</v>
      </c>
    </row>
    <row r="301" spans="1:8" ht="44.25" customHeight="1" x14ac:dyDescent="0.2"/>
    <row r="302" spans="1:8" ht="15" thickBot="1" x14ac:dyDescent="0.25"/>
    <row r="303" spans="1:8" x14ac:dyDescent="0.2">
      <c r="A303" s="5" t="s">
        <v>1</v>
      </c>
      <c r="B303" s="6"/>
      <c r="C303" s="6"/>
      <c r="D303" s="6"/>
      <c r="E303" s="6"/>
      <c r="F303" s="6"/>
      <c r="G303" s="6"/>
      <c r="H303" s="7"/>
    </row>
    <row r="304" spans="1:8" ht="15" thickBot="1" x14ac:dyDescent="0.25">
      <c r="A304" s="8"/>
      <c r="B304" s="9"/>
      <c r="C304" s="9"/>
      <c r="D304" s="9"/>
      <c r="E304" s="9"/>
      <c r="F304" s="9"/>
      <c r="G304" s="9"/>
      <c r="H304" s="10"/>
    </row>
    <row r="305" spans="1:8" ht="16.5" x14ac:dyDescent="0.3">
      <c r="A305" s="15"/>
      <c r="B305" s="12"/>
      <c r="C305" s="12"/>
      <c r="D305" s="12"/>
      <c r="E305" s="92"/>
      <c r="F305" s="93"/>
      <c r="G305" s="93"/>
      <c r="H305" s="95"/>
    </row>
    <row r="306" spans="1:8" ht="16.5" x14ac:dyDescent="0.3">
      <c r="A306" s="11"/>
      <c r="B306" s="14"/>
      <c r="C306" s="12"/>
      <c r="D306" s="15"/>
      <c r="E306" s="14"/>
      <c r="F306" s="15"/>
      <c r="G306" s="14"/>
      <c r="H306" s="13"/>
    </row>
    <row r="307" spans="1:8" ht="15.75" x14ac:dyDescent="0.2">
      <c r="A307" s="16" t="s">
        <v>2</v>
      </c>
      <c r="B307" s="107" t="str">
        <f>'[1]PRESUPUESTO OFICIAL (Entidad)'!G33</f>
        <v>construccion caja de inspección 1.0m*1,0m*0,6m</v>
      </c>
      <c r="C307" s="107"/>
      <c r="D307" s="107"/>
      <c r="E307" s="107"/>
      <c r="F307" s="107"/>
      <c r="G307" s="19" t="s">
        <v>3</v>
      </c>
      <c r="H307" s="20" t="s">
        <v>78</v>
      </c>
    </row>
    <row r="308" spans="1:8" ht="16.5" x14ac:dyDescent="0.3">
      <c r="A308" s="11"/>
      <c r="B308" s="107"/>
      <c r="C308" s="107"/>
      <c r="D308" s="107"/>
      <c r="E308" s="107"/>
      <c r="F308" s="107"/>
      <c r="G308" s="19" t="s">
        <v>4</v>
      </c>
      <c r="H308" s="20" t="s">
        <v>18</v>
      </c>
    </row>
    <row r="309" spans="1:8" ht="16.5" x14ac:dyDescent="0.3">
      <c r="A309" s="11"/>
      <c r="B309" s="120"/>
      <c r="C309" s="120"/>
      <c r="D309" s="120"/>
      <c r="E309" s="120"/>
      <c r="F309" s="120"/>
      <c r="G309" s="14"/>
      <c r="H309" s="22"/>
    </row>
    <row r="310" spans="1:8" ht="16.5" x14ac:dyDescent="0.3">
      <c r="A310" s="14"/>
      <c r="B310" s="14"/>
      <c r="C310" s="12"/>
      <c r="D310" s="14"/>
      <c r="E310" s="14"/>
      <c r="F310" s="14"/>
      <c r="G310" s="14"/>
      <c r="H310" s="13"/>
    </row>
    <row r="311" spans="1:8" ht="17.25" thickBot="1" x14ac:dyDescent="0.35">
      <c r="A311" s="14" t="s">
        <v>6</v>
      </c>
      <c r="B311" s="14"/>
      <c r="C311" s="12"/>
      <c r="D311" s="12"/>
      <c r="E311" s="12"/>
      <c r="F311" s="12"/>
      <c r="G311" s="12"/>
      <c r="H311" s="13"/>
    </row>
    <row r="312" spans="1:8" ht="16.5" x14ac:dyDescent="0.3">
      <c r="A312" s="23" t="s">
        <v>7</v>
      </c>
      <c r="B312" s="24"/>
      <c r="C312" s="25"/>
      <c r="D312" s="26" t="s">
        <v>36</v>
      </c>
      <c r="E312" s="27" t="s">
        <v>9</v>
      </c>
      <c r="F312" s="26" t="s">
        <v>37</v>
      </c>
      <c r="G312" s="28" t="s">
        <v>11</v>
      </c>
      <c r="H312" s="29"/>
    </row>
    <row r="313" spans="1:8" ht="16.5" x14ac:dyDescent="0.3">
      <c r="A313" s="30" t="s">
        <v>70</v>
      </c>
      <c r="B313" s="31"/>
      <c r="C313" s="32"/>
      <c r="D313" s="69" t="s">
        <v>71</v>
      </c>
      <c r="E313" s="69">
        <v>10000</v>
      </c>
      <c r="F313" s="80">
        <v>0.5</v>
      </c>
      <c r="G313" s="156">
        <f>+E313*F313</f>
        <v>5000</v>
      </c>
      <c r="H313" s="37"/>
    </row>
    <row r="314" spans="1:8" ht="16.5" x14ac:dyDescent="0.3">
      <c r="A314" s="38" t="str">
        <f>[1]recursos!B20</f>
        <v>VIBRADOR (GAS/ELEC)</v>
      </c>
      <c r="B314" s="39"/>
      <c r="C314" s="40"/>
      <c r="D314" s="69" t="s">
        <v>41</v>
      </c>
      <c r="E314" s="80">
        <f>+[1]recursos!$E$20</f>
        <v>88953</v>
      </c>
      <c r="F314" s="80">
        <v>3.333362766652341E-2</v>
      </c>
      <c r="G314" s="156">
        <f>+E314*F314</f>
        <v>2965.126181820257</v>
      </c>
      <c r="H314" s="37"/>
    </row>
    <row r="315" spans="1:8" ht="16.5" x14ac:dyDescent="0.3">
      <c r="A315" s="38"/>
      <c r="B315" s="39"/>
      <c r="C315" s="40"/>
      <c r="D315" s="69"/>
      <c r="E315" s="80"/>
      <c r="F315" s="80"/>
      <c r="G315" s="156"/>
      <c r="H315" s="37"/>
    </row>
    <row r="316" spans="1:8" ht="16.5" x14ac:dyDescent="0.3">
      <c r="A316" s="38"/>
      <c r="B316" s="39"/>
      <c r="C316" s="40"/>
      <c r="D316" s="69"/>
      <c r="E316" s="80"/>
      <c r="F316" s="80"/>
      <c r="G316" s="156"/>
      <c r="H316" s="37"/>
    </row>
    <row r="317" spans="1:8" ht="16.5" x14ac:dyDescent="0.3">
      <c r="A317" s="38"/>
      <c r="B317" s="39"/>
      <c r="C317" s="40"/>
      <c r="D317" s="69"/>
      <c r="E317" s="34"/>
      <c r="F317" s="41"/>
      <c r="G317" s="36"/>
      <c r="H317" s="37"/>
    </row>
    <row r="318" spans="1:8" ht="16.5" x14ac:dyDescent="0.3">
      <c r="A318" s="44" t="s">
        <v>14</v>
      </c>
      <c r="B318" s="45"/>
      <c r="C318" s="46"/>
      <c r="D318" s="42"/>
      <c r="E318" s="42"/>
      <c r="F318" s="47">
        <v>0.1</v>
      </c>
      <c r="G318" s="43">
        <f>F318*H345</f>
        <v>42088.891406250012</v>
      </c>
      <c r="H318" s="37"/>
    </row>
    <row r="319" spans="1:8" ht="17.25" thickBot="1" x14ac:dyDescent="0.35">
      <c r="A319" s="48"/>
      <c r="B319" s="49"/>
      <c r="C319" s="50"/>
      <c r="D319" s="51"/>
      <c r="E319" s="51"/>
      <c r="F319" s="52"/>
      <c r="G319" s="53"/>
      <c r="H319" s="54"/>
    </row>
    <row r="320" spans="1:8" ht="17.25" thickBot="1" x14ac:dyDescent="0.35">
      <c r="A320" s="12"/>
      <c r="B320" s="12"/>
      <c r="C320" s="12"/>
      <c r="D320" s="12"/>
      <c r="E320" s="12"/>
      <c r="F320" s="12"/>
      <c r="G320" s="55" t="s">
        <v>15</v>
      </c>
      <c r="H320" s="56">
        <f>SUM(G313:G319)</f>
        <v>50054.017588070266</v>
      </c>
    </row>
    <row r="321" spans="1:8" ht="17.25" thickBot="1" x14ac:dyDescent="0.35">
      <c r="A321" s="14" t="s">
        <v>16</v>
      </c>
      <c r="B321" s="14"/>
      <c r="C321" s="12"/>
      <c r="D321" s="12"/>
      <c r="E321" s="12"/>
      <c r="F321" s="12"/>
      <c r="G321" s="12"/>
      <c r="H321" s="13"/>
    </row>
    <row r="322" spans="1:8" ht="16.5" x14ac:dyDescent="0.3">
      <c r="A322" s="57" t="s">
        <v>7</v>
      </c>
      <c r="B322" s="58"/>
      <c r="C322" s="26"/>
      <c r="D322" s="26" t="s">
        <v>8</v>
      </c>
      <c r="E322" s="26" t="s">
        <v>17</v>
      </c>
      <c r="F322" s="26" t="s">
        <v>10</v>
      </c>
      <c r="G322" s="60" t="s">
        <v>11</v>
      </c>
      <c r="H322" s="29"/>
    </row>
    <row r="323" spans="1:8" ht="16.5" x14ac:dyDescent="0.3">
      <c r="A323" s="61" t="str">
        <f>+'[1]APUS BASICOS'!$B$9</f>
        <v>CONCRETO 3000 PSI</v>
      </c>
      <c r="B323" s="62"/>
      <c r="C323" s="63"/>
      <c r="D323" s="64" t="s">
        <v>33</v>
      </c>
      <c r="E323" s="65">
        <f>+'[1]APUS BASICOS'!$H$47</f>
        <v>653660</v>
      </c>
      <c r="F323" s="65">
        <v>0.36</v>
      </c>
      <c r="G323" s="67">
        <f>E323*F323</f>
        <v>235317.6</v>
      </c>
      <c r="H323" s="37"/>
    </row>
    <row r="324" spans="1:8" ht="16.5" x14ac:dyDescent="0.3">
      <c r="A324" s="61" t="s">
        <v>72</v>
      </c>
      <c r="B324" s="62"/>
      <c r="C324" s="63"/>
      <c r="D324" s="64" t="s">
        <v>18</v>
      </c>
      <c r="E324" s="65">
        <f>+[1]recursos!$E$54</f>
        <v>949</v>
      </c>
      <c r="F324" s="65">
        <v>220</v>
      </c>
      <c r="G324" s="67">
        <f>E324*F324</f>
        <v>208780</v>
      </c>
      <c r="H324" s="37"/>
    </row>
    <row r="325" spans="1:8" ht="16.5" x14ac:dyDescent="0.3">
      <c r="A325" s="61" t="str">
        <f>+'[1]APUS BASICOS'!$B$321</f>
        <v>MORTERO 1:4 IMPERMEABILIZADO</v>
      </c>
      <c r="B325" s="62"/>
      <c r="C325" s="63"/>
      <c r="D325" s="64" t="s">
        <v>33</v>
      </c>
      <c r="E325" s="65">
        <f>+'[1]APUS BASICOS'!$H$366</f>
        <v>613980</v>
      </c>
      <c r="F325" s="65">
        <v>0.3</v>
      </c>
      <c r="G325" s="67">
        <f>E325*F325</f>
        <v>184194</v>
      </c>
      <c r="H325" s="37"/>
    </row>
    <row r="326" spans="1:8" ht="16.5" x14ac:dyDescent="0.3">
      <c r="A326" s="61" t="s">
        <v>73</v>
      </c>
      <c r="B326" s="62"/>
      <c r="C326" s="63"/>
      <c r="D326" s="64" t="s">
        <v>66</v>
      </c>
      <c r="E326" s="65">
        <f>+'[1]APUS BASICOS'!$H$415</f>
        <v>10819</v>
      </c>
      <c r="F326" s="65">
        <v>16</v>
      </c>
      <c r="G326" s="67">
        <f>E326*F326</f>
        <v>173104</v>
      </c>
      <c r="H326" s="37"/>
    </row>
    <row r="327" spans="1:8" ht="16.5" x14ac:dyDescent="0.3">
      <c r="A327" s="61"/>
      <c r="B327" s="62"/>
      <c r="C327" s="63"/>
      <c r="D327" s="71"/>
      <c r="E327" s="72"/>
      <c r="F327" s="116"/>
      <c r="G327" s="74"/>
      <c r="H327" s="37"/>
    </row>
    <row r="328" spans="1:8" ht="16.5" x14ac:dyDescent="0.3">
      <c r="A328" s="61" t="s">
        <v>20</v>
      </c>
      <c r="B328" s="62"/>
      <c r="C328" s="63"/>
      <c r="D328" s="42"/>
      <c r="E328" s="42"/>
      <c r="F328" s="47">
        <v>0.05</v>
      </c>
      <c r="G328" s="75">
        <f>SUM(G323:G327)*F328</f>
        <v>40069.78</v>
      </c>
      <c r="H328" s="37"/>
    </row>
    <row r="329" spans="1:8" ht="17.25" thickBot="1" x14ac:dyDescent="0.35">
      <c r="A329" s="76"/>
      <c r="B329" s="77"/>
      <c r="C329" s="78"/>
      <c r="D329" s="51"/>
      <c r="E329" s="51"/>
      <c r="F329" s="52"/>
      <c r="G329" s="79"/>
      <c r="H329" s="54"/>
    </row>
    <row r="330" spans="1:8" ht="17.25" thickBot="1" x14ac:dyDescent="0.35">
      <c r="A330" s="12"/>
      <c r="B330" s="12"/>
      <c r="C330" s="12"/>
      <c r="D330" s="12"/>
      <c r="E330" s="12"/>
      <c r="F330" s="12"/>
      <c r="G330" s="55" t="s">
        <v>15</v>
      </c>
      <c r="H330" s="56">
        <f>SUM(G323:G329)</f>
        <v>841465.38</v>
      </c>
    </row>
    <row r="331" spans="1:8" ht="17.25" thickBot="1" x14ac:dyDescent="0.35">
      <c r="A331" s="14" t="s">
        <v>21</v>
      </c>
      <c r="B331" s="14"/>
      <c r="C331" s="12"/>
      <c r="D331" s="12"/>
      <c r="E331" s="12"/>
      <c r="F331" s="12"/>
      <c r="G331" s="12"/>
      <c r="H331" s="13"/>
    </row>
    <row r="332" spans="1:8" ht="16.5" x14ac:dyDescent="0.3">
      <c r="A332" s="23" t="s">
        <v>22</v>
      </c>
      <c r="B332" s="25"/>
      <c r="C332" s="26" t="s">
        <v>23</v>
      </c>
      <c r="D332" s="26" t="s">
        <v>24</v>
      </c>
      <c r="E332" s="26" t="s">
        <v>25</v>
      </c>
      <c r="F332" s="26" t="s">
        <v>26</v>
      </c>
      <c r="G332" s="28" t="s">
        <v>11</v>
      </c>
      <c r="H332" s="29"/>
    </row>
    <row r="333" spans="1:8" ht="16.5" x14ac:dyDescent="0.3">
      <c r="A333" s="157" t="str">
        <f>+A324</f>
        <v>LADRILLO ROSADO 6*10*20</v>
      </c>
      <c r="B333" s="158"/>
      <c r="C333" s="132">
        <f>(2.5*F324)/1000</f>
        <v>0.55000000000000004</v>
      </c>
      <c r="D333" s="133">
        <v>18.899999999999999</v>
      </c>
      <c r="E333" s="133">
        <v>8</v>
      </c>
      <c r="F333" s="134">
        <v>1900</v>
      </c>
      <c r="G333" s="135">
        <f>E333*F333</f>
        <v>15200</v>
      </c>
      <c r="H333" s="37"/>
    </row>
    <row r="334" spans="1:8" ht="16.5" x14ac:dyDescent="0.3">
      <c r="A334" s="61"/>
      <c r="B334" s="63"/>
      <c r="C334" s="145"/>
      <c r="D334" s="81"/>
      <c r="E334" s="35"/>
      <c r="F334" s="82" t="s">
        <v>74</v>
      </c>
      <c r="G334" s="65"/>
      <c r="H334" s="37"/>
    </row>
    <row r="335" spans="1:8" ht="16.5" x14ac:dyDescent="0.3">
      <c r="A335" s="61"/>
      <c r="B335" s="63"/>
      <c r="C335" s="145"/>
      <c r="D335" s="64"/>
      <c r="E335" s="84"/>
      <c r="F335" s="41"/>
      <c r="G335" s="146"/>
      <c r="H335" s="37"/>
    </row>
    <row r="336" spans="1:8" ht="17.25" thickBot="1" x14ac:dyDescent="0.35">
      <c r="A336" s="48"/>
      <c r="B336" s="50"/>
      <c r="C336" s="50"/>
      <c r="D336" s="50"/>
      <c r="E336" s="50"/>
      <c r="F336" s="50"/>
      <c r="G336" s="85"/>
      <c r="H336" s="37"/>
    </row>
    <row r="337" spans="1:8" ht="17.25" thickBot="1" x14ac:dyDescent="0.35">
      <c r="A337" s="12"/>
      <c r="B337" s="12"/>
      <c r="C337" s="12"/>
      <c r="D337" s="12"/>
      <c r="E337" s="12"/>
      <c r="F337" s="12"/>
      <c r="G337" s="55" t="s">
        <v>15</v>
      </c>
      <c r="H337" s="56">
        <f>SUM(G333:G336)</f>
        <v>15200</v>
      </c>
    </row>
    <row r="338" spans="1:8" ht="17.25" thickBot="1" x14ac:dyDescent="0.35">
      <c r="A338" s="14" t="s">
        <v>27</v>
      </c>
      <c r="B338" s="14"/>
      <c r="C338" s="12"/>
      <c r="D338" s="12"/>
      <c r="E338" s="12"/>
      <c r="F338" s="12"/>
      <c r="G338" s="12"/>
      <c r="H338" s="13"/>
    </row>
    <row r="339" spans="1:8" ht="16.5" x14ac:dyDescent="0.3">
      <c r="A339" s="86" t="s">
        <v>28</v>
      </c>
      <c r="B339" s="26"/>
      <c r="C339" s="26" t="s">
        <v>75</v>
      </c>
      <c r="D339" s="26" t="s">
        <v>30</v>
      </c>
      <c r="E339" s="27" t="s">
        <v>39</v>
      </c>
      <c r="F339" s="87" t="s">
        <v>10</v>
      </c>
      <c r="G339" s="60" t="s">
        <v>11</v>
      </c>
      <c r="H339" s="29"/>
    </row>
    <row r="340" spans="1:8" ht="16.5" x14ac:dyDescent="0.3">
      <c r="A340" s="61" t="str">
        <f>'[1]MANO DE OBRA'!C17</f>
        <v>CUADRILLA DE CONSTRUCCIÓN 1X1</v>
      </c>
      <c r="B340" s="63"/>
      <c r="C340" s="105">
        <f>'[1]MANO DE OBRA'!I17/8</f>
        <v>14828.125</v>
      </c>
      <c r="D340" s="89">
        <v>0.89229999999999998</v>
      </c>
      <c r="E340" s="65">
        <f>(100%+D340)*C340</f>
        <v>28059.260937500003</v>
      </c>
      <c r="F340" s="80">
        <v>15</v>
      </c>
      <c r="G340" s="36">
        <f>E340*F340</f>
        <v>420888.91406250006</v>
      </c>
      <c r="H340" s="37"/>
    </row>
    <row r="341" spans="1:8" ht="16.5" x14ac:dyDescent="0.3">
      <c r="A341" s="61"/>
      <c r="B341" s="63"/>
      <c r="C341" s="105"/>
      <c r="D341" s="89"/>
      <c r="E341" s="65"/>
      <c r="F341" s="41"/>
      <c r="G341" s="36"/>
      <c r="H341" s="37"/>
    </row>
    <row r="342" spans="1:8" ht="16.5" x14ac:dyDescent="0.3">
      <c r="A342" s="61"/>
      <c r="B342" s="63"/>
      <c r="C342" s="114"/>
      <c r="D342" s="64"/>
      <c r="E342" s="114"/>
      <c r="F342" s="41"/>
      <c r="G342" s="75"/>
      <c r="H342" s="37"/>
    </row>
    <row r="343" spans="1:8" ht="16.5" x14ac:dyDescent="0.3">
      <c r="A343" s="61"/>
      <c r="B343" s="63"/>
      <c r="C343" s="114"/>
      <c r="D343" s="64"/>
      <c r="E343" s="114"/>
      <c r="F343" s="41"/>
      <c r="G343" s="75"/>
      <c r="H343" s="37"/>
    </row>
    <row r="344" spans="1:8" ht="17.25" thickBot="1" x14ac:dyDescent="0.35">
      <c r="A344" s="76"/>
      <c r="B344" s="78"/>
      <c r="C344" s="78"/>
      <c r="D344" s="78"/>
      <c r="E344" s="78"/>
      <c r="F344" s="78"/>
      <c r="G344" s="77"/>
      <c r="H344" s="54"/>
    </row>
    <row r="345" spans="1:8" ht="17.25" thickBot="1" x14ac:dyDescent="0.35">
      <c r="A345" s="12"/>
      <c r="B345" s="12"/>
      <c r="C345" s="12"/>
      <c r="D345" s="12"/>
      <c r="E345" s="12"/>
      <c r="F345" s="12"/>
      <c r="G345" s="55" t="s">
        <v>15</v>
      </c>
      <c r="H345" s="56">
        <f>SUM(G340:G344)</f>
        <v>420888.91406250006</v>
      </c>
    </row>
    <row r="346" spans="1:8" ht="17.25" thickBot="1" x14ac:dyDescent="0.35">
      <c r="A346" s="12"/>
      <c r="B346" s="12"/>
      <c r="C346" s="12"/>
      <c r="D346" s="12"/>
      <c r="E346" s="12"/>
      <c r="F346" s="12"/>
      <c r="G346" s="91"/>
      <c r="H346" s="13"/>
    </row>
    <row r="347" spans="1:8" ht="17.25" thickBot="1" x14ac:dyDescent="0.35">
      <c r="A347" s="12"/>
      <c r="B347" s="12"/>
      <c r="C347" s="12"/>
      <c r="D347" s="12"/>
      <c r="E347" s="55" t="s">
        <v>31</v>
      </c>
      <c r="F347" s="91"/>
      <c r="G347" s="91"/>
      <c r="H347" s="106">
        <f>ROUND((H320+H330+H337+H345),0)</f>
        <v>1327608</v>
      </c>
    </row>
    <row r="350" spans="1:8" ht="33" customHeight="1" x14ac:dyDescent="0.2"/>
    <row r="351" spans="1:8" ht="15" thickBot="1" x14ac:dyDescent="0.25"/>
    <row r="352" spans="1:8" x14ac:dyDescent="0.2">
      <c r="A352" s="5" t="s">
        <v>1</v>
      </c>
      <c r="B352" s="6"/>
      <c r="C352" s="6"/>
      <c r="D352" s="6"/>
      <c r="E352" s="6"/>
      <c r="F352" s="6"/>
      <c r="G352" s="6"/>
      <c r="H352" s="7"/>
    </row>
    <row r="353" spans="1:8" ht="15" thickBot="1" x14ac:dyDescent="0.25">
      <c r="A353" s="8"/>
      <c r="B353" s="9"/>
      <c r="C353" s="9"/>
      <c r="D353" s="9"/>
      <c r="E353" s="9"/>
      <c r="F353" s="9"/>
      <c r="G353" s="9"/>
      <c r="H353" s="10"/>
    </row>
    <row r="354" spans="1:8" ht="16.5" x14ac:dyDescent="0.3">
      <c r="A354" s="15"/>
      <c r="B354" s="12"/>
      <c r="C354" s="12"/>
      <c r="D354" s="12"/>
      <c r="E354" s="92"/>
      <c r="F354" s="93"/>
      <c r="G354" s="93"/>
      <c r="H354" s="95"/>
    </row>
    <row r="355" spans="1:8" ht="16.5" x14ac:dyDescent="0.3">
      <c r="A355" s="11"/>
      <c r="B355" s="14"/>
      <c r="C355" s="12"/>
      <c r="D355" s="15"/>
      <c r="E355" s="14"/>
      <c r="F355" s="15"/>
      <c r="G355" s="14"/>
      <c r="H355" s="13"/>
    </row>
    <row r="356" spans="1:8" ht="15.75" x14ac:dyDescent="0.2">
      <c r="A356" s="16" t="s">
        <v>2</v>
      </c>
      <c r="B356" s="107" t="str">
        <f>'[1]PRESUPUESTO OFICIAL (Entidad)'!G34</f>
        <v>Suministro e instalación de bomba para pozo profundo de 6" de 10HP</v>
      </c>
      <c r="C356" s="107"/>
      <c r="D356" s="107"/>
      <c r="E356" s="107"/>
      <c r="F356" s="107"/>
      <c r="G356" s="19" t="s">
        <v>3</v>
      </c>
      <c r="H356" s="20" t="s">
        <v>79</v>
      </c>
    </row>
    <row r="357" spans="1:8" ht="16.5" x14ac:dyDescent="0.3">
      <c r="A357" s="11"/>
      <c r="B357" s="107"/>
      <c r="C357" s="107"/>
      <c r="D357" s="107"/>
      <c r="E357" s="107"/>
      <c r="F357" s="107"/>
      <c r="G357" s="19" t="s">
        <v>4</v>
      </c>
      <c r="H357" s="20" t="s">
        <v>18</v>
      </c>
    </row>
    <row r="361" spans="1:8" ht="17.25" thickBot="1" x14ac:dyDescent="0.35">
      <c r="A361" s="14" t="s">
        <v>6</v>
      </c>
      <c r="B361" s="14"/>
      <c r="C361" s="12"/>
      <c r="D361" s="12"/>
      <c r="E361" s="12"/>
      <c r="F361" s="12"/>
      <c r="G361" s="12"/>
      <c r="H361" s="13"/>
    </row>
    <row r="362" spans="1:8" ht="16.5" x14ac:dyDescent="0.3">
      <c r="A362" s="23" t="s">
        <v>7</v>
      </c>
      <c r="B362" s="24"/>
      <c r="C362" s="25"/>
      <c r="D362" s="26" t="s">
        <v>36</v>
      </c>
      <c r="E362" s="27" t="s">
        <v>9</v>
      </c>
      <c r="F362" s="26" t="s">
        <v>37</v>
      </c>
      <c r="G362" s="28" t="s">
        <v>11</v>
      </c>
      <c r="H362" s="29"/>
    </row>
    <row r="363" spans="1:8" ht="16.5" x14ac:dyDescent="0.3">
      <c r="A363" s="30"/>
      <c r="B363" s="31"/>
      <c r="C363" s="32"/>
      <c r="D363" s="69"/>
      <c r="E363" s="42"/>
      <c r="F363" s="41"/>
      <c r="G363" s="36">
        <f>+E363*F363</f>
        <v>0</v>
      </c>
      <c r="H363" s="37"/>
    </row>
    <row r="364" spans="1:8" ht="16.5" x14ac:dyDescent="0.3">
      <c r="A364" s="38"/>
      <c r="B364" s="39"/>
      <c r="C364" s="40"/>
      <c r="D364" s="69"/>
      <c r="E364" s="42"/>
      <c r="F364" s="41"/>
      <c r="G364" s="36">
        <f>+E364*F364</f>
        <v>0</v>
      </c>
      <c r="H364" s="37"/>
    </row>
    <row r="365" spans="1:8" ht="16.5" x14ac:dyDescent="0.3">
      <c r="A365" s="38"/>
      <c r="B365" s="39"/>
      <c r="C365" s="40"/>
      <c r="D365" s="69"/>
      <c r="E365" s="42"/>
      <c r="F365" s="41"/>
      <c r="G365" s="36">
        <f>+E365*F365</f>
        <v>0</v>
      </c>
      <c r="H365" s="37"/>
    </row>
    <row r="366" spans="1:8" ht="16.5" x14ac:dyDescent="0.3">
      <c r="A366" s="38"/>
      <c r="B366" s="39"/>
      <c r="C366" s="40"/>
      <c r="D366" s="69"/>
      <c r="E366" s="42"/>
      <c r="F366" s="41"/>
      <c r="G366" s="36">
        <f>+E366*F366</f>
        <v>0</v>
      </c>
      <c r="H366" s="37"/>
    </row>
    <row r="367" spans="1:8" ht="16.5" x14ac:dyDescent="0.3">
      <c r="A367" s="38"/>
      <c r="B367" s="39"/>
      <c r="C367" s="40"/>
      <c r="D367" s="69"/>
      <c r="E367" s="34"/>
      <c r="F367" s="41"/>
      <c r="G367" s="36"/>
      <c r="H367" s="37"/>
    </row>
    <row r="368" spans="1:8" ht="16.5" x14ac:dyDescent="0.3">
      <c r="A368" s="44" t="s">
        <v>14</v>
      </c>
      <c r="B368" s="45"/>
      <c r="C368" s="46"/>
      <c r="D368" s="42"/>
      <c r="E368" s="42"/>
      <c r="F368" s="47">
        <v>0.1</v>
      </c>
      <c r="G368" s="43">
        <f>F368*H395</f>
        <v>143663.416</v>
      </c>
      <c r="H368" s="37"/>
    </row>
    <row r="369" spans="1:8" ht="17.25" thickBot="1" x14ac:dyDescent="0.35">
      <c r="A369" s="48"/>
      <c r="B369" s="49"/>
      <c r="C369" s="50"/>
      <c r="D369" s="51"/>
      <c r="E369" s="51"/>
      <c r="F369" s="52"/>
      <c r="G369" s="53"/>
      <c r="H369" s="54"/>
    </row>
    <row r="370" spans="1:8" ht="17.25" thickBot="1" x14ac:dyDescent="0.35">
      <c r="A370" s="12"/>
      <c r="B370" s="12"/>
      <c r="C370" s="12"/>
      <c r="D370" s="12"/>
      <c r="E370" s="12"/>
      <c r="F370" s="12"/>
      <c r="G370" s="55" t="s">
        <v>15</v>
      </c>
      <c r="H370" s="56">
        <f>SUM(G363:G369)</f>
        <v>143663.416</v>
      </c>
    </row>
    <row r="371" spans="1:8" ht="17.25" thickBot="1" x14ac:dyDescent="0.35">
      <c r="A371" s="14" t="s">
        <v>16</v>
      </c>
      <c r="B371" s="14"/>
      <c r="C371" s="12"/>
      <c r="D371" s="12"/>
      <c r="E371" s="12"/>
      <c r="F371" s="12"/>
      <c r="G371" s="12"/>
      <c r="H371" s="13"/>
    </row>
    <row r="372" spans="1:8" ht="16.5" x14ac:dyDescent="0.3">
      <c r="A372" s="57" t="s">
        <v>7</v>
      </c>
      <c r="B372" s="58"/>
      <c r="C372" s="26"/>
      <c r="D372" s="26" t="s">
        <v>8</v>
      </c>
      <c r="E372" s="26" t="s">
        <v>17</v>
      </c>
      <c r="F372" s="26" t="s">
        <v>10</v>
      </c>
      <c r="G372" s="60" t="s">
        <v>11</v>
      </c>
      <c r="H372" s="29"/>
    </row>
    <row r="373" spans="1:8" ht="16.5" x14ac:dyDescent="0.3">
      <c r="A373" s="160" t="str">
        <f>[1]recursos!B192</f>
        <v>BOMBA PARA POZO PROFUNDO DE 6" DE 10HP</v>
      </c>
      <c r="B373" s="161"/>
      <c r="C373" s="162"/>
      <c r="D373" s="64" t="s">
        <v>18</v>
      </c>
      <c r="E373" s="163">
        <f>[1]recursos!E192</f>
        <v>24757950</v>
      </c>
      <c r="F373" s="163">
        <v>1</v>
      </c>
      <c r="G373" s="164">
        <f>E373*F373</f>
        <v>24757950</v>
      </c>
      <c r="H373" s="37"/>
    </row>
    <row r="374" spans="1:8" ht="16.5" x14ac:dyDescent="0.3">
      <c r="A374" s="61"/>
      <c r="B374" s="62"/>
      <c r="C374" s="63"/>
      <c r="D374" s="64"/>
      <c r="E374" s="65"/>
      <c r="F374" s="65"/>
      <c r="G374" s="67"/>
      <c r="H374" s="37"/>
    </row>
    <row r="375" spans="1:8" ht="16.5" x14ac:dyDescent="0.3">
      <c r="A375" s="61"/>
      <c r="B375" s="62"/>
      <c r="C375" s="63"/>
      <c r="D375" s="64"/>
      <c r="E375" s="65"/>
      <c r="F375" s="65"/>
      <c r="G375" s="67"/>
      <c r="H375" s="37"/>
    </row>
    <row r="376" spans="1:8" ht="16.5" x14ac:dyDescent="0.3">
      <c r="A376" s="61"/>
      <c r="B376" s="62"/>
      <c r="C376" s="63"/>
      <c r="D376" s="64"/>
      <c r="E376" s="65"/>
      <c r="F376" s="65"/>
      <c r="G376" s="67"/>
      <c r="H376" s="37"/>
    </row>
    <row r="377" spans="1:8" ht="16.5" x14ac:dyDescent="0.3">
      <c r="A377" s="61"/>
      <c r="B377" s="62"/>
      <c r="C377" s="63"/>
      <c r="D377" s="71"/>
      <c r="E377" s="72"/>
      <c r="F377" s="116"/>
      <c r="G377" s="74"/>
      <c r="H377" s="37"/>
    </row>
    <row r="378" spans="1:8" ht="16.5" x14ac:dyDescent="0.3">
      <c r="A378" s="61" t="s">
        <v>20</v>
      </c>
      <c r="B378" s="62"/>
      <c r="C378" s="63"/>
      <c r="D378" s="42"/>
      <c r="E378" s="42"/>
      <c r="F378" s="47"/>
      <c r="G378" s="75"/>
      <c r="H378" s="37"/>
    </row>
    <row r="379" spans="1:8" ht="17.25" thickBot="1" x14ac:dyDescent="0.35">
      <c r="A379" s="76"/>
      <c r="B379" s="77"/>
      <c r="C379" s="78"/>
      <c r="D379" s="51"/>
      <c r="E379" s="51"/>
      <c r="F379" s="52"/>
      <c r="G379" s="79"/>
      <c r="H379" s="54"/>
    </row>
    <row r="380" spans="1:8" ht="17.25" thickBot="1" x14ac:dyDescent="0.35">
      <c r="A380" s="12"/>
      <c r="B380" s="12"/>
      <c r="C380" s="12"/>
      <c r="D380" s="12"/>
      <c r="E380" s="12"/>
      <c r="F380" s="12"/>
      <c r="G380" s="55" t="s">
        <v>15</v>
      </c>
      <c r="H380" s="56">
        <f>SUM(G373:G379)</f>
        <v>24757950</v>
      </c>
    </row>
    <row r="381" spans="1:8" ht="17.25" thickBot="1" x14ac:dyDescent="0.35">
      <c r="A381" s="14" t="s">
        <v>21</v>
      </c>
      <c r="B381" s="14"/>
      <c r="C381" s="12"/>
      <c r="D381" s="12"/>
      <c r="E381" s="12"/>
      <c r="F381" s="12"/>
      <c r="G381" s="12"/>
      <c r="H381" s="13"/>
    </row>
    <row r="382" spans="1:8" ht="16.5" x14ac:dyDescent="0.3">
      <c r="A382" s="23" t="s">
        <v>22</v>
      </c>
      <c r="B382" s="25"/>
      <c r="C382" s="26" t="s">
        <v>23</v>
      </c>
      <c r="D382" s="26" t="s">
        <v>24</v>
      </c>
      <c r="E382" s="26" t="s">
        <v>25</v>
      </c>
      <c r="F382" s="26" t="s">
        <v>26</v>
      </c>
      <c r="G382" s="28" t="s">
        <v>11</v>
      </c>
      <c r="H382" s="29"/>
    </row>
    <row r="383" spans="1:8" ht="16.5" x14ac:dyDescent="0.3">
      <c r="A383" s="157"/>
      <c r="B383" s="158"/>
      <c r="C383" s="132"/>
      <c r="D383" s="133"/>
      <c r="E383" s="133"/>
      <c r="F383" s="134"/>
      <c r="G383" s="135">
        <f>E383*F383</f>
        <v>0</v>
      </c>
      <c r="H383" s="37"/>
    </row>
    <row r="384" spans="1:8" ht="16.5" x14ac:dyDescent="0.3">
      <c r="A384" s="61"/>
      <c r="B384" s="63"/>
      <c r="C384" s="145"/>
      <c r="D384" s="81"/>
      <c r="E384" s="35"/>
      <c r="F384" s="82" t="s">
        <v>74</v>
      </c>
      <c r="G384" s="65"/>
      <c r="H384" s="37"/>
    </row>
    <row r="385" spans="1:10" ht="16.5" x14ac:dyDescent="0.3">
      <c r="A385" s="61"/>
      <c r="B385" s="63"/>
      <c r="C385" s="145"/>
      <c r="D385" s="64"/>
      <c r="E385" s="84"/>
      <c r="F385" s="41"/>
      <c r="G385" s="146"/>
      <c r="H385" s="37"/>
    </row>
    <row r="386" spans="1:10" ht="17.25" thickBot="1" x14ac:dyDescent="0.35">
      <c r="A386" s="48"/>
      <c r="B386" s="50"/>
      <c r="C386" s="50"/>
      <c r="D386" s="50"/>
      <c r="E386" s="50"/>
      <c r="F386" s="50"/>
      <c r="G386" s="85"/>
      <c r="H386" s="37"/>
    </row>
    <row r="387" spans="1:10" ht="17.25" thickBot="1" x14ac:dyDescent="0.35">
      <c r="A387" s="12"/>
      <c r="B387" s="12"/>
      <c r="C387" s="12"/>
      <c r="D387" s="12"/>
      <c r="E387" s="12"/>
      <c r="F387" s="12"/>
      <c r="G387" s="55" t="s">
        <v>15</v>
      </c>
      <c r="H387" s="56">
        <f>SUM(G383:G386)</f>
        <v>0</v>
      </c>
    </row>
    <row r="388" spans="1:10" ht="17.25" thickBot="1" x14ac:dyDescent="0.35">
      <c r="A388" s="14" t="s">
        <v>27</v>
      </c>
      <c r="B388" s="14"/>
      <c r="C388" s="12"/>
      <c r="D388" s="12"/>
      <c r="E388" s="12"/>
      <c r="F388" s="12"/>
      <c r="G388" s="12"/>
      <c r="H388" s="13"/>
    </row>
    <row r="389" spans="1:10" ht="16.5" x14ac:dyDescent="0.3">
      <c r="A389" s="86" t="s">
        <v>28</v>
      </c>
      <c r="B389" s="26"/>
      <c r="C389" s="26" t="s">
        <v>53</v>
      </c>
      <c r="D389" s="26" t="s">
        <v>30</v>
      </c>
      <c r="E389" s="27" t="s">
        <v>39</v>
      </c>
      <c r="F389" s="87" t="s">
        <v>37</v>
      </c>
      <c r="G389" s="60" t="s">
        <v>11</v>
      </c>
      <c r="H389" s="29"/>
    </row>
    <row r="390" spans="1:10" ht="16.5" x14ac:dyDescent="0.3">
      <c r="A390" s="61" t="str">
        <f>'[1]MANO DE OBRA'!C27</f>
        <v>CUADRILLA DE ESPECIALIDAD 1X1</v>
      </c>
      <c r="B390" s="63"/>
      <c r="C390" s="105">
        <f>'[1]MANO DE OBRA'!I27</f>
        <v>151840</v>
      </c>
      <c r="D390" s="89">
        <v>0.89229999999999998</v>
      </c>
      <c r="E390" s="65">
        <f>(100%+D390)*C390</f>
        <v>287326.83199999999</v>
      </c>
      <c r="F390" s="80">
        <v>0.2</v>
      </c>
      <c r="G390" s="36">
        <f>E390/F390</f>
        <v>1436634.16</v>
      </c>
      <c r="H390" s="37"/>
    </row>
    <row r="391" spans="1:10" ht="16.5" x14ac:dyDescent="0.3">
      <c r="A391" s="61"/>
      <c r="B391" s="63"/>
      <c r="C391" s="105"/>
      <c r="D391" s="89"/>
      <c r="E391" s="65"/>
      <c r="F391" s="41"/>
      <c r="G391" s="36"/>
      <c r="H391" s="37"/>
    </row>
    <row r="392" spans="1:10" ht="16.5" x14ac:dyDescent="0.3">
      <c r="A392" s="61"/>
      <c r="B392" s="63"/>
      <c r="C392" s="114"/>
      <c r="D392" s="64"/>
      <c r="E392" s="114"/>
      <c r="F392" s="41"/>
      <c r="G392" s="75"/>
      <c r="H392" s="37"/>
    </row>
    <row r="393" spans="1:10" ht="16.5" x14ac:dyDescent="0.3">
      <c r="A393" s="61"/>
      <c r="B393" s="63"/>
      <c r="C393" s="114"/>
      <c r="D393" s="64"/>
      <c r="E393" s="114"/>
      <c r="F393" s="41"/>
      <c r="G393" s="75"/>
      <c r="H393" s="37"/>
    </row>
    <row r="394" spans="1:10" ht="17.25" thickBot="1" x14ac:dyDescent="0.35">
      <c r="A394" s="76"/>
      <c r="B394" s="78"/>
      <c r="C394" s="78"/>
      <c r="D394" s="78"/>
      <c r="E394" s="78"/>
      <c r="F394" s="78"/>
      <c r="G394" s="77"/>
      <c r="H394" s="54"/>
    </row>
    <row r="395" spans="1:10" ht="17.25" thickBot="1" x14ac:dyDescent="0.35">
      <c r="A395" s="12"/>
      <c r="B395" s="12"/>
      <c r="C395" s="12"/>
      <c r="D395" s="12"/>
      <c r="E395" s="12"/>
      <c r="F395" s="12"/>
      <c r="G395" s="55" t="s">
        <v>15</v>
      </c>
      <c r="H395" s="56">
        <f>SUM(G390:G394)</f>
        <v>1436634.16</v>
      </c>
      <c r="J395" s="106"/>
    </row>
    <row r="396" spans="1:10" ht="17.25" thickBot="1" x14ac:dyDescent="0.35">
      <c r="A396" s="12"/>
      <c r="B396" s="12"/>
      <c r="C396" s="12"/>
      <c r="D396" s="12"/>
      <c r="E396" s="12"/>
      <c r="F396" s="12"/>
      <c r="G396" s="91"/>
      <c r="H396" s="13"/>
    </row>
    <row r="397" spans="1:10" ht="17.25" thickBot="1" x14ac:dyDescent="0.35">
      <c r="A397" s="12"/>
      <c r="B397" s="12"/>
      <c r="C397" s="12"/>
      <c r="D397" s="12"/>
      <c r="E397" s="55" t="s">
        <v>31</v>
      </c>
      <c r="F397" s="91"/>
      <c r="G397" s="91"/>
      <c r="H397" s="106">
        <f>ROUND((H370+H380+H387+H395),0)</f>
        <v>26338248</v>
      </c>
    </row>
    <row r="401" spans="1:8" ht="35.25" customHeight="1" x14ac:dyDescent="0.2"/>
    <row r="404" spans="1:8" ht="16.5" x14ac:dyDescent="0.3">
      <c r="A404" s="12"/>
      <c r="B404" s="12"/>
      <c r="C404" s="12"/>
      <c r="D404" s="12"/>
      <c r="E404" s="55"/>
      <c r="F404" s="91"/>
      <c r="G404" s="91"/>
      <c r="H404" s="95"/>
    </row>
    <row r="406" spans="1:8" x14ac:dyDescent="0.2">
      <c r="A406" s="5" t="s">
        <v>1</v>
      </c>
      <c r="B406" s="6"/>
      <c r="C406" s="6"/>
      <c r="D406" s="6"/>
      <c r="E406" s="6"/>
      <c r="F406" s="6"/>
      <c r="G406" s="6"/>
      <c r="H406" s="7"/>
    </row>
    <row r="407" spans="1:8" ht="15" thickBot="1" x14ac:dyDescent="0.25">
      <c r="A407" s="8"/>
      <c r="B407" s="9"/>
      <c r="C407" s="9"/>
      <c r="D407" s="9"/>
      <c r="E407" s="9"/>
      <c r="F407" s="9"/>
      <c r="G407" s="9"/>
      <c r="H407" s="10"/>
    </row>
    <row r="408" spans="1:8" ht="16.5" x14ac:dyDescent="0.3">
      <c r="A408" s="11"/>
      <c r="B408" s="12"/>
      <c r="C408" s="12"/>
      <c r="D408" s="12"/>
      <c r="E408" s="12"/>
      <c r="F408" s="12"/>
      <c r="G408" s="12"/>
      <c r="H408" s="13"/>
    </row>
    <row r="409" spans="1:8" ht="16.5" x14ac:dyDescent="0.3">
      <c r="A409" s="11"/>
      <c r="B409" s="14"/>
      <c r="C409" s="12"/>
      <c r="D409" s="15"/>
      <c r="E409" s="14"/>
      <c r="F409" s="15"/>
      <c r="G409" s="14"/>
      <c r="H409" s="13"/>
    </row>
    <row r="410" spans="1:8" ht="16.5" x14ac:dyDescent="0.2">
      <c r="A410" s="165" t="s">
        <v>43</v>
      </c>
      <c r="B410" s="107" t="str">
        <f>'[1]PRESUPUESTO OFICIAL (Entidad)'!G35</f>
        <v>construccion pozo profundo D=12"</v>
      </c>
      <c r="C410" s="107"/>
      <c r="D410" s="107"/>
      <c r="E410" s="107"/>
      <c r="F410" s="107"/>
      <c r="G410" s="19" t="s">
        <v>3</v>
      </c>
      <c r="H410" s="20" t="s">
        <v>80</v>
      </c>
    </row>
    <row r="411" spans="1:8" ht="16.5" x14ac:dyDescent="0.3">
      <c r="A411" s="11"/>
      <c r="B411" s="107"/>
      <c r="C411" s="107"/>
      <c r="D411" s="107"/>
      <c r="E411" s="107"/>
      <c r="F411" s="107"/>
      <c r="G411" s="19" t="s">
        <v>4</v>
      </c>
      <c r="H411" s="20" t="s">
        <v>18</v>
      </c>
    </row>
    <row r="412" spans="1:8" ht="16.5" x14ac:dyDescent="0.3">
      <c r="A412" s="11"/>
      <c r="B412" s="166"/>
      <c r="C412" s="166"/>
      <c r="D412" s="166"/>
      <c r="E412" s="166"/>
      <c r="F412" s="166"/>
      <c r="G412" s="14"/>
      <c r="H412" s="22"/>
    </row>
    <row r="413" spans="1:8" ht="16.5" x14ac:dyDescent="0.3">
      <c r="A413" s="11"/>
      <c r="B413" s="166"/>
      <c r="C413" s="166"/>
      <c r="D413" s="166"/>
      <c r="E413" s="166"/>
      <c r="F413" s="166"/>
      <c r="G413" s="14"/>
      <c r="H413" s="22"/>
    </row>
    <row r="414" spans="1:8" ht="16.5" x14ac:dyDescent="0.3">
      <c r="A414" s="14"/>
      <c r="B414" s="14"/>
      <c r="C414" s="12"/>
      <c r="D414" s="14"/>
      <c r="E414" s="14"/>
      <c r="F414" s="14"/>
      <c r="G414" s="14"/>
      <c r="H414" s="13"/>
    </row>
    <row r="415" spans="1:8" ht="17.25" thickBot="1" x14ac:dyDescent="0.35">
      <c r="A415" s="14" t="s">
        <v>6</v>
      </c>
      <c r="B415" s="14"/>
      <c r="C415" s="12"/>
      <c r="D415" s="12"/>
      <c r="E415" s="12"/>
      <c r="F415" s="12"/>
      <c r="G415" s="12"/>
      <c r="H415" s="13"/>
    </row>
    <row r="416" spans="1:8" ht="16.5" x14ac:dyDescent="0.3">
      <c r="A416" s="23" t="s">
        <v>7</v>
      </c>
      <c r="B416" s="24"/>
      <c r="C416" s="25"/>
      <c r="D416" s="26" t="s">
        <v>36</v>
      </c>
      <c r="E416" s="27" t="s">
        <v>49</v>
      </c>
      <c r="F416" s="26" t="s">
        <v>37</v>
      </c>
      <c r="G416" s="28" t="s">
        <v>11</v>
      </c>
      <c r="H416" s="29"/>
    </row>
    <row r="417" spans="1:10" ht="16.5" x14ac:dyDescent="0.3">
      <c r="A417" s="30" t="s">
        <v>81</v>
      </c>
      <c r="B417" s="31"/>
      <c r="C417" s="32"/>
      <c r="D417" s="69" t="s">
        <v>82</v>
      </c>
      <c r="E417" s="42">
        <v>1600000</v>
      </c>
      <c r="F417" s="41">
        <v>0.75</v>
      </c>
      <c r="G417" s="36">
        <f>+E417*F417</f>
        <v>1200000</v>
      </c>
      <c r="H417" s="37"/>
    </row>
    <row r="418" spans="1:10" ht="16.5" x14ac:dyDescent="0.3">
      <c r="A418" s="38"/>
      <c r="B418" s="39"/>
      <c r="C418" s="40"/>
      <c r="D418" s="69"/>
      <c r="E418" s="42"/>
      <c r="F418" s="41"/>
      <c r="G418" s="36"/>
      <c r="H418" s="37"/>
    </row>
    <row r="419" spans="1:10" ht="16.5" x14ac:dyDescent="0.3">
      <c r="A419" s="38"/>
      <c r="B419" s="39"/>
      <c r="C419" s="40"/>
      <c r="D419" s="69"/>
      <c r="E419" s="42"/>
      <c r="F419" s="41"/>
      <c r="G419" s="36"/>
      <c r="H419" s="37"/>
    </row>
    <row r="420" spans="1:10" ht="16.5" x14ac:dyDescent="0.3">
      <c r="A420" s="38"/>
      <c r="B420" s="39"/>
      <c r="C420" s="40"/>
      <c r="D420" s="69"/>
      <c r="E420" s="42"/>
      <c r="F420" s="41"/>
      <c r="G420" s="36"/>
      <c r="H420" s="37"/>
    </row>
    <row r="421" spans="1:10" ht="16.5" x14ac:dyDescent="0.3">
      <c r="A421" s="38"/>
      <c r="B421" s="39"/>
      <c r="C421" s="40"/>
      <c r="D421" s="69"/>
      <c r="E421" s="34"/>
      <c r="F421" s="41"/>
      <c r="G421" s="36"/>
      <c r="H421" s="37"/>
    </row>
    <row r="422" spans="1:10" ht="16.5" x14ac:dyDescent="0.3">
      <c r="A422" s="44" t="s">
        <v>14</v>
      </c>
      <c r="B422" s="45"/>
      <c r="C422" s="46"/>
      <c r="D422" s="42"/>
      <c r="E422" s="42"/>
      <c r="F422" s="47">
        <v>0.1</v>
      </c>
      <c r="G422" s="43">
        <v>0</v>
      </c>
      <c r="H422" s="37"/>
    </row>
    <row r="423" spans="1:10" ht="17.25" thickBot="1" x14ac:dyDescent="0.35">
      <c r="A423" s="48"/>
      <c r="B423" s="49"/>
      <c r="C423" s="50"/>
      <c r="D423" s="51"/>
      <c r="E423" s="51"/>
      <c r="F423" s="52"/>
      <c r="G423" s="53"/>
      <c r="H423" s="54"/>
    </row>
    <row r="424" spans="1:10" ht="17.25" thickBot="1" x14ac:dyDescent="0.35">
      <c r="A424" s="12"/>
      <c r="B424" s="12"/>
      <c r="C424" s="12"/>
      <c r="D424" s="12"/>
      <c r="E424" s="12"/>
      <c r="F424" s="12"/>
      <c r="G424" s="55" t="s">
        <v>15</v>
      </c>
      <c r="H424" s="56">
        <f>SUM(G417:G423)</f>
        <v>1200000</v>
      </c>
    </row>
    <row r="425" spans="1:10" ht="17.25" thickBot="1" x14ac:dyDescent="0.35">
      <c r="A425" s="14" t="s">
        <v>16</v>
      </c>
      <c r="B425" s="14"/>
      <c r="C425" s="12"/>
      <c r="D425" s="12"/>
      <c r="E425" s="12"/>
      <c r="F425" s="12"/>
      <c r="G425" s="12"/>
      <c r="H425" s="13"/>
    </row>
    <row r="426" spans="1:10" ht="16.5" x14ac:dyDescent="0.3">
      <c r="A426" s="57" t="s">
        <v>7</v>
      </c>
      <c r="B426" s="58"/>
      <c r="C426" s="26"/>
      <c r="D426" s="26" t="s">
        <v>8</v>
      </c>
      <c r="E426" s="26" t="s">
        <v>17</v>
      </c>
      <c r="F426" s="26" t="s">
        <v>10</v>
      </c>
      <c r="G426" s="60" t="s">
        <v>11</v>
      </c>
      <c r="H426" s="29"/>
    </row>
    <row r="427" spans="1:10" ht="16.5" x14ac:dyDescent="0.3">
      <c r="A427" s="61" t="s">
        <v>83</v>
      </c>
      <c r="B427" s="62"/>
      <c r="C427" s="63"/>
      <c r="D427" s="64" t="s">
        <v>55</v>
      </c>
      <c r="E427" s="65">
        <v>150000</v>
      </c>
      <c r="F427" s="65">
        <v>1</v>
      </c>
      <c r="G427" s="67">
        <f>E427*F427</f>
        <v>150000</v>
      </c>
      <c r="H427" s="37"/>
    </row>
    <row r="428" spans="1:10" ht="16.5" x14ac:dyDescent="0.3">
      <c r="A428" s="61" t="s">
        <v>84</v>
      </c>
      <c r="B428" s="62"/>
      <c r="C428" s="63"/>
      <c r="D428" s="64" t="s">
        <v>33</v>
      </c>
      <c r="E428" s="65">
        <v>80000</v>
      </c>
      <c r="F428" s="65">
        <v>3.5999999999999997E-2</v>
      </c>
      <c r="G428" s="67">
        <f>E428*F428</f>
        <v>2880</v>
      </c>
      <c r="H428" s="37"/>
      <c r="J428" s="1">
        <f>3*2.54/100</f>
        <v>7.6200000000000004E-2</v>
      </c>
    </row>
    <row r="429" spans="1:10" ht="16.5" x14ac:dyDescent="0.3">
      <c r="A429" s="61"/>
      <c r="B429" s="62"/>
      <c r="C429" s="63"/>
      <c r="D429" s="64"/>
      <c r="E429" s="65"/>
      <c r="F429" s="65"/>
      <c r="G429" s="67"/>
      <c r="H429" s="37"/>
      <c r="J429" s="1">
        <f>J428*J428</f>
        <v>5.8064400000000004E-3</v>
      </c>
    </row>
    <row r="430" spans="1:10" ht="16.5" x14ac:dyDescent="0.3">
      <c r="A430" s="61"/>
      <c r="B430" s="62"/>
      <c r="C430" s="63"/>
      <c r="D430" s="64"/>
      <c r="E430" s="65"/>
      <c r="F430" s="65"/>
      <c r="G430" s="67">
        <f>E430*F430</f>
        <v>0</v>
      </c>
      <c r="H430" s="37"/>
      <c r="J430" s="1">
        <f>2*3.1426*J429</f>
        <v>3.6494636688000001E-2</v>
      </c>
    </row>
    <row r="431" spans="1:10" ht="16.5" x14ac:dyDescent="0.3">
      <c r="A431" s="61"/>
      <c r="B431" s="62"/>
      <c r="C431" s="63"/>
      <c r="D431" s="71"/>
      <c r="E431" s="72"/>
      <c r="F431" s="116"/>
      <c r="G431" s="74"/>
      <c r="H431" s="37"/>
    </row>
    <row r="432" spans="1:10" ht="16.5" x14ac:dyDescent="0.3">
      <c r="A432" s="61" t="s">
        <v>20</v>
      </c>
      <c r="B432" s="62"/>
      <c r="C432" s="63"/>
      <c r="D432" s="42"/>
      <c r="E432" s="42"/>
      <c r="F432" s="47">
        <v>0.05</v>
      </c>
      <c r="G432" s="75">
        <f>SUM(G427:G431)*F432</f>
        <v>7644</v>
      </c>
      <c r="H432" s="37"/>
    </row>
    <row r="433" spans="1:8" ht="17.25" thickBot="1" x14ac:dyDescent="0.35">
      <c r="A433" s="76"/>
      <c r="B433" s="77"/>
      <c r="C433" s="78"/>
      <c r="D433" s="51"/>
      <c r="E433" s="51"/>
      <c r="F433" s="52"/>
      <c r="G433" s="79"/>
      <c r="H433" s="54"/>
    </row>
    <row r="434" spans="1:8" ht="17.25" thickBot="1" x14ac:dyDescent="0.35">
      <c r="A434" s="12"/>
      <c r="B434" s="12"/>
      <c r="C434" s="12"/>
      <c r="D434" s="12"/>
      <c r="E434" s="12"/>
      <c r="F434" s="12"/>
      <c r="G434" s="55" t="s">
        <v>15</v>
      </c>
      <c r="H434" s="56">
        <f>SUM(G427:G433)</f>
        <v>160524</v>
      </c>
    </row>
    <row r="435" spans="1:8" ht="17.25" thickBot="1" x14ac:dyDescent="0.35">
      <c r="A435" s="14" t="s">
        <v>21</v>
      </c>
      <c r="B435" s="14"/>
      <c r="C435" s="12"/>
      <c r="D435" s="12"/>
      <c r="E435" s="12"/>
      <c r="F435" s="12"/>
      <c r="G435" s="12"/>
      <c r="H435" s="13"/>
    </row>
    <row r="436" spans="1:8" ht="16.5" x14ac:dyDescent="0.3">
      <c r="A436" s="23" t="s">
        <v>22</v>
      </c>
      <c r="B436" s="25"/>
      <c r="C436" s="26" t="s">
        <v>23</v>
      </c>
      <c r="D436" s="26" t="s">
        <v>24</v>
      </c>
      <c r="E436" s="26" t="s">
        <v>25</v>
      </c>
      <c r="F436" s="26" t="s">
        <v>26</v>
      </c>
      <c r="G436" s="28" t="s">
        <v>11</v>
      </c>
      <c r="H436" s="29"/>
    </row>
    <row r="437" spans="1:8" ht="16.5" x14ac:dyDescent="0.3">
      <c r="A437" s="157"/>
      <c r="B437" s="158"/>
      <c r="C437" s="132"/>
      <c r="D437" s="133"/>
      <c r="E437" s="133"/>
      <c r="F437" s="134"/>
      <c r="G437" s="135">
        <f>E437*F437</f>
        <v>0</v>
      </c>
      <c r="H437" s="37"/>
    </row>
    <row r="438" spans="1:8" ht="16.5" x14ac:dyDescent="0.3">
      <c r="A438" s="61"/>
      <c r="B438" s="63"/>
      <c r="C438" s="145"/>
      <c r="D438" s="81"/>
      <c r="E438" s="35"/>
      <c r="F438" s="82" t="s">
        <v>74</v>
      </c>
      <c r="G438" s="65"/>
      <c r="H438" s="37"/>
    </row>
    <row r="439" spans="1:8" ht="16.5" x14ac:dyDescent="0.3">
      <c r="A439" s="61"/>
      <c r="B439" s="63"/>
      <c r="C439" s="145"/>
      <c r="D439" s="64"/>
      <c r="E439" s="84"/>
      <c r="F439" s="41"/>
      <c r="G439" s="146"/>
      <c r="H439" s="37"/>
    </row>
    <row r="440" spans="1:8" ht="17.25" thickBot="1" x14ac:dyDescent="0.35">
      <c r="A440" s="48"/>
      <c r="B440" s="50"/>
      <c r="C440" s="50"/>
      <c r="D440" s="50"/>
      <c r="E440" s="50"/>
      <c r="F440" s="50"/>
      <c r="G440" s="85"/>
      <c r="H440" s="37"/>
    </row>
    <row r="441" spans="1:8" ht="17.25" thickBot="1" x14ac:dyDescent="0.35">
      <c r="A441" s="12"/>
      <c r="B441" s="12"/>
      <c r="C441" s="12"/>
      <c r="D441" s="12"/>
      <c r="E441" s="12"/>
      <c r="F441" s="12"/>
      <c r="G441" s="55" t="s">
        <v>15</v>
      </c>
      <c r="H441" s="56">
        <f>SUM(G437:G440)</f>
        <v>0</v>
      </c>
    </row>
    <row r="442" spans="1:8" ht="17.25" thickBot="1" x14ac:dyDescent="0.35">
      <c r="A442" s="14" t="s">
        <v>27</v>
      </c>
      <c r="B442" s="14"/>
      <c r="C442" s="12"/>
      <c r="D442" s="12"/>
      <c r="E442" s="12"/>
      <c r="F442" s="12"/>
      <c r="G442" s="12"/>
      <c r="H442" s="13"/>
    </row>
    <row r="443" spans="1:8" ht="16.5" x14ac:dyDescent="0.3">
      <c r="A443" s="86" t="s">
        <v>28</v>
      </c>
      <c r="B443" s="26"/>
      <c r="C443" s="26" t="s">
        <v>53</v>
      </c>
      <c r="D443" s="26" t="s">
        <v>30</v>
      </c>
      <c r="E443" s="27" t="s">
        <v>39</v>
      </c>
      <c r="F443" s="87" t="s">
        <v>37</v>
      </c>
      <c r="G443" s="60" t="s">
        <v>11</v>
      </c>
      <c r="H443" s="29"/>
    </row>
    <row r="444" spans="1:8" ht="16.5" x14ac:dyDescent="0.3">
      <c r="A444" s="61" t="str">
        <f>'[2]MANO DE OBRA'!C27</f>
        <v>CUADRILLA DE ESPECIALIDAD 1X1</v>
      </c>
      <c r="B444" s="63"/>
      <c r="C444" s="105">
        <f>'[2]MANO DE OBRA'!I27</f>
        <v>151840</v>
      </c>
      <c r="D444" s="89">
        <v>0.89229999999999998</v>
      </c>
      <c r="E444" s="65">
        <f>(100%+D444)*C444</f>
        <v>287326.83199999999</v>
      </c>
      <c r="F444" s="80">
        <v>0.9</v>
      </c>
      <c r="G444" s="36">
        <f>E444/F444</f>
        <v>319252.03555555554</v>
      </c>
      <c r="H444" s="37"/>
    </row>
    <row r="445" spans="1:8" ht="16.5" x14ac:dyDescent="0.3">
      <c r="A445" s="61"/>
      <c r="B445" s="63"/>
      <c r="C445" s="105"/>
      <c r="D445" s="89"/>
      <c r="E445" s="65"/>
      <c r="F445" s="41"/>
      <c r="G445" s="36"/>
      <c r="H445" s="37"/>
    </row>
    <row r="446" spans="1:8" ht="16.5" x14ac:dyDescent="0.3">
      <c r="A446" s="61"/>
      <c r="B446" s="63"/>
      <c r="C446" s="114"/>
      <c r="D446" s="64"/>
      <c r="E446" s="114"/>
      <c r="F446" s="41"/>
      <c r="G446" s="75"/>
      <c r="H446" s="37"/>
    </row>
    <row r="447" spans="1:8" ht="16.5" x14ac:dyDescent="0.3">
      <c r="A447" s="61"/>
      <c r="B447" s="63"/>
      <c r="C447" s="114"/>
      <c r="D447" s="64"/>
      <c r="E447" s="114"/>
      <c r="F447" s="41"/>
      <c r="G447" s="75"/>
      <c r="H447" s="37"/>
    </row>
    <row r="448" spans="1:8" ht="17.25" thickBot="1" x14ac:dyDescent="0.35">
      <c r="A448" s="76"/>
      <c r="B448" s="78"/>
      <c r="C448" s="78"/>
      <c r="D448" s="78"/>
      <c r="E448" s="78"/>
      <c r="F448" s="78"/>
      <c r="G448" s="77"/>
      <c r="H448" s="54"/>
    </row>
    <row r="449" spans="1:8" ht="17.25" thickBot="1" x14ac:dyDescent="0.35">
      <c r="A449" s="12"/>
      <c r="B449" s="12"/>
      <c r="C449" s="12"/>
      <c r="D449" s="12"/>
      <c r="E449" s="12"/>
      <c r="F449" s="12"/>
      <c r="G449" s="55" t="s">
        <v>15</v>
      </c>
      <c r="H449" s="56">
        <f>SUM(G444:G448)</f>
        <v>319252.03555555554</v>
      </c>
    </row>
    <row r="450" spans="1:8" ht="17.25" thickBot="1" x14ac:dyDescent="0.35">
      <c r="A450" s="12"/>
      <c r="B450" s="12"/>
      <c r="C450" s="12"/>
      <c r="D450" s="12"/>
      <c r="E450" s="12"/>
      <c r="F450" s="12"/>
      <c r="G450" s="91"/>
      <c r="H450" s="13"/>
    </row>
    <row r="451" spans="1:8" ht="17.25" thickBot="1" x14ac:dyDescent="0.35">
      <c r="A451" s="12"/>
      <c r="B451" s="12"/>
      <c r="C451" s="12"/>
      <c r="D451" s="12"/>
      <c r="E451" s="55" t="s">
        <v>31</v>
      </c>
      <c r="F451" s="91"/>
      <c r="G451" s="91"/>
      <c r="H451" s="159">
        <f>ROUND((H424+H434+H441+H449),0)</f>
        <v>1679776</v>
      </c>
    </row>
  </sheetData>
  <mergeCells count="19">
    <mergeCell ref="B410:F411"/>
    <mergeCell ref="A303:H304"/>
    <mergeCell ref="B307:F308"/>
    <mergeCell ref="A352:H353"/>
    <mergeCell ref="B356:F357"/>
    <mergeCell ref="A373:C373"/>
    <mergeCell ref="A406:H407"/>
    <mergeCell ref="A148:H149"/>
    <mergeCell ref="B152:F153"/>
    <mergeCell ref="A198:H199"/>
    <mergeCell ref="B202:F203"/>
    <mergeCell ref="A251:H252"/>
    <mergeCell ref="B255:F256"/>
    <mergeCell ref="A5:H6"/>
    <mergeCell ref="B9:F10"/>
    <mergeCell ref="A53:H54"/>
    <mergeCell ref="B57:F58"/>
    <mergeCell ref="A99:H100"/>
    <mergeCell ref="B103:F104"/>
  </mergeCells>
  <pageMargins left="0.70866141732283472" right="0.70866141732283472" top="0.74803149606299213" bottom="0.74803149606299213" header="0.31496062992125984" footer="0.98425196850393704"/>
  <pageSetup scale="73" orientation="portrait" horizontalDpi="4294967293" verticalDpi="300" r:id="rId1"/>
  <headerFooter>
    <oddHeader>&amp;L         &amp;G</oddHeader>
    <oddFooter>&amp;R&amp;G</oddFooter>
  </headerFooter>
  <rowBreaks count="8" manualBreakCount="8">
    <brk id="51" max="7" man="1"/>
    <brk id="96" max="16383" man="1"/>
    <brk id="144" max="16383" man="1"/>
    <brk id="193" max="16383" man="1"/>
    <brk id="244" max="7" man="1"/>
    <brk id="298" max="7" man="1"/>
    <brk id="348" max="7" man="1"/>
    <brk id="398" max="7" man="1"/>
  </rowBreaks>
  <colBreaks count="1" manualBreakCount="1">
    <brk id="8" max="1048575" man="1"/>
  </colBreaks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AD374-5DF5-4440-A431-9E7940A17668}">
  <dimension ref="A2:P783"/>
  <sheetViews>
    <sheetView showGridLines="0" topLeftCell="A561" zoomScale="93" zoomScaleNormal="93" zoomScaleSheetLayoutView="96" workbookViewId="0">
      <selection activeCell="K584" sqref="K584"/>
    </sheetView>
  </sheetViews>
  <sheetFormatPr baseColWidth="10" defaultRowHeight="14.25" x14ac:dyDescent="0.2"/>
  <cols>
    <col min="1" max="1" width="14.28515625" style="1" customWidth="1"/>
    <col min="2" max="2" width="21.5703125" style="1" customWidth="1"/>
    <col min="3" max="3" width="21.85546875" style="1" customWidth="1"/>
    <col min="4" max="4" width="11.42578125" style="1"/>
    <col min="5" max="5" width="12.5703125" style="1" customWidth="1"/>
    <col min="6" max="6" width="11.42578125" style="1"/>
    <col min="7" max="7" width="12.7109375" style="1" customWidth="1"/>
    <col min="8" max="8" width="18.28515625" style="2" customWidth="1"/>
    <col min="9" max="9" width="11.42578125" style="3"/>
    <col min="10" max="256" width="11.42578125" style="1"/>
    <col min="257" max="257" width="14.28515625" style="1" customWidth="1"/>
    <col min="258" max="258" width="21.5703125" style="1" customWidth="1"/>
    <col min="259" max="259" width="21.85546875" style="1" customWidth="1"/>
    <col min="260" max="260" width="11.42578125" style="1"/>
    <col min="261" max="261" width="12.5703125" style="1" customWidth="1"/>
    <col min="262" max="262" width="11.42578125" style="1"/>
    <col min="263" max="263" width="12.7109375" style="1" customWidth="1"/>
    <col min="264" max="264" width="18.28515625" style="1" customWidth="1"/>
    <col min="265" max="512" width="11.42578125" style="1"/>
    <col min="513" max="513" width="14.28515625" style="1" customWidth="1"/>
    <col min="514" max="514" width="21.5703125" style="1" customWidth="1"/>
    <col min="515" max="515" width="21.85546875" style="1" customWidth="1"/>
    <col min="516" max="516" width="11.42578125" style="1"/>
    <col min="517" max="517" width="12.5703125" style="1" customWidth="1"/>
    <col min="518" max="518" width="11.42578125" style="1"/>
    <col min="519" max="519" width="12.7109375" style="1" customWidth="1"/>
    <col min="520" max="520" width="18.28515625" style="1" customWidth="1"/>
    <col min="521" max="768" width="11.42578125" style="1"/>
    <col min="769" max="769" width="14.28515625" style="1" customWidth="1"/>
    <col min="770" max="770" width="21.5703125" style="1" customWidth="1"/>
    <col min="771" max="771" width="21.85546875" style="1" customWidth="1"/>
    <col min="772" max="772" width="11.42578125" style="1"/>
    <col min="773" max="773" width="12.5703125" style="1" customWidth="1"/>
    <col min="774" max="774" width="11.42578125" style="1"/>
    <col min="775" max="775" width="12.7109375" style="1" customWidth="1"/>
    <col min="776" max="776" width="18.28515625" style="1" customWidth="1"/>
    <col min="777" max="1024" width="11.42578125" style="1"/>
    <col min="1025" max="1025" width="14.28515625" style="1" customWidth="1"/>
    <col min="1026" max="1026" width="21.5703125" style="1" customWidth="1"/>
    <col min="1027" max="1027" width="21.85546875" style="1" customWidth="1"/>
    <col min="1028" max="1028" width="11.42578125" style="1"/>
    <col min="1029" max="1029" width="12.5703125" style="1" customWidth="1"/>
    <col min="1030" max="1030" width="11.42578125" style="1"/>
    <col min="1031" max="1031" width="12.7109375" style="1" customWidth="1"/>
    <col min="1032" max="1032" width="18.28515625" style="1" customWidth="1"/>
    <col min="1033" max="1280" width="11.42578125" style="1"/>
    <col min="1281" max="1281" width="14.28515625" style="1" customWidth="1"/>
    <col min="1282" max="1282" width="21.5703125" style="1" customWidth="1"/>
    <col min="1283" max="1283" width="21.85546875" style="1" customWidth="1"/>
    <col min="1284" max="1284" width="11.42578125" style="1"/>
    <col min="1285" max="1285" width="12.5703125" style="1" customWidth="1"/>
    <col min="1286" max="1286" width="11.42578125" style="1"/>
    <col min="1287" max="1287" width="12.7109375" style="1" customWidth="1"/>
    <col min="1288" max="1288" width="18.28515625" style="1" customWidth="1"/>
    <col min="1289" max="1536" width="11.42578125" style="1"/>
    <col min="1537" max="1537" width="14.28515625" style="1" customWidth="1"/>
    <col min="1538" max="1538" width="21.5703125" style="1" customWidth="1"/>
    <col min="1539" max="1539" width="21.85546875" style="1" customWidth="1"/>
    <col min="1540" max="1540" width="11.42578125" style="1"/>
    <col min="1541" max="1541" width="12.5703125" style="1" customWidth="1"/>
    <col min="1542" max="1542" width="11.42578125" style="1"/>
    <col min="1543" max="1543" width="12.7109375" style="1" customWidth="1"/>
    <col min="1544" max="1544" width="18.28515625" style="1" customWidth="1"/>
    <col min="1545" max="1792" width="11.42578125" style="1"/>
    <col min="1793" max="1793" width="14.28515625" style="1" customWidth="1"/>
    <col min="1794" max="1794" width="21.5703125" style="1" customWidth="1"/>
    <col min="1795" max="1795" width="21.85546875" style="1" customWidth="1"/>
    <col min="1796" max="1796" width="11.42578125" style="1"/>
    <col min="1797" max="1797" width="12.5703125" style="1" customWidth="1"/>
    <col min="1798" max="1798" width="11.42578125" style="1"/>
    <col min="1799" max="1799" width="12.7109375" style="1" customWidth="1"/>
    <col min="1800" max="1800" width="18.28515625" style="1" customWidth="1"/>
    <col min="1801" max="2048" width="11.42578125" style="1"/>
    <col min="2049" max="2049" width="14.28515625" style="1" customWidth="1"/>
    <col min="2050" max="2050" width="21.5703125" style="1" customWidth="1"/>
    <col min="2051" max="2051" width="21.85546875" style="1" customWidth="1"/>
    <col min="2052" max="2052" width="11.42578125" style="1"/>
    <col min="2053" max="2053" width="12.5703125" style="1" customWidth="1"/>
    <col min="2054" max="2054" width="11.42578125" style="1"/>
    <col min="2055" max="2055" width="12.7109375" style="1" customWidth="1"/>
    <col min="2056" max="2056" width="18.28515625" style="1" customWidth="1"/>
    <col min="2057" max="2304" width="11.42578125" style="1"/>
    <col min="2305" max="2305" width="14.28515625" style="1" customWidth="1"/>
    <col min="2306" max="2306" width="21.5703125" style="1" customWidth="1"/>
    <col min="2307" max="2307" width="21.85546875" style="1" customWidth="1"/>
    <col min="2308" max="2308" width="11.42578125" style="1"/>
    <col min="2309" max="2309" width="12.5703125" style="1" customWidth="1"/>
    <col min="2310" max="2310" width="11.42578125" style="1"/>
    <col min="2311" max="2311" width="12.7109375" style="1" customWidth="1"/>
    <col min="2312" max="2312" width="18.28515625" style="1" customWidth="1"/>
    <col min="2313" max="2560" width="11.42578125" style="1"/>
    <col min="2561" max="2561" width="14.28515625" style="1" customWidth="1"/>
    <col min="2562" max="2562" width="21.5703125" style="1" customWidth="1"/>
    <col min="2563" max="2563" width="21.85546875" style="1" customWidth="1"/>
    <col min="2564" max="2564" width="11.42578125" style="1"/>
    <col min="2565" max="2565" width="12.5703125" style="1" customWidth="1"/>
    <col min="2566" max="2566" width="11.42578125" style="1"/>
    <col min="2567" max="2567" width="12.7109375" style="1" customWidth="1"/>
    <col min="2568" max="2568" width="18.28515625" style="1" customWidth="1"/>
    <col min="2569" max="2816" width="11.42578125" style="1"/>
    <col min="2817" max="2817" width="14.28515625" style="1" customWidth="1"/>
    <col min="2818" max="2818" width="21.5703125" style="1" customWidth="1"/>
    <col min="2819" max="2819" width="21.85546875" style="1" customWidth="1"/>
    <col min="2820" max="2820" width="11.42578125" style="1"/>
    <col min="2821" max="2821" width="12.5703125" style="1" customWidth="1"/>
    <col min="2822" max="2822" width="11.42578125" style="1"/>
    <col min="2823" max="2823" width="12.7109375" style="1" customWidth="1"/>
    <col min="2824" max="2824" width="18.28515625" style="1" customWidth="1"/>
    <col min="2825" max="3072" width="11.42578125" style="1"/>
    <col min="3073" max="3073" width="14.28515625" style="1" customWidth="1"/>
    <col min="3074" max="3074" width="21.5703125" style="1" customWidth="1"/>
    <col min="3075" max="3075" width="21.85546875" style="1" customWidth="1"/>
    <col min="3076" max="3076" width="11.42578125" style="1"/>
    <col min="3077" max="3077" width="12.5703125" style="1" customWidth="1"/>
    <col min="3078" max="3078" width="11.42578125" style="1"/>
    <col min="3079" max="3079" width="12.7109375" style="1" customWidth="1"/>
    <col min="3080" max="3080" width="18.28515625" style="1" customWidth="1"/>
    <col min="3081" max="3328" width="11.42578125" style="1"/>
    <col min="3329" max="3329" width="14.28515625" style="1" customWidth="1"/>
    <col min="3330" max="3330" width="21.5703125" style="1" customWidth="1"/>
    <col min="3331" max="3331" width="21.85546875" style="1" customWidth="1"/>
    <col min="3332" max="3332" width="11.42578125" style="1"/>
    <col min="3333" max="3333" width="12.5703125" style="1" customWidth="1"/>
    <col min="3334" max="3334" width="11.42578125" style="1"/>
    <col min="3335" max="3335" width="12.7109375" style="1" customWidth="1"/>
    <col min="3336" max="3336" width="18.28515625" style="1" customWidth="1"/>
    <col min="3337" max="3584" width="11.42578125" style="1"/>
    <col min="3585" max="3585" width="14.28515625" style="1" customWidth="1"/>
    <col min="3586" max="3586" width="21.5703125" style="1" customWidth="1"/>
    <col min="3587" max="3587" width="21.85546875" style="1" customWidth="1"/>
    <col min="3588" max="3588" width="11.42578125" style="1"/>
    <col min="3589" max="3589" width="12.5703125" style="1" customWidth="1"/>
    <col min="3590" max="3590" width="11.42578125" style="1"/>
    <col min="3591" max="3591" width="12.7109375" style="1" customWidth="1"/>
    <col min="3592" max="3592" width="18.28515625" style="1" customWidth="1"/>
    <col min="3593" max="3840" width="11.42578125" style="1"/>
    <col min="3841" max="3841" width="14.28515625" style="1" customWidth="1"/>
    <col min="3842" max="3842" width="21.5703125" style="1" customWidth="1"/>
    <col min="3843" max="3843" width="21.85546875" style="1" customWidth="1"/>
    <col min="3844" max="3844" width="11.42578125" style="1"/>
    <col min="3845" max="3845" width="12.5703125" style="1" customWidth="1"/>
    <col min="3846" max="3846" width="11.42578125" style="1"/>
    <col min="3847" max="3847" width="12.7109375" style="1" customWidth="1"/>
    <col min="3848" max="3848" width="18.28515625" style="1" customWidth="1"/>
    <col min="3849" max="4096" width="11.42578125" style="1"/>
    <col min="4097" max="4097" width="14.28515625" style="1" customWidth="1"/>
    <col min="4098" max="4098" width="21.5703125" style="1" customWidth="1"/>
    <col min="4099" max="4099" width="21.85546875" style="1" customWidth="1"/>
    <col min="4100" max="4100" width="11.42578125" style="1"/>
    <col min="4101" max="4101" width="12.5703125" style="1" customWidth="1"/>
    <col min="4102" max="4102" width="11.42578125" style="1"/>
    <col min="4103" max="4103" width="12.7109375" style="1" customWidth="1"/>
    <col min="4104" max="4104" width="18.28515625" style="1" customWidth="1"/>
    <col min="4105" max="4352" width="11.42578125" style="1"/>
    <col min="4353" max="4353" width="14.28515625" style="1" customWidth="1"/>
    <col min="4354" max="4354" width="21.5703125" style="1" customWidth="1"/>
    <col min="4355" max="4355" width="21.85546875" style="1" customWidth="1"/>
    <col min="4356" max="4356" width="11.42578125" style="1"/>
    <col min="4357" max="4357" width="12.5703125" style="1" customWidth="1"/>
    <col min="4358" max="4358" width="11.42578125" style="1"/>
    <col min="4359" max="4359" width="12.7109375" style="1" customWidth="1"/>
    <col min="4360" max="4360" width="18.28515625" style="1" customWidth="1"/>
    <col min="4361" max="4608" width="11.42578125" style="1"/>
    <col min="4609" max="4609" width="14.28515625" style="1" customWidth="1"/>
    <col min="4610" max="4610" width="21.5703125" style="1" customWidth="1"/>
    <col min="4611" max="4611" width="21.85546875" style="1" customWidth="1"/>
    <col min="4612" max="4612" width="11.42578125" style="1"/>
    <col min="4613" max="4613" width="12.5703125" style="1" customWidth="1"/>
    <col min="4614" max="4614" width="11.42578125" style="1"/>
    <col min="4615" max="4615" width="12.7109375" style="1" customWidth="1"/>
    <col min="4616" max="4616" width="18.28515625" style="1" customWidth="1"/>
    <col min="4617" max="4864" width="11.42578125" style="1"/>
    <col min="4865" max="4865" width="14.28515625" style="1" customWidth="1"/>
    <col min="4866" max="4866" width="21.5703125" style="1" customWidth="1"/>
    <col min="4867" max="4867" width="21.85546875" style="1" customWidth="1"/>
    <col min="4868" max="4868" width="11.42578125" style="1"/>
    <col min="4869" max="4869" width="12.5703125" style="1" customWidth="1"/>
    <col min="4870" max="4870" width="11.42578125" style="1"/>
    <col min="4871" max="4871" width="12.7109375" style="1" customWidth="1"/>
    <col min="4872" max="4872" width="18.28515625" style="1" customWidth="1"/>
    <col min="4873" max="5120" width="11.42578125" style="1"/>
    <col min="5121" max="5121" width="14.28515625" style="1" customWidth="1"/>
    <col min="5122" max="5122" width="21.5703125" style="1" customWidth="1"/>
    <col min="5123" max="5123" width="21.85546875" style="1" customWidth="1"/>
    <col min="5124" max="5124" width="11.42578125" style="1"/>
    <col min="5125" max="5125" width="12.5703125" style="1" customWidth="1"/>
    <col min="5126" max="5126" width="11.42578125" style="1"/>
    <col min="5127" max="5127" width="12.7109375" style="1" customWidth="1"/>
    <col min="5128" max="5128" width="18.28515625" style="1" customWidth="1"/>
    <col min="5129" max="5376" width="11.42578125" style="1"/>
    <col min="5377" max="5377" width="14.28515625" style="1" customWidth="1"/>
    <col min="5378" max="5378" width="21.5703125" style="1" customWidth="1"/>
    <col min="5379" max="5379" width="21.85546875" style="1" customWidth="1"/>
    <col min="5380" max="5380" width="11.42578125" style="1"/>
    <col min="5381" max="5381" width="12.5703125" style="1" customWidth="1"/>
    <col min="5382" max="5382" width="11.42578125" style="1"/>
    <col min="5383" max="5383" width="12.7109375" style="1" customWidth="1"/>
    <col min="5384" max="5384" width="18.28515625" style="1" customWidth="1"/>
    <col min="5385" max="5632" width="11.42578125" style="1"/>
    <col min="5633" max="5633" width="14.28515625" style="1" customWidth="1"/>
    <col min="5634" max="5634" width="21.5703125" style="1" customWidth="1"/>
    <col min="5635" max="5635" width="21.85546875" style="1" customWidth="1"/>
    <col min="5636" max="5636" width="11.42578125" style="1"/>
    <col min="5637" max="5637" width="12.5703125" style="1" customWidth="1"/>
    <col min="5638" max="5638" width="11.42578125" style="1"/>
    <col min="5639" max="5639" width="12.7109375" style="1" customWidth="1"/>
    <col min="5640" max="5640" width="18.28515625" style="1" customWidth="1"/>
    <col min="5641" max="5888" width="11.42578125" style="1"/>
    <col min="5889" max="5889" width="14.28515625" style="1" customWidth="1"/>
    <col min="5890" max="5890" width="21.5703125" style="1" customWidth="1"/>
    <col min="5891" max="5891" width="21.85546875" style="1" customWidth="1"/>
    <col min="5892" max="5892" width="11.42578125" style="1"/>
    <col min="5893" max="5893" width="12.5703125" style="1" customWidth="1"/>
    <col min="5894" max="5894" width="11.42578125" style="1"/>
    <col min="5895" max="5895" width="12.7109375" style="1" customWidth="1"/>
    <col min="5896" max="5896" width="18.28515625" style="1" customWidth="1"/>
    <col min="5897" max="6144" width="11.42578125" style="1"/>
    <col min="6145" max="6145" width="14.28515625" style="1" customWidth="1"/>
    <col min="6146" max="6146" width="21.5703125" style="1" customWidth="1"/>
    <col min="6147" max="6147" width="21.85546875" style="1" customWidth="1"/>
    <col min="6148" max="6148" width="11.42578125" style="1"/>
    <col min="6149" max="6149" width="12.5703125" style="1" customWidth="1"/>
    <col min="6150" max="6150" width="11.42578125" style="1"/>
    <col min="6151" max="6151" width="12.7109375" style="1" customWidth="1"/>
    <col min="6152" max="6152" width="18.28515625" style="1" customWidth="1"/>
    <col min="6153" max="6400" width="11.42578125" style="1"/>
    <col min="6401" max="6401" width="14.28515625" style="1" customWidth="1"/>
    <col min="6402" max="6402" width="21.5703125" style="1" customWidth="1"/>
    <col min="6403" max="6403" width="21.85546875" style="1" customWidth="1"/>
    <col min="6404" max="6404" width="11.42578125" style="1"/>
    <col min="6405" max="6405" width="12.5703125" style="1" customWidth="1"/>
    <col min="6406" max="6406" width="11.42578125" style="1"/>
    <col min="6407" max="6407" width="12.7109375" style="1" customWidth="1"/>
    <col min="6408" max="6408" width="18.28515625" style="1" customWidth="1"/>
    <col min="6409" max="6656" width="11.42578125" style="1"/>
    <col min="6657" max="6657" width="14.28515625" style="1" customWidth="1"/>
    <col min="6658" max="6658" width="21.5703125" style="1" customWidth="1"/>
    <col min="6659" max="6659" width="21.85546875" style="1" customWidth="1"/>
    <col min="6660" max="6660" width="11.42578125" style="1"/>
    <col min="6661" max="6661" width="12.5703125" style="1" customWidth="1"/>
    <col min="6662" max="6662" width="11.42578125" style="1"/>
    <col min="6663" max="6663" width="12.7109375" style="1" customWidth="1"/>
    <col min="6664" max="6664" width="18.28515625" style="1" customWidth="1"/>
    <col min="6665" max="6912" width="11.42578125" style="1"/>
    <col min="6913" max="6913" width="14.28515625" style="1" customWidth="1"/>
    <col min="6914" max="6914" width="21.5703125" style="1" customWidth="1"/>
    <col min="6915" max="6915" width="21.85546875" style="1" customWidth="1"/>
    <col min="6916" max="6916" width="11.42578125" style="1"/>
    <col min="6917" max="6917" width="12.5703125" style="1" customWidth="1"/>
    <col min="6918" max="6918" width="11.42578125" style="1"/>
    <col min="6919" max="6919" width="12.7109375" style="1" customWidth="1"/>
    <col min="6920" max="6920" width="18.28515625" style="1" customWidth="1"/>
    <col min="6921" max="7168" width="11.42578125" style="1"/>
    <col min="7169" max="7169" width="14.28515625" style="1" customWidth="1"/>
    <col min="7170" max="7170" width="21.5703125" style="1" customWidth="1"/>
    <col min="7171" max="7171" width="21.85546875" style="1" customWidth="1"/>
    <col min="7172" max="7172" width="11.42578125" style="1"/>
    <col min="7173" max="7173" width="12.5703125" style="1" customWidth="1"/>
    <col min="7174" max="7174" width="11.42578125" style="1"/>
    <col min="7175" max="7175" width="12.7109375" style="1" customWidth="1"/>
    <col min="7176" max="7176" width="18.28515625" style="1" customWidth="1"/>
    <col min="7177" max="7424" width="11.42578125" style="1"/>
    <col min="7425" max="7425" width="14.28515625" style="1" customWidth="1"/>
    <col min="7426" max="7426" width="21.5703125" style="1" customWidth="1"/>
    <col min="7427" max="7427" width="21.85546875" style="1" customWidth="1"/>
    <col min="7428" max="7428" width="11.42578125" style="1"/>
    <col min="7429" max="7429" width="12.5703125" style="1" customWidth="1"/>
    <col min="7430" max="7430" width="11.42578125" style="1"/>
    <col min="7431" max="7431" width="12.7109375" style="1" customWidth="1"/>
    <col min="7432" max="7432" width="18.28515625" style="1" customWidth="1"/>
    <col min="7433" max="7680" width="11.42578125" style="1"/>
    <col min="7681" max="7681" width="14.28515625" style="1" customWidth="1"/>
    <col min="7682" max="7682" width="21.5703125" style="1" customWidth="1"/>
    <col min="7683" max="7683" width="21.85546875" style="1" customWidth="1"/>
    <col min="7684" max="7684" width="11.42578125" style="1"/>
    <col min="7685" max="7685" width="12.5703125" style="1" customWidth="1"/>
    <col min="7686" max="7686" width="11.42578125" style="1"/>
    <col min="7687" max="7687" width="12.7109375" style="1" customWidth="1"/>
    <col min="7688" max="7688" width="18.28515625" style="1" customWidth="1"/>
    <col min="7689" max="7936" width="11.42578125" style="1"/>
    <col min="7937" max="7937" width="14.28515625" style="1" customWidth="1"/>
    <col min="7938" max="7938" width="21.5703125" style="1" customWidth="1"/>
    <col min="7939" max="7939" width="21.85546875" style="1" customWidth="1"/>
    <col min="7940" max="7940" width="11.42578125" style="1"/>
    <col min="7941" max="7941" width="12.5703125" style="1" customWidth="1"/>
    <col min="7942" max="7942" width="11.42578125" style="1"/>
    <col min="7943" max="7943" width="12.7109375" style="1" customWidth="1"/>
    <col min="7944" max="7944" width="18.28515625" style="1" customWidth="1"/>
    <col min="7945" max="8192" width="11.42578125" style="1"/>
    <col min="8193" max="8193" width="14.28515625" style="1" customWidth="1"/>
    <col min="8194" max="8194" width="21.5703125" style="1" customWidth="1"/>
    <col min="8195" max="8195" width="21.85546875" style="1" customWidth="1"/>
    <col min="8196" max="8196" width="11.42578125" style="1"/>
    <col min="8197" max="8197" width="12.5703125" style="1" customWidth="1"/>
    <col min="8198" max="8198" width="11.42578125" style="1"/>
    <col min="8199" max="8199" width="12.7109375" style="1" customWidth="1"/>
    <col min="8200" max="8200" width="18.28515625" style="1" customWidth="1"/>
    <col min="8201" max="8448" width="11.42578125" style="1"/>
    <col min="8449" max="8449" width="14.28515625" style="1" customWidth="1"/>
    <col min="8450" max="8450" width="21.5703125" style="1" customWidth="1"/>
    <col min="8451" max="8451" width="21.85546875" style="1" customWidth="1"/>
    <col min="8452" max="8452" width="11.42578125" style="1"/>
    <col min="8453" max="8453" width="12.5703125" style="1" customWidth="1"/>
    <col min="8454" max="8454" width="11.42578125" style="1"/>
    <col min="8455" max="8455" width="12.7109375" style="1" customWidth="1"/>
    <col min="8456" max="8456" width="18.28515625" style="1" customWidth="1"/>
    <col min="8457" max="8704" width="11.42578125" style="1"/>
    <col min="8705" max="8705" width="14.28515625" style="1" customWidth="1"/>
    <col min="8706" max="8706" width="21.5703125" style="1" customWidth="1"/>
    <col min="8707" max="8707" width="21.85546875" style="1" customWidth="1"/>
    <col min="8708" max="8708" width="11.42578125" style="1"/>
    <col min="8709" max="8709" width="12.5703125" style="1" customWidth="1"/>
    <col min="8710" max="8710" width="11.42578125" style="1"/>
    <col min="8711" max="8711" width="12.7109375" style="1" customWidth="1"/>
    <col min="8712" max="8712" width="18.28515625" style="1" customWidth="1"/>
    <col min="8713" max="8960" width="11.42578125" style="1"/>
    <col min="8961" max="8961" width="14.28515625" style="1" customWidth="1"/>
    <col min="8962" max="8962" width="21.5703125" style="1" customWidth="1"/>
    <col min="8963" max="8963" width="21.85546875" style="1" customWidth="1"/>
    <col min="8964" max="8964" width="11.42578125" style="1"/>
    <col min="8965" max="8965" width="12.5703125" style="1" customWidth="1"/>
    <col min="8966" max="8966" width="11.42578125" style="1"/>
    <col min="8967" max="8967" width="12.7109375" style="1" customWidth="1"/>
    <col min="8968" max="8968" width="18.28515625" style="1" customWidth="1"/>
    <col min="8969" max="9216" width="11.42578125" style="1"/>
    <col min="9217" max="9217" width="14.28515625" style="1" customWidth="1"/>
    <col min="9218" max="9218" width="21.5703125" style="1" customWidth="1"/>
    <col min="9219" max="9219" width="21.85546875" style="1" customWidth="1"/>
    <col min="9220" max="9220" width="11.42578125" style="1"/>
    <col min="9221" max="9221" width="12.5703125" style="1" customWidth="1"/>
    <col min="9222" max="9222" width="11.42578125" style="1"/>
    <col min="9223" max="9223" width="12.7109375" style="1" customWidth="1"/>
    <col min="9224" max="9224" width="18.28515625" style="1" customWidth="1"/>
    <col min="9225" max="9472" width="11.42578125" style="1"/>
    <col min="9473" max="9473" width="14.28515625" style="1" customWidth="1"/>
    <col min="9474" max="9474" width="21.5703125" style="1" customWidth="1"/>
    <col min="9475" max="9475" width="21.85546875" style="1" customWidth="1"/>
    <col min="9476" max="9476" width="11.42578125" style="1"/>
    <col min="9477" max="9477" width="12.5703125" style="1" customWidth="1"/>
    <col min="9478" max="9478" width="11.42578125" style="1"/>
    <col min="9479" max="9479" width="12.7109375" style="1" customWidth="1"/>
    <col min="9480" max="9480" width="18.28515625" style="1" customWidth="1"/>
    <col min="9481" max="9728" width="11.42578125" style="1"/>
    <col min="9729" max="9729" width="14.28515625" style="1" customWidth="1"/>
    <col min="9730" max="9730" width="21.5703125" style="1" customWidth="1"/>
    <col min="9731" max="9731" width="21.85546875" style="1" customWidth="1"/>
    <col min="9732" max="9732" width="11.42578125" style="1"/>
    <col min="9733" max="9733" width="12.5703125" style="1" customWidth="1"/>
    <col min="9734" max="9734" width="11.42578125" style="1"/>
    <col min="9735" max="9735" width="12.7109375" style="1" customWidth="1"/>
    <col min="9736" max="9736" width="18.28515625" style="1" customWidth="1"/>
    <col min="9737" max="9984" width="11.42578125" style="1"/>
    <col min="9985" max="9985" width="14.28515625" style="1" customWidth="1"/>
    <col min="9986" max="9986" width="21.5703125" style="1" customWidth="1"/>
    <col min="9987" max="9987" width="21.85546875" style="1" customWidth="1"/>
    <col min="9988" max="9988" width="11.42578125" style="1"/>
    <col min="9989" max="9989" width="12.5703125" style="1" customWidth="1"/>
    <col min="9990" max="9990" width="11.42578125" style="1"/>
    <col min="9991" max="9991" width="12.7109375" style="1" customWidth="1"/>
    <col min="9992" max="9992" width="18.28515625" style="1" customWidth="1"/>
    <col min="9993" max="10240" width="11.42578125" style="1"/>
    <col min="10241" max="10241" width="14.28515625" style="1" customWidth="1"/>
    <col min="10242" max="10242" width="21.5703125" style="1" customWidth="1"/>
    <col min="10243" max="10243" width="21.85546875" style="1" customWidth="1"/>
    <col min="10244" max="10244" width="11.42578125" style="1"/>
    <col min="10245" max="10245" width="12.5703125" style="1" customWidth="1"/>
    <col min="10246" max="10246" width="11.42578125" style="1"/>
    <col min="10247" max="10247" width="12.7109375" style="1" customWidth="1"/>
    <col min="10248" max="10248" width="18.28515625" style="1" customWidth="1"/>
    <col min="10249" max="10496" width="11.42578125" style="1"/>
    <col min="10497" max="10497" width="14.28515625" style="1" customWidth="1"/>
    <col min="10498" max="10498" width="21.5703125" style="1" customWidth="1"/>
    <col min="10499" max="10499" width="21.85546875" style="1" customWidth="1"/>
    <col min="10500" max="10500" width="11.42578125" style="1"/>
    <col min="10501" max="10501" width="12.5703125" style="1" customWidth="1"/>
    <col min="10502" max="10502" width="11.42578125" style="1"/>
    <col min="10503" max="10503" width="12.7109375" style="1" customWidth="1"/>
    <col min="10504" max="10504" width="18.28515625" style="1" customWidth="1"/>
    <col min="10505" max="10752" width="11.42578125" style="1"/>
    <col min="10753" max="10753" width="14.28515625" style="1" customWidth="1"/>
    <col min="10754" max="10754" width="21.5703125" style="1" customWidth="1"/>
    <col min="10755" max="10755" width="21.85546875" style="1" customWidth="1"/>
    <col min="10756" max="10756" width="11.42578125" style="1"/>
    <col min="10757" max="10757" width="12.5703125" style="1" customWidth="1"/>
    <col min="10758" max="10758" width="11.42578125" style="1"/>
    <col min="10759" max="10759" width="12.7109375" style="1" customWidth="1"/>
    <col min="10760" max="10760" width="18.28515625" style="1" customWidth="1"/>
    <col min="10761" max="11008" width="11.42578125" style="1"/>
    <col min="11009" max="11009" width="14.28515625" style="1" customWidth="1"/>
    <col min="11010" max="11010" width="21.5703125" style="1" customWidth="1"/>
    <col min="11011" max="11011" width="21.85546875" style="1" customWidth="1"/>
    <col min="11012" max="11012" width="11.42578125" style="1"/>
    <col min="11013" max="11013" width="12.5703125" style="1" customWidth="1"/>
    <col min="11014" max="11014" width="11.42578125" style="1"/>
    <col min="11015" max="11015" width="12.7109375" style="1" customWidth="1"/>
    <col min="11016" max="11016" width="18.28515625" style="1" customWidth="1"/>
    <col min="11017" max="11264" width="11.42578125" style="1"/>
    <col min="11265" max="11265" width="14.28515625" style="1" customWidth="1"/>
    <col min="11266" max="11266" width="21.5703125" style="1" customWidth="1"/>
    <col min="11267" max="11267" width="21.85546875" style="1" customWidth="1"/>
    <col min="11268" max="11268" width="11.42578125" style="1"/>
    <col min="11269" max="11269" width="12.5703125" style="1" customWidth="1"/>
    <col min="11270" max="11270" width="11.42578125" style="1"/>
    <col min="11271" max="11271" width="12.7109375" style="1" customWidth="1"/>
    <col min="11272" max="11272" width="18.28515625" style="1" customWidth="1"/>
    <col min="11273" max="11520" width="11.42578125" style="1"/>
    <col min="11521" max="11521" width="14.28515625" style="1" customWidth="1"/>
    <col min="11522" max="11522" width="21.5703125" style="1" customWidth="1"/>
    <col min="11523" max="11523" width="21.85546875" style="1" customWidth="1"/>
    <col min="11524" max="11524" width="11.42578125" style="1"/>
    <col min="11525" max="11525" width="12.5703125" style="1" customWidth="1"/>
    <col min="11526" max="11526" width="11.42578125" style="1"/>
    <col min="11527" max="11527" width="12.7109375" style="1" customWidth="1"/>
    <col min="11528" max="11528" width="18.28515625" style="1" customWidth="1"/>
    <col min="11529" max="11776" width="11.42578125" style="1"/>
    <col min="11777" max="11777" width="14.28515625" style="1" customWidth="1"/>
    <col min="11778" max="11778" width="21.5703125" style="1" customWidth="1"/>
    <col min="11779" max="11779" width="21.85546875" style="1" customWidth="1"/>
    <col min="11780" max="11780" width="11.42578125" style="1"/>
    <col min="11781" max="11781" width="12.5703125" style="1" customWidth="1"/>
    <col min="11782" max="11782" width="11.42578125" style="1"/>
    <col min="11783" max="11783" width="12.7109375" style="1" customWidth="1"/>
    <col min="11784" max="11784" width="18.28515625" style="1" customWidth="1"/>
    <col min="11785" max="12032" width="11.42578125" style="1"/>
    <col min="12033" max="12033" width="14.28515625" style="1" customWidth="1"/>
    <col min="12034" max="12034" width="21.5703125" style="1" customWidth="1"/>
    <col min="12035" max="12035" width="21.85546875" style="1" customWidth="1"/>
    <col min="12036" max="12036" width="11.42578125" style="1"/>
    <col min="12037" max="12037" width="12.5703125" style="1" customWidth="1"/>
    <col min="12038" max="12038" width="11.42578125" style="1"/>
    <col min="12039" max="12039" width="12.7109375" style="1" customWidth="1"/>
    <col min="12040" max="12040" width="18.28515625" style="1" customWidth="1"/>
    <col min="12041" max="12288" width="11.42578125" style="1"/>
    <col min="12289" max="12289" width="14.28515625" style="1" customWidth="1"/>
    <col min="12290" max="12290" width="21.5703125" style="1" customWidth="1"/>
    <col min="12291" max="12291" width="21.85546875" style="1" customWidth="1"/>
    <col min="12292" max="12292" width="11.42578125" style="1"/>
    <col min="12293" max="12293" width="12.5703125" style="1" customWidth="1"/>
    <col min="12294" max="12294" width="11.42578125" style="1"/>
    <col min="12295" max="12295" width="12.7109375" style="1" customWidth="1"/>
    <col min="12296" max="12296" width="18.28515625" style="1" customWidth="1"/>
    <col min="12297" max="12544" width="11.42578125" style="1"/>
    <col min="12545" max="12545" width="14.28515625" style="1" customWidth="1"/>
    <col min="12546" max="12546" width="21.5703125" style="1" customWidth="1"/>
    <col min="12547" max="12547" width="21.85546875" style="1" customWidth="1"/>
    <col min="12548" max="12548" width="11.42578125" style="1"/>
    <col min="12549" max="12549" width="12.5703125" style="1" customWidth="1"/>
    <col min="12550" max="12550" width="11.42578125" style="1"/>
    <col min="12551" max="12551" width="12.7109375" style="1" customWidth="1"/>
    <col min="12552" max="12552" width="18.28515625" style="1" customWidth="1"/>
    <col min="12553" max="12800" width="11.42578125" style="1"/>
    <col min="12801" max="12801" width="14.28515625" style="1" customWidth="1"/>
    <col min="12802" max="12802" width="21.5703125" style="1" customWidth="1"/>
    <col min="12803" max="12803" width="21.85546875" style="1" customWidth="1"/>
    <col min="12804" max="12804" width="11.42578125" style="1"/>
    <col min="12805" max="12805" width="12.5703125" style="1" customWidth="1"/>
    <col min="12806" max="12806" width="11.42578125" style="1"/>
    <col min="12807" max="12807" width="12.7109375" style="1" customWidth="1"/>
    <col min="12808" max="12808" width="18.28515625" style="1" customWidth="1"/>
    <col min="12809" max="13056" width="11.42578125" style="1"/>
    <col min="13057" max="13057" width="14.28515625" style="1" customWidth="1"/>
    <col min="13058" max="13058" width="21.5703125" style="1" customWidth="1"/>
    <col min="13059" max="13059" width="21.85546875" style="1" customWidth="1"/>
    <col min="13060" max="13060" width="11.42578125" style="1"/>
    <col min="13061" max="13061" width="12.5703125" style="1" customWidth="1"/>
    <col min="13062" max="13062" width="11.42578125" style="1"/>
    <col min="13063" max="13063" width="12.7109375" style="1" customWidth="1"/>
    <col min="13064" max="13064" width="18.28515625" style="1" customWidth="1"/>
    <col min="13065" max="13312" width="11.42578125" style="1"/>
    <col min="13313" max="13313" width="14.28515625" style="1" customWidth="1"/>
    <col min="13314" max="13314" width="21.5703125" style="1" customWidth="1"/>
    <col min="13315" max="13315" width="21.85546875" style="1" customWidth="1"/>
    <col min="13316" max="13316" width="11.42578125" style="1"/>
    <col min="13317" max="13317" width="12.5703125" style="1" customWidth="1"/>
    <col min="13318" max="13318" width="11.42578125" style="1"/>
    <col min="13319" max="13319" width="12.7109375" style="1" customWidth="1"/>
    <col min="13320" max="13320" width="18.28515625" style="1" customWidth="1"/>
    <col min="13321" max="13568" width="11.42578125" style="1"/>
    <col min="13569" max="13569" width="14.28515625" style="1" customWidth="1"/>
    <col min="13570" max="13570" width="21.5703125" style="1" customWidth="1"/>
    <col min="13571" max="13571" width="21.85546875" style="1" customWidth="1"/>
    <col min="13572" max="13572" width="11.42578125" style="1"/>
    <col min="13573" max="13573" width="12.5703125" style="1" customWidth="1"/>
    <col min="13574" max="13574" width="11.42578125" style="1"/>
    <col min="13575" max="13575" width="12.7109375" style="1" customWidth="1"/>
    <col min="13576" max="13576" width="18.28515625" style="1" customWidth="1"/>
    <col min="13577" max="13824" width="11.42578125" style="1"/>
    <col min="13825" max="13825" width="14.28515625" style="1" customWidth="1"/>
    <col min="13826" max="13826" width="21.5703125" style="1" customWidth="1"/>
    <col min="13827" max="13827" width="21.85546875" style="1" customWidth="1"/>
    <col min="13828" max="13828" width="11.42578125" style="1"/>
    <col min="13829" max="13829" width="12.5703125" style="1" customWidth="1"/>
    <col min="13830" max="13830" width="11.42578125" style="1"/>
    <col min="13831" max="13831" width="12.7109375" style="1" customWidth="1"/>
    <col min="13832" max="13832" width="18.28515625" style="1" customWidth="1"/>
    <col min="13833" max="14080" width="11.42578125" style="1"/>
    <col min="14081" max="14081" width="14.28515625" style="1" customWidth="1"/>
    <col min="14082" max="14082" width="21.5703125" style="1" customWidth="1"/>
    <col min="14083" max="14083" width="21.85546875" style="1" customWidth="1"/>
    <col min="14084" max="14084" width="11.42578125" style="1"/>
    <col min="14085" max="14085" width="12.5703125" style="1" customWidth="1"/>
    <col min="14086" max="14086" width="11.42578125" style="1"/>
    <col min="14087" max="14087" width="12.7109375" style="1" customWidth="1"/>
    <col min="14088" max="14088" width="18.28515625" style="1" customWidth="1"/>
    <col min="14089" max="14336" width="11.42578125" style="1"/>
    <col min="14337" max="14337" width="14.28515625" style="1" customWidth="1"/>
    <col min="14338" max="14338" width="21.5703125" style="1" customWidth="1"/>
    <col min="14339" max="14339" width="21.85546875" style="1" customWidth="1"/>
    <col min="14340" max="14340" width="11.42578125" style="1"/>
    <col min="14341" max="14341" width="12.5703125" style="1" customWidth="1"/>
    <col min="14342" max="14342" width="11.42578125" style="1"/>
    <col min="14343" max="14343" width="12.7109375" style="1" customWidth="1"/>
    <col min="14344" max="14344" width="18.28515625" style="1" customWidth="1"/>
    <col min="14345" max="14592" width="11.42578125" style="1"/>
    <col min="14593" max="14593" width="14.28515625" style="1" customWidth="1"/>
    <col min="14594" max="14594" width="21.5703125" style="1" customWidth="1"/>
    <col min="14595" max="14595" width="21.85546875" style="1" customWidth="1"/>
    <col min="14596" max="14596" width="11.42578125" style="1"/>
    <col min="14597" max="14597" width="12.5703125" style="1" customWidth="1"/>
    <col min="14598" max="14598" width="11.42578125" style="1"/>
    <col min="14599" max="14599" width="12.7109375" style="1" customWidth="1"/>
    <col min="14600" max="14600" width="18.28515625" style="1" customWidth="1"/>
    <col min="14601" max="14848" width="11.42578125" style="1"/>
    <col min="14849" max="14849" width="14.28515625" style="1" customWidth="1"/>
    <col min="14850" max="14850" width="21.5703125" style="1" customWidth="1"/>
    <col min="14851" max="14851" width="21.85546875" style="1" customWidth="1"/>
    <col min="14852" max="14852" width="11.42578125" style="1"/>
    <col min="14853" max="14853" width="12.5703125" style="1" customWidth="1"/>
    <col min="14854" max="14854" width="11.42578125" style="1"/>
    <col min="14855" max="14855" width="12.7109375" style="1" customWidth="1"/>
    <col min="14856" max="14856" width="18.28515625" style="1" customWidth="1"/>
    <col min="14857" max="15104" width="11.42578125" style="1"/>
    <col min="15105" max="15105" width="14.28515625" style="1" customWidth="1"/>
    <col min="15106" max="15106" width="21.5703125" style="1" customWidth="1"/>
    <col min="15107" max="15107" width="21.85546875" style="1" customWidth="1"/>
    <col min="15108" max="15108" width="11.42578125" style="1"/>
    <col min="15109" max="15109" width="12.5703125" style="1" customWidth="1"/>
    <col min="15110" max="15110" width="11.42578125" style="1"/>
    <col min="15111" max="15111" width="12.7109375" style="1" customWidth="1"/>
    <col min="15112" max="15112" width="18.28515625" style="1" customWidth="1"/>
    <col min="15113" max="15360" width="11.42578125" style="1"/>
    <col min="15361" max="15361" width="14.28515625" style="1" customWidth="1"/>
    <col min="15362" max="15362" width="21.5703125" style="1" customWidth="1"/>
    <col min="15363" max="15363" width="21.85546875" style="1" customWidth="1"/>
    <col min="15364" max="15364" width="11.42578125" style="1"/>
    <col min="15365" max="15365" width="12.5703125" style="1" customWidth="1"/>
    <col min="15366" max="15366" width="11.42578125" style="1"/>
    <col min="15367" max="15367" width="12.7109375" style="1" customWidth="1"/>
    <col min="15368" max="15368" width="18.28515625" style="1" customWidth="1"/>
    <col min="15369" max="15616" width="11.42578125" style="1"/>
    <col min="15617" max="15617" width="14.28515625" style="1" customWidth="1"/>
    <col min="15618" max="15618" width="21.5703125" style="1" customWidth="1"/>
    <col min="15619" max="15619" width="21.85546875" style="1" customWidth="1"/>
    <col min="15620" max="15620" width="11.42578125" style="1"/>
    <col min="15621" max="15621" width="12.5703125" style="1" customWidth="1"/>
    <col min="15622" max="15622" width="11.42578125" style="1"/>
    <col min="15623" max="15623" width="12.7109375" style="1" customWidth="1"/>
    <col min="15624" max="15624" width="18.28515625" style="1" customWidth="1"/>
    <col min="15625" max="15872" width="11.42578125" style="1"/>
    <col min="15873" max="15873" width="14.28515625" style="1" customWidth="1"/>
    <col min="15874" max="15874" width="21.5703125" style="1" customWidth="1"/>
    <col min="15875" max="15875" width="21.85546875" style="1" customWidth="1"/>
    <col min="15876" max="15876" width="11.42578125" style="1"/>
    <col min="15877" max="15877" width="12.5703125" style="1" customWidth="1"/>
    <col min="15878" max="15878" width="11.42578125" style="1"/>
    <col min="15879" max="15879" width="12.7109375" style="1" customWidth="1"/>
    <col min="15880" max="15880" width="18.28515625" style="1" customWidth="1"/>
    <col min="15881" max="16128" width="11.42578125" style="1"/>
    <col min="16129" max="16129" width="14.28515625" style="1" customWidth="1"/>
    <col min="16130" max="16130" width="21.5703125" style="1" customWidth="1"/>
    <col min="16131" max="16131" width="21.85546875" style="1" customWidth="1"/>
    <col min="16132" max="16132" width="11.42578125" style="1"/>
    <col min="16133" max="16133" width="12.5703125" style="1" customWidth="1"/>
    <col min="16134" max="16134" width="11.42578125" style="1"/>
    <col min="16135" max="16135" width="12.7109375" style="1" customWidth="1"/>
    <col min="16136" max="16136" width="18.28515625" style="1" customWidth="1"/>
    <col min="16137" max="16384" width="11.42578125" style="1"/>
  </cols>
  <sheetData>
    <row r="2" spans="1:8" ht="27.75" customHeight="1" x14ac:dyDescent="0.2"/>
    <row r="3" spans="1:8" ht="15.75" x14ac:dyDescent="0.25">
      <c r="A3" s="4" t="s">
        <v>85</v>
      </c>
      <c r="B3" s="167" t="str">
        <f>'[1]PRESUPUESTO OFICIAL (Entidad)'!G37</f>
        <v>SISTEMA DE EVACUACION DE AGUAS LLUVIAS</v>
      </c>
    </row>
    <row r="4" spans="1:8" ht="15" thickBot="1" x14ac:dyDescent="0.25"/>
    <row r="5" spans="1:8" ht="14.25" customHeight="1" x14ac:dyDescent="0.2">
      <c r="A5" s="5" t="s">
        <v>1</v>
      </c>
      <c r="B5" s="6"/>
      <c r="C5" s="6"/>
      <c r="D5" s="6"/>
      <c r="E5" s="6"/>
      <c r="F5" s="6"/>
      <c r="G5" s="6"/>
      <c r="H5" s="7"/>
    </row>
    <row r="6" spans="1:8" ht="14.25" customHeight="1" thickBot="1" x14ac:dyDescent="0.25">
      <c r="A6" s="8"/>
      <c r="B6" s="9"/>
      <c r="C6" s="9"/>
      <c r="D6" s="9"/>
      <c r="E6" s="9"/>
      <c r="F6" s="9"/>
      <c r="G6" s="9"/>
      <c r="H6" s="10"/>
    </row>
    <row r="7" spans="1:8" ht="16.5" x14ac:dyDescent="0.3">
      <c r="A7" s="11"/>
      <c r="B7" s="12"/>
      <c r="C7" s="12"/>
      <c r="D7" s="12"/>
      <c r="E7" s="12"/>
      <c r="F7" s="12"/>
      <c r="G7" s="12"/>
      <c r="H7" s="13"/>
    </row>
    <row r="8" spans="1:8" ht="16.5" x14ac:dyDescent="0.3">
      <c r="A8" s="11"/>
      <c r="B8" s="14"/>
      <c r="C8" s="12"/>
      <c r="D8" s="15"/>
      <c r="E8" s="14"/>
      <c r="F8" s="15"/>
      <c r="G8" s="14"/>
      <c r="H8" s="13"/>
    </row>
    <row r="9" spans="1:8" ht="15.75" x14ac:dyDescent="0.2">
      <c r="A9" s="16" t="s">
        <v>2</v>
      </c>
      <c r="B9" s="107" t="str">
        <f>'[1]PRESUPUESTO OFICIAL (Entidad)'!G38</f>
        <v>Excavación manual sin clasificar</v>
      </c>
      <c r="C9" s="107"/>
      <c r="D9" s="107"/>
      <c r="E9" s="107"/>
      <c r="F9" s="107"/>
      <c r="G9" s="19" t="s">
        <v>3</v>
      </c>
      <c r="H9" s="20" t="s">
        <v>86</v>
      </c>
    </row>
    <row r="10" spans="1:8" ht="16.5" x14ac:dyDescent="0.3">
      <c r="A10" s="11"/>
      <c r="B10" s="107"/>
      <c r="C10" s="107"/>
      <c r="D10" s="107"/>
      <c r="E10" s="107"/>
      <c r="F10" s="107"/>
      <c r="G10" s="19" t="s">
        <v>4</v>
      </c>
      <c r="H10" s="20" t="s">
        <v>33</v>
      </c>
    </row>
    <row r="11" spans="1:8" ht="16.5" x14ac:dyDescent="0.3">
      <c r="A11" s="11"/>
      <c r="B11" s="21"/>
      <c r="C11" s="21"/>
      <c r="D11" s="21"/>
      <c r="E11" s="21"/>
      <c r="F11" s="21"/>
      <c r="G11" s="14"/>
      <c r="H11" s="22"/>
    </row>
    <row r="12" spans="1:8" ht="16.5" x14ac:dyDescent="0.3">
      <c r="A12" s="11"/>
      <c r="B12" s="21"/>
      <c r="C12" s="21"/>
      <c r="D12" s="21"/>
      <c r="E12" s="21"/>
      <c r="F12" s="21"/>
      <c r="G12" s="14"/>
      <c r="H12" s="22"/>
    </row>
    <row r="13" spans="1:8" ht="16.5" x14ac:dyDescent="0.3">
      <c r="A13" s="14"/>
      <c r="B13" s="14"/>
      <c r="C13" s="12"/>
      <c r="D13" s="14"/>
      <c r="E13" s="14"/>
      <c r="F13" s="14"/>
      <c r="G13" s="14"/>
      <c r="H13" s="13"/>
    </row>
    <row r="14" spans="1:8" ht="17.25" thickBot="1" x14ac:dyDescent="0.35">
      <c r="A14" s="14" t="s">
        <v>6</v>
      </c>
      <c r="B14" s="14"/>
      <c r="C14" s="12"/>
      <c r="D14" s="12"/>
      <c r="E14" s="12"/>
      <c r="F14" s="12"/>
      <c r="G14" s="12"/>
      <c r="H14" s="13"/>
    </row>
    <row r="15" spans="1:8" ht="16.5" x14ac:dyDescent="0.3">
      <c r="A15" s="23" t="s">
        <v>7</v>
      </c>
      <c r="B15" s="24"/>
      <c r="C15" s="25"/>
      <c r="D15" s="26" t="s">
        <v>8</v>
      </c>
      <c r="E15" s="27" t="s">
        <v>9</v>
      </c>
      <c r="F15" s="26" t="s">
        <v>37</v>
      </c>
      <c r="G15" s="28" t="s">
        <v>11</v>
      </c>
      <c r="H15" s="29"/>
    </row>
    <row r="16" spans="1:8" ht="16.5" x14ac:dyDescent="0.3">
      <c r="A16" s="30"/>
      <c r="B16" s="31"/>
      <c r="C16" s="32"/>
      <c r="D16" s="33"/>
      <c r="E16" s="34"/>
      <c r="F16" s="168"/>
      <c r="G16" s="36"/>
      <c r="H16" s="37"/>
    </row>
    <row r="17" spans="1:8" ht="16.5" x14ac:dyDescent="0.3">
      <c r="A17" s="38"/>
      <c r="B17" s="39"/>
      <c r="C17" s="40"/>
      <c r="D17" s="33"/>
      <c r="E17" s="34"/>
      <c r="F17" s="41"/>
      <c r="G17" s="36"/>
      <c r="H17" s="37"/>
    </row>
    <row r="18" spans="1:8" ht="16.5" x14ac:dyDescent="0.3">
      <c r="A18" s="38"/>
      <c r="B18" s="39"/>
      <c r="C18" s="40"/>
      <c r="D18" s="42"/>
      <c r="E18" s="42"/>
      <c r="F18" s="41"/>
      <c r="G18" s="43"/>
      <c r="H18" s="37"/>
    </row>
    <row r="19" spans="1:8" ht="16.5" x14ac:dyDescent="0.3">
      <c r="A19" s="38"/>
      <c r="B19" s="39"/>
      <c r="C19" s="40"/>
      <c r="D19" s="42"/>
      <c r="E19" s="42"/>
      <c r="F19" s="41"/>
      <c r="G19" s="43"/>
      <c r="H19" s="37"/>
    </row>
    <row r="20" spans="1:8" ht="16.5" x14ac:dyDescent="0.3">
      <c r="A20" s="38"/>
      <c r="B20" s="39"/>
      <c r="C20" s="40"/>
      <c r="D20" s="42"/>
      <c r="E20" s="42"/>
      <c r="F20" s="41"/>
      <c r="G20" s="43"/>
      <c r="H20" s="37"/>
    </row>
    <row r="21" spans="1:8" ht="16.5" x14ac:dyDescent="0.3">
      <c r="A21" s="44" t="s">
        <v>14</v>
      </c>
      <c r="B21" s="45"/>
      <c r="C21" s="46"/>
      <c r="D21" s="42"/>
      <c r="E21" s="42"/>
      <c r="F21" s="47">
        <v>0</v>
      </c>
      <c r="G21" s="43">
        <f>F21*H48</f>
        <v>0</v>
      </c>
      <c r="H21" s="37"/>
    </row>
    <row r="22" spans="1:8" ht="17.25" thickBot="1" x14ac:dyDescent="0.35">
      <c r="A22" s="48"/>
      <c r="B22" s="49"/>
      <c r="C22" s="50"/>
      <c r="D22" s="51"/>
      <c r="E22" s="51"/>
      <c r="F22" s="52"/>
      <c r="G22" s="53"/>
      <c r="H22" s="54"/>
    </row>
    <row r="23" spans="1:8" ht="17.25" thickBot="1" x14ac:dyDescent="0.35">
      <c r="A23" s="12"/>
      <c r="B23" s="12"/>
      <c r="C23" s="12"/>
      <c r="D23" s="12"/>
      <c r="E23" s="12"/>
      <c r="F23" s="12"/>
      <c r="G23" s="55" t="s">
        <v>15</v>
      </c>
      <c r="H23" s="56">
        <f>SUM(G16:G22)</f>
        <v>0</v>
      </c>
    </row>
    <row r="24" spans="1:8" ht="17.25" thickBot="1" x14ac:dyDescent="0.35">
      <c r="A24" s="14" t="s">
        <v>16</v>
      </c>
      <c r="B24" s="14"/>
      <c r="C24" s="12"/>
      <c r="D24" s="12"/>
      <c r="E24" s="12"/>
      <c r="F24" s="12"/>
      <c r="G24" s="12"/>
      <c r="H24" s="13"/>
    </row>
    <row r="25" spans="1:8" ht="16.5" x14ac:dyDescent="0.3">
      <c r="A25" s="57" t="s">
        <v>7</v>
      </c>
      <c r="B25" s="58"/>
      <c r="C25" s="59"/>
      <c r="D25" s="26" t="s">
        <v>8</v>
      </c>
      <c r="E25" s="26" t="s">
        <v>17</v>
      </c>
      <c r="F25" s="26" t="s">
        <v>10</v>
      </c>
      <c r="G25" s="60" t="s">
        <v>11</v>
      </c>
      <c r="H25" s="29"/>
    </row>
    <row r="26" spans="1:8" ht="16.5" x14ac:dyDescent="0.3">
      <c r="A26" s="61"/>
      <c r="B26" s="62"/>
      <c r="C26" s="63"/>
      <c r="D26" s="64"/>
      <c r="E26" s="65"/>
      <c r="F26" s="66"/>
      <c r="G26" s="67"/>
      <c r="H26" s="37"/>
    </row>
    <row r="27" spans="1:8" ht="16.5" x14ac:dyDescent="0.3">
      <c r="A27" s="61"/>
      <c r="B27" s="62"/>
      <c r="C27" s="63"/>
      <c r="D27" s="64"/>
      <c r="E27" s="65"/>
      <c r="F27" s="68"/>
      <c r="G27" s="67"/>
      <c r="H27" s="37"/>
    </row>
    <row r="28" spans="1:8" ht="16.5" x14ac:dyDescent="0.3">
      <c r="A28" s="61"/>
      <c r="B28" s="62"/>
      <c r="C28" s="63"/>
      <c r="D28" s="69"/>
      <c r="E28" s="65"/>
      <c r="F28" s="68"/>
      <c r="G28" s="67"/>
      <c r="H28" s="37"/>
    </row>
    <row r="29" spans="1:8" ht="16.5" x14ac:dyDescent="0.3">
      <c r="A29" s="61"/>
      <c r="B29" s="62"/>
      <c r="C29" s="63"/>
      <c r="D29" s="69"/>
      <c r="E29" s="70"/>
      <c r="F29" s="70"/>
      <c r="G29" s="67"/>
      <c r="H29" s="37"/>
    </row>
    <row r="30" spans="1:8" ht="16.5" x14ac:dyDescent="0.3">
      <c r="A30" s="61"/>
      <c r="B30" s="62"/>
      <c r="C30" s="63"/>
      <c r="D30" s="71"/>
      <c r="E30" s="72"/>
      <c r="F30" s="73"/>
      <c r="G30" s="74"/>
      <c r="H30" s="37"/>
    </row>
    <row r="31" spans="1:8" ht="16.5" x14ac:dyDescent="0.3">
      <c r="A31" s="61" t="s">
        <v>20</v>
      </c>
      <c r="B31" s="62"/>
      <c r="C31" s="63"/>
      <c r="D31" s="42"/>
      <c r="E31" s="42"/>
      <c r="F31" s="47">
        <v>0.05</v>
      </c>
      <c r="G31" s="75">
        <f>SUM(G26:G30)*F31</f>
        <v>0</v>
      </c>
      <c r="H31" s="37"/>
    </row>
    <row r="32" spans="1:8" ht="17.25" thickBot="1" x14ac:dyDescent="0.35">
      <c r="A32" s="76"/>
      <c r="B32" s="77"/>
      <c r="C32" s="78"/>
      <c r="D32" s="51"/>
      <c r="E32" s="51"/>
      <c r="F32" s="52"/>
      <c r="G32" s="79"/>
      <c r="H32" s="54"/>
    </row>
    <row r="33" spans="1:8" ht="17.25" thickBot="1" x14ac:dyDescent="0.35">
      <c r="A33" s="12"/>
      <c r="B33" s="12"/>
      <c r="C33" s="12"/>
      <c r="D33" s="12"/>
      <c r="E33" s="12"/>
      <c r="F33" s="12"/>
      <c r="G33" s="55" t="s">
        <v>15</v>
      </c>
      <c r="H33" s="56">
        <f>SUM(G26:G32)</f>
        <v>0</v>
      </c>
    </row>
    <row r="34" spans="1:8" ht="17.25" thickBot="1" x14ac:dyDescent="0.35">
      <c r="A34" s="14" t="s">
        <v>21</v>
      </c>
      <c r="B34" s="14"/>
      <c r="C34" s="12"/>
      <c r="D34" s="12"/>
      <c r="E34" s="12"/>
      <c r="F34" s="12"/>
      <c r="G34" s="12"/>
      <c r="H34" s="13"/>
    </row>
    <row r="35" spans="1:8" ht="16.5" x14ac:dyDescent="0.3">
      <c r="A35" s="23" t="s">
        <v>22</v>
      </c>
      <c r="B35" s="25"/>
      <c r="C35" s="26" t="s">
        <v>23</v>
      </c>
      <c r="D35" s="26" t="s">
        <v>24</v>
      </c>
      <c r="E35" s="26" t="s">
        <v>25</v>
      </c>
      <c r="F35" s="26" t="s">
        <v>26</v>
      </c>
      <c r="G35" s="28" t="s">
        <v>11</v>
      </c>
      <c r="H35" s="29"/>
    </row>
    <row r="36" spans="1:8" ht="16.5" x14ac:dyDescent="0.3">
      <c r="A36" s="61"/>
      <c r="B36" s="63"/>
      <c r="C36" s="80"/>
      <c r="D36" s="81"/>
      <c r="E36" s="81"/>
      <c r="F36" s="82"/>
      <c r="G36" s="65"/>
      <c r="H36" s="37"/>
    </row>
    <row r="37" spans="1:8" ht="16.5" x14ac:dyDescent="0.3">
      <c r="A37" s="61"/>
      <c r="B37" s="63"/>
      <c r="C37" s="80"/>
      <c r="D37" s="81"/>
      <c r="E37" s="81"/>
      <c r="F37" s="82"/>
      <c r="G37" s="65"/>
      <c r="H37" s="37"/>
    </row>
    <row r="38" spans="1:8" ht="16.5" x14ac:dyDescent="0.3">
      <c r="A38" s="61"/>
      <c r="B38" s="63"/>
      <c r="C38" s="80"/>
      <c r="D38" s="81"/>
      <c r="E38" s="81"/>
      <c r="F38" s="65"/>
      <c r="G38" s="65"/>
      <c r="H38" s="37"/>
    </row>
    <row r="39" spans="1:8" ht="16.5" x14ac:dyDescent="0.3">
      <c r="A39" s="61"/>
      <c r="B39" s="63"/>
      <c r="C39" s="83"/>
      <c r="D39" s="64"/>
      <c r="E39" s="84"/>
      <c r="F39" s="41"/>
      <c r="G39" s="41"/>
      <c r="H39" s="37"/>
    </row>
    <row r="40" spans="1:8" ht="17.25" thickBot="1" x14ac:dyDescent="0.35">
      <c r="A40" s="48"/>
      <c r="B40" s="50"/>
      <c r="C40" s="50"/>
      <c r="D40" s="50"/>
      <c r="E40" s="50"/>
      <c r="F40" s="50"/>
      <c r="G40" s="85"/>
      <c r="H40" s="37"/>
    </row>
    <row r="41" spans="1:8" ht="17.25" thickBot="1" x14ac:dyDescent="0.35">
      <c r="A41" s="12"/>
      <c r="B41" s="12"/>
      <c r="C41" s="12"/>
      <c r="D41" s="12"/>
      <c r="E41" s="12"/>
      <c r="F41" s="12"/>
      <c r="G41" s="55" t="s">
        <v>15</v>
      </c>
      <c r="H41" s="56">
        <f>SUM(G36:G40)</f>
        <v>0</v>
      </c>
    </row>
    <row r="42" spans="1:8" ht="17.25" thickBot="1" x14ac:dyDescent="0.35">
      <c r="A42" s="14" t="s">
        <v>27</v>
      </c>
      <c r="B42" s="14"/>
      <c r="C42" s="12"/>
      <c r="D42" s="12"/>
      <c r="E42" s="12"/>
      <c r="F42" s="12"/>
      <c r="G42" s="12"/>
      <c r="H42" s="13"/>
    </row>
    <row r="43" spans="1:8" ht="16.5" x14ac:dyDescent="0.3">
      <c r="A43" s="86" t="s">
        <v>28</v>
      </c>
      <c r="B43" s="26"/>
      <c r="C43" s="26" t="s">
        <v>29</v>
      </c>
      <c r="D43" s="26" t="s">
        <v>30</v>
      </c>
      <c r="E43" s="27" t="s">
        <v>29</v>
      </c>
      <c r="F43" s="87" t="s">
        <v>87</v>
      </c>
      <c r="G43" s="60" t="s">
        <v>11</v>
      </c>
      <c r="H43" s="29"/>
    </row>
    <row r="44" spans="1:8" ht="16.5" x14ac:dyDescent="0.3">
      <c r="A44" s="61" t="str">
        <f>'[1]MANO DE OBRA'!C13</f>
        <v>CUADRILLA DE CONSTRUCCIÓN 0X1</v>
      </c>
      <c r="B44" s="63"/>
      <c r="C44" s="88">
        <f>'[1]MANO DE OBRA'!L13</f>
        <v>7445</v>
      </c>
      <c r="D44" s="89">
        <v>0.89229999999999998</v>
      </c>
      <c r="E44" s="65">
        <f>(100%+D44)*C44</f>
        <v>14088.173500000001</v>
      </c>
      <c r="F44" s="80">
        <v>6.5</v>
      </c>
      <c r="G44" s="36">
        <f>E44*F44</f>
        <v>91573.12775</v>
      </c>
      <c r="H44" s="37"/>
    </row>
    <row r="45" spans="1:8" ht="16.5" x14ac:dyDescent="0.3">
      <c r="A45" s="61"/>
      <c r="B45" s="63"/>
      <c r="C45" s="105"/>
      <c r="D45" s="89"/>
      <c r="E45" s="65"/>
      <c r="F45" s="66"/>
      <c r="G45" s="90"/>
      <c r="H45" s="37"/>
    </row>
    <row r="46" spans="1:8" ht="16.5" x14ac:dyDescent="0.3">
      <c r="A46" s="61"/>
      <c r="B46" s="63"/>
      <c r="C46" s="105"/>
      <c r="D46" s="89"/>
      <c r="E46" s="65"/>
      <c r="F46" s="66"/>
      <c r="G46" s="90"/>
      <c r="H46" s="37"/>
    </row>
    <row r="47" spans="1:8" ht="17.25" thickBot="1" x14ac:dyDescent="0.35">
      <c r="A47" s="76"/>
      <c r="B47" s="78"/>
      <c r="C47" s="78"/>
      <c r="D47" s="78"/>
      <c r="E47" s="78"/>
      <c r="F47" s="78"/>
      <c r="G47" s="77"/>
      <c r="H47" s="54"/>
    </row>
    <row r="48" spans="1:8" ht="17.25" thickBot="1" x14ac:dyDescent="0.35">
      <c r="A48" s="12"/>
      <c r="B48" s="12"/>
      <c r="C48" s="12"/>
      <c r="D48" s="12"/>
      <c r="E48" s="12"/>
      <c r="F48" s="12"/>
      <c r="G48" s="55" t="s">
        <v>15</v>
      </c>
      <c r="H48" s="56">
        <f>SUM(G44:G47)</f>
        <v>91573.12775</v>
      </c>
    </row>
    <row r="49" spans="1:8" ht="17.25" thickBot="1" x14ac:dyDescent="0.35">
      <c r="A49" s="12"/>
      <c r="B49" s="12"/>
      <c r="C49" s="12"/>
      <c r="D49" s="12"/>
      <c r="E49" s="12"/>
      <c r="F49" s="12"/>
      <c r="G49" s="91"/>
      <c r="H49" s="13"/>
    </row>
    <row r="50" spans="1:8" s="3" customFormat="1" ht="17.25" thickBot="1" x14ac:dyDescent="0.35">
      <c r="A50" s="12"/>
      <c r="B50" s="12"/>
      <c r="C50" s="12"/>
      <c r="D50" s="12"/>
      <c r="E50" s="92" t="s">
        <v>31</v>
      </c>
      <c r="F50" s="93"/>
      <c r="G50" s="93"/>
      <c r="H50" s="94">
        <f>ROUND((H23+H33+H41+H48),0)</f>
        <v>91573</v>
      </c>
    </row>
    <row r="51" spans="1:8" s="3" customFormat="1" ht="16.5" x14ac:dyDescent="0.3">
      <c r="A51" s="15"/>
      <c r="B51" s="12"/>
      <c r="C51" s="12"/>
      <c r="D51" s="12"/>
      <c r="E51" s="92"/>
      <c r="F51" s="93"/>
      <c r="G51" s="93"/>
      <c r="H51" s="95"/>
    </row>
    <row r="52" spans="1:8" s="3" customFormat="1" ht="16.5" x14ac:dyDescent="0.3">
      <c r="A52" s="15"/>
      <c r="B52" s="12"/>
      <c r="C52" s="12"/>
      <c r="D52" s="12"/>
      <c r="E52" s="92"/>
      <c r="F52" s="93"/>
      <c r="G52" s="93"/>
      <c r="H52" s="95"/>
    </row>
    <row r="53" spans="1:8" s="3" customFormat="1" ht="16.5" x14ac:dyDescent="0.3">
      <c r="A53" s="15"/>
      <c r="B53" s="12"/>
      <c r="C53" s="12"/>
      <c r="D53" s="12"/>
      <c r="E53" s="92"/>
      <c r="F53" s="93"/>
      <c r="G53" s="93"/>
      <c r="H53" s="95"/>
    </row>
    <row r="54" spans="1:8" s="3" customFormat="1" ht="17.25" thickBot="1" x14ac:dyDescent="0.35">
      <c r="A54" s="15"/>
      <c r="B54" s="12"/>
      <c r="C54" s="12"/>
      <c r="D54" s="12"/>
      <c r="E54" s="92"/>
      <c r="F54" s="93"/>
      <c r="G54" s="93"/>
      <c r="H54" s="95"/>
    </row>
    <row r="55" spans="1:8" s="3" customFormat="1" ht="11.25" customHeight="1" x14ac:dyDescent="0.2">
      <c r="A55" s="5" t="s">
        <v>1</v>
      </c>
      <c r="B55" s="6"/>
      <c r="C55" s="6"/>
      <c r="D55" s="6"/>
      <c r="E55" s="6"/>
      <c r="F55" s="6"/>
      <c r="G55" s="6"/>
      <c r="H55" s="7"/>
    </row>
    <row r="56" spans="1:8" s="3" customFormat="1" ht="12" customHeight="1" thickBot="1" x14ac:dyDescent="0.25">
      <c r="A56" s="8"/>
      <c r="B56" s="9"/>
      <c r="C56" s="9"/>
      <c r="D56" s="9"/>
      <c r="E56" s="9"/>
      <c r="F56" s="9"/>
      <c r="G56" s="9"/>
      <c r="H56" s="10"/>
    </row>
    <row r="57" spans="1:8" s="3" customFormat="1" ht="16.5" x14ac:dyDescent="0.3">
      <c r="A57" s="11"/>
      <c r="B57" s="12"/>
      <c r="C57" s="12"/>
      <c r="D57" s="12"/>
      <c r="E57" s="12"/>
      <c r="F57" s="12"/>
      <c r="G57" s="12"/>
      <c r="H57" s="13"/>
    </row>
    <row r="58" spans="1:8" s="3" customFormat="1" ht="16.5" x14ac:dyDescent="0.3">
      <c r="A58" s="11"/>
      <c r="B58" s="14"/>
      <c r="C58" s="12"/>
      <c r="D58" s="15"/>
      <c r="E58" s="14"/>
      <c r="F58" s="15"/>
      <c r="G58" s="14"/>
      <c r="H58" s="13"/>
    </row>
    <row r="59" spans="1:8" s="3" customFormat="1" ht="15.75" x14ac:dyDescent="0.2">
      <c r="A59" s="16" t="s">
        <v>2</v>
      </c>
      <c r="B59" s="107" t="str">
        <f>'[1]PRESUPUESTO OFICIAL (Entidad)'!G39</f>
        <v>Excavación mecanizada</v>
      </c>
      <c r="C59" s="107"/>
      <c r="D59" s="107"/>
      <c r="E59" s="107"/>
      <c r="F59" s="107"/>
      <c r="G59" s="19" t="s">
        <v>3</v>
      </c>
      <c r="H59" s="20" t="s">
        <v>88</v>
      </c>
    </row>
    <row r="60" spans="1:8" s="3" customFormat="1" ht="16.5" x14ac:dyDescent="0.3">
      <c r="A60" s="11"/>
      <c r="B60" s="107"/>
      <c r="C60" s="107"/>
      <c r="D60" s="107"/>
      <c r="E60" s="107"/>
      <c r="F60" s="107"/>
      <c r="G60" s="19" t="s">
        <v>4</v>
      </c>
      <c r="H60" s="20" t="s">
        <v>33</v>
      </c>
    </row>
    <row r="61" spans="1:8" s="3" customFormat="1" ht="16.5" x14ac:dyDescent="0.3">
      <c r="A61" s="11"/>
      <c r="B61" s="21"/>
      <c r="C61" s="21"/>
      <c r="D61" s="21"/>
      <c r="E61" s="21"/>
      <c r="F61" s="21"/>
      <c r="G61" s="14"/>
      <c r="H61" s="22"/>
    </row>
    <row r="62" spans="1:8" s="3" customFormat="1" ht="17.25" thickBot="1" x14ac:dyDescent="0.35">
      <c r="A62" s="14" t="s">
        <v>6</v>
      </c>
      <c r="B62" s="14"/>
      <c r="C62" s="12"/>
      <c r="D62" s="12"/>
      <c r="E62" s="12"/>
      <c r="F62" s="12"/>
      <c r="G62" s="12"/>
      <c r="H62" s="13"/>
    </row>
    <row r="63" spans="1:8" s="3" customFormat="1" ht="16.5" x14ac:dyDescent="0.3">
      <c r="A63" s="23" t="s">
        <v>7</v>
      </c>
      <c r="B63" s="24"/>
      <c r="C63" s="25"/>
      <c r="D63" s="26" t="s">
        <v>36</v>
      </c>
      <c r="E63" s="27" t="s">
        <v>9</v>
      </c>
      <c r="F63" s="26" t="s">
        <v>10</v>
      </c>
      <c r="G63" s="28" t="s">
        <v>11</v>
      </c>
      <c r="H63" s="29"/>
    </row>
    <row r="64" spans="1:8" s="3" customFormat="1" ht="16.5" x14ac:dyDescent="0.3">
      <c r="A64" s="118" t="str">
        <f>[1]recursos!B11</f>
        <v>RETROCARGADOR</v>
      </c>
      <c r="B64" s="119"/>
      <c r="C64" s="32"/>
      <c r="D64" s="69" t="s">
        <v>34</v>
      </c>
      <c r="E64" s="34">
        <f>[1]recursos!E11</f>
        <v>172500</v>
      </c>
      <c r="F64" s="80">
        <v>0.05</v>
      </c>
      <c r="G64" s="36">
        <f>+F64*E64</f>
        <v>8625</v>
      </c>
      <c r="H64" s="37"/>
    </row>
    <row r="65" spans="1:8" s="3" customFormat="1" ht="16.5" x14ac:dyDescent="0.3">
      <c r="A65" s="118" t="str">
        <f>[1]recursos!B14</f>
        <v>BULLDOZER</v>
      </c>
      <c r="B65" s="119"/>
      <c r="C65" s="40"/>
      <c r="D65" s="69" t="s">
        <v>34</v>
      </c>
      <c r="E65" s="34">
        <f>[1]recursos!E14</f>
        <v>178250</v>
      </c>
      <c r="F65" s="80">
        <v>0.05</v>
      </c>
      <c r="G65" s="36">
        <f>+F65*E65</f>
        <v>8912.5</v>
      </c>
      <c r="H65" s="37"/>
    </row>
    <row r="66" spans="1:8" s="3" customFormat="1" ht="16.5" x14ac:dyDescent="0.3">
      <c r="A66" s="38"/>
      <c r="B66" s="39"/>
      <c r="C66" s="40"/>
      <c r="D66" s="69"/>
      <c r="E66" s="42"/>
      <c r="F66" s="41"/>
      <c r="G66" s="43"/>
      <c r="H66" s="37"/>
    </row>
    <row r="67" spans="1:8" s="3" customFormat="1" ht="16.5" x14ac:dyDescent="0.3">
      <c r="A67" s="38"/>
      <c r="B67" s="39"/>
      <c r="C67" s="40"/>
      <c r="D67" s="69"/>
      <c r="E67" s="42"/>
      <c r="F67" s="41"/>
      <c r="G67" s="43"/>
      <c r="H67" s="37"/>
    </row>
    <row r="68" spans="1:8" s="3" customFormat="1" ht="16.5" x14ac:dyDescent="0.3">
      <c r="A68" s="38"/>
      <c r="B68" s="39"/>
      <c r="C68" s="40"/>
      <c r="D68" s="69"/>
      <c r="E68" s="42"/>
      <c r="F68" s="41"/>
      <c r="G68" s="43"/>
      <c r="H68" s="37"/>
    </row>
    <row r="69" spans="1:8" s="3" customFormat="1" ht="16.5" x14ac:dyDescent="0.3">
      <c r="A69" s="44" t="s">
        <v>14</v>
      </c>
      <c r="B69" s="45"/>
      <c r="C69" s="46"/>
      <c r="D69" s="69"/>
      <c r="E69" s="42"/>
      <c r="F69" s="47">
        <v>0</v>
      </c>
      <c r="G69" s="43">
        <f>F69*H95</f>
        <v>0</v>
      </c>
      <c r="H69" s="37"/>
    </row>
    <row r="70" spans="1:8" s="3" customFormat="1" ht="17.25" thickBot="1" x14ac:dyDescent="0.35">
      <c r="A70" s="48"/>
      <c r="B70" s="49"/>
      <c r="C70" s="50"/>
      <c r="D70" s="130"/>
      <c r="E70" s="51"/>
      <c r="F70" s="52"/>
      <c r="G70" s="53"/>
      <c r="H70" s="54"/>
    </row>
    <row r="71" spans="1:8" s="3" customFormat="1" ht="17.25" thickBot="1" x14ac:dyDescent="0.35">
      <c r="A71" s="12"/>
      <c r="B71" s="12"/>
      <c r="C71" s="12"/>
      <c r="D71" s="12"/>
      <c r="E71" s="12"/>
      <c r="F71" s="12"/>
      <c r="G71" s="55" t="s">
        <v>15</v>
      </c>
      <c r="H71" s="56">
        <f>SUM(G64:G70)</f>
        <v>17537.5</v>
      </c>
    </row>
    <row r="72" spans="1:8" s="3" customFormat="1" ht="17.25" thickBot="1" x14ac:dyDescent="0.35">
      <c r="A72" s="14" t="s">
        <v>16</v>
      </c>
      <c r="B72" s="14"/>
      <c r="C72" s="12"/>
      <c r="D72" s="12"/>
      <c r="E72" s="12"/>
      <c r="F72" s="12"/>
      <c r="G72" s="12"/>
      <c r="H72" s="13"/>
    </row>
    <row r="73" spans="1:8" s="3" customFormat="1" ht="16.5" x14ac:dyDescent="0.3">
      <c r="A73" s="57" t="s">
        <v>7</v>
      </c>
      <c r="B73" s="58"/>
      <c r="C73" s="59"/>
      <c r="D73" s="26" t="s">
        <v>8</v>
      </c>
      <c r="E73" s="26" t="s">
        <v>17</v>
      </c>
      <c r="F73" s="26" t="s">
        <v>10</v>
      </c>
      <c r="G73" s="60" t="s">
        <v>11</v>
      </c>
      <c r="H73" s="29"/>
    </row>
    <row r="74" spans="1:8" s="3" customFormat="1" ht="16.5" x14ac:dyDescent="0.3">
      <c r="A74" s="61"/>
      <c r="B74" s="62"/>
      <c r="C74" s="63"/>
      <c r="D74" s="64"/>
      <c r="E74" s="65"/>
      <c r="F74" s="66"/>
      <c r="G74" s="67"/>
      <c r="H74" s="37"/>
    </row>
    <row r="75" spans="1:8" s="3" customFormat="1" ht="16.5" x14ac:dyDescent="0.3">
      <c r="A75" s="61"/>
      <c r="B75" s="62"/>
      <c r="C75" s="63"/>
      <c r="D75" s="64"/>
      <c r="E75" s="65"/>
      <c r="F75" s="66"/>
      <c r="G75" s="67"/>
      <c r="H75" s="37"/>
    </row>
    <row r="76" spans="1:8" s="3" customFormat="1" ht="16.5" x14ac:dyDescent="0.3">
      <c r="A76" s="61"/>
      <c r="B76" s="62"/>
      <c r="C76" s="63"/>
      <c r="D76" s="64"/>
      <c r="E76" s="65"/>
      <c r="F76" s="66"/>
      <c r="G76" s="67"/>
      <c r="H76" s="37"/>
    </row>
    <row r="77" spans="1:8" s="3" customFormat="1" ht="16.5" x14ac:dyDescent="0.3">
      <c r="A77" s="61" t="s">
        <v>20</v>
      </c>
      <c r="B77" s="62"/>
      <c r="C77" s="63"/>
      <c r="D77" s="42"/>
      <c r="E77" s="42"/>
      <c r="F77" s="47">
        <v>0.05</v>
      </c>
      <c r="G77" s="75">
        <f>+F77*G74</f>
        <v>0</v>
      </c>
      <c r="H77" s="37"/>
    </row>
    <row r="78" spans="1:8" s="3" customFormat="1" ht="17.25" thickBot="1" x14ac:dyDescent="0.35">
      <c r="A78" s="76"/>
      <c r="B78" s="77"/>
      <c r="C78" s="78"/>
      <c r="D78" s="51"/>
      <c r="E78" s="51"/>
      <c r="F78" s="52"/>
      <c r="G78" s="79"/>
      <c r="H78" s="54"/>
    </row>
    <row r="79" spans="1:8" s="3" customFormat="1" ht="17.25" thickBot="1" x14ac:dyDescent="0.35">
      <c r="A79" s="12"/>
      <c r="B79" s="12"/>
      <c r="C79" s="12"/>
      <c r="D79" s="12"/>
      <c r="E79" s="12"/>
      <c r="F79" s="12"/>
      <c r="G79" s="55" t="s">
        <v>15</v>
      </c>
      <c r="H79" s="56">
        <f>SUM(G74:G78)</f>
        <v>0</v>
      </c>
    </row>
    <row r="80" spans="1:8" s="3" customFormat="1" ht="17.25" thickBot="1" x14ac:dyDescent="0.35">
      <c r="A80" s="14" t="s">
        <v>21</v>
      </c>
      <c r="B80" s="14"/>
      <c r="C80" s="12"/>
      <c r="D80" s="12"/>
      <c r="E80" s="12"/>
      <c r="F80" s="12"/>
      <c r="G80" s="12"/>
      <c r="H80" s="13"/>
    </row>
    <row r="81" spans="1:16" s="3" customFormat="1" ht="16.5" x14ac:dyDescent="0.3">
      <c r="A81" s="23" t="s">
        <v>22</v>
      </c>
      <c r="B81" s="25"/>
      <c r="C81" s="26" t="s">
        <v>23</v>
      </c>
      <c r="D81" s="26" t="s">
        <v>24</v>
      </c>
      <c r="E81" s="26" t="s">
        <v>25</v>
      </c>
      <c r="F81" s="26" t="s">
        <v>26</v>
      </c>
      <c r="G81" s="28" t="s">
        <v>11</v>
      </c>
      <c r="H81" s="29"/>
    </row>
    <row r="82" spans="1:16" s="3" customFormat="1" ht="16.5" x14ac:dyDescent="0.3">
      <c r="A82" s="61"/>
      <c r="B82" s="63"/>
      <c r="C82" s="169"/>
      <c r="D82" s="169"/>
      <c r="E82" s="80"/>
      <c r="F82" s="82"/>
      <c r="G82" s="65">
        <f>+E82*F82</f>
        <v>0</v>
      </c>
      <c r="H82" s="37"/>
    </row>
    <row r="83" spans="1:16" s="3" customFormat="1" ht="16.5" x14ac:dyDescent="0.3">
      <c r="A83" s="61"/>
      <c r="B83" s="63"/>
      <c r="C83" s="80"/>
      <c r="D83" s="81"/>
      <c r="E83" s="81"/>
      <c r="F83" s="82"/>
      <c r="G83" s="65"/>
      <c r="H83" s="37"/>
    </row>
    <row r="84" spans="1:16" s="3" customFormat="1" ht="16.5" x14ac:dyDescent="0.3">
      <c r="A84" s="61"/>
      <c r="B84" s="63"/>
      <c r="C84" s="80"/>
      <c r="D84" s="81"/>
      <c r="E84" s="81"/>
      <c r="F84" s="80"/>
      <c r="G84" s="41"/>
      <c r="H84" s="37"/>
    </row>
    <row r="85" spans="1:16" s="3" customFormat="1" ht="16.5" x14ac:dyDescent="0.3">
      <c r="A85" s="61"/>
      <c r="B85" s="63"/>
      <c r="C85" s="83"/>
      <c r="D85" s="64"/>
      <c r="E85" s="84"/>
      <c r="F85" s="41"/>
      <c r="G85" s="41"/>
      <c r="H85" s="37"/>
    </row>
    <row r="86" spans="1:16" s="3" customFormat="1" ht="17.25" thickBot="1" x14ac:dyDescent="0.35">
      <c r="A86" s="48"/>
      <c r="B86" s="50"/>
      <c r="C86" s="50"/>
      <c r="D86" s="50"/>
      <c r="E86" s="50"/>
      <c r="F86" s="50"/>
      <c r="G86" s="85"/>
      <c r="H86" s="37"/>
    </row>
    <row r="87" spans="1:16" s="3" customFormat="1" ht="17.25" thickBot="1" x14ac:dyDescent="0.35">
      <c r="A87" s="12"/>
      <c r="B87" s="12"/>
      <c r="C87" s="12"/>
      <c r="D87" s="12"/>
      <c r="E87" s="12"/>
      <c r="F87" s="12"/>
      <c r="G87" s="55" t="s">
        <v>15</v>
      </c>
      <c r="H87" s="56">
        <f>SUM(G82:G86)</f>
        <v>0</v>
      </c>
    </row>
    <row r="88" spans="1:16" s="3" customFormat="1" ht="17.25" thickBot="1" x14ac:dyDescent="0.35">
      <c r="A88" s="14" t="s">
        <v>27</v>
      </c>
      <c r="B88" s="14"/>
      <c r="C88" s="12"/>
      <c r="D88" s="12"/>
      <c r="E88" s="12"/>
      <c r="F88" s="12"/>
      <c r="G88" s="12"/>
      <c r="H88" s="13"/>
    </row>
    <row r="89" spans="1:16" s="3" customFormat="1" ht="16.5" x14ac:dyDescent="0.3">
      <c r="A89" s="86" t="s">
        <v>28</v>
      </c>
      <c r="B89" s="26"/>
      <c r="C89" s="26" t="s">
        <v>29</v>
      </c>
      <c r="D89" s="26" t="s">
        <v>30</v>
      </c>
      <c r="E89" s="27" t="s">
        <v>29</v>
      </c>
      <c r="F89" s="26" t="s">
        <v>10</v>
      </c>
      <c r="G89" s="60" t="s">
        <v>11</v>
      </c>
      <c r="H89" s="29"/>
      <c r="P89" s="3" t="s">
        <v>89</v>
      </c>
    </row>
    <row r="90" spans="1:16" s="3" customFormat="1" ht="16.5" x14ac:dyDescent="0.3">
      <c r="A90" s="61" t="str">
        <f>'[1]MANO DE OBRA'!C13</f>
        <v>CUADRILLA DE CONSTRUCCIÓN 0X1</v>
      </c>
      <c r="B90" s="63"/>
      <c r="C90" s="88">
        <f>'[1]MANO DE OBRA'!L13</f>
        <v>7445</v>
      </c>
      <c r="D90" s="89">
        <v>0.89229999999999998</v>
      </c>
      <c r="E90" s="65">
        <f>(100%+D90)*C90</f>
        <v>14088.173500000001</v>
      </c>
      <c r="F90" s="80">
        <f>F64</f>
        <v>0.05</v>
      </c>
      <c r="G90" s="36">
        <f>E90*F90</f>
        <v>704.40867500000013</v>
      </c>
      <c r="H90" s="37"/>
    </row>
    <row r="91" spans="1:16" s="3" customFormat="1" ht="16.5" x14ac:dyDescent="0.3">
      <c r="A91" s="61"/>
      <c r="B91" s="63"/>
      <c r="C91" s="105"/>
      <c r="D91" s="89"/>
      <c r="E91" s="65"/>
      <c r="F91" s="41"/>
      <c r="G91" s="36"/>
      <c r="H91" s="37"/>
    </row>
    <row r="92" spans="1:16" s="3" customFormat="1" ht="16.5" x14ac:dyDescent="0.3">
      <c r="A92" s="61"/>
      <c r="B92" s="63"/>
      <c r="C92" s="114"/>
      <c r="D92" s="64"/>
      <c r="E92" s="114"/>
      <c r="F92" s="41"/>
      <c r="G92" s="75"/>
      <c r="H92" s="37"/>
    </row>
    <row r="93" spans="1:16" s="3" customFormat="1" ht="14.25" customHeight="1" x14ac:dyDescent="0.3">
      <c r="A93" s="61"/>
      <c r="B93" s="63"/>
      <c r="C93" s="114"/>
      <c r="D93" s="64"/>
      <c r="E93" s="114"/>
      <c r="F93" s="41"/>
      <c r="G93" s="75"/>
      <c r="H93" s="37"/>
    </row>
    <row r="94" spans="1:16" s="3" customFormat="1" ht="14.25" customHeight="1" thickBot="1" x14ac:dyDescent="0.35">
      <c r="A94" s="76"/>
      <c r="B94" s="78"/>
      <c r="C94" s="78"/>
      <c r="D94" s="78"/>
      <c r="E94" s="78"/>
      <c r="F94" s="78"/>
      <c r="G94" s="77"/>
      <c r="H94" s="54"/>
    </row>
    <row r="95" spans="1:16" s="3" customFormat="1" ht="15" customHeight="1" thickBot="1" x14ac:dyDescent="0.35">
      <c r="A95" s="12"/>
      <c r="B95" s="12"/>
      <c r="C95" s="12"/>
      <c r="D95" s="12"/>
      <c r="E95" s="12"/>
      <c r="F95" s="12"/>
      <c r="G95" s="55" t="s">
        <v>15</v>
      </c>
      <c r="H95" s="56">
        <f>SUM(G90:G94)</f>
        <v>704.40867500000013</v>
      </c>
    </row>
    <row r="96" spans="1:16" s="3" customFormat="1" ht="17.25" thickBot="1" x14ac:dyDescent="0.35">
      <c r="A96" s="12"/>
      <c r="B96" s="12"/>
      <c r="C96" s="12"/>
      <c r="D96" s="12"/>
      <c r="E96" s="12"/>
      <c r="F96" s="12"/>
      <c r="G96" s="91"/>
      <c r="H96" s="13"/>
    </row>
    <row r="97" spans="1:10" s="3" customFormat="1" ht="17.25" thickBot="1" x14ac:dyDescent="0.35">
      <c r="A97" s="12"/>
      <c r="B97" s="12"/>
      <c r="C97" s="12"/>
      <c r="D97" s="12"/>
      <c r="E97" s="92" t="s">
        <v>31</v>
      </c>
      <c r="F97" s="93"/>
      <c r="G97" s="93"/>
      <c r="H97" s="106">
        <f>ROUND((H71+H79+H87+H95),0)</f>
        <v>18242</v>
      </c>
    </row>
    <row r="98" spans="1:10" s="3" customFormat="1" ht="16.5" x14ac:dyDescent="0.3">
      <c r="A98" s="12"/>
      <c r="B98" s="12"/>
      <c r="C98" s="12"/>
      <c r="D98" s="12"/>
      <c r="E98" s="92"/>
      <c r="F98" s="93"/>
      <c r="G98" s="93"/>
      <c r="H98" s="95"/>
    </row>
    <row r="99" spans="1:10" s="3" customFormat="1" ht="41.25" customHeight="1" x14ac:dyDescent="0.3">
      <c r="A99" s="15"/>
      <c r="B99" s="12"/>
      <c r="C99" s="12"/>
      <c r="D99" s="12"/>
      <c r="E99" s="92"/>
      <c r="F99" s="93"/>
      <c r="G99" s="93"/>
      <c r="H99" s="95"/>
    </row>
    <row r="100" spans="1:10" s="3" customFormat="1" ht="17.25" thickBot="1" x14ac:dyDescent="0.35">
      <c r="A100" s="15"/>
      <c r="B100" s="12"/>
      <c r="C100" s="12"/>
      <c r="D100" s="12"/>
      <c r="E100" s="92"/>
      <c r="F100" s="93"/>
      <c r="G100" s="93"/>
      <c r="H100" s="95"/>
    </row>
    <row r="101" spans="1:10" s="3" customFormat="1" ht="11.25" customHeight="1" x14ac:dyDescent="0.2">
      <c r="A101" s="5" t="s">
        <v>1</v>
      </c>
      <c r="B101" s="6"/>
      <c r="C101" s="6"/>
      <c r="D101" s="6"/>
      <c r="E101" s="6"/>
      <c r="F101" s="6"/>
      <c r="G101" s="6"/>
      <c r="H101" s="7"/>
    </row>
    <row r="102" spans="1:10" s="3" customFormat="1" ht="12" customHeight="1" thickBot="1" x14ac:dyDescent="0.25">
      <c r="A102" s="8"/>
      <c r="B102" s="9"/>
      <c r="C102" s="9"/>
      <c r="D102" s="9"/>
      <c r="E102" s="9"/>
      <c r="F102" s="9"/>
      <c r="G102" s="9"/>
      <c r="H102" s="10"/>
    </row>
    <row r="103" spans="1:10" s="3" customFormat="1" ht="16.5" x14ac:dyDescent="0.3">
      <c r="A103" s="15"/>
      <c r="B103" s="12"/>
      <c r="C103" s="12"/>
      <c r="D103" s="12"/>
      <c r="E103" s="92"/>
      <c r="F103" s="93"/>
      <c r="G103" s="93"/>
      <c r="H103" s="95"/>
    </row>
    <row r="104" spans="1:10" s="3" customFormat="1" ht="16.5" x14ac:dyDescent="0.3">
      <c r="A104" s="11"/>
      <c r="B104" s="14"/>
      <c r="C104" s="12"/>
      <c r="D104" s="15"/>
      <c r="E104" s="14"/>
      <c r="F104" s="15"/>
      <c r="G104" s="14"/>
      <c r="H104" s="13"/>
    </row>
    <row r="105" spans="1:10" s="3" customFormat="1" ht="15.75" x14ac:dyDescent="0.2">
      <c r="A105" s="16" t="s">
        <v>2</v>
      </c>
      <c r="B105" s="107" t="str">
        <f>'[1]PRESUPUESTO OFICIAL (Entidad)'!G40</f>
        <v>Demoliciones en concreto reforzado</v>
      </c>
      <c r="C105" s="107"/>
      <c r="D105" s="107"/>
      <c r="E105" s="107"/>
      <c r="F105" s="107"/>
      <c r="G105" s="19" t="s">
        <v>3</v>
      </c>
      <c r="H105" s="20" t="s">
        <v>90</v>
      </c>
      <c r="I105" s="3">
        <v>7.2</v>
      </c>
      <c r="J105" s="3">
        <v>9.1999999999999993</v>
      </c>
    </row>
    <row r="106" spans="1:10" s="3" customFormat="1" ht="16.5" x14ac:dyDescent="0.3">
      <c r="A106" s="11"/>
      <c r="B106" s="107"/>
      <c r="C106" s="107"/>
      <c r="D106" s="107"/>
      <c r="E106" s="107"/>
      <c r="F106" s="107"/>
      <c r="G106" s="19" t="s">
        <v>4</v>
      </c>
      <c r="H106" s="20" t="s">
        <v>33</v>
      </c>
    </row>
    <row r="107" spans="1:10" s="3" customFormat="1" ht="16.5" x14ac:dyDescent="0.3">
      <c r="A107" s="11"/>
      <c r="B107" s="21"/>
      <c r="C107" s="21"/>
      <c r="D107" s="21"/>
      <c r="E107" s="21"/>
      <c r="F107" s="21"/>
      <c r="G107" s="14"/>
      <c r="H107" s="22"/>
    </row>
    <row r="108" spans="1:10" s="3" customFormat="1" ht="17.25" thickBot="1" x14ac:dyDescent="0.35">
      <c r="A108" s="14" t="s">
        <v>6</v>
      </c>
      <c r="B108" s="14"/>
      <c r="C108" s="12"/>
      <c r="D108" s="12"/>
      <c r="E108" s="12"/>
      <c r="F108" s="12"/>
      <c r="G108" s="12"/>
      <c r="H108" s="13"/>
    </row>
    <row r="109" spans="1:10" s="3" customFormat="1" ht="16.5" x14ac:dyDescent="0.3">
      <c r="A109" s="23" t="s">
        <v>7</v>
      </c>
      <c r="B109" s="24"/>
      <c r="C109" s="25"/>
      <c r="D109" s="26" t="s">
        <v>36</v>
      </c>
      <c r="E109" s="27" t="s">
        <v>9</v>
      </c>
      <c r="F109" s="26" t="s">
        <v>10</v>
      </c>
      <c r="G109" s="28" t="s">
        <v>11</v>
      </c>
      <c r="H109" s="29"/>
    </row>
    <row r="110" spans="1:10" s="3" customFormat="1" ht="15.75" customHeight="1" x14ac:dyDescent="0.3">
      <c r="A110" s="30" t="str">
        <f>+[1]recursos!B30</f>
        <v>COMPRESOR DE AIRE 2 MARTILLOS</v>
      </c>
      <c r="B110" s="31"/>
      <c r="C110" s="32"/>
      <c r="D110" s="33" t="s">
        <v>41</v>
      </c>
      <c r="E110" s="34">
        <f>+[1]recursos!E30</f>
        <v>125212</v>
      </c>
      <c r="F110" s="41">
        <v>0.8</v>
      </c>
      <c r="G110" s="36">
        <f>E110/F110</f>
        <v>156515</v>
      </c>
      <c r="H110" s="37"/>
    </row>
    <row r="111" spans="1:10" s="3" customFormat="1" ht="16.5" customHeight="1" x14ac:dyDescent="0.3">
      <c r="A111" s="38" t="str">
        <f>[1]recursos!B38</f>
        <v>EQUIPO DE OXICORTE (ACETILENO)</v>
      </c>
      <c r="B111" s="39"/>
      <c r="C111" s="40"/>
      <c r="D111" s="69" t="s">
        <v>34</v>
      </c>
      <c r="E111" s="34">
        <f>+[1]recursos!E38/8</f>
        <v>17250</v>
      </c>
      <c r="F111" s="41">
        <v>0.5</v>
      </c>
      <c r="G111" s="36">
        <f>E111*F111</f>
        <v>8625</v>
      </c>
      <c r="H111" s="37"/>
    </row>
    <row r="112" spans="1:10" s="3" customFormat="1" ht="16.5" x14ac:dyDescent="0.3">
      <c r="A112" s="38"/>
      <c r="B112" s="39"/>
      <c r="C112" s="40"/>
      <c r="D112" s="69"/>
      <c r="E112" s="42"/>
      <c r="F112" s="41"/>
      <c r="G112" s="43"/>
      <c r="H112" s="37"/>
    </row>
    <row r="113" spans="1:8" s="3" customFormat="1" ht="16.5" x14ac:dyDescent="0.3">
      <c r="A113" s="38"/>
      <c r="B113" s="39"/>
      <c r="C113" s="40"/>
      <c r="D113" s="69"/>
      <c r="E113" s="42"/>
      <c r="F113" s="41"/>
      <c r="G113" s="43"/>
      <c r="H113" s="37"/>
    </row>
    <row r="114" spans="1:8" s="3" customFormat="1" ht="16.5" x14ac:dyDescent="0.3">
      <c r="A114" s="38"/>
      <c r="B114" s="39"/>
      <c r="C114" s="40"/>
      <c r="D114" s="69"/>
      <c r="E114" s="42"/>
      <c r="F114" s="41"/>
      <c r="G114" s="43"/>
      <c r="H114" s="37"/>
    </row>
    <row r="115" spans="1:8" s="3" customFormat="1" ht="16.5" x14ac:dyDescent="0.3">
      <c r="A115" s="44" t="s">
        <v>14</v>
      </c>
      <c r="B115" s="45"/>
      <c r="C115" s="46"/>
      <c r="D115" s="69"/>
      <c r="E115" s="42"/>
      <c r="F115" s="47">
        <v>0.1</v>
      </c>
      <c r="G115" s="43">
        <f>F115*H140</f>
        <v>8081.0671500000017</v>
      </c>
      <c r="H115" s="37"/>
    </row>
    <row r="116" spans="1:8" s="3" customFormat="1" ht="17.25" thickBot="1" x14ac:dyDescent="0.35">
      <c r="A116" s="48"/>
      <c r="B116" s="49"/>
      <c r="C116" s="50"/>
      <c r="D116" s="130"/>
      <c r="E116" s="51"/>
      <c r="F116" s="52"/>
      <c r="G116" s="53"/>
      <c r="H116" s="54"/>
    </row>
    <row r="117" spans="1:8" s="3" customFormat="1" ht="17.25" thickBot="1" x14ac:dyDescent="0.35">
      <c r="A117" s="12"/>
      <c r="B117" s="12"/>
      <c r="C117" s="12"/>
      <c r="D117" s="12"/>
      <c r="E117" s="12"/>
      <c r="F117" s="12"/>
      <c r="G117" s="55" t="s">
        <v>15</v>
      </c>
      <c r="H117" s="56">
        <f>SUM(G110:G116)</f>
        <v>173221.06714999999</v>
      </c>
    </row>
    <row r="118" spans="1:8" s="3" customFormat="1" ht="17.25" thickBot="1" x14ac:dyDescent="0.35">
      <c r="A118" s="14" t="s">
        <v>16</v>
      </c>
      <c r="B118" s="14"/>
      <c r="C118" s="12"/>
      <c r="D118" s="12"/>
      <c r="E118" s="12"/>
      <c r="F118" s="12"/>
      <c r="G118" s="12"/>
      <c r="H118" s="13"/>
    </row>
    <row r="119" spans="1:8" s="3" customFormat="1" ht="16.5" x14ac:dyDescent="0.3">
      <c r="A119" s="57" t="s">
        <v>7</v>
      </c>
      <c r="B119" s="58"/>
      <c r="C119" s="59"/>
      <c r="D119" s="26" t="s">
        <v>8</v>
      </c>
      <c r="E119" s="26" t="s">
        <v>17</v>
      </c>
      <c r="F119" s="26" t="s">
        <v>10</v>
      </c>
      <c r="G119" s="60" t="s">
        <v>11</v>
      </c>
      <c r="H119" s="29"/>
    </row>
    <row r="120" spans="1:8" s="3" customFormat="1" ht="16.5" x14ac:dyDescent="0.3">
      <c r="A120" s="61"/>
      <c r="B120" s="62"/>
      <c r="C120" s="63"/>
      <c r="D120" s="64"/>
      <c r="E120" s="65"/>
      <c r="F120" s="66"/>
      <c r="G120" s="67">
        <f>E120*F120</f>
        <v>0</v>
      </c>
      <c r="H120" s="37"/>
    </row>
    <row r="121" spans="1:8" s="3" customFormat="1" ht="16.5" x14ac:dyDescent="0.3">
      <c r="A121" s="61"/>
      <c r="B121" s="62"/>
      <c r="C121" s="63"/>
      <c r="D121" s="64"/>
      <c r="E121" s="65"/>
      <c r="F121" s="66"/>
      <c r="G121" s="67"/>
      <c r="H121" s="37"/>
    </row>
    <row r="122" spans="1:8" s="3" customFormat="1" ht="16.5" x14ac:dyDescent="0.3">
      <c r="A122" s="61"/>
      <c r="B122" s="62"/>
      <c r="C122" s="63"/>
      <c r="D122" s="64"/>
      <c r="E122" s="65"/>
      <c r="F122" s="66"/>
      <c r="G122" s="67"/>
      <c r="H122" s="37"/>
    </row>
    <row r="123" spans="1:8" s="3" customFormat="1" ht="16.5" x14ac:dyDescent="0.3">
      <c r="A123" s="61" t="s">
        <v>20</v>
      </c>
      <c r="B123" s="62"/>
      <c r="C123" s="63"/>
      <c r="D123" s="42"/>
      <c r="E123" s="42"/>
      <c r="F123" s="47">
        <v>0.05</v>
      </c>
      <c r="G123" s="75">
        <f>+F123*G120</f>
        <v>0</v>
      </c>
      <c r="H123" s="37"/>
    </row>
    <row r="124" spans="1:8" s="3" customFormat="1" ht="17.25" thickBot="1" x14ac:dyDescent="0.35">
      <c r="A124" s="76"/>
      <c r="B124" s="77"/>
      <c r="C124" s="78"/>
      <c r="D124" s="51"/>
      <c r="E124" s="51"/>
      <c r="F124" s="52"/>
      <c r="G124" s="79"/>
      <c r="H124" s="54"/>
    </row>
    <row r="125" spans="1:8" s="3" customFormat="1" ht="17.25" thickBot="1" x14ac:dyDescent="0.35">
      <c r="A125" s="12"/>
      <c r="B125" s="12"/>
      <c r="C125" s="12"/>
      <c r="D125" s="12"/>
      <c r="E125" s="12"/>
      <c r="F125" s="12"/>
      <c r="G125" s="55" t="s">
        <v>15</v>
      </c>
      <c r="H125" s="56">
        <f>SUM(G120:G124)</f>
        <v>0</v>
      </c>
    </row>
    <row r="126" spans="1:8" s="3" customFormat="1" ht="17.25" thickBot="1" x14ac:dyDescent="0.35">
      <c r="A126" s="14" t="s">
        <v>21</v>
      </c>
      <c r="B126" s="14"/>
      <c r="C126" s="12"/>
      <c r="D126" s="12"/>
      <c r="E126" s="12"/>
      <c r="F126" s="12"/>
      <c r="G126" s="12"/>
      <c r="H126" s="13"/>
    </row>
    <row r="127" spans="1:8" s="3" customFormat="1" ht="16.5" x14ac:dyDescent="0.3">
      <c r="A127" s="23" t="s">
        <v>22</v>
      </c>
      <c r="B127" s="25"/>
      <c r="C127" s="26" t="s">
        <v>23</v>
      </c>
      <c r="D127" s="26" t="s">
        <v>24</v>
      </c>
      <c r="E127" s="26" t="s">
        <v>25</v>
      </c>
      <c r="F127" s="26" t="s">
        <v>26</v>
      </c>
      <c r="G127" s="28" t="s">
        <v>11</v>
      </c>
      <c r="H127" s="29"/>
    </row>
    <row r="128" spans="1:8" s="3" customFormat="1" ht="16.5" x14ac:dyDescent="0.3">
      <c r="A128" s="61"/>
      <c r="B128" s="63"/>
      <c r="C128" s="169"/>
      <c r="D128" s="169"/>
      <c r="E128" s="80"/>
      <c r="F128" s="82"/>
      <c r="G128" s="65">
        <f>+E128*F128</f>
        <v>0</v>
      </c>
      <c r="H128" s="37"/>
    </row>
    <row r="129" spans="1:8" s="3" customFormat="1" ht="16.5" x14ac:dyDescent="0.3">
      <c r="A129" s="61"/>
      <c r="B129" s="63"/>
      <c r="C129" s="80"/>
      <c r="D129" s="81"/>
      <c r="E129" s="81"/>
      <c r="F129" s="82"/>
      <c r="G129" s="65"/>
      <c r="H129" s="37"/>
    </row>
    <row r="130" spans="1:8" s="3" customFormat="1" ht="16.5" x14ac:dyDescent="0.3">
      <c r="A130" s="61"/>
      <c r="B130" s="63"/>
      <c r="C130" s="80"/>
      <c r="D130" s="81"/>
      <c r="E130" s="81"/>
      <c r="F130" s="80"/>
      <c r="G130" s="41"/>
      <c r="H130" s="37"/>
    </row>
    <row r="131" spans="1:8" s="3" customFormat="1" ht="16.5" x14ac:dyDescent="0.3">
      <c r="A131" s="61"/>
      <c r="B131" s="63"/>
      <c r="C131" s="83"/>
      <c r="D131" s="64"/>
      <c r="E131" s="84"/>
      <c r="F131" s="41"/>
      <c r="G131" s="41"/>
      <c r="H131" s="37"/>
    </row>
    <row r="132" spans="1:8" s="3" customFormat="1" ht="17.25" thickBot="1" x14ac:dyDescent="0.35">
      <c r="A132" s="48"/>
      <c r="B132" s="50"/>
      <c r="C132" s="50"/>
      <c r="D132" s="50"/>
      <c r="E132" s="50"/>
      <c r="F132" s="50"/>
      <c r="G132" s="85"/>
      <c r="H132" s="37"/>
    </row>
    <row r="133" spans="1:8" s="3" customFormat="1" ht="17.25" thickBot="1" x14ac:dyDescent="0.35">
      <c r="A133" s="12"/>
      <c r="B133" s="12"/>
      <c r="C133" s="12"/>
      <c r="D133" s="12"/>
      <c r="E133" s="12"/>
      <c r="F133" s="12"/>
      <c r="G133" s="55" t="s">
        <v>15</v>
      </c>
      <c r="H133" s="56">
        <f>SUM(G128:G132)</f>
        <v>0</v>
      </c>
    </row>
    <row r="134" spans="1:8" s="3" customFormat="1" ht="17.25" thickBot="1" x14ac:dyDescent="0.35">
      <c r="A134" s="14" t="s">
        <v>27</v>
      </c>
      <c r="B134" s="14"/>
      <c r="C134" s="12"/>
      <c r="D134" s="12"/>
      <c r="E134" s="12"/>
      <c r="F134" s="12"/>
      <c r="G134" s="12"/>
      <c r="H134" s="13"/>
    </row>
    <row r="135" spans="1:8" s="3" customFormat="1" ht="16.5" x14ac:dyDescent="0.3">
      <c r="A135" s="86" t="s">
        <v>28</v>
      </c>
      <c r="B135" s="26"/>
      <c r="C135" s="26" t="s">
        <v>53</v>
      </c>
      <c r="D135" s="26" t="s">
        <v>30</v>
      </c>
      <c r="E135" s="27" t="s">
        <v>39</v>
      </c>
      <c r="F135" s="87" t="s">
        <v>37</v>
      </c>
      <c r="G135" s="60" t="s">
        <v>11</v>
      </c>
      <c r="H135" s="29"/>
    </row>
    <row r="136" spans="1:8" s="3" customFormat="1" ht="16.5" x14ac:dyDescent="0.3">
      <c r="A136" s="61" t="str">
        <f>'[1]MANO DE OBRA'!C19</f>
        <v>CUADRILLA DE CONSTRUCCIÓN 1X3</v>
      </c>
      <c r="B136" s="63"/>
      <c r="C136" s="88">
        <f>'[1]MANO DE OBRA'!I19</f>
        <v>213525</v>
      </c>
      <c r="D136" s="89">
        <v>0.89229999999999998</v>
      </c>
      <c r="E136" s="65">
        <f>(100%+D136)*C136</f>
        <v>404053.35750000004</v>
      </c>
      <c r="F136" s="35">
        <v>0.2</v>
      </c>
      <c r="G136" s="36">
        <f>E136*F136</f>
        <v>80810.671500000011</v>
      </c>
      <c r="H136" s="37"/>
    </row>
    <row r="137" spans="1:8" s="3" customFormat="1" ht="16.5" x14ac:dyDescent="0.3">
      <c r="A137" s="61"/>
      <c r="B137" s="63"/>
      <c r="C137" s="114"/>
      <c r="D137" s="89"/>
      <c r="E137" s="65"/>
      <c r="F137" s="35"/>
      <c r="G137" s="36"/>
      <c r="H137" s="37"/>
    </row>
    <row r="138" spans="1:8" s="3" customFormat="1" ht="14.25" customHeight="1" x14ac:dyDescent="0.3">
      <c r="A138" s="61"/>
      <c r="B138" s="63"/>
      <c r="C138" s="114"/>
      <c r="D138" s="64"/>
      <c r="E138" s="114"/>
      <c r="F138" s="41"/>
      <c r="G138" s="75"/>
      <c r="H138" s="37"/>
    </row>
    <row r="139" spans="1:8" s="3" customFormat="1" ht="14.25" customHeight="1" thickBot="1" x14ac:dyDescent="0.35">
      <c r="A139" s="76"/>
      <c r="B139" s="78"/>
      <c r="C139" s="78"/>
      <c r="D139" s="78"/>
      <c r="E139" s="78"/>
      <c r="F139" s="78"/>
      <c r="G139" s="77"/>
      <c r="H139" s="54"/>
    </row>
    <row r="140" spans="1:8" s="3" customFormat="1" ht="15" customHeight="1" thickBot="1" x14ac:dyDescent="0.35">
      <c r="A140" s="12"/>
      <c r="B140" s="12"/>
      <c r="C140" s="12"/>
      <c r="D140" s="12"/>
      <c r="E140" s="12"/>
      <c r="F140" s="12"/>
      <c r="G140" s="55" t="s">
        <v>15</v>
      </c>
      <c r="H140" s="56">
        <f>SUM(G136:G139)</f>
        <v>80810.671500000011</v>
      </c>
    </row>
    <row r="141" spans="1:8" s="3" customFormat="1" ht="17.25" thickBot="1" x14ac:dyDescent="0.35">
      <c r="A141" s="12"/>
      <c r="B141" s="12"/>
      <c r="C141" s="12"/>
      <c r="D141" s="12"/>
      <c r="E141" s="12"/>
      <c r="F141" s="12"/>
      <c r="G141" s="91"/>
      <c r="H141" s="13"/>
    </row>
    <row r="142" spans="1:8" s="3" customFormat="1" ht="17.25" thickBot="1" x14ac:dyDescent="0.35">
      <c r="A142" s="12"/>
      <c r="B142" s="12"/>
      <c r="C142" s="12"/>
      <c r="D142" s="12"/>
      <c r="E142" s="92" t="s">
        <v>31</v>
      </c>
      <c r="F142" s="93"/>
      <c r="G142" s="93"/>
      <c r="H142" s="170">
        <f>ROUND((H117+H125+H133+H140),0)</f>
        <v>254032</v>
      </c>
    </row>
    <row r="143" spans="1:8" s="3" customFormat="1" ht="16.5" customHeight="1" x14ac:dyDescent="0.3">
      <c r="A143" s="12"/>
      <c r="B143" s="12"/>
      <c r="C143" s="12"/>
      <c r="D143" s="12"/>
      <c r="E143" s="12"/>
      <c r="F143" s="12"/>
      <c r="G143" s="91"/>
      <c r="H143" s="13"/>
    </row>
    <row r="144" spans="1:8" s="3" customFormat="1" ht="16.5" x14ac:dyDescent="0.3">
      <c r="A144" s="12"/>
      <c r="B144" s="12"/>
      <c r="C144" s="12"/>
      <c r="D144" s="12"/>
      <c r="E144" s="92"/>
      <c r="F144" s="93"/>
      <c r="G144" s="93"/>
      <c r="H144" s="95"/>
    </row>
    <row r="145" spans="1:8" s="3" customFormat="1" ht="16.5" x14ac:dyDescent="0.3">
      <c r="A145" s="15"/>
      <c r="B145" s="12"/>
      <c r="C145" s="12"/>
      <c r="D145" s="12"/>
      <c r="E145" s="92"/>
      <c r="F145" s="93"/>
      <c r="G145" s="93"/>
      <c r="H145" s="95"/>
    </row>
    <row r="146" spans="1:8" s="3" customFormat="1" ht="68.25" customHeight="1" x14ac:dyDescent="0.3">
      <c r="A146" s="15"/>
      <c r="B146" s="12"/>
      <c r="C146" s="12"/>
      <c r="D146" s="12"/>
      <c r="E146" s="92"/>
      <c r="F146" s="93"/>
      <c r="G146" s="93"/>
      <c r="H146" s="95"/>
    </row>
    <row r="147" spans="1:8" s="3" customFormat="1" ht="17.25" thickBot="1" x14ac:dyDescent="0.35">
      <c r="C147" s="12"/>
      <c r="D147" s="12"/>
      <c r="E147" s="92"/>
      <c r="F147" s="93"/>
      <c r="G147" s="93"/>
      <c r="H147" s="95"/>
    </row>
    <row r="148" spans="1:8" s="3" customFormat="1" ht="11.25" customHeight="1" x14ac:dyDescent="0.2">
      <c r="A148" s="5" t="s">
        <v>1</v>
      </c>
      <c r="B148" s="6"/>
      <c r="C148" s="6"/>
      <c r="D148" s="6"/>
      <c r="E148" s="6"/>
      <c r="F148" s="6"/>
      <c r="G148" s="6"/>
      <c r="H148" s="7"/>
    </row>
    <row r="149" spans="1:8" s="3" customFormat="1" ht="12" customHeight="1" thickBot="1" x14ac:dyDescent="0.25">
      <c r="A149" s="8"/>
      <c r="B149" s="9"/>
      <c r="C149" s="9"/>
      <c r="D149" s="9"/>
      <c r="E149" s="9"/>
      <c r="F149" s="9"/>
      <c r="G149" s="9"/>
      <c r="H149" s="10"/>
    </row>
    <row r="150" spans="1:8" s="3" customFormat="1" ht="16.5" x14ac:dyDescent="0.3">
      <c r="A150" s="15"/>
      <c r="B150" s="12"/>
      <c r="C150" s="12"/>
      <c r="D150" s="12"/>
      <c r="E150" s="92"/>
      <c r="F150" s="93"/>
      <c r="G150" s="93"/>
      <c r="H150" s="95"/>
    </row>
    <row r="151" spans="1:8" s="3" customFormat="1" ht="16.5" x14ac:dyDescent="0.3">
      <c r="A151" s="11"/>
      <c r="B151" s="14"/>
      <c r="C151" s="12"/>
      <c r="D151" s="15"/>
      <c r="E151" s="14"/>
      <c r="F151" s="15"/>
      <c r="G151" s="14"/>
      <c r="H151" s="13"/>
    </row>
    <row r="152" spans="1:8" s="3" customFormat="1" ht="15.75" x14ac:dyDescent="0.2">
      <c r="A152" s="16" t="s">
        <v>2</v>
      </c>
      <c r="B152" s="107" t="str">
        <f>'[1]PRESUPUESTO OFICIAL (Entidad)'!G41</f>
        <v>construccion de entibado lateral</v>
      </c>
      <c r="C152" s="107"/>
      <c r="D152" s="107"/>
      <c r="E152" s="107"/>
      <c r="F152" s="107"/>
      <c r="G152" s="19" t="s">
        <v>3</v>
      </c>
      <c r="H152" s="20">
        <v>5.4</v>
      </c>
    </row>
    <row r="153" spans="1:8" s="3" customFormat="1" ht="16.5" x14ac:dyDescent="0.3">
      <c r="A153" s="11"/>
      <c r="B153" s="107"/>
      <c r="C153" s="107"/>
      <c r="D153" s="107"/>
      <c r="E153" s="107"/>
      <c r="F153" s="107"/>
      <c r="G153" s="19" t="s">
        <v>4</v>
      </c>
      <c r="H153" s="20" t="s">
        <v>5</v>
      </c>
    </row>
    <row r="154" spans="1:8" s="3" customFormat="1" ht="16.5" x14ac:dyDescent="0.3">
      <c r="A154" s="11"/>
      <c r="B154" s="112"/>
      <c r="C154" s="112"/>
      <c r="D154" s="112"/>
      <c r="E154" s="112"/>
      <c r="F154" s="112"/>
      <c r="G154" s="14"/>
      <c r="H154" s="22"/>
    </row>
    <row r="155" spans="1:8" s="3" customFormat="1" ht="16.5" x14ac:dyDescent="0.3">
      <c r="A155" s="11"/>
      <c r="B155" s="112"/>
      <c r="C155" s="112"/>
      <c r="D155" s="112"/>
      <c r="E155" s="112"/>
      <c r="F155" s="112"/>
      <c r="G155" s="14"/>
      <c r="H155" s="22"/>
    </row>
    <row r="156" spans="1:8" s="3" customFormat="1" ht="16.5" x14ac:dyDescent="0.3">
      <c r="A156" s="14"/>
      <c r="B156" s="14"/>
      <c r="C156" s="12"/>
      <c r="D156" s="14"/>
      <c r="E156" s="14"/>
      <c r="F156" s="14"/>
      <c r="G156" s="14"/>
      <c r="H156" s="13"/>
    </row>
    <row r="157" spans="1:8" s="3" customFormat="1" ht="17.25" thickBot="1" x14ac:dyDescent="0.35">
      <c r="A157" s="14" t="s">
        <v>6</v>
      </c>
      <c r="B157" s="14"/>
      <c r="C157" s="12"/>
      <c r="D157" s="12"/>
      <c r="E157" s="12"/>
      <c r="F157" s="12"/>
      <c r="G157" s="12"/>
      <c r="H157" s="13"/>
    </row>
    <row r="158" spans="1:8" s="3" customFormat="1" ht="16.5" x14ac:dyDescent="0.3">
      <c r="A158" s="23" t="s">
        <v>7</v>
      </c>
      <c r="B158" s="24"/>
      <c r="C158" s="25"/>
      <c r="D158" s="26" t="s">
        <v>36</v>
      </c>
      <c r="E158" s="27" t="s">
        <v>9</v>
      </c>
      <c r="F158" s="87" t="s">
        <v>10</v>
      </c>
      <c r="G158" s="28" t="s">
        <v>11</v>
      </c>
      <c r="H158" s="29"/>
    </row>
    <row r="159" spans="1:8" s="3" customFormat="1" ht="16.5" x14ac:dyDescent="0.3">
      <c r="A159" s="38"/>
      <c r="B159" s="39"/>
      <c r="C159" s="40"/>
      <c r="D159" s="69"/>
      <c r="E159" s="34"/>
      <c r="F159" s="41"/>
      <c r="G159" s="36"/>
      <c r="H159" s="37"/>
    </row>
    <row r="160" spans="1:8" s="3" customFormat="1" ht="16.5" x14ac:dyDescent="0.3">
      <c r="A160" s="38"/>
      <c r="B160" s="39"/>
      <c r="C160" s="40"/>
      <c r="D160" s="69"/>
      <c r="E160" s="34"/>
      <c r="F160" s="41"/>
      <c r="G160" s="36"/>
      <c r="H160" s="37"/>
    </row>
    <row r="161" spans="1:8" s="3" customFormat="1" ht="16.5" x14ac:dyDescent="0.3">
      <c r="A161" s="38"/>
      <c r="B161" s="39"/>
      <c r="C161" s="40"/>
      <c r="D161" s="69"/>
      <c r="E161" s="42"/>
      <c r="F161" s="41"/>
      <c r="G161" s="43"/>
      <c r="H161" s="37"/>
    </row>
    <row r="162" spans="1:8" s="3" customFormat="1" ht="16.5" x14ac:dyDescent="0.3">
      <c r="A162" s="44" t="s">
        <v>14</v>
      </c>
      <c r="B162" s="45"/>
      <c r="C162" s="46"/>
      <c r="D162" s="69"/>
      <c r="E162" s="42"/>
      <c r="F162" s="47">
        <v>0.1</v>
      </c>
      <c r="G162" s="43">
        <f>F162*H189</f>
        <v>2709.3369153846156</v>
      </c>
      <c r="H162" s="37"/>
    </row>
    <row r="163" spans="1:8" s="3" customFormat="1" ht="17.25" thickBot="1" x14ac:dyDescent="0.35">
      <c r="A163" s="48"/>
      <c r="B163" s="49"/>
      <c r="C163" s="50"/>
      <c r="D163" s="130"/>
      <c r="E163" s="51"/>
      <c r="F163" s="52"/>
      <c r="G163" s="53"/>
      <c r="H163" s="54"/>
    </row>
    <row r="164" spans="1:8" s="3" customFormat="1" ht="17.25" thickBot="1" x14ac:dyDescent="0.35">
      <c r="A164" s="12"/>
      <c r="B164" s="12"/>
      <c r="C164" s="12"/>
      <c r="D164" s="12"/>
      <c r="E164" s="12"/>
      <c r="F164" s="12"/>
      <c r="G164" s="55" t="s">
        <v>15</v>
      </c>
      <c r="H164" s="56">
        <f>SUM(G159:G163)</f>
        <v>2709.3369153846156</v>
      </c>
    </row>
    <row r="165" spans="1:8" s="3" customFormat="1" ht="17.25" thickBot="1" x14ac:dyDescent="0.35">
      <c r="A165" s="14" t="s">
        <v>16</v>
      </c>
      <c r="B165" s="14"/>
      <c r="C165" s="12"/>
      <c r="D165" s="12"/>
      <c r="E165" s="12"/>
      <c r="F165" s="12"/>
      <c r="G165" s="12"/>
      <c r="H165" s="13"/>
    </row>
    <row r="166" spans="1:8" s="3" customFormat="1" ht="16.5" x14ac:dyDescent="0.3">
      <c r="A166" s="86" t="s">
        <v>7</v>
      </c>
      <c r="B166" s="58"/>
      <c r="C166" s="59"/>
      <c r="D166" s="26" t="s">
        <v>8</v>
      </c>
      <c r="E166" s="26" t="s">
        <v>17</v>
      </c>
      <c r="F166" s="26" t="s">
        <v>10</v>
      </c>
      <c r="G166" s="60" t="s">
        <v>11</v>
      </c>
      <c r="H166" s="29"/>
    </row>
    <row r="167" spans="1:8" s="3" customFormat="1" ht="16.5" x14ac:dyDescent="0.3">
      <c r="A167" s="30" t="str">
        <f>+[1]recursos!B50</f>
        <v>LISTON 9x6x300 SAPAN</v>
      </c>
      <c r="B167" s="62"/>
      <c r="C167" s="63"/>
      <c r="D167" s="64" t="s">
        <v>18</v>
      </c>
      <c r="E167" s="65">
        <f>+[1]recursos!E50</f>
        <v>94875</v>
      </c>
      <c r="F167" s="65">
        <v>0.8</v>
      </c>
      <c r="G167" s="67">
        <f>E167*F167</f>
        <v>75900</v>
      </c>
      <c r="H167" s="37"/>
    </row>
    <row r="168" spans="1:8" s="3" customFormat="1" ht="16.5" x14ac:dyDescent="0.3">
      <c r="A168" s="160" t="str">
        <f>[1]recursos!B48</f>
        <v>TABLA PEGACHENTO 2X20X300</v>
      </c>
      <c r="B168" s="161"/>
      <c r="C168" s="162"/>
      <c r="D168" s="64" t="s">
        <v>18</v>
      </c>
      <c r="E168" s="65">
        <f>+[1]recursos!E48</f>
        <v>26418</v>
      </c>
      <c r="F168" s="65">
        <v>0.4</v>
      </c>
      <c r="G168" s="67">
        <f>E168*F168</f>
        <v>10567.2</v>
      </c>
      <c r="H168" s="37"/>
    </row>
    <row r="169" spans="1:8" s="3" customFormat="1" ht="16.5" x14ac:dyDescent="0.3">
      <c r="A169" s="160" t="str">
        <f>[1]recursos!B151</f>
        <v>PUNTAS DE ACERO DE 20X100 MM</v>
      </c>
      <c r="B169" s="161"/>
      <c r="C169" s="162"/>
      <c r="D169" s="64" t="s">
        <v>66</v>
      </c>
      <c r="E169" s="65">
        <f>+[1]recursos!E151</f>
        <v>388.25</v>
      </c>
      <c r="F169" s="65">
        <v>0.06</v>
      </c>
      <c r="G169" s="67">
        <f>E169*F169</f>
        <v>23.294999999999998</v>
      </c>
      <c r="H169" s="37"/>
    </row>
    <row r="170" spans="1:8" s="3" customFormat="1" ht="16.5" x14ac:dyDescent="0.3">
      <c r="A170" s="38"/>
      <c r="B170" s="39"/>
      <c r="C170" s="40"/>
      <c r="D170" s="171"/>
      <c r="E170" s="171"/>
      <c r="F170" s="171"/>
      <c r="G170" s="172"/>
      <c r="H170" s="37"/>
    </row>
    <row r="171" spans="1:8" s="3" customFormat="1" ht="16.5" customHeight="1" x14ac:dyDescent="0.3">
      <c r="A171" s="61"/>
      <c r="B171" s="62"/>
      <c r="C171" s="63"/>
      <c r="D171" s="71"/>
      <c r="E171" s="72"/>
      <c r="F171" s="116"/>
      <c r="G171" s="74"/>
      <c r="H171" s="37"/>
    </row>
    <row r="172" spans="1:8" s="3" customFormat="1" ht="16.5" x14ac:dyDescent="0.3">
      <c r="A172" s="61" t="s">
        <v>20</v>
      </c>
      <c r="B172" s="62"/>
      <c r="C172" s="63"/>
      <c r="D172" s="42"/>
      <c r="E172" s="42"/>
      <c r="F172" s="47">
        <v>0.05</v>
      </c>
      <c r="G172" s="75">
        <f>G167*F172</f>
        <v>3795</v>
      </c>
      <c r="H172" s="37"/>
    </row>
    <row r="173" spans="1:8" s="3" customFormat="1" ht="17.25" thickBot="1" x14ac:dyDescent="0.35">
      <c r="A173" s="76"/>
      <c r="B173" s="77"/>
      <c r="C173" s="78"/>
      <c r="D173" s="51"/>
      <c r="E173" s="51"/>
      <c r="F173" s="52"/>
      <c r="G173" s="79"/>
      <c r="H173" s="54"/>
    </row>
    <row r="174" spans="1:8" s="3" customFormat="1" ht="17.25" thickBot="1" x14ac:dyDescent="0.35">
      <c r="A174" s="12"/>
      <c r="B174" s="12"/>
      <c r="C174" s="12"/>
      <c r="D174" s="12"/>
      <c r="E174" s="12"/>
      <c r="F174" s="12"/>
      <c r="G174" s="55" t="s">
        <v>15</v>
      </c>
      <c r="H174" s="56">
        <f>SUM(G167:G172)</f>
        <v>90285.494999999995</v>
      </c>
    </row>
    <row r="175" spans="1:8" s="3" customFormat="1" ht="17.25" thickBot="1" x14ac:dyDescent="0.35">
      <c r="A175" s="14" t="s">
        <v>21</v>
      </c>
      <c r="B175" s="14"/>
      <c r="C175" s="12"/>
      <c r="D175" s="12"/>
      <c r="E175" s="12"/>
      <c r="F175" s="12"/>
      <c r="G175" s="12"/>
      <c r="H175" s="13"/>
    </row>
    <row r="176" spans="1:8" s="3" customFormat="1" ht="16.5" x14ac:dyDescent="0.3">
      <c r="A176" s="23" t="s">
        <v>22</v>
      </c>
      <c r="B176" s="25"/>
      <c r="C176" s="26" t="s">
        <v>23</v>
      </c>
      <c r="D176" s="26" t="s">
        <v>24</v>
      </c>
      <c r="E176" s="26" t="s">
        <v>25</v>
      </c>
      <c r="F176" s="26" t="s">
        <v>26</v>
      </c>
      <c r="G176" s="28" t="s">
        <v>11</v>
      </c>
      <c r="H176" s="29"/>
    </row>
    <row r="177" spans="1:8" s="3" customFormat="1" ht="16.5" x14ac:dyDescent="0.3">
      <c r="A177" s="61"/>
      <c r="B177" s="63"/>
      <c r="C177" s="145"/>
      <c r="D177" s="81"/>
      <c r="E177" s="81"/>
      <c r="F177" s="82"/>
      <c r="G177" s="65"/>
      <c r="H177" s="37"/>
    </row>
    <row r="178" spans="1:8" s="3" customFormat="1" ht="16.5" x14ac:dyDescent="0.3">
      <c r="A178" s="61"/>
      <c r="B178" s="63"/>
      <c r="C178" s="80"/>
      <c r="D178" s="81"/>
      <c r="E178" s="81"/>
      <c r="F178" s="117"/>
      <c r="G178" s="41"/>
      <c r="H178" s="37"/>
    </row>
    <row r="179" spans="1:8" s="3" customFormat="1" ht="16.5" x14ac:dyDescent="0.3">
      <c r="A179" s="61"/>
      <c r="B179" s="63"/>
      <c r="C179" s="80"/>
      <c r="D179" s="81"/>
      <c r="E179" s="81"/>
      <c r="F179" s="80"/>
      <c r="G179" s="41"/>
      <c r="H179" s="37"/>
    </row>
    <row r="180" spans="1:8" s="3" customFormat="1" ht="16.5" x14ac:dyDescent="0.3">
      <c r="A180" s="61"/>
      <c r="B180" s="63"/>
      <c r="C180" s="83"/>
      <c r="D180" s="64"/>
      <c r="E180" s="84"/>
      <c r="F180" s="41"/>
      <c r="G180" s="41"/>
      <c r="H180" s="37"/>
    </row>
    <row r="181" spans="1:8" s="3" customFormat="1" ht="17.25" thickBot="1" x14ac:dyDescent="0.35">
      <c r="A181" s="48"/>
      <c r="B181" s="50"/>
      <c r="C181" s="50"/>
      <c r="D181" s="50"/>
      <c r="E181" s="50"/>
      <c r="F181" s="50"/>
      <c r="G181" s="85"/>
      <c r="H181" s="37"/>
    </row>
    <row r="182" spans="1:8" s="3" customFormat="1" ht="17.25" thickBot="1" x14ac:dyDescent="0.35">
      <c r="A182" s="12"/>
      <c r="B182" s="12"/>
      <c r="C182" s="12"/>
      <c r="D182" s="12"/>
      <c r="E182" s="12"/>
      <c r="F182" s="12"/>
      <c r="G182" s="55" t="s">
        <v>15</v>
      </c>
      <c r="H182" s="56">
        <f>SUM(G177:G181)</f>
        <v>0</v>
      </c>
    </row>
    <row r="183" spans="1:8" s="3" customFormat="1" ht="17.25" thickBot="1" x14ac:dyDescent="0.35">
      <c r="A183" s="14" t="s">
        <v>27</v>
      </c>
      <c r="B183" s="14"/>
      <c r="C183" s="12"/>
      <c r="D183" s="12"/>
      <c r="E183" s="12"/>
      <c r="F183" s="12"/>
      <c r="G183" s="12"/>
      <c r="H183" s="13"/>
    </row>
    <row r="184" spans="1:8" s="3" customFormat="1" ht="16.5" x14ac:dyDescent="0.3">
      <c r="A184" s="86" t="s">
        <v>28</v>
      </c>
      <c r="B184" s="26"/>
      <c r="C184" s="26" t="s">
        <v>29</v>
      </c>
      <c r="D184" s="26" t="s">
        <v>30</v>
      </c>
      <c r="E184" s="27" t="s">
        <v>29</v>
      </c>
      <c r="F184" s="87" t="s">
        <v>10</v>
      </c>
      <c r="G184" s="60" t="s">
        <v>11</v>
      </c>
      <c r="H184" s="29"/>
    </row>
    <row r="185" spans="1:8" s="3" customFormat="1" ht="16.5" x14ac:dyDescent="0.3">
      <c r="A185" s="61" t="str">
        <f>'[1]MANO DE OBRA'!C17</f>
        <v>CUADRILLA DE CONSTRUCCIÓN 1X1</v>
      </c>
      <c r="B185" s="63"/>
      <c r="C185" s="88">
        <f>'[1]MANO DE OBRA'!L17</f>
        <v>18613</v>
      </c>
      <c r="D185" s="89">
        <v>0.89229999999999998</v>
      </c>
      <c r="E185" s="65">
        <f>(100%+D185)*C185</f>
        <v>35221.3799</v>
      </c>
      <c r="F185" s="80">
        <v>1.3</v>
      </c>
      <c r="G185" s="36">
        <f>E185/F185</f>
        <v>27093.369153846153</v>
      </c>
      <c r="H185" s="37"/>
    </row>
    <row r="186" spans="1:8" s="3" customFormat="1" ht="16.5" x14ac:dyDescent="0.3">
      <c r="A186" s="61"/>
      <c r="B186" s="63"/>
      <c r="C186" s="114"/>
      <c r="D186" s="64"/>
      <c r="E186" s="114"/>
      <c r="F186" s="41"/>
      <c r="G186" s="75"/>
      <c r="H186" s="37"/>
    </row>
    <row r="187" spans="1:8" s="3" customFormat="1" ht="16.5" x14ac:dyDescent="0.3">
      <c r="A187" s="61"/>
      <c r="B187" s="63"/>
      <c r="C187" s="114"/>
      <c r="D187" s="64"/>
      <c r="E187" s="114"/>
      <c r="F187" s="41"/>
      <c r="G187" s="75"/>
      <c r="H187" s="37"/>
    </row>
    <row r="188" spans="1:8" s="3" customFormat="1" ht="17.25" thickBot="1" x14ac:dyDescent="0.35">
      <c r="A188" s="76"/>
      <c r="B188" s="78"/>
      <c r="C188" s="78"/>
      <c r="D188" s="78"/>
      <c r="E188" s="78"/>
      <c r="F188" s="78"/>
      <c r="G188" s="77"/>
      <c r="H188" s="54"/>
    </row>
    <row r="189" spans="1:8" s="3" customFormat="1" ht="14.25" customHeight="1" thickBot="1" x14ac:dyDescent="0.35">
      <c r="A189" s="12"/>
      <c r="B189" s="12"/>
      <c r="C189" s="12"/>
      <c r="D189" s="12"/>
      <c r="E189" s="12"/>
      <c r="F189" s="12"/>
      <c r="G189" s="55" t="s">
        <v>15</v>
      </c>
      <c r="H189" s="56">
        <f>SUM(G185:G188)</f>
        <v>27093.369153846153</v>
      </c>
    </row>
    <row r="190" spans="1:8" s="3" customFormat="1" ht="14.25" customHeight="1" thickBot="1" x14ac:dyDescent="0.35">
      <c r="A190" s="12"/>
      <c r="B190" s="12"/>
      <c r="C190" s="12"/>
      <c r="D190" s="12"/>
      <c r="E190" s="12"/>
      <c r="F190" s="12"/>
      <c r="G190" s="91"/>
      <c r="H190" s="13"/>
    </row>
    <row r="191" spans="1:8" s="3" customFormat="1" ht="15" customHeight="1" thickBot="1" x14ac:dyDescent="0.35">
      <c r="A191" s="12"/>
      <c r="B191" s="12"/>
      <c r="C191" s="12"/>
      <c r="D191" s="12"/>
      <c r="E191" s="92" t="s">
        <v>31</v>
      </c>
      <c r="F191" s="93"/>
      <c r="G191" s="93"/>
      <c r="H191" s="106">
        <f>ROUND((H164+H174+H182+H189),0)</f>
        <v>120088</v>
      </c>
    </row>
    <row r="192" spans="1:8" s="3" customFormat="1" ht="16.5" x14ac:dyDescent="0.3">
      <c r="A192" s="12"/>
      <c r="B192" s="12"/>
      <c r="C192" s="12"/>
      <c r="D192" s="12"/>
      <c r="E192" s="92"/>
      <c r="F192" s="93"/>
      <c r="G192" s="93"/>
      <c r="H192" s="95"/>
    </row>
    <row r="193" spans="1:11" s="3" customFormat="1" ht="16.5" customHeight="1" x14ac:dyDescent="0.3">
      <c r="A193" s="15"/>
      <c r="B193" s="12"/>
      <c r="C193" s="12"/>
      <c r="D193" s="12"/>
      <c r="E193" s="92"/>
      <c r="F193" s="93"/>
      <c r="G193" s="93"/>
      <c r="H193" s="95"/>
    </row>
    <row r="194" spans="1:11" s="3" customFormat="1" ht="48" customHeight="1" x14ac:dyDescent="0.3">
      <c r="A194" s="15"/>
      <c r="B194" s="12"/>
      <c r="C194" s="12"/>
      <c r="D194" s="12"/>
      <c r="E194" s="92"/>
      <c r="F194" s="93"/>
      <c r="G194" s="93"/>
      <c r="H194" s="95"/>
    </row>
    <row r="195" spans="1:11" s="3" customFormat="1" ht="16.5" x14ac:dyDescent="0.3">
      <c r="A195" s="15"/>
      <c r="B195" s="12"/>
      <c r="C195" s="12"/>
      <c r="D195" s="12"/>
      <c r="E195" s="92"/>
      <c r="F195" s="93"/>
      <c r="G195" s="93"/>
      <c r="H195" s="95"/>
    </row>
    <row r="196" spans="1:11" s="3" customFormat="1" ht="17.25" thickBot="1" x14ac:dyDescent="0.35">
      <c r="A196" s="15"/>
      <c r="B196" s="12"/>
      <c r="C196" s="12"/>
      <c r="D196" s="12"/>
      <c r="E196" s="92"/>
      <c r="F196" s="93"/>
      <c r="G196" s="93"/>
      <c r="H196" s="95"/>
    </row>
    <row r="197" spans="1:11" s="3" customFormat="1" ht="11.25" customHeight="1" x14ac:dyDescent="0.2">
      <c r="A197" s="5" t="s">
        <v>1</v>
      </c>
      <c r="B197" s="6"/>
      <c r="C197" s="6"/>
      <c r="D197" s="6"/>
      <c r="E197" s="6"/>
      <c r="F197" s="6"/>
      <c r="G197" s="6"/>
      <c r="H197" s="7"/>
    </row>
    <row r="198" spans="1:11" s="3" customFormat="1" ht="12" customHeight="1" thickBot="1" x14ac:dyDescent="0.25">
      <c r="A198" s="8"/>
      <c r="B198" s="9"/>
      <c r="C198" s="9"/>
      <c r="D198" s="9"/>
      <c r="E198" s="9"/>
      <c r="F198" s="9"/>
      <c r="G198" s="9"/>
      <c r="H198" s="10"/>
    </row>
    <row r="199" spans="1:11" s="3" customFormat="1" ht="16.5" x14ac:dyDescent="0.3">
      <c r="A199" s="15"/>
      <c r="B199" s="12"/>
      <c r="C199" s="12"/>
      <c r="D199" s="12"/>
      <c r="E199" s="92"/>
      <c r="F199" s="93"/>
      <c r="G199" s="93"/>
      <c r="H199" s="95"/>
    </row>
    <row r="200" spans="1:11" s="3" customFormat="1" ht="16.5" x14ac:dyDescent="0.3">
      <c r="A200" s="11"/>
      <c r="B200" s="14"/>
      <c r="C200" s="12"/>
      <c r="D200" s="15"/>
      <c r="E200" s="14"/>
      <c r="F200" s="15"/>
      <c r="G200" s="14"/>
      <c r="H200" s="13"/>
    </row>
    <row r="201" spans="1:11" s="3" customFormat="1" ht="16.5" customHeight="1" x14ac:dyDescent="0.2">
      <c r="A201" s="16" t="s">
        <v>2</v>
      </c>
      <c r="B201" s="107" t="str">
        <f>'[1]PRESUPUESTO OFICIAL (Entidad)'!G42</f>
        <v>Suministro e instalación Tuberia pvc alcantarillado D=200 mm</v>
      </c>
      <c r="C201" s="107"/>
      <c r="D201" s="107"/>
      <c r="E201" s="107"/>
      <c r="F201" s="107"/>
      <c r="G201" s="19" t="s">
        <v>3</v>
      </c>
      <c r="H201" s="20" t="s">
        <v>91</v>
      </c>
      <c r="K201" s="3" t="s">
        <v>92</v>
      </c>
    </row>
    <row r="202" spans="1:11" s="3" customFormat="1" ht="16.5" x14ac:dyDescent="0.3">
      <c r="A202" s="11"/>
      <c r="B202" s="107"/>
      <c r="C202" s="107"/>
      <c r="D202" s="107"/>
      <c r="E202" s="107"/>
      <c r="F202" s="107"/>
      <c r="G202" s="19" t="s">
        <v>4</v>
      </c>
      <c r="H202" s="20" t="s">
        <v>55</v>
      </c>
    </row>
    <row r="203" spans="1:11" s="3" customFormat="1" ht="16.5" x14ac:dyDescent="0.3">
      <c r="A203" s="11"/>
      <c r="B203" s="120"/>
      <c r="C203" s="120"/>
      <c r="D203" s="120"/>
      <c r="E203" s="120"/>
      <c r="F203" s="120"/>
      <c r="G203" s="14"/>
      <c r="H203" s="22"/>
    </row>
    <row r="204" spans="1:11" s="3" customFormat="1" ht="16.5" x14ac:dyDescent="0.3">
      <c r="A204" s="14"/>
      <c r="B204" s="14"/>
      <c r="C204" s="12"/>
      <c r="D204" s="14"/>
      <c r="E204" s="14"/>
      <c r="F204" s="14"/>
      <c r="G204" s="14"/>
      <c r="H204" s="13"/>
    </row>
    <row r="205" spans="1:11" s="3" customFormat="1" ht="17.25" thickBot="1" x14ac:dyDescent="0.35">
      <c r="A205" s="14" t="s">
        <v>6</v>
      </c>
      <c r="B205" s="14"/>
      <c r="C205" s="12"/>
      <c r="D205" s="12"/>
      <c r="E205" s="12"/>
      <c r="F205" s="12"/>
      <c r="G205" s="12"/>
      <c r="H205" s="13"/>
    </row>
    <row r="206" spans="1:11" s="3" customFormat="1" ht="16.5" x14ac:dyDescent="0.3">
      <c r="A206" s="23" t="s">
        <v>7</v>
      </c>
      <c r="B206" s="24"/>
      <c r="C206" s="25"/>
      <c r="D206" s="26" t="s">
        <v>36</v>
      </c>
      <c r="E206" s="27" t="s">
        <v>9</v>
      </c>
      <c r="F206" s="87" t="s">
        <v>10</v>
      </c>
      <c r="G206" s="28" t="s">
        <v>11</v>
      </c>
      <c r="H206" s="29"/>
    </row>
    <row r="207" spans="1:11" s="3" customFormat="1" ht="16.5" x14ac:dyDescent="0.3">
      <c r="A207" s="38"/>
      <c r="B207" s="39"/>
      <c r="C207" s="40"/>
      <c r="D207" s="69"/>
      <c r="E207" s="34"/>
      <c r="F207" s="41"/>
      <c r="G207" s="36"/>
      <c r="H207" s="37"/>
    </row>
    <row r="208" spans="1:11" s="3" customFormat="1" ht="16.5" x14ac:dyDescent="0.3">
      <c r="A208" s="38"/>
      <c r="B208" s="39"/>
      <c r="C208" s="40"/>
      <c r="D208" s="69"/>
      <c r="E208" s="34"/>
      <c r="F208" s="41"/>
      <c r="G208" s="36"/>
      <c r="H208" s="37"/>
    </row>
    <row r="209" spans="1:8" s="3" customFormat="1" ht="16.5" x14ac:dyDescent="0.3">
      <c r="A209" s="113"/>
      <c r="B209" s="39"/>
      <c r="C209" s="40"/>
      <c r="D209" s="42"/>
      <c r="E209" s="42"/>
      <c r="F209" s="41"/>
      <c r="G209" s="43"/>
      <c r="H209" s="37"/>
    </row>
    <row r="210" spans="1:8" s="3" customFormat="1" ht="16.5" x14ac:dyDescent="0.3">
      <c r="A210" s="113"/>
      <c r="B210" s="39"/>
      <c r="C210" s="40"/>
      <c r="D210" s="42"/>
      <c r="E210" s="42"/>
      <c r="F210" s="41"/>
      <c r="G210" s="43"/>
      <c r="H210" s="37"/>
    </row>
    <row r="211" spans="1:8" s="3" customFormat="1" ht="16.5" x14ac:dyDescent="0.3">
      <c r="A211" s="113"/>
      <c r="B211" s="39"/>
      <c r="C211" s="40"/>
      <c r="D211" s="42"/>
      <c r="E211" s="42"/>
      <c r="F211" s="41"/>
      <c r="G211" s="43"/>
      <c r="H211" s="37"/>
    </row>
    <row r="212" spans="1:8" s="3" customFormat="1" ht="16.5" x14ac:dyDescent="0.3">
      <c r="A212" s="44" t="s">
        <v>14</v>
      </c>
      <c r="B212" s="45"/>
      <c r="C212" s="46"/>
      <c r="D212" s="42"/>
      <c r="E212" s="42"/>
      <c r="F212" s="47">
        <v>0.1</v>
      </c>
      <c r="G212" s="43">
        <f>F212*H237</f>
        <v>2817.7293150000005</v>
      </c>
      <c r="H212" s="37"/>
    </row>
    <row r="213" spans="1:8" s="3" customFormat="1" ht="17.25" thickBot="1" x14ac:dyDescent="0.35">
      <c r="A213" s="48"/>
      <c r="B213" s="49"/>
      <c r="C213" s="50"/>
      <c r="D213" s="51"/>
      <c r="E213" s="51"/>
      <c r="F213" s="52"/>
      <c r="G213" s="53"/>
      <c r="H213" s="54"/>
    </row>
    <row r="214" spans="1:8" s="3" customFormat="1" ht="17.25" thickBot="1" x14ac:dyDescent="0.35">
      <c r="A214" s="12"/>
      <c r="B214" s="12"/>
      <c r="C214" s="12"/>
      <c r="D214" s="12"/>
      <c r="E214" s="12"/>
      <c r="F214" s="12"/>
      <c r="G214" s="55" t="s">
        <v>15</v>
      </c>
      <c r="H214" s="56">
        <f>SUM(G207:G213)</f>
        <v>2817.7293150000005</v>
      </c>
    </row>
    <row r="215" spans="1:8" s="3" customFormat="1" ht="17.25" thickBot="1" x14ac:dyDescent="0.35">
      <c r="A215" s="14" t="s">
        <v>16</v>
      </c>
      <c r="B215" s="14"/>
      <c r="C215" s="12"/>
      <c r="D215" s="12"/>
      <c r="E215" s="12"/>
      <c r="F215" s="12"/>
      <c r="G215" s="12"/>
      <c r="H215" s="13"/>
    </row>
    <row r="216" spans="1:8" s="3" customFormat="1" ht="16.5" x14ac:dyDescent="0.3">
      <c r="A216" s="57" t="s">
        <v>7</v>
      </c>
      <c r="B216" s="58"/>
      <c r="C216" s="59"/>
      <c r="D216" s="26" t="s">
        <v>8</v>
      </c>
      <c r="E216" s="26" t="s">
        <v>17</v>
      </c>
      <c r="F216" s="26" t="s">
        <v>10</v>
      </c>
      <c r="G216" s="60" t="s">
        <v>11</v>
      </c>
      <c r="H216" s="29"/>
    </row>
    <row r="217" spans="1:8" s="3" customFormat="1" ht="16.5" x14ac:dyDescent="0.3">
      <c r="A217" s="61" t="str">
        <f>[1]recursos!B117</f>
        <v>TUBO PVC ALCANTARILL. NOVAFORT D=200</v>
      </c>
      <c r="B217" s="62"/>
      <c r="C217" s="63"/>
      <c r="D217" s="64" t="s">
        <v>93</v>
      </c>
      <c r="E217" s="80">
        <f>+[1]recursos!F117</f>
        <v>70213</v>
      </c>
      <c r="F217" s="35">
        <v>1.05</v>
      </c>
      <c r="G217" s="67">
        <f>+E217*F217</f>
        <v>73723.650000000009</v>
      </c>
      <c r="H217" s="37"/>
    </row>
    <row r="218" spans="1:8" s="3" customFormat="1" ht="16.5" x14ac:dyDescent="0.3">
      <c r="A218" s="61" t="str">
        <f>[1]recursos!B118</f>
        <v>UNION PVC ALCANT. NOVAFORT D=200MM</v>
      </c>
      <c r="B218" s="62"/>
      <c r="C218" s="63"/>
      <c r="D218" s="64" t="s">
        <v>65</v>
      </c>
      <c r="E218" s="80">
        <f>+[1]recursos!E118</f>
        <v>109224.66</v>
      </c>
      <c r="F218" s="148">
        <v>0.2</v>
      </c>
      <c r="G218" s="67">
        <f>+E218*F218</f>
        <v>21844.932000000001</v>
      </c>
      <c r="H218" s="37"/>
    </row>
    <row r="219" spans="1:8" s="3" customFormat="1" ht="16.5" x14ac:dyDescent="0.3">
      <c r="A219" s="61" t="str">
        <f>[1]recursos!B119</f>
        <v>LUBRICANTE PVC 500 GR</v>
      </c>
      <c r="B219" s="62"/>
      <c r="C219" s="63"/>
      <c r="D219" s="64" t="s">
        <v>94</v>
      </c>
      <c r="E219" s="80">
        <f>+[1]recursos!E119</f>
        <v>25886.78</v>
      </c>
      <c r="F219" s="148">
        <v>0.1</v>
      </c>
      <c r="G219" s="67">
        <f>+E219*F219</f>
        <v>2588.6779999999999</v>
      </c>
      <c r="H219" s="37"/>
    </row>
    <row r="220" spans="1:8" s="3" customFormat="1" ht="16.5" x14ac:dyDescent="0.3">
      <c r="A220" s="61"/>
      <c r="B220" s="62"/>
      <c r="C220" s="63"/>
      <c r="D220" s="71"/>
      <c r="E220" s="72"/>
      <c r="F220" s="116"/>
      <c r="G220" s="74"/>
      <c r="H220" s="37"/>
    </row>
    <row r="221" spans="1:8" s="3" customFormat="1" ht="16.5" x14ac:dyDescent="0.3">
      <c r="A221" s="61" t="s">
        <v>20</v>
      </c>
      <c r="B221" s="62"/>
      <c r="C221" s="63"/>
      <c r="D221" s="42"/>
      <c r="E221" s="42"/>
      <c r="F221" s="47">
        <v>0.05</v>
      </c>
      <c r="G221" s="75">
        <f>SUM(G217:G218)*F221</f>
        <v>4778.4291000000003</v>
      </c>
      <c r="H221" s="37"/>
    </row>
    <row r="222" spans="1:8" s="3" customFormat="1" ht="17.25" thickBot="1" x14ac:dyDescent="0.35">
      <c r="A222" s="76"/>
      <c r="B222" s="77"/>
      <c r="C222" s="78"/>
      <c r="D222" s="51"/>
      <c r="E222" s="51"/>
      <c r="F222" s="52"/>
      <c r="G222" s="79"/>
      <c r="H222" s="54"/>
    </row>
    <row r="223" spans="1:8" s="3" customFormat="1" ht="17.25" thickBot="1" x14ac:dyDescent="0.35">
      <c r="A223" s="12"/>
      <c r="B223" s="12"/>
      <c r="C223" s="12"/>
      <c r="D223" s="12"/>
      <c r="E223" s="12"/>
      <c r="F223" s="12"/>
      <c r="G223" s="55" t="s">
        <v>15</v>
      </c>
      <c r="H223" s="56">
        <f>SUM(G217:G222)</f>
        <v>102935.6891</v>
      </c>
    </row>
    <row r="224" spans="1:8" s="3" customFormat="1" ht="17.25" thickBot="1" x14ac:dyDescent="0.35">
      <c r="A224" s="14" t="s">
        <v>21</v>
      </c>
      <c r="B224" s="14"/>
      <c r="C224" s="12"/>
      <c r="D224" s="12"/>
      <c r="E224" s="12"/>
      <c r="F224" s="12"/>
      <c r="G224" s="12"/>
      <c r="H224" s="13"/>
    </row>
    <row r="225" spans="1:8" s="3" customFormat="1" ht="16.5" x14ac:dyDescent="0.3">
      <c r="A225" s="23" t="s">
        <v>22</v>
      </c>
      <c r="B225" s="25"/>
      <c r="C225" s="26" t="s">
        <v>23</v>
      </c>
      <c r="D225" s="26" t="s">
        <v>24</v>
      </c>
      <c r="E225" s="26" t="s">
        <v>25</v>
      </c>
      <c r="F225" s="26" t="s">
        <v>26</v>
      </c>
      <c r="G225" s="28" t="s">
        <v>11</v>
      </c>
      <c r="H225" s="29"/>
    </row>
    <row r="226" spans="1:8" s="3" customFormat="1" ht="16.5" x14ac:dyDescent="0.3">
      <c r="A226" s="61"/>
      <c r="B226" s="63"/>
      <c r="C226" s="80"/>
      <c r="D226" s="81"/>
      <c r="E226" s="81"/>
      <c r="F226" s="82"/>
      <c r="G226" s="65"/>
      <c r="H226" s="37"/>
    </row>
    <row r="227" spans="1:8" s="3" customFormat="1" ht="16.5" x14ac:dyDescent="0.3">
      <c r="A227" s="61"/>
      <c r="B227" s="63"/>
      <c r="C227" s="80"/>
      <c r="D227" s="81"/>
      <c r="E227" s="81"/>
      <c r="F227" s="117"/>
      <c r="G227" s="146"/>
      <c r="H227" s="37"/>
    </row>
    <row r="228" spans="1:8" s="3" customFormat="1" ht="16.5" x14ac:dyDescent="0.3">
      <c r="A228" s="61"/>
      <c r="B228" s="63"/>
      <c r="C228" s="83"/>
      <c r="D228" s="64"/>
      <c r="E228" s="84"/>
      <c r="F228" s="41"/>
      <c r="G228" s="41"/>
      <c r="H228" s="37"/>
    </row>
    <row r="229" spans="1:8" s="3" customFormat="1" ht="17.25" thickBot="1" x14ac:dyDescent="0.35">
      <c r="A229" s="48"/>
      <c r="B229" s="50"/>
      <c r="C229" s="50"/>
      <c r="D229" s="50"/>
      <c r="E229" s="50"/>
      <c r="F229" s="50"/>
      <c r="G229" s="85"/>
      <c r="H229" s="37"/>
    </row>
    <row r="230" spans="1:8" s="3" customFormat="1" ht="17.25" thickBot="1" x14ac:dyDescent="0.35">
      <c r="A230" s="12"/>
      <c r="B230" s="12"/>
      <c r="C230" s="12"/>
      <c r="D230" s="12"/>
      <c r="E230" s="12"/>
      <c r="F230" s="12"/>
      <c r="G230" s="55" t="s">
        <v>15</v>
      </c>
      <c r="H230" s="56">
        <f>SUM(G226:G229)</f>
        <v>0</v>
      </c>
    </row>
    <row r="231" spans="1:8" s="3" customFormat="1" ht="17.25" thickBot="1" x14ac:dyDescent="0.35">
      <c r="A231" s="14" t="s">
        <v>27</v>
      </c>
      <c r="B231" s="14"/>
      <c r="C231" s="12"/>
      <c r="D231" s="12"/>
      <c r="E231" s="12"/>
      <c r="F231" s="12"/>
      <c r="G231" s="12"/>
      <c r="H231" s="13"/>
    </row>
    <row r="232" spans="1:8" s="3" customFormat="1" ht="16.5" x14ac:dyDescent="0.3">
      <c r="A232" s="86" t="s">
        <v>28</v>
      </c>
      <c r="B232" s="26"/>
      <c r="C232" s="26" t="s">
        <v>29</v>
      </c>
      <c r="D232" s="26" t="s">
        <v>30</v>
      </c>
      <c r="E232" s="27" t="s">
        <v>29</v>
      </c>
      <c r="F232" s="87" t="s">
        <v>10</v>
      </c>
      <c r="G232" s="60" t="s">
        <v>11</v>
      </c>
      <c r="H232" s="29"/>
    </row>
    <row r="233" spans="1:8" s="3" customFormat="1" ht="16.5" x14ac:dyDescent="0.3">
      <c r="A233" s="61" t="str">
        <f>'[1]MANO DE OBRA'!C18</f>
        <v>CUADRILLA DE CONSTRUCCIÓN 1X2</v>
      </c>
      <c r="B233" s="63"/>
      <c r="C233" s="88">
        <f>'[1]MANO DE OBRA'!L18</f>
        <v>29781</v>
      </c>
      <c r="D233" s="89">
        <v>0.89229999999999998</v>
      </c>
      <c r="E233" s="65">
        <f>(100%+D233)*C233</f>
        <v>56354.586300000003</v>
      </c>
      <c r="F233" s="80">
        <v>0.5</v>
      </c>
      <c r="G233" s="36">
        <f>E233*F233</f>
        <v>28177.293150000001</v>
      </c>
      <c r="H233" s="37"/>
    </row>
    <row r="234" spans="1:8" s="3" customFormat="1" ht="16.5" x14ac:dyDescent="0.3">
      <c r="A234" s="61"/>
      <c r="B234" s="63"/>
      <c r="C234" s="114"/>
      <c r="D234" s="64"/>
      <c r="E234" s="114"/>
      <c r="F234" s="41"/>
      <c r="G234" s="75"/>
      <c r="H234" s="37"/>
    </row>
    <row r="235" spans="1:8" s="3" customFormat="1" ht="16.5" x14ac:dyDescent="0.3">
      <c r="A235" s="61"/>
      <c r="B235" s="63"/>
      <c r="C235" s="114"/>
      <c r="D235" s="64"/>
      <c r="E235" s="114"/>
      <c r="F235" s="41"/>
      <c r="G235" s="75"/>
      <c r="H235" s="37"/>
    </row>
    <row r="236" spans="1:8" s="3" customFormat="1" ht="17.25" thickBot="1" x14ac:dyDescent="0.35">
      <c r="A236" s="76"/>
      <c r="B236" s="78"/>
      <c r="C236" s="78"/>
      <c r="D236" s="78"/>
      <c r="E236" s="78"/>
      <c r="F236" s="78"/>
      <c r="G236" s="77"/>
      <c r="H236" s="54"/>
    </row>
    <row r="237" spans="1:8" s="3" customFormat="1" ht="17.25" thickBot="1" x14ac:dyDescent="0.35">
      <c r="A237" s="12"/>
      <c r="B237" s="12"/>
      <c r="C237" s="12"/>
      <c r="D237" s="12"/>
      <c r="E237" s="12"/>
      <c r="F237" s="12"/>
      <c r="G237" s="55" t="s">
        <v>15</v>
      </c>
      <c r="H237" s="56">
        <f>SUM(G233:G236)</f>
        <v>28177.293150000001</v>
      </c>
    </row>
    <row r="238" spans="1:8" s="3" customFormat="1" ht="14.25" customHeight="1" thickBot="1" x14ac:dyDescent="0.35">
      <c r="A238" s="12"/>
      <c r="B238" s="12"/>
      <c r="C238" s="12"/>
      <c r="D238" s="12"/>
      <c r="E238" s="12"/>
      <c r="F238" s="12"/>
      <c r="G238" s="91"/>
      <c r="H238" s="13"/>
    </row>
    <row r="239" spans="1:8" s="3" customFormat="1" ht="14.25" customHeight="1" thickBot="1" x14ac:dyDescent="0.35">
      <c r="A239" s="12"/>
      <c r="B239" s="12"/>
      <c r="C239" s="12"/>
      <c r="D239" s="12"/>
      <c r="E239" s="92" t="s">
        <v>31</v>
      </c>
      <c r="F239" s="93"/>
      <c r="G239" s="93"/>
      <c r="H239" s="106">
        <f>ROUND((H214+H223+H230+H237),0)</f>
        <v>133931</v>
      </c>
    </row>
    <row r="240" spans="1:8" s="3" customFormat="1" ht="15" customHeight="1" x14ac:dyDescent="0.3">
      <c r="A240" s="12"/>
      <c r="B240" s="12"/>
      <c r="C240" s="12"/>
      <c r="D240" s="12"/>
      <c r="E240" s="92"/>
      <c r="F240" s="93"/>
      <c r="G240" s="93"/>
      <c r="H240" s="95"/>
    </row>
    <row r="241" spans="1:8" ht="15" thickBot="1" x14ac:dyDescent="0.25"/>
    <row r="242" spans="1:8" s="3" customFormat="1" ht="11.25" customHeight="1" x14ac:dyDescent="0.2">
      <c r="A242" s="5" t="s">
        <v>1</v>
      </c>
      <c r="B242" s="6"/>
      <c r="C242" s="6"/>
      <c r="D242" s="6"/>
      <c r="E242" s="6"/>
      <c r="F242" s="6"/>
      <c r="G242" s="6"/>
      <c r="H242" s="7"/>
    </row>
    <row r="243" spans="1:8" s="3" customFormat="1" ht="12" customHeight="1" thickBot="1" x14ac:dyDescent="0.25">
      <c r="A243" s="8"/>
      <c r="B243" s="9"/>
      <c r="C243" s="9"/>
      <c r="D243" s="9"/>
      <c r="E243" s="9"/>
      <c r="F243" s="9"/>
      <c r="G243" s="9"/>
      <c r="H243" s="10"/>
    </row>
    <row r="244" spans="1:8" s="3" customFormat="1" ht="16.5" x14ac:dyDescent="0.3">
      <c r="A244" s="15"/>
      <c r="B244" s="12"/>
      <c r="C244" s="12"/>
      <c r="D244" s="12"/>
      <c r="E244" s="92"/>
      <c r="F244" s="93"/>
      <c r="G244" s="93"/>
      <c r="H244" s="95"/>
    </row>
    <row r="245" spans="1:8" s="3" customFormat="1" ht="16.5" x14ac:dyDescent="0.3">
      <c r="A245" s="11"/>
      <c r="B245" s="14"/>
      <c r="C245" s="12"/>
      <c r="D245" s="15"/>
      <c r="E245" s="14"/>
      <c r="F245" s="15"/>
      <c r="G245" s="14"/>
      <c r="H245" s="13"/>
    </row>
    <row r="246" spans="1:8" s="3" customFormat="1" ht="16.5" customHeight="1" x14ac:dyDescent="0.2">
      <c r="A246" s="16" t="s">
        <v>2</v>
      </c>
      <c r="B246" s="107" t="str">
        <f>'[1]PRESUPUESTO OFICIAL (Entidad)'!G43</f>
        <v>Suministro e instalación Silla yee o Tee 8" A 6"</v>
      </c>
      <c r="C246" s="107"/>
      <c r="D246" s="107"/>
      <c r="E246" s="107"/>
      <c r="F246" s="107"/>
      <c r="G246" s="19" t="s">
        <v>3</v>
      </c>
      <c r="H246" s="20" t="s">
        <v>95</v>
      </c>
    </row>
    <row r="247" spans="1:8" s="3" customFormat="1" ht="16.5" x14ac:dyDescent="0.3">
      <c r="A247" s="11"/>
      <c r="B247" s="107"/>
      <c r="C247" s="107"/>
      <c r="D247" s="107"/>
      <c r="E247" s="107"/>
      <c r="F247" s="107"/>
      <c r="G247" s="19" t="s">
        <v>4</v>
      </c>
      <c r="H247" s="20" t="s">
        <v>18</v>
      </c>
    </row>
    <row r="248" spans="1:8" s="3" customFormat="1" ht="16.5" x14ac:dyDescent="0.3">
      <c r="A248" s="11"/>
      <c r="B248" s="120"/>
      <c r="C248" s="120"/>
      <c r="D248" s="120"/>
      <c r="E248" s="120"/>
      <c r="F248" s="120"/>
      <c r="G248" s="14"/>
      <c r="H248" s="22"/>
    </row>
    <row r="250" spans="1:8" ht="16.5" x14ac:dyDescent="0.3">
      <c r="A250" s="14"/>
      <c r="B250" s="14"/>
      <c r="C250" s="12"/>
      <c r="D250" s="14"/>
      <c r="E250" s="14"/>
      <c r="F250" s="14"/>
      <c r="G250" s="14"/>
      <c r="H250" s="13"/>
    </row>
    <row r="251" spans="1:8" ht="17.25" thickBot="1" x14ac:dyDescent="0.35">
      <c r="A251" s="14" t="s">
        <v>6</v>
      </c>
      <c r="B251" s="14"/>
      <c r="C251" s="12"/>
      <c r="D251" s="12"/>
      <c r="E251" s="12"/>
      <c r="F251" s="12"/>
      <c r="G251" s="12"/>
      <c r="H251" s="13"/>
    </row>
    <row r="252" spans="1:8" ht="16.5" x14ac:dyDescent="0.3">
      <c r="A252" s="23" t="s">
        <v>7</v>
      </c>
      <c r="B252" s="24"/>
      <c r="C252" s="25"/>
      <c r="D252" s="26" t="s">
        <v>36</v>
      </c>
      <c r="E252" s="27" t="s">
        <v>9</v>
      </c>
      <c r="F252" s="87" t="s">
        <v>10</v>
      </c>
      <c r="G252" s="28" t="s">
        <v>11</v>
      </c>
      <c r="H252" s="29"/>
    </row>
    <row r="253" spans="1:8" ht="16.5" x14ac:dyDescent="0.3">
      <c r="A253" s="30"/>
      <c r="B253" s="31"/>
      <c r="C253" s="32"/>
      <c r="D253" s="69"/>
      <c r="E253" s="34"/>
      <c r="F253" s="41"/>
      <c r="G253" s="36"/>
      <c r="H253" s="37"/>
    </row>
    <row r="254" spans="1:8" ht="16.5" x14ac:dyDescent="0.3">
      <c r="A254" s="38"/>
      <c r="B254" s="39"/>
      <c r="C254" s="40"/>
      <c r="D254" s="69"/>
      <c r="E254" s="42"/>
      <c r="F254" s="41"/>
      <c r="G254" s="36"/>
      <c r="H254" s="37"/>
    </row>
    <row r="255" spans="1:8" ht="16.5" x14ac:dyDescent="0.3">
      <c r="A255" s="38"/>
      <c r="B255" s="39"/>
      <c r="C255" s="40"/>
      <c r="D255" s="69"/>
      <c r="E255" s="34"/>
      <c r="F255" s="41"/>
      <c r="G255" s="36"/>
      <c r="H255" s="37"/>
    </row>
    <row r="256" spans="1:8" ht="16.5" x14ac:dyDescent="0.3">
      <c r="A256" s="38"/>
      <c r="B256" s="39"/>
      <c r="C256" s="40"/>
      <c r="D256" s="69"/>
      <c r="E256" s="34"/>
      <c r="F256" s="41"/>
      <c r="G256" s="36"/>
      <c r="H256" s="37"/>
    </row>
    <row r="257" spans="1:8" ht="16.5" x14ac:dyDescent="0.3">
      <c r="A257" s="38"/>
      <c r="B257" s="39"/>
      <c r="C257" s="40"/>
      <c r="D257" s="69"/>
      <c r="E257" s="34"/>
      <c r="F257" s="41"/>
      <c r="G257" s="36"/>
      <c r="H257" s="37"/>
    </row>
    <row r="258" spans="1:8" ht="16.5" x14ac:dyDescent="0.3">
      <c r="A258" s="44" t="s">
        <v>14</v>
      </c>
      <c r="B258" s="45"/>
      <c r="C258" s="46"/>
      <c r="D258" s="69"/>
      <c r="E258" s="42"/>
      <c r="F258" s="47">
        <v>0.1</v>
      </c>
      <c r="G258" s="43">
        <f>F258*H286</f>
        <v>2817.7293150000005</v>
      </c>
      <c r="H258" s="37"/>
    </row>
    <row r="259" spans="1:8" ht="17.25" thickBot="1" x14ac:dyDescent="0.35">
      <c r="A259" s="48"/>
      <c r="B259" s="49"/>
      <c r="C259" s="50"/>
      <c r="D259" s="130"/>
      <c r="E259" s="51"/>
      <c r="F259" s="52"/>
      <c r="G259" s="53"/>
      <c r="H259" s="54"/>
    </row>
    <row r="260" spans="1:8" ht="17.25" thickBot="1" x14ac:dyDescent="0.35">
      <c r="A260" s="12"/>
      <c r="B260" s="12"/>
      <c r="C260" s="12"/>
      <c r="D260" s="12"/>
      <c r="E260" s="12"/>
      <c r="F260" s="12"/>
      <c r="G260" s="55" t="s">
        <v>15</v>
      </c>
      <c r="H260" s="56">
        <f>SUM(G253:G259)</f>
        <v>2817.7293150000005</v>
      </c>
    </row>
    <row r="261" spans="1:8" ht="17.25" thickBot="1" x14ac:dyDescent="0.35">
      <c r="A261" s="14" t="s">
        <v>16</v>
      </c>
      <c r="B261" s="14"/>
      <c r="C261" s="12"/>
      <c r="D261" s="12"/>
      <c r="E261" s="12"/>
      <c r="F261" s="12"/>
      <c r="G261" s="12"/>
      <c r="H261" s="13"/>
    </row>
    <row r="262" spans="1:8" ht="16.5" x14ac:dyDescent="0.3">
      <c r="A262" s="57" t="s">
        <v>7</v>
      </c>
      <c r="B262" s="58"/>
      <c r="C262" s="59"/>
      <c r="D262" s="26" t="s">
        <v>8</v>
      </c>
      <c r="E262" s="26" t="s">
        <v>17</v>
      </c>
      <c r="F262" s="26" t="s">
        <v>10</v>
      </c>
      <c r="G262" s="60" t="s">
        <v>11</v>
      </c>
      <c r="H262" s="29"/>
    </row>
    <row r="263" spans="1:8" ht="16.5" x14ac:dyDescent="0.3">
      <c r="A263" s="61" t="str">
        <f>+[1]recursos!B124</f>
        <v>SILLA YEE O TEE 8" A 6"</v>
      </c>
      <c r="B263" s="62"/>
      <c r="C263" s="63"/>
      <c r="D263" s="64" t="s">
        <v>55</v>
      </c>
      <c r="E263" s="65">
        <f>+[1]recursos!$E$124</f>
        <v>129264.63</v>
      </c>
      <c r="F263" s="65">
        <v>1</v>
      </c>
      <c r="G263" s="67">
        <f>E263*F263</f>
        <v>129264.63</v>
      </c>
      <c r="H263" s="37"/>
    </row>
    <row r="264" spans="1:8" ht="16.5" x14ac:dyDescent="0.3">
      <c r="A264" s="61" t="str">
        <f>+[1]recursos!$B$119</f>
        <v>LUBRICANTE PVC 500 GR</v>
      </c>
      <c r="B264" s="62"/>
      <c r="C264" s="63"/>
      <c r="D264" s="64" t="s">
        <v>66</v>
      </c>
      <c r="E264" s="65">
        <f>+[1]recursos!$E$119</f>
        <v>25886.78</v>
      </c>
      <c r="F264" s="65">
        <v>0.1</v>
      </c>
      <c r="G264" s="67">
        <f>E264*F264</f>
        <v>2588.6779999999999</v>
      </c>
      <c r="H264" s="37"/>
    </row>
    <row r="265" spans="1:8" ht="16.5" x14ac:dyDescent="0.3">
      <c r="A265" s="61"/>
      <c r="B265" s="62"/>
      <c r="C265" s="63"/>
      <c r="D265" s="64"/>
      <c r="E265" s="65"/>
      <c r="F265" s="65"/>
      <c r="G265" s="67"/>
      <c r="H265" s="37"/>
    </row>
    <row r="266" spans="1:8" ht="16.5" x14ac:dyDescent="0.3">
      <c r="A266" s="61"/>
      <c r="B266" s="62"/>
      <c r="C266" s="63"/>
      <c r="D266" s="64"/>
      <c r="E266" s="65"/>
      <c r="F266" s="70"/>
      <c r="G266" s="67"/>
      <c r="H266" s="37"/>
    </row>
    <row r="267" spans="1:8" ht="16.5" x14ac:dyDescent="0.3">
      <c r="A267" s="61"/>
      <c r="B267" s="62"/>
      <c r="C267" s="63"/>
      <c r="D267" s="71"/>
      <c r="E267" s="72"/>
      <c r="F267" s="116"/>
      <c r="G267" s="74"/>
      <c r="H267" s="37"/>
    </row>
    <row r="268" spans="1:8" ht="16.5" x14ac:dyDescent="0.3">
      <c r="A268" s="61" t="s">
        <v>20</v>
      </c>
      <c r="B268" s="62"/>
      <c r="C268" s="63"/>
      <c r="D268" s="42"/>
      <c r="E268" s="42"/>
      <c r="F268" s="47">
        <v>0.05</v>
      </c>
      <c r="G268" s="75">
        <f>+G263*F268</f>
        <v>6463.2315000000008</v>
      </c>
      <c r="H268" s="37"/>
    </row>
    <row r="269" spans="1:8" ht="17.25" thickBot="1" x14ac:dyDescent="0.35">
      <c r="A269" s="76"/>
      <c r="B269" s="77"/>
      <c r="C269" s="78"/>
      <c r="D269" s="51"/>
      <c r="E269" s="51"/>
      <c r="F269" s="52"/>
      <c r="G269" s="79"/>
      <c r="H269" s="54"/>
    </row>
    <row r="270" spans="1:8" ht="17.25" thickBot="1" x14ac:dyDescent="0.35">
      <c r="A270" s="12"/>
      <c r="B270" s="12"/>
      <c r="C270" s="12"/>
      <c r="D270" s="12"/>
      <c r="E270" s="12"/>
      <c r="F270" s="12"/>
      <c r="G270" s="55" t="s">
        <v>15</v>
      </c>
      <c r="H270" s="56">
        <f>SUM(G263:G269)</f>
        <v>138316.53950000001</v>
      </c>
    </row>
    <row r="271" spans="1:8" ht="17.25" thickBot="1" x14ac:dyDescent="0.35">
      <c r="A271" s="14" t="s">
        <v>21</v>
      </c>
      <c r="B271" s="14"/>
      <c r="C271" s="12"/>
      <c r="D271" s="12"/>
      <c r="E271" s="12"/>
      <c r="F271" s="12"/>
      <c r="G271" s="12"/>
      <c r="H271" s="13"/>
    </row>
    <row r="272" spans="1:8" ht="16.5" x14ac:dyDescent="0.3">
      <c r="A272" s="23" t="s">
        <v>22</v>
      </c>
      <c r="B272" s="25"/>
      <c r="C272" s="26" t="s">
        <v>23</v>
      </c>
      <c r="D272" s="26" t="s">
        <v>24</v>
      </c>
      <c r="E272" s="26" t="s">
        <v>25</v>
      </c>
      <c r="F272" s="26" t="s">
        <v>26</v>
      </c>
      <c r="G272" s="28" t="s">
        <v>11</v>
      </c>
      <c r="H272" s="29"/>
    </row>
    <row r="273" spans="1:8" ht="16.5" x14ac:dyDescent="0.3">
      <c r="A273" s="61"/>
      <c r="B273" s="63"/>
      <c r="C273" s="149"/>
      <c r="D273" s="150"/>
      <c r="E273" s="150"/>
      <c r="F273" s="151"/>
      <c r="G273" s="152"/>
      <c r="H273" s="37"/>
    </row>
    <row r="274" spans="1:8" ht="16.5" x14ac:dyDescent="0.3">
      <c r="A274" s="61"/>
      <c r="B274" s="63"/>
      <c r="C274" s="145"/>
      <c r="D274" s="81"/>
      <c r="E274" s="35"/>
      <c r="F274" s="82"/>
      <c r="G274" s="65"/>
      <c r="H274" s="37"/>
    </row>
    <row r="275" spans="1:8" ht="16.5" x14ac:dyDescent="0.3">
      <c r="A275" s="61"/>
      <c r="B275" s="63"/>
      <c r="C275" s="145"/>
      <c r="D275" s="81"/>
      <c r="E275" s="81"/>
      <c r="F275" s="80"/>
      <c r="G275" s="146">
        <f>+C275*F275</f>
        <v>0</v>
      </c>
      <c r="H275" s="37"/>
    </row>
    <row r="276" spans="1:8" ht="16.5" x14ac:dyDescent="0.3">
      <c r="A276" s="61"/>
      <c r="B276" s="63"/>
      <c r="C276" s="83"/>
      <c r="D276" s="64"/>
      <c r="E276" s="84"/>
      <c r="F276" s="41"/>
      <c r="G276" s="41"/>
      <c r="H276" s="37"/>
    </row>
    <row r="277" spans="1:8" ht="17.25" thickBot="1" x14ac:dyDescent="0.35">
      <c r="A277" s="48"/>
      <c r="B277" s="50"/>
      <c r="C277" s="50"/>
      <c r="D277" s="50"/>
      <c r="E277" s="50"/>
      <c r="F277" s="50"/>
      <c r="G277" s="85"/>
      <c r="H277" s="37"/>
    </row>
    <row r="278" spans="1:8" ht="17.25" thickBot="1" x14ac:dyDescent="0.35">
      <c r="A278" s="12"/>
      <c r="B278" s="12"/>
      <c r="C278" s="12"/>
      <c r="D278" s="12"/>
      <c r="E278" s="12"/>
      <c r="F278" s="12"/>
      <c r="G278" s="55" t="s">
        <v>15</v>
      </c>
      <c r="H278" s="56">
        <f>SUM(G273:G277)</f>
        <v>0</v>
      </c>
    </row>
    <row r="279" spans="1:8" ht="17.25" thickBot="1" x14ac:dyDescent="0.35">
      <c r="A279" s="14" t="s">
        <v>27</v>
      </c>
      <c r="B279" s="14"/>
      <c r="C279" s="12"/>
      <c r="D279" s="12"/>
      <c r="E279" s="12"/>
      <c r="F279" s="12"/>
      <c r="G279" s="12"/>
      <c r="H279" s="13"/>
    </row>
    <row r="280" spans="1:8" ht="16.5" x14ac:dyDescent="0.3">
      <c r="A280" s="86" t="s">
        <v>28</v>
      </c>
      <c r="B280" s="26"/>
      <c r="C280" s="26" t="s">
        <v>29</v>
      </c>
      <c r="D280" s="26" t="s">
        <v>30</v>
      </c>
      <c r="E280" s="27" t="s">
        <v>29</v>
      </c>
      <c r="F280" s="87" t="s">
        <v>10</v>
      </c>
      <c r="G280" s="60" t="s">
        <v>11</v>
      </c>
      <c r="H280" s="29"/>
    </row>
    <row r="281" spans="1:8" ht="16.5" x14ac:dyDescent="0.3">
      <c r="A281" s="61" t="str">
        <f>'[1]MANO DE OBRA'!C18</f>
        <v>CUADRILLA DE CONSTRUCCIÓN 1X2</v>
      </c>
      <c r="B281" s="63"/>
      <c r="C281" s="88">
        <f>'[1]MANO DE OBRA'!L18</f>
        <v>29781</v>
      </c>
      <c r="D281" s="89">
        <v>0.89229999999999998</v>
      </c>
      <c r="E281" s="65">
        <f>(100%+D281)*C281</f>
        <v>56354.586300000003</v>
      </c>
      <c r="F281" s="80">
        <v>0.5</v>
      </c>
      <c r="G281" s="36">
        <f>E281*F281</f>
        <v>28177.293150000001</v>
      </c>
      <c r="H281" s="37"/>
    </row>
    <row r="282" spans="1:8" ht="16.5" x14ac:dyDescent="0.3">
      <c r="A282" s="61"/>
      <c r="B282" s="63"/>
      <c r="C282" s="105"/>
      <c r="D282" s="89"/>
      <c r="E282" s="65"/>
      <c r="F282" s="41"/>
      <c r="G282" s="36"/>
      <c r="H282" s="37"/>
    </row>
    <row r="283" spans="1:8" ht="16.5" x14ac:dyDescent="0.3">
      <c r="A283" s="61"/>
      <c r="B283" s="63"/>
      <c r="C283" s="114"/>
      <c r="D283" s="64"/>
      <c r="E283" s="114"/>
      <c r="F283" s="41"/>
      <c r="G283" s="75"/>
      <c r="H283" s="37"/>
    </row>
    <row r="284" spans="1:8" ht="16.5" x14ac:dyDescent="0.3">
      <c r="A284" s="61"/>
      <c r="B284" s="63"/>
      <c r="C284" s="114"/>
      <c r="D284" s="64"/>
      <c r="E284" s="114"/>
      <c r="F284" s="41"/>
      <c r="G284" s="75"/>
      <c r="H284" s="37"/>
    </row>
    <row r="285" spans="1:8" ht="17.25" thickBot="1" x14ac:dyDescent="0.35">
      <c r="A285" s="76"/>
      <c r="B285" s="78"/>
      <c r="C285" s="78"/>
      <c r="D285" s="78"/>
      <c r="E285" s="78"/>
      <c r="F285" s="78"/>
      <c r="G285" s="77"/>
      <c r="H285" s="54"/>
    </row>
    <row r="286" spans="1:8" ht="17.25" thickBot="1" x14ac:dyDescent="0.35">
      <c r="A286" s="12"/>
      <c r="B286" s="12"/>
      <c r="C286" s="12"/>
      <c r="D286" s="12"/>
      <c r="E286" s="12"/>
      <c r="F286" s="12"/>
      <c r="G286" s="55" t="s">
        <v>15</v>
      </c>
      <c r="H286" s="56">
        <f>SUM(G281:G285)</f>
        <v>28177.293150000001</v>
      </c>
    </row>
    <row r="287" spans="1:8" ht="17.25" thickBot="1" x14ac:dyDescent="0.35">
      <c r="A287" s="12"/>
      <c r="B287" s="12"/>
      <c r="C287" s="12"/>
      <c r="D287" s="12"/>
      <c r="E287" s="12"/>
      <c r="F287" s="12"/>
      <c r="G287" s="91"/>
      <c r="H287" s="13"/>
    </row>
    <row r="288" spans="1:8" ht="17.25" thickBot="1" x14ac:dyDescent="0.35">
      <c r="A288" s="12"/>
      <c r="B288" s="12"/>
      <c r="C288" s="12"/>
      <c r="D288" s="12"/>
      <c r="E288" s="92" t="s">
        <v>31</v>
      </c>
      <c r="F288" s="93"/>
      <c r="G288" s="93"/>
      <c r="H288" s="170">
        <f>ROUND((H260+H270+H278+H286),0)</f>
        <v>169312</v>
      </c>
    </row>
    <row r="289" spans="1:8" ht="16.5" x14ac:dyDescent="0.3">
      <c r="A289" s="12"/>
      <c r="B289" s="12"/>
      <c r="C289" s="12"/>
      <c r="D289" s="12"/>
      <c r="E289" s="92"/>
      <c r="F289" s="93"/>
      <c r="G289" s="93"/>
      <c r="H289" s="95"/>
    </row>
    <row r="290" spans="1:8" ht="17.25" thickBot="1" x14ac:dyDescent="0.35">
      <c r="A290" s="15"/>
      <c r="B290" s="12"/>
      <c r="C290" s="12"/>
      <c r="D290" s="12"/>
      <c r="E290" s="92"/>
      <c r="F290" s="93"/>
      <c r="G290" s="93"/>
      <c r="H290" s="95"/>
    </row>
    <row r="291" spans="1:8" s="3" customFormat="1" ht="11.25" customHeight="1" x14ac:dyDescent="0.2">
      <c r="A291" s="5" t="s">
        <v>1</v>
      </c>
      <c r="B291" s="6"/>
      <c r="C291" s="6"/>
      <c r="D291" s="6"/>
      <c r="E291" s="6"/>
      <c r="F291" s="6"/>
      <c r="G291" s="6"/>
      <c r="H291" s="7"/>
    </row>
    <row r="292" spans="1:8" s="3" customFormat="1" ht="12" customHeight="1" thickBot="1" x14ac:dyDescent="0.25">
      <c r="A292" s="8"/>
      <c r="B292" s="9"/>
      <c r="C292" s="9"/>
      <c r="D292" s="9"/>
      <c r="E292" s="9"/>
      <c r="F292" s="9"/>
      <c r="G292" s="9"/>
      <c r="H292" s="10"/>
    </row>
    <row r="293" spans="1:8" s="3" customFormat="1" ht="16.5" x14ac:dyDescent="0.3">
      <c r="A293" s="15"/>
      <c r="B293" s="12"/>
      <c r="C293" s="12"/>
      <c r="D293" s="12"/>
      <c r="E293" s="92"/>
      <c r="F293" s="93"/>
      <c r="G293" s="93"/>
      <c r="H293" s="95"/>
    </row>
    <row r="294" spans="1:8" s="3" customFormat="1" ht="16.5" x14ac:dyDescent="0.3">
      <c r="A294" s="11"/>
      <c r="B294" s="14"/>
      <c r="C294" s="12"/>
      <c r="D294" s="15"/>
      <c r="E294" s="14"/>
      <c r="F294" s="15"/>
      <c r="G294" s="14"/>
      <c r="H294" s="13"/>
    </row>
    <row r="295" spans="1:8" s="3" customFormat="1" ht="16.5" customHeight="1" x14ac:dyDescent="0.2">
      <c r="A295" s="16" t="s">
        <v>2</v>
      </c>
      <c r="B295" s="107" t="str">
        <f>'[1]PRESUPUESTO OFICIAL (Entidad)'!G44</f>
        <v>Suministro e instalación Tapones de 6"</v>
      </c>
      <c r="C295" s="107"/>
      <c r="D295" s="107"/>
      <c r="E295" s="107"/>
      <c r="F295" s="107"/>
      <c r="G295" s="19" t="s">
        <v>3</v>
      </c>
      <c r="H295" s="20" t="s">
        <v>96</v>
      </c>
    </row>
    <row r="296" spans="1:8" s="3" customFormat="1" ht="16.5" x14ac:dyDescent="0.3">
      <c r="A296" s="11"/>
      <c r="B296" s="107"/>
      <c r="C296" s="107"/>
      <c r="D296" s="107"/>
      <c r="E296" s="107"/>
      <c r="F296" s="107"/>
      <c r="G296" s="19" t="s">
        <v>4</v>
      </c>
      <c r="H296" s="20" t="s">
        <v>18</v>
      </c>
    </row>
    <row r="297" spans="1:8" ht="16.5" x14ac:dyDescent="0.3">
      <c r="A297" s="15"/>
      <c r="B297" s="12"/>
      <c r="C297" s="12"/>
      <c r="D297" s="12"/>
      <c r="E297" s="92"/>
      <c r="F297" s="93"/>
      <c r="G297" s="93"/>
      <c r="H297" s="95"/>
    </row>
    <row r="298" spans="1:8" ht="17.25" thickBot="1" x14ac:dyDescent="0.35">
      <c r="A298" s="14" t="s">
        <v>6</v>
      </c>
      <c r="B298" s="14"/>
      <c r="C298" s="12"/>
      <c r="D298" s="12"/>
      <c r="E298" s="12"/>
      <c r="F298" s="12"/>
      <c r="G298" s="12"/>
      <c r="H298" s="13"/>
    </row>
    <row r="299" spans="1:8" ht="16.5" x14ac:dyDescent="0.3">
      <c r="A299" s="23" t="s">
        <v>7</v>
      </c>
      <c r="B299" s="24"/>
      <c r="C299" s="25"/>
      <c r="D299" s="26" t="s">
        <v>36</v>
      </c>
      <c r="E299" s="27" t="s">
        <v>9</v>
      </c>
      <c r="F299" s="87" t="s">
        <v>10</v>
      </c>
      <c r="G299" s="28" t="s">
        <v>11</v>
      </c>
      <c r="H299" s="29"/>
    </row>
    <row r="300" spans="1:8" ht="16.5" x14ac:dyDescent="0.3">
      <c r="A300" s="30"/>
      <c r="B300" s="31"/>
      <c r="C300" s="32"/>
      <c r="D300" s="69"/>
      <c r="E300" s="34"/>
      <c r="F300" s="41"/>
      <c r="G300" s="36"/>
      <c r="H300" s="37"/>
    </row>
    <row r="301" spans="1:8" ht="16.5" x14ac:dyDescent="0.3">
      <c r="A301" s="38"/>
      <c r="B301" s="39"/>
      <c r="C301" s="40"/>
      <c r="D301" s="69"/>
      <c r="E301" s="42"/>
      <c r="F301" s="41"/>
      <c r="G301" s="36"/>
      <c r="H301" s="37"/>
    </row>
    <row r="302" spans="1:8" ht="16.5" x14ac:dyDescent="0.3">
      <c r="A302" s="38"/>
      <c r="B302" s="39"/>
      <c r="C302" s="40"/>
      <c r="D302" s="69"/>
      <c r="E302" s="34"/>
      <c r="F302" s="41"/>
      <c r="G302" s="36"/>
      <c r="H302" s="37"/>
    </row>
    <row r="303" spans="1:8" ht="16.5" x14ac:dyDescent="0.3">
      <c r="A303" s="38"/>
      <c r="B303" s="39"/>
      <c r="C303" s="40"/>
      <c r="D303" s="69"/>
      <c r="E303" s="34"/>
      <c r="F303" s="41"/>
      <c r="G303" s="36"/>
      <c r="H303" s="37"/>
    </row>
    <row r="304" spans="1:8" ht="16.5" x14ac:dyDescent="0.3">
      <c r="A304" s="38"/>
      <c r="B304" s="39"/>
      <c r="C304" s="40"/>
      <c r="D304" s="69"/>
      <c r="E304" s="34"/>
      <c r="F304" s="41"/>
      <c r="G304" s="36"/>
      <c r="H304" s="37"/>
    </row>
    <row r="305" spans="1:8" ht="16.5" x14ac:dyDescent="0.3">
      <c r="A305" s="44" t="s">
        <v>14</v>
      </c>
      <c r="B305" s="45"/>
      <c r="C305" s="46"/>
      <c r="D305" s="69"/>
      <c r="E305" s="42"/>
      <c r="F305" s="47">
        <v>0.1</v>
      </c>
      <c r="G305" s="43">
        <f>F305*H333</f>
        <v>2817.7293150000005</v>
      </c>
      <c r="H305" s="37"/>
    </row>
    <row r="306" spans="1:8" ht="17.25" thickBot="1" x14ac:dyDescent="0.35">
      <c r="A306" s="48"/>
      <c r="B306" s="49"/>
      <c r="C306" s="50"/>
      <c r="D306" s="130"/>
      <c r="E306" s="51"/>
      <c r="F306" s="52"/>
      <c r="G306" s="53"/>
      <c r="H306" s="54"/>
    </row>
    <row r="307" spans="1:8" ht="17.25" thickBot="1" x14ac:dyDescent="0.35">
      <c r="A307" s="12"/>
      <c r="B307" s="12"/>
      <c r="C307" s="12"/>
      <c r="D307" s="12"/>
      <c r="E307" s="12"/>
      <c r="F307" s="12"/>
      <c r="G307" s="55" t="s">
        <v>15</v>
      </c>
      <c r="H307" s="56">
        <f>SUM(G300:G306)</f>
        <v>2817.7293150000005</v>
      </c>
    </row>
    <row r="308" spans="1:8" ht="17.25" thickBot="1" x14ac:dyDescent="0.35">
      <c r="A308" s="14" t="s">
        <v>16</v>
      </c>
      <c r="B308" s="14"/>
      <c r="C308" s="12"/>
      <c r="D308" s="12"/>
      <c r="E308" s="12"/>
      <c r="F308" s="12"/>
      <c r="G308" s="12"/>
      <c r="H308" s="13"/>
    </row>
    <row r="309" spans="1:8" ht="16.5" x14ac:dyDescent="0.3">
      <c r="A309" s="57" t="s">
        <v>7</v>
      </c>
      <c r="B309" s="58"/>
      <c r="C309" s="59"/>
      <c r="D309" s="26" t="s">
        <v>8</v>
      </c>
      <c r="E309" s="26" t="s">
        <v>17</v>
      </c>
      <c r="F309" s="26" t="s">
        <v>10</v>
      </c>
      <c r="G309" s="60" t="s">
        <v>11</v>
      </c>
      <c r="H309" s="29"/>
    </row>
    <row r="310" spans="1:8" ht="16.5" x14ac:dyDescent="0.3">
      <c r="A310" s="61" t="str">
        <f>+[1]recursos!B125</f>
        <v>TAPONES DE 6"</v>
      </c>
      <c r="B310" s="62"/>
      <c r="C310" s="63"/>
      <c r="D310" s="64" t="s">
        <v>18</v>
      </c>
      <c r="E310" s="173">
        <f>+[1]recursos!E125</f>
        <v>88281.84</v>
      </c>
      <c r="F310" s="173">
        <v>1</v>
      </c>
      <c r="G310" s="67">
        <f>E310*F310</f>
        <v>88281.84</v>
      </c>
      <c r="H310" s="37"/>
    </row>
    <row r="311" spans="1:8" ht="16.5" x14ac:dyDescent="0.3">
      <c r="A311" s="61" t="str">
        <f>+[1]recursos!B119</f>
        <v>LUBRICANTE PVC 500 GR</v>
      </c>
      <c r="B311" s="62"/>
      <c r="C311" s="63"/>
      <c r="D311" s="64" t="s">
        <v>19</v>
      </c>
      <c r="E311" s="173">
        <f>+[1]recursos!E119</f>
        <v>25886.78</v>
      </c>
      <c r="F311" s="173">
        <v>0.1</v>
      </c>
      <c r="G311" s="67">
        <f>E311*F311</f>
        <v>2588.6779999999999</v>
      </c>
      <c r="H311" s="37"/>
    </row>
    <row r="312" spans="1:8" ht="16.5" x14ac:dyDescent="0.3">
      <c r="A312" s="61"/>
      <c r="B312" s="62"/>
      <c r="C312" s="63"/>
      <c r="D312" s="64"/>
      <c r="E312" s="65"/>
      <c r="F312" s="65"/>
      <c r="G312" s="67"/>
      <c r="H312" s="37"/>
    </row>
    <row r="313" spans="1:8" ht="16.5" x14ac:dyDescent="0.3">
      <c r="A313" s="61"/>
      <c r="B313" s="62"/>
      <c r="C313" s="63"/>
      <c r="D313" s="64"/>
      <c r="E313" s="65"/>
      <c r="F313" s="70"/>
      <c r="G313" s="67"/>
      <c r="H313" s="37"/>
    </row>
    <row r="314" spans="1:8" ht="16.5" x14ac:dyDescent="0.3">
      <c r="A314" s="61"/>
      <c r="B314" s="62"/>
      <c r="C314" s="63"/>
      <c r="D314" s="71"/>
      <c r="E314" s="72"/>
      <c r="F314" s="116"/>
      <c r="G314" s="74"/>
      <c r="H314" s="37"/>
    </row>
    <row r="315" spans="1:8" ht="16.5" x14ac:dyDescent="0.3">
      <c r="A315" s="61" t="s">
        <v>20</v>
      </c>
      <c r="B315" s="62"/>
      <c r="C315" s="63"/>
      <c r="D315" s="42"/>
      <c r="E315" s="42"/>
      <c r="F315" s="47">
        <v>0.05</v>
      </c>
      <c r="G315" s="75">
        <f>+G310*F315</f>
        <v>4414.0919999999996</v>
      </c>
      <c r="H315" s="37"/>
    </row>
    <row r="316" spans="1:8" ht="17.25" thickBot="1" x14ac:dyDescent="0.35">
      <c r="A316" s="76"/>
      <c r="B316" s="77"/>
      <c r="C316" s="78"/>
      <c r="D316" s="51"/>
      <c r="E316" s="51"/>
      <c r="F316" s="52"/>
      <c r="G316" s="79"/>
      <c r="H316" s="54"/>
    </row>
    <row r="317" spans="1:8" ht="17.25" thickBot="1" x14ac:dyDescent="0.35">
      <c r="A317" s="12"/>
      <c r="B317" s="12"/>
      <c r="C317" s="12"/>
      <c r="D317" s="12"/>
      <c r="E317" s="12"/>
      <c r="F317" s="12"/>
      <c r="G317" s="55" t="s">
        <v>15</v>
      </c>
      <c r="H317" s="56">
        <f>SUM(G310:G316)</f>
        <v>95284.61</v>
      </c>
    </row>
    <row r="318" spans="1:8" ht="17.25" thickBot="1" x14ac:dyDescent="0.35">
      <c r="A318" s="14" t="s">
        <v>21</v>
      </c>
      <c r="B318" s="14"/>
      <c r="C318" s="12"/>
      <c r="D318" s="12"/>
      <c r="E318" s="12"/>
      <c r="F318" s="12"/>
      <c r="G318" s="12"/>
      <c r="H318" s="13"/>
    </row>
    <row r="319" spans="1:8" ht="16.5" x14ac:dyDescent="0.3">
      <c r="A319" s="23" t="s">
        <v>22</v>
      </c>
      <c r="B319" s="25"/>
      <c r="C319" s="26" t="s">
        <v>23</v>
      </c>
      <c r="D319" s="26" t="s">
        <v>24</v>
      </c>
      <c r="E319" s="26" t="s">
        <v>25</v>
      </c>
      <c r="F319" s="26" t="s">
        <v>26</v>
      </c>
      <c r="G319" s="28" t="s">
        <v>11</v>
      </c>
      <c r="H319" s="29"/>
    </row>
    <row r="320" spans="1:8" ht="16.5" x14ac:dyDescent="0.3">
      <c r="A320" s="61"/>
      <c r="B320" s="63"/>
      <c r="C320" s="149"/>
      <c r="D320" s="150"/>
      <c r="E320" s="150"/>
      <c r="F320" s="151"/>
      <c r="G320" s="152"/>
      <c r="H320" s="37"/>
    </row>
    <row r="321" spans="1:8" ht="16.5" x14ac:dyDescent="0.3">
      <c r="A321" s="61"/>
      <c r="B321" s="63"/>
      <c r="C321" s="145"/>
      <c r="D321" s="81"/>
      <c r="E321" s="35"/>
      <c r="F321" s="82"/>
      <c r="G321" s="65"/>
      <c r="H321" s="37"/>
    </row>
    <row r="322" spans="1:8" ht="16.5" x14ac:dyDescent="0.3">
      <c r="A322" s="61"/>
      <c r="B322" s="63"/>
      <c r="C322" s="145"/>
      <c r="D322" s="81"/>
      <c r="E322" s="81"/>
      <c r="F322" s="80"/>
      <c r="G322" s="146"/>
      <c r="H322" s="37"/>
    </row>
    <row r="323" spans="1:8" ht="16.5" x14ac:dyDescent="0.3">
      <c r="A323" s="61"/>
      <c r="B323" s="63"/>
      <c r="C323" s="83"/>
      <c r="D323" s="64"/>
      <c r="E323" s="84"/>
      <c r="F323" s="41"/>
      <c r="G323" s="41"/>
      <c r="H323" s="37"/>
    </row>
    <row r="324" spans="1:8" ht="17.25" thickBot="1" x14ac:dyDescent="0.35">
      <c r="A324" s="48"/>
      <c r="B324" s="50"/>
      <c r="C324" s="50"/>
      <c r="D324" s="50"/>
      <c r="E324" s="50"/>
      <c r="F324" s="50"/>
      <c r="G324" s="85"/>
      <c r="H324" s="37"/>
    </row>
    <row r="325" spans="1:8" ht="17.25" thickBot="1" x14ac:dyDescent="0.35">
      <c r="A325" s="12"/>
      <c r="B325" s="12"/>
      <c r="C325" s="12"/>
      <c r="D325" s="12"/>
      <c r="E325" s="12"/>
      <c r="F325" s="12"/>
      <c r="G325" s="55" t="s">
        <v>15</v>
      </c>
      <c r="H325" s="56">
        <f>SUM(G320:G324)</f>
        <v>0</v>
      </c>
    </row>
    <row r="326" spans="1:8" ht="17.25" thickBot="1" x14ac:dyDescent="0.35">
      <c r="A326" s="14" t="s">
        <v>27</v>
      </c>
      <c r="B326" s="14"/>
      <c r="C326" s="12"/>
      <c r="D326" s="12"/>
      <c r="E326" s="12"/>
      <c r="F326" s="12"/>
      <c r="G326" s="12"/>
      <c r="H326" s="13"/>
    </row>
    <row r="327" spans="1:8" ht="16.5" x14ac:dyDescent="0.3">
      <c r="A327" s="86" t="s">
        <v>28</v>
      </c>
      <c r="B327" s="26"/>
      <c r="C327" s="26" t="s">
        <v>29</v>
      </c>
      <c r="D327" s="26" t="s">
        <v>30</v>
      </c>
      <c r="E327" s="27" t="s">
        <v>29</v>
      </c>
      <c r="F327" s="87" t="s">
        <v>10</v>
      </c>
      <c r="G327" s="60" t="s">
        <v>11</v>
      </c>
      <c r="H327" s="29"/>
    </row>
    <row r="328" spans="1:8" ht="16.5" x14ac:dyDescent="0.3">
      <c r="A328" s="61" t="str">
        <f>'[1]MANO DE OBRA'!C18</f>
        <v>CUADRILLA DE CONSTRUCCIÓN 1X2</v>
      </c>
      <c r="B328" s="63"/>
      <c r="C328" s="88">
        <f>'[1]MANO DE OBRA'!L18</f>
        <v>29781</v>
      </c>
      <c r="D328" s="89">
        <v>0.89229999999999998</v>
      </c>
      <c r="E328" s="65">
        <f>(100%+D328)*C328</f>
        <v>56354.586300000003</v>
      </c>
      <c r="F328" s="80">
        <v>0.5</v>
      </c>
      <c r="G328" s="36">
        <f>E328*F328</f>
        <v>28177.293150000001</v>
      </c>
      <c r="H328" s="37"/>
    </row>
    <row r="329" spans="1:8" ht="16.5" x14ac:dyDescent="0.3">
      <c r="A329" s="61"/>
      <c r="B329" s="63"/>
      <c r="C329" s="105"/>
      <c r="D329" s="89"/>
      <c r="E329" s="65"/>
      <c r="F329" s="174"/>
      <c r="G329" s="36"/>
      <c r="H329" s="37"/>
    </row>
    <row r="330" spans="1:8" ht="16.5" x14ac:dyDescent="0.3">
      <c r="A330" s="61"/>
      <c r="B330" s="63"/>
      <c r="C330" s="114"/>
      <c r="D330" s="64"/>
      <c r="E330" s="114"/>
      <c r="F330" s="41"/>
      <c r="G330" s="75"/>
      <c r="H330" s="37"/>
    </row>
    <row r="331" spans="1:8" ht="16.5" x14ac:dyDescent="0.3">
      <c r="A331" s="61"/>
      <c r="B331" s="63"/>
      <c r="C331" s="114"/>
      <c r="D331" s="64"/>
      <c r="E331" s="114"/>
      <c r="F331" s="41"/>
      <c r="G331" s="75"/>
      <c r="H331" s="37"/>
    </row>
    <row r="332" spans="1:8" ht="17.25" thickBot="1" x14ac:dyDescent="0.35">
      <c r="A332" s="76"/>
      <c r="B332" s="78"/>
      <c r="C332" s="78"/>
      <c r="D332" s="78"/>
      <c r="E332" s="78"/>
      <c r="F332" s="78"/>
      <c r="G332" s="77"/>
      <c r="H332" s="54"/>
    </row>
    <row r="333" spans="1:8" ht="17.25" thickBot="1" x14ac:dyDescent="0.35">
      <c r="A333" s="12"/>
      <c r="B333" s="12"/>
      <c r="C333" s="12"/>
      <c r="D333" s="12"/>
      <c r="E333" s="12"/>
      <c r="F333" s="12"/>
      <c r="G333" s="55" t="s">
        <v>15</v>
      </c>
      <c r="H333" s="56">
        <f>SUM(G328:G332)</f>
        <v>28177.293150000001</v>
      </c>
    </row>
    <row r="334" spans="1:8" ht="17.25" thickBot="1" x14ac:dyDescent="0.35">
      <c r="A334" s="12"/>
      <c r="B334" s="12"/>
      <c r="C334" s="12"/>
      <c r="D334" s="12"/>
      <c r="E334" s="12"/>
      <c r="F334" s="12"/>
      <c r="G334" s="91"/>
      <c r="H334" s="13"/>
    </row>
    <row r="335" spans="1:8" ht="17.25" thickBot="1" x14ac:dyDescent="0.35">
      <c r="A335" s="12"/>
      <c r="B335" s="12"/>
      <c r="C335" s="12"/>
      <c r="D335" s="12"/>
      <c r="E335" s="92" t="s">
        <v>31</v>
      </c>
      <c r="F335" s="93"/>
      <c r="G335" s="93"/>
      <c r="H335" s="170">
        <f>ROUND((H307+H317+H325+H333),0)</f>
        <v>126280</v>
      </c>
    </row>
    <row r="336" spans="1:8" ht="16.5" x14ac:dyDescent="0.3">
      <c r="A336" s="12"/>
      <c r="B336" s="12"/>
      <c r="C336" s="12"/>
      <c r="D336" s="12"/>
      <c r="E336" s="92"/>
      <c r="F336" s="93"/>
      <c r="G336" s="93"/>
      <c r="H336" s="95"/>
    </row>
    <row r="337" spans="1:10" ht="16.5" x14ac:dyDescent="0.3">
      <c r="A337" s="15"/>
      <c r="B337" s="12"/>
      <c r="C337" s="12"/>
      <c r="D337" s="12"/>
      <c r="E337" s="92"/>
      <c r="F337" s="93"/>
      <c r="G337" s="93"/>
      <c r="H337" s="95"/>
    </row>
    <row r="338" spans="1:10" ht="16.5" x14ac:dyDescent="0.3">
      <c r="A338" s="15"/>
      <c r="B338" s="12"/>
      <c r="C338" s="12"/>
      <c r="D338" s="12"/>
      <c r="E338" s="92"/>
      <c r="F338" s="93"/>
      <c r="G338" s="93"/>
      <c r="H338" s="95"/>
    </row>
    <row r="339" spans="1:10" ht="17.25" thickBot="1" x14ac:dyDescent="0.35">
      <c r="A339" s="15"/>
      <c r="B339" s="12"/>
      <c r="C339" s="12"/>
      <c r="D339" s="12"/>
      <c r="E339" s="92"/>
      <c r="F339" s="93"/>
      <c r="G339" s="93"/>
      <c r="H339" s="95"/>
    </row>
    <row r="340" spans="1:10" x14ac:dyDescent="0.2">
      <c r="A340" s="5" t="s">
        <v>1</v>
      </c>
      <c r="B340" s="6"/>
      <c r="C340" s="6"/>
      <c r="D340" s="6"/>
      <c r="E340" s="6"/>
      <c r="F340" s="6"/>
      <c r="G340" s="6"/>
      <c r="H340" s="7"/>
    </row>
    <row r="341" spans="1:10" ht="15" thickBot="1" x14ac:dyDescent="0.25">
      <c r="A341" s="8"/>
      <c r="B341" s="9"/>
      <c r="C341" s="9"/>
      <c r="D341" s="9"/>
      <c r="E341" s="9"/>
      <c r="F341" s="9"/>
      <c r="G341" s="9"/>
      <c r="H341" s="10"/>
    </row>
    <row r="342" spans="1:10" ht="16.5" x14ac:dyDescent="0.3">
      <c r="A342" s="15"/>
      <c r="B342" s="12"/>
      <c r="C342" s="12"/>
      <c r="D342" s="12"/>
      <c r="E342" s="92"/>
      <c r="F342" s="93"/>
      <c r="G342" s="93"/>
      <c r="H342" s="95"/>
    </row>
    <row r="343" spans="1:10" ht="16.5" x14ac:dyDescent="0.3">
      <c r="A343" s="11"/>
      <c r="B343" s="14"/>
      <c r="C343" s="12"/>
      <c r="D343" s="15"/>
      <c r="E343" s="14"/>
      <c r="F343" s="15"/>
      <c r="G343" s="14"/>
      <c r="H343" s="13"/>
    </row>
    <row r="344" spans="1:10" ht="15.75" x14ac:dyDescent="0.2">
      <c r="A344" s="16" t="s">
        <v>2</v>
      </c>
      <c r="B344" s="107" t="str">
        <f>'[1]PRESUPUESTO OFICIAL (Entidad)'!G45</f>
        <v>Suministro e instalación Tuberia pvc alcantarillado D=315 mm</v>
      </c>
      <c r="C344" s="107"/>
      <c r="D344" s="107"/>
      <c r="E344" s="107"/>
      <c r="F344" s="107"/>
      <c r="G344" s="19" t="s">
        <v>3</v>
      </c>
      <c r="H344" s="20" t="s">
        <v>97</v>
      </c>
    </row>
    <row r="345" spans="1:10" ht="16.5" x14ac:dyDescent="0.3">
      <c r="A345" s="11"/>
      <c r="B345" s="107"/>
      <c r="C345" s="107"/>
      <c r="D345" s="107"/>
      <c r="E345" s="107"/>
      <c r="F345" s="107"/>
      <c r="G345" s="19" t="s">
        <v>4</v>
      </c>
      <c r="H345" s="20" t="s">
        <v>55</v>
      </c>
      <c r="J345" s="1" t="s">
        <v>98</v>
      </c>
    </row>
    <row r="346" spans="1:10" ht="16.5" x14ac:dyDescent="0.3">
      <c r="A346" s="11"/>
      <c r="B346" s="120"/>
      <c r="C346" s="120"/>
      <c r="D346" s="120"/>
      <c r="E346" s="120"/>
      <c r="F346" s="120"/>
      <c r="G346" s="14"/>
      <c r="H346" s="22"/>
    </row>
    <row r="347" spans="1:10" ht="16.5" x14ac:dyDescent="0.3">
      <c r="A347" s="14"/>
      <c r="B347" s="14"/>
      <c r="C347" s="12"/>
      <c r="D347" s="14"/>
      <c r="E347" s="14"/>
      <c r="F347" s="14"/>
      <c r="G347" s="14"/>
      <c r="H347" s="13"/>
    </row>
    <row r="348" spans="1:10" ht="17.25" thickBot="1" x14ac:dyDescent="0.35">
      <c r="A348" s="14" t="s">
        <v>6</v>
      </c>
      <c r="B348" s="14"/>
      <c r="C348" s="12"/>
      <c r="D348" s="12"/>
      <c r="E348" s="12"/>
      <c r="F348" s="12"/>
      <c r="G348" s="12"/>
      <c r="H348" s="13"/>
    </row>
    <row r="349" spans="1:10" ht="16.5" x14ac:dyDescent="0.3">
      <c r="A349" s="23" t="s">
        <v>7</v>
      </c>
      <c r="B349" s="24"/>
      <c r="C349" s="25"/>
      <c r="D349" s="26" t="s">
        <v>36</v>
      </c>
      <c r="E349" s="27" t="s">
        <v>9</v>
      </c>
      <c r="F349" s="87" t="s">
        <v>10</v>
      </c>
      <c r="G349" s="28" t="s">
        <v>11</v>
      </c>
      <c r="H349" s="29"/>
    </row>
    <row r="350" spans="1:10" ht="16.5" x14ac:dyDescent="0.3">
      <c r="A350" s="38"/>
      <c r="B350" s="39"/>
      <c r="C350" s="40"/>
      <c r="D350" s="69"/>
      <c r="E350" s="34"/>
      <c r="F350" s="41"/>
      <c r="G350" s="36"/>
      <c r="H350" s="37"/>
    </row>
    <row r="351" spans="1:10" ht="16.5" x14ac:dyDescent="0.3">
      <c r="A351" s="38"/>
      <c r="B351" s="39"/>
      <c r="C351" s="40"/>
      <c r="D351" s="69"/>
      <c r="E351" s="34"/>
      <c r="F351" s="41"/>
      <c r="G351" s="36"/>
      <c r="H351" s="37"/>
    </row>
    <row r="352" spans="1:10" ht="16.5" x14ac:dyDescent="0.3">
      <c r="A352" s="113"/>
      <c r="B352" s="39"/>
      <c r="C352" s="40"/>
      <c r="D352" s="42"/>
      <c r="E352" s="42"/>
      <c r="F352" s="41"/>
      <c r="G352" s="43"/>
      <c r="H352" s="37"/>
    </row>
    <row r="353" spans="1:8" ht="16.5" x14ac:dyDescent="0.3">
      <c r="A353" s="113"/>
      <c r="B353" s="39"/>
      <c r="C353" s="40"/>
      <c r="D353" s="42"/>
      <c r="E353" s="42"/>
      <c r="F353" s="41"/>
      <c r="G353" s="43"/>
      <c r="H353" s="37"/>
    </row>
    <row r="354" spans="1:8" ht="16.5" x14ac:dyDescent="0.3">
      <c r="A354" s="113"/>
      <c r="B354" s="39"/>
      <c r="C354" s="40"/>
      <c r="D354" s="42"/>
      <c r="E354" s="42"/>
      <c r="F354" s="41"/>
      <c r="G354" s="43"/>
      <c r="H354" s="37"/>
    </row>
    <row r="355" spans="1:8" ht="16.5" x14ac:dyDescent="0.3">
      <c r="A355" s="44" t="s">
        <v>14</v>
      </c>
      <c r="B355" s="45"/>
      <c r="C355" s="46"/>
      <c r="D355" s="42"/>
      <c r="E355" s="42"/>
      <c r="F355" s="47">
        <v>0.1</v>
      </c>
      <c r="G355" s="43">
        <f>F355*H380</f>
        <v>3099.5022465000006</v>
      </c>
      <c r="H355" s="37"/>
    </row>
    <row r="356" spans="1:8" ht="17.25" thickBot="1" x14ac:dyDescent="0.35">
      <c r="A356" s="48"/>
      <c r="B356" s="49"/>
      <c r="C356" s="50"/>
      <c r="D356" s="51"/>
      <c r="E356" s="51"/>
      <c r="F356" s="52"/>
      <c r="G356" s="53"/>
      <c r="H356" s="54"/>
    </row>
    <row r="357" spans="1:8" ht="17.25" thickBot="1" x14ac:dyDescent="0.35">
      <c r="A357" s="12"/>
      <c r="B357" s="12"/>
      <c r="C357" s="12"/>
      <c r="D357" s="12"/>
      <c r="E357" s="12"/>
      <c r="F357" s="12"/>
      <c r="G357" s="55" t="s">
        <v>15</v>
      </c>
      <c r="H357" s="56">
        <f>SUM(G350:G356)</f>
        <v>3099.5022465000006</v>
      </c>
    </row>
    <row r="358" spans="1:8" ht="17.25" thickBot="1" x14ac:dyDescent="0.35">
      <c r="A358" s="14" t="s">
        <v>16</v>
      </c>
      <c r="B358" s="14"/>
      <c r="C358" s="12"/>
      <c r="D358" s="12"/>
      <c r="E358" s="12"/>
      <c r="F358" s="12"/>
      <c r="G358" s="12"/>
      <c r="H358" s="13"/>
    </row>
    <row r="359" spans="1:8" ht="16.5" x14ac:dyDescent="0.3">
      <c r="A359" s="57" t="s">
        <v>7</v>
      </c>
      <c r="B359" s="58"/>
      <c r="C359" s="59"/>
      <c r="D359" s="26" t="s">
        <v>8</v>
      </c>
      <c r="E359" s="26" t="s">
        <v>17</v>
      </c>
      <c r="F359" s="26" t="s">
        <v>10</v>
      </c>
      <c r="G359" s="60" t="s">
        <v>11</v>
      </c>
      <c r="H359" s="29"/>
    </row>
    <row r="360" spans="1:8" ht="16.5" x14ac:dyDescent="0.3">
      <c r="A360" s="61" t="str">
        <f>[1]recursos!B122</f>
        <v>TUBO PVC ALCANTARILL. NOVAFORT D=315</v>
      </c>
      <c r="B360" s="62"/>
      <c r="C360" s="63"/>
      <c r="D360" s="64" t="s">
        <v>93</v>
      </c>
      <c r="E360" s="65">
        <f>+[1]recursos!E122</f>
        <v>112336.19</v>
      </c>
      <c r="F360" s="66">
        <v>1.05</v>
      </c>
      <c r="G360" s="67">
        <f>+E360*F360</f>
        <v>117952.99950000001</v>
      </c>
      <c r="H360" s="37"/>
    </row>
    <row r="361" spans="1:8" ht="16.5" x14ac:dyDescent="0.3">
      <c r="A361" s="61" t="str">
        <f>[1]recursos!B123</f>
        <v>UNION PVC ALCANT. NOVAFORT D=315 MM</v>
      </c>
      <c r="B361" s="62"/>
      <c r="C361" s="63"/>
      <c r="D361" s="64" t="s">
        <v>65</v>
      </c>
      <c r="E361" s="65">
        <f>+[1]recursos!E123</f>
        <v>337063.22</v>
      </c>
      <c r="F361" s="148">
        <v>0.15</v>
      </c>
      <c r="G361" s="67">
        <f>+E361*F361</f>
        <v>50559.482999999993</v>
      </c>
      <c r="H361" s="37"/>
    </row>
    <row r="362" spans="1:8" ht="16.5" x14ac:dyDescent="0.3">
      <c r="A362" s="61" t="str">
        <f>[1]recursos!B119</f>
        <v>LUBRICANTE PVC 500 GR</v>
      </c>
      <c r="B362" s="62"/>
      <c r="C362" s="63"/>
      <c r="D362" s="64" t="s">
        <v>94</v>
      </c>
      <c r="E362" s="65">
        <f>+[1]recursos!E119</f>
        <v>25886.78</v>
      </c>
      <c r="F362" s="148">
        <v>0.1</v>
      </c>
      <c r="G362" s="67">
        <f>+E362*F362</f>
        <v>2588.6779999999999</v>
      </c>
      <c r="H362" s="37"/>
    </row>
    <row r="363" spans="1:8" ht="16.5" x14ac:dyDescent="0.3">
      <c r="A363" s="61"/>
      <c r="B363" s="62"/>
      <c r="C363" s="63"/>
      <c r="D363" s="71"/>
      <c r="E363" s="72"/>
      <c r="F363" s="116"/>
      <c r="G363" s="74"/>
      <c r="H363" s="37"/>
    </row>
    <row r="364" spans="1:8" ht="16.5" x14ac:dyDescent="0.3">
      <c r="A364" s="61" t="s">
        <v>20</v>
      </c>
      <c r="B364" s="62"/>
      <c r="C364" s="63"/>
      <c r="D364" s="42"/>
      <c r="E364" s="42"/>
      <c r="F364" s="47">
        <v>0.05</v>
      </c>
      <c r="G364" s="75">
        <f>F364*G360</f>
        <v>5897.6499750000003</v>
      </c>
      <c r="H364" s="37"/>
    </row>
    <row r="365" spans="1:8" ht="17.25" thickBot="1" x14ac:dyDescent="0.35">
      <c r="A365" s="76"/>
      <c r="B365" s="77"/>
      <c r="C365" s="78"/>
      <c r="D365" s="51"/>
      <c r="E365" s="51"/>
      <c r="F365" s="52"/>
      <c r="G365" s="79"/>
      <c r="H365" s="54"/>
    </row>
    <row r="366" spans="1:8" ht="17.25" thickBot="1" x14ac:dyDescent="0.35">
      <c r="A366" s="12"/>
      <c r="B366" s="12"/>
      <c r="C366" s="12"/>
      <c r="D366" s="12"/>
      <c r="E366" s="12"/>
      <c r="F366" s="12"/>
      <c r="G366" s="55" t="s">
        <v>15</v>
      </c>
      <c r="H366" s="56">
        <f>SUM(G360:G365)</f>
        <v>176998.81047500001</v>
      </c>
    </row>
    <row r="367" spans="1:8" ht="17.25" thickBot="1" x14ac:dyDescent="0.35">
      <c r="A367" s="14" t="s">
        <v>21</v>
      </c>
      <c r="B367" s="14"/>
      <c r="C367" s="12"/>
      <c r="D367" s="12"/>
      <c r="E367" s="12"/>
      <c r="F367" s="12"/>
      <c r="G367" s="12"/>
      <c r="H367" s="13"/>
    </row>
    <row r="368" spans="1:8" ht="16.5" x14ac:dyDescent="0.3">
      <c r="A368" s="23" t="s">
        <v>22</v>
      </c>
      <c r="B368" s="25"/>
      <c r="C368" s="26" t="s">
        <v>23</v>
      </c>
      <c r="D368" s="26" t="s">
        <v>24</v>
      </c>
      <c r="E368" s="26" t="s">
        <v>25</v>
      </c>
      <c r="F368" s="26" t="s">
        <v>26</v>
      </c>
      <c r="G368" s="28" t="s">
        <v>11</v>
      </c>
      <c r="H368" s="29"/>
    </row>
    <row r="369" spans="1:8" ht="16.5" x14ac:dyDescent="0.3">
      <c r="A369" s="61"/>
      <c r="B369" s="63"/>
      <c r="C369" s="80"/>
      <c r="D369" s="81"/>
      <c r="E369" s="81"/>
      <c r="F369" s="82"/>
      <c r="G369" s="65"/>
      <c r="H369" s="37"/>
    </row>
    <row r="370" spans="1:8" ht="16.5" x14ac:dyDescent="0.3">
      <c r="A370" s="61"/>
      <c r="B370" s="63"/>
      <c r="C370" s="80"/>
      <c r="D370" s="81"/>
      <c r="E370" s="81"/>
      <c r="F370" s="117"/>
      <c r="G370" s="146"/>
      <c r="H370" s="37"/>
    </row>
    <row r="371" spans="1:8" ht="16.5" x14ac:dyDescent="0.3">
      <c r="A371" s="61"/>
      <c r="B371" s="63"/>
      <c r="C371" s="83"/>
      <c r="D371" s="64"/>
      <c r="E371" s="84"/>
      <c r="F371" s="41"/>
      <c r="G371" s="41"/>
      <c r="H371" s="37"/>
    </row>
    <row r="372" spans="1:8" ht="17.25" thickBot="1" x14ac:dyDescent="0.35">
      <c r="A372" s="48"/>
      <c r="B372" s="50"/>
      <c r="C372" s="50"/>
      <c r="D372" s="50"/>
      <c r="E372" s="50"/>
      <c r="F372" s="50"/>
      <c r="G372" s="85"/>
      <c r="H372" s="37"/>
    </row>
    <row r="373" spans="1:8" ht="17.25" thickBot="1" x14ac:dyDescent="0.35">
      <c r="A373" s="12"/>
      <c r="B373" s="12"/>
      <c r="C373" s="12"/>
      <c r="D373" s="12"/>
      <c r="E373" s="12"/>
      <c r="F373" s="12"/>
      <c r="G373" s="55" t="s">
        <v>15</v>
      </c>
      <c r="H373" s="56">
        <f>SUM(G369:G372)</f>
        <v>0</v>
      </c>
    </row>
    <row r="374" spans="1:8" ht="17.25" thickBot="1" x14ac:dyDescent="0.35">
      <c r="A374" s="14" t="s">
        <v>27</v>
      </c>
      <c r="B374" s="14"/>
      <c r="C374" s="12"/>
      <c r="D374" s="12"/>
      <c r="E374" s="12"/>
      <c r="F374" s="12"/>
      <c r="G374" s="12"/>
      <c r="H374" s="13"/>
    </row>
    <row r="375" spans="1:8" ht="16.5" x14ac:dyDescent="0.3">
      <c r="A375" s="86" t="s">
        <v>28</v>
      </c>
      <c r="B375" s="26"/>
      <c r="C375" s="26" t="s">
        <v>29</v>
      </c>
      <c r="D375" s="26" t="s">
        <v>30</v>
      </c>
      <c r="E375" s="27" t="s">
        <v>29</v>
      </c>
      <c r="F375" s="87" t="s">
        <v>10</v>
      </c>
      <c r="G375" s="60" t="s">
        <v>11</v>
      </c>
      <c r="H375" s="29"/>
    </row>
    <row r="376" spans="1:8" ht="16.5" x14ac:dyDescent="0.3">
      <c r="A376" s="61" t="str">
        <f>'[1]MANO DE OBRA'!C18</f>
        <v>CUADRILLA DE CONSTRUCCIÓN 1X2</v>
      </c>
      <c r="B376" s="63"/>
      <c r="C376" s="88">
        <f>'[1]MANO DE OBRA'!L18</f>
        <v>29781</v>
      </c>
      <c r="D376" s="89">
        <v>0.89229999999999998</v>
      </c>
      <c r="E376" s="65">
        <f>(100%+D376)*C376</f>
        <v>56354.586300000003</v>
      </c>
      <c r="F376" s="80">
        <v>0.55000000000000004</v>
      </c>
      <c r="G376" s="36">
        <f>E376*F376</f>
        <v>30995.022465000005</v>
      </c>
      <c r="H376" s="37"/>
    </row>
    <row r="377" spans="1:8" ht="16.5" x14ac:dyDescent="0.3">
      <c r="A377" s="61"/>
      <c r="B377" s="63"/>
      <c r="C377" s="114"/>
      <c r="D377" s="64"/>
      <c r="E377" s="114"/>
      <c r="F377" s="41"/>
      <c r="G377" s="75"/>
      <c r="H377" s="37"/>
    </row>
    <row r="378" spans="1:8" ht="16.5" x14ac:dyDescent="0.3">
      <c r="A378" s="61"/>
      <c r="B378" s="63"/>
      <c r="C378" s="114"/>
      <c r="D378" s="64"/>
      <c r="E378" s="114"/>
      <c r="F378" s="41"/>
      <c r="G378" s="75"/>
      <c r="H378" s="37"/>
    </row>
    <row r="379" spans="1:8" ht="17.25" thickBot="1" x14ac:dyDescent="0.35">
      <c r="A379" s="76"/>
      <c r="B379" s="78"/>
      <c r="C379" s="78"/>
      <c r="D379" s="78"/>
      <c r="E379" s="78"/>
      <c r="F379" s="78"/>
      <c r="G379" s="77"/>
      <c r="H379" s="54"/>
    </row>
    <row r="380" spans="1:8" ht="17.25" thickBot="1" x14ac:dyDescent="0.35">
      <c r="A380" s="12"/>
      <c r="B380" s="12"/>
      <c r="C380" s="12"/>
      <c r="D380" s="12"/>
      <c r="E380" s="12"/>
      <c r="F380" s="12"/>
      <c r="G380" s="55" t="s">
        <v>15</v>
      </c>
      <c r="H380" s="56">
        <f>SUM(G376:G379)</f>
        <v>30995.022465000005</v>
      </c>
    </row>
    <row r="381" spans="1:8" ht="17.25" thickBot="1" x14ac:dyDescent="0.35">
      <c r="A381" s="12"/>
      <c r="B381" s="12"/>
      <c r="C381" s="12"/>
      <c r="D381" s="12"/>
      <c r="E381" s="12"/>
      <c r="F381" s="12"/>
      <c r="G381" s="91"/>
      <c r="H381" s="13"/>
    </row>
    <row r="382" spans="1:8" ht="17.25" thickBot="1" x14ac:dyDescent="0.35">
      <c r="A382" s="12"/>
      <c r="B382" s="12"/>
      <c r="C382" s="12"/>
      <c r="D382" s="12"/>
      <c r="E382" s="92" t="s">
        <v>31</v>
      </c>
      <c r="F382" s="93"/>
      <c r="G382" s="93"/>
      <c r="H382" s="106">
        <f>ROUND((H357+H366+H373+H380),0)</f>
        <v>211093</v>
      </c>
    </row>
    <row r="388" spans="1:8" ht="15" thickBot="1" x14ac:dyDescent="0.25"/>
    <row r="389" spans="1:8" x14ac:dyDescent="0.2">
      <c r="A389" s="5" t="s">
        <v>1</v>
      </c>
      <c r="B389" s="6"/>
      <c r="C389" s="6"/>
      <c r="D389" s="6"/>
      <c r="E389" s="6"/>
      <c r="F389" s="6"/>
      <c r="G389" s="6"/>
      <c r="H389" s="7"/>
    </row>
    <row r="390" spans="1:8" ht="15" thickBot="1" x14ac:dyDescent="0.25">
      <c r="A390" s="8"/>
      <c r="B390" s="9"/>
      <c r="C390" s="9"/>
      <c r="D390" s="9"/>
      <c r="E390" s="9"/>
      <c r="F390" s="9"/>
      <c r="G390" s="9"/>
      <c r="H390" s="10"/>
    </row>
    <row r="391" spans="1:8" ht="16.5" x14ac:dyDescent="0.3">
      <c r="A391" s="15"/>
      <c r="B391" s="12"/>
      <c r="C391" s="12"/>
      <c r="D391" s="12"/>
      <c r="E391" s="92"/>
      <c r="F391" s="93"/>
      <c r="G391" s="93"/>
      <c r="H391" s="95"/>
    </row>
    <row r="392" spans="1:8" ht="16.5" x14ac:dyDescent="0.3">
      <c r="A392" s="11"/>
      <c r="B392" s="14"/>
      <c r="C392" s="12"/>
      <c r="D392" s="15"/>
      <c r="E392" s="14"/>
      <c r="F392" s="15"/>
      <c r="G392" s="14"/>
      <c r="H392" s="13"/>
    </row>
    <row r="393" spans="1:8" ht="15.75" x14ac:dyDescent="0.2">
      <c r="A393" s="16" t="s">
        <v>2</v>
      </c>
      <c r="B393" s="107" t="str">
        <f>'[1]PRESUPUESTO OFICIAL (Entidad)'!G46</f>
        <v>construccion caja de inspección 1.0m*1,0m*0,6m</v>
      </c>
      <c r="C393" s="107"/>
      <c r="D393" s="107"/>
      <c r="E393" s="107"/>
      <c r="F393" s="107"/>
      <c r="G393" s="19" t="s">
        <v>3</v>
      </c>
      <c r="H393" s="20" t="s">
        <v>99</v>
      </c>
    </row>
    <row r="394" spans="1:8" ht="16.5" x14ac:dyDescent="0.3">
      <c r="A394" s="11"/>
      <c r="B394" s="107"/>
      <c r="C394" s="107"/>
      <c r="D394" s="107"/>
      <c r="E394" s="107"/>
      <c r="F394" s="107"/>
      <c r="G394" s="19" t="s">
        <v>4</v>
      </c>
      <c r="H394" s="20" t="s">
        <v>18</v>
      </c>
    </row>
    <row r="395" spans="1:8" ht="16.5" x14ac:dyDescent="0.3">
      <c r="A395" s="11"/>
      <c r="B395" s="120"/>
      <c r="C395" s="120"/>
      <c r="D395" s="120"/>
      <c r="E395" s="120"/>
      <c r="F395" s="120"/>
      <c r="G395" s="14"/>
      <c r="H395" s="22"/>
    </row>
    <row r="396" spans="1:8" ht="16.5" x14ac:dyDescent="0.3">
      <c r="A396" s="14"/>
      <c r="B396" s="14"/>
      <c r="C396" s="12"/>
      <c r="D396" s="14"/>
      <c r="E396" s="14"/>
      <c r="F396" s="14"/>
      <c r="G396" s="14"/>
      <c r="H396" s="13"/>
    </row>
    <row r="397" spans="1:8" ht="17.25" thickBot="1" x14ac:dyDescent="0.35">
      <c r="A397" s="14" t="s">
        <v>6</v>
      </c>
      <c r="B397" s="14"/>
      <c r="C397" s="12"/>
      <c r="D397" s="12"/>
      <c r="E397" s="12"/>
      <c r="F397" s="12"/>
      <c r="G397" s="12"/>
      <c r="H397" s="13"/>
    </row>
    <row r="398" spans="1:8" ht="16.5" x14ac:dyDescent="0.3">
      <c r="A398" s="23" t="s">
        <v>7</v>
      </c>
      <c r="B398" s="24"/>
      <c r="C398" s="25"/>
      <c r="D398" s="26" t="s">
        <v>36</v>
      </c>
      <c r="E398" s="27" t="s">
        <v>9</v>
      </c>
      <c r="F398" s="26" t="s">
        <v>10</v>
      </c>
      <c r="G398" s="28" t="s">
        <v>11</v>
      </c>
      <c r="H398" s="29"/>
    </row>
    <row r="399" spans="1:8" ht="16.5" x14ac:dyDescent="0.3">
      <c r="A399" s="30" t="s">
        <v>70</v>
      </c>
      <c r="B399" s="31"/>
      <c r="C399" s="32"/>
      <c r="D399" s="69" t="s">
        <v>71</v>
      </c>
      <c r="E399" s="69">
        <v>10000</v>
      </c>
      <c r="F399" s="80">
        <v>0.5</v>
      </c>
      <c r="G399" s="156">
        <f>+E399*F399</f>
        <v>5000</v>
      </c>
      <c r="H399" s="37"/>
    </row>
    <row r="400" spans="1:8" ht="16.5" x14ac:dyDescent="0.3">
      <c r="A400" s="38" t="str">
        <f>[1]recursos!B20</f>
        <v>VIBRADOR (GAS/ELEC)</v>
      </c>
      <c r="B400" s="39"/>
      <c r="C400" s="40"/>
      <c r="D400" s="69" t="s">
        <v>41</v>
      </c>
      <c r="E400" s="80">
        <f>+[1]recursos!$E$20</f>
        <v>88953</v>
      </c>
      <c r="F400" s="80">
        <v>3.333362766652341E-2</v>
      </c>
      <c r="G400" s="156">
        <f>+E400*F400</f>
        <v>2965.126181820257</v>
      </c>
      <c r="H400" s="37"/>
    </row>
    <row r="401" spans="1:8" ht="16.5" x14ac:dyDescent="0.3">
      <c r="A401" s="38"/>
      <c r="B401" s="39"/>
      <c r="C401" s="40"/>
      <c r="D401" s="69"/>
      <c r="E401" s="80"/>
      <c r="F401" s="80"/>
      <c r="G401" s="156"/>
      <c r="H401" s="37"/>
    </row>
    <row r="402" spans="1:8" ht="16.5" x14ac:dyDescent="0.3">
      <c r="A402" s="38"/>
      <c r="B402" s="39"/>
      <c r="C402" s="40"/>
      <c r="D402" s="69"/>
      <c r="E402" s="80"/>
      <c r="F402" s="80"/>
      <c r="G402" s="156"/>
      <c r="H402" s="37"/>
    </row>
    <row r="403" spans="1:8" ht="16.5" x14ac:dyDescent="0.3">
      <c r="A403" s="38"/>
      <c r="B403" s="39"/>
      <c r="C403" s="40"/>
      <c r="D403" s="69"/>
      <c r="E403" s="34"/>
      <c r="F403" s="41"/>
      <c r="G403" s="36"/>
      <c r="H403" s="37"/>
    </row>
    <row r="404" spans="1:8" ht="16.5" x14ac:dyDescent="0.3">
      <c r="A404" s="44" t="s">
        <v>14</v>
      </c>
      <c r="B404" s="45"/>
      <c r="C404" s="46"/>
      <c r="D404" s="42"/>
      <c r="E404" s="42"/>
      <c r="F404" s="47">
        <v>0.1</v>
      </c>
      <c r="G404" s="43">
        <f>F404*H431</f>
        <v>52832.06985</v>
      </c>
      <c r="H404" s="37"/>
    </row>
    <row r="405" spans="1:8" ht="17.25" thickBot="1" x14ac:dyDescent="0.35">
      <c r="A405" s="48"/>
      <c r="B405" s="49"/>
      <c r="C405" s="50"/>
      <c r="D405" s="51"/>
      <c r="E405" s="51"/>
      <c r="F405" s="52"/>
      <c r="G405" s="53"/>
      <c r="H405" s="54"/>
    </row>
    <row r="406" spans="1:8" ht="17.25" thickBot="1" x14ac:dyDescent="0.35">
      <c r="A406" s="12"/>
      <c r="B406" s="12"/>
      <c r="C406" s="12"/>
      <c r="D406" s="12"/>
      <c r="E406" s="12"/>
      <c r="F406" s="12"/>
      <c r="G406" s="55" t="s">
        <v>15</v>
      </c>
      <c r="H406" s="56">
        <f>SUM(G399:G405)</f>
        <v>60797.196031820255</v>
      </c>
    </row>
    <row r="407" spans="1:8" ht="17.25" thickBot="1" x14ac:dyDescent="0.35">
      <c r="A407" s="14" t="s">
        <v>16</v>
      </c>
      <c r="B407" s="14"/>
      <c r="C407" s="12"/>
      <c r="D407" s="12"/>
      <c r="E407" s="12"/>
      <c r="F407" s="12"/>
      <c r="G407" s="12"/>
      <c r="H407" s="13"/>
    </row>
    <row r="408" spans="1:8" ht="16.5" x14ac:dyDescent="0.3">
      <c r="A408" s="57" t="s">
        <v>7</v>
      </c>
      <c r="B408" s="58"/>
      <c r="C408" s="26"/>
      <c r="D408" s="26" t="s">
        <v>8</v>
      </c>
      <c r="E408" s="26" t="s">
        <v>17</v>
      </c>
      <c r="F408" s="26" t="s">
        <v>10</v>
      </c>
      <c r="G408" s="60" t="s">
        <v>11</v>
      </c>
      <c r="H408" s="29"/>
    </row>
    <row r="409" spans="1:8" ht="16.5" x14ac:dyDescent="0.3">
      <c r="A409" s="61" t="str">
        <f>+'[1]APUS BASICOS'!$B$9</f>
        <v>CONCRETO 3000 PSI</v>
      </c>
      <c r="B409" s="62"/>
      <c r="C409" s="63"/>
      <c r="D409" s="64" t="s">
        <v>33</v>
      </c>
      <c r="E409" s="65">
        <f>+'[1]APUS BASICOS'!$H$47</f>
        <v>653660</v>
      </c>
      <c r="F409" s="65">
        <v>0.36</v>
      </c>
      <c r="G409" s="67">
        <f>E409*F409</f>
        <v>235317.6</v>
      </c>
      <c r="H409" s="37"/>
    </row>
    <row r="410" spans="1:8" ht="16.5" x14ac:dyDescent="0.3">
      <c r="A410" s="61" t="s">
        <v>72</v>
      </c>
      <c r="B410" s="62"/>
      <c r="C410" s="63"/>
      <c r="D410" s="64" t="s">
        <v>18</v>
      </c>
      <c r="E410" s="65">
        <f>+[1]recursos!$E$54</f>
        <v>949</v>
      </c>
      <c r="F410" s="65">
        <v>220</v>
      </c>
      <c r="G410" s="67">
        <f>E410*F410</f>
        <v>208780</v>
      </c>
      <c r="H410" s="37"/>
    </row>
    <row r="411" spans="1:8" ht="16.5" x14ac:dyDescent="0.3">
      <c r="A411" s="61" t="str">
        <f>+'[1]APUS BASICOS'!$B$321</f>
        <v>MORTERO 1:4 IMPERMEABILIZADO</v>
      </c>
      <c r="B411" s="62"/>
      <c r="C411" s="63"/>
      <c r="D411" s="64" t="s">
        <v>33</v>
      </c>
      <c r="E411" s="65">
        <f>+'[1]APUS BASICOS'!$H$366</f>
        <v>613980</v>
      </c>
      <c r="F411" s="65">
        <v>0.3</v>
      </c>
      <c r="G411" s="67">
        <f>E411*F411</f>
        <v>184194</v>
      </c>
      <c r="H411" s="37"/>
    </row>
    <row r="412" spans="1:8" ht="16.5" x14ac:dyDescent="0.3">
      <c r="A412" s="61" t="s">
        <v>73</v>
      </c>
      <c r="B412" s="62"/>
      <c r="C412" s="63"/>
      <c r="D412" s="64" t="s">
        <v>66</v>
      </c>
      <c r="E412" s="65">
        <f>+'[1]APUS BASICOS'!$H$415</f>
        <v>10819</v>
      </c>
      <c r="F412" s="65">
        <v>16</v>
      </c>
      <c r="G412" s="67">
        <f>E412*F412</f>
        <v>173104</v>
      </c>
      <c r="H412" s="37"/>
    </row>
    <row r="413" spans="1:8" ht="16.5" x14ac:dyDescent="0.3">
      <c r="A413" s="61"/>
      <c r="B413" s="62"/>
      <c r="C413" s="63"/>
      <c r="D413" s="71"/>
      <c r="E413" s="72"/>
      <c r="F413" s="116"/>
      <c r="G413" s="74"/>
      <c r="H413" s="37"/>
    </row>
    <row r="414" spans="1:8" ht="16.5" x14ac:dyDescent="0.3">
      <c r="A414" s="61" t="s">
        <v>20</v>
      </c>
      <c r="B414" s="62"/>
      <c r="C414" s="63"/>
      <c r="D414" s="42"/>
      <c r="E414" s="42"/>
      <c r="F414" s="47">
        <v>0.05</v>
      </c>
      <c r="G414" s="75">
        <f>SUM(G409:G413)*F414</f>
        <v>40069.78</v>
      </c>
      <c r="H414" s="37"/>
    </row>
    <row r="415" spans="1:8" ht="17.25" thickBot="1" x14ac:dyDescent="0.35">
      <c r="A415" s="76"/>
      <c r="B415" s="77"/>
      <c r="C415" s="78"/>
      <c r="D415" s="51"/>
      <c r="E415" s="51"/>
      <c r="F415" s="52"/>
      <c r="G415" s="79"/>
      <c r="H415" s="54"/>
    </row>
    <row r="416" spans="1:8" ht="17.25" thickBot="1" x14ac:dyDescent="0.35">
      <c r="A416" s="12"/>
      <c r="B416" s="12"/>
      <c r="C416" s="12"/>
      <c r="D416" s="12"/>
      <c r="E416" s="12"/>
      <c r="F416" s="12"/>
      <c r="G416" s="55" t="s">
        <v>15</v>
      </c>
      <c r="H416" s="56">
        <f>SUM(G409:G415)</f>
        <v>841465.38</v>
      </c>
    </row>
    <row r="417" spans="1:8" ht="17.25" thickBot="1" x14ac:dyDescent="0.35">
      <c r="A417" s="14" t="s">
        <v>21</v>
      </c>
      <c r="B417" s="14"/>
      <c r="C417" s="12"/>
      <c r="D417" s="12"/>
      <c r="E417" s="12"/>
      <c r="F417" s="12"/>
      <c r="G417" s="12"/>
      <c r="H417" s="13"/>
    </row>
    <row r="418" spans="1:8" ht="16.5" x14ac:dyDescent="0.3">
      <c r="A418" s="23" t="s">
        <v>22</v>
      </c>
      <c r="B418" s="25"/>
      <c r="C418" s="26" t="s">
        <v>23</v>
      </c>
      <c r="D418" s="26" t="s">
        <v>24</v>
      </c>
      <c r="E418" s="26" t="s">
        <v>25</v>
      </c>
      <c r="F418" s="26" t="s">
        <v>26</v>
      </c>
      <c r="G418" s="28" t="s">
        <v>11</v>
      </c>
      <c r="H418" s="29"/>
    </row>
    <row r="419" spans="1:8" ht="16.5" x14ac:dyDescent="0.3">
      <c r="A419" s="157" t="str">
        <f>+A410</f>
        <v>LADRILLO ROSADO 6*10*20</v>
      </c>
      <c r="B419" s="158"/>
      <c r="C419" s="132">
        <f>(2.5*F410)/1000</f>
        <v>0.55000000000000004</v>
      </c>
      <c r="D419" s="133">
        <v>18.7</v>
      </c>
      <c r="E419" s="133">
        <v>8</v>
      </c>
      <c r="F419" s="134">
        <v>1900</v>
      </c>
      <c r="G419" s="135">
        <f>E419*F419</f>
        <v>15200</v>
      </c>
      <c r="H419" s="37"/>
    </row>
    <row r="420" spans="1:8" ht="16.5" x14ac:dyDescent="0.3">
      <c r="A420" s="61"/>
      <c r="B420" s="63"/>
      <c r="C420" s="145"/>
      <c r="D420" s="81"/>
      <c r="E420" s="35"/>
      <c r="F420" s="82" t="s">
        <v>74</v>
      </c>
      <c r="G420" s="65"/>
      <c r="H420" s="37"/>
    </row>
    <row r="421" spans="1:8" ht="16.5" x14ac:dyDescent="0.3">
      <c r="A421" s="61"/>
      <c r="B421" s="63"/>
      <c r="C421" s="145"/>
      <c r="D421" s="64"/>
      <c r="E421" s="84"/>
      <c r="F421" s="41"/>
      <c r="G421" s="146"/>
      <c r="H421" s="37"/>
    </row>
    <row r="422" spans="1:8" ht="17.25" thickBot="1" x14ac:dyDescent="0.35">
      <c r="A422" s="48"/>
      <c r="B422" s="50"/>
      <c r="C422" s="50"/>
      <c r="D422" s="50"/>
      <c r="E422" s="50"/>
      <c r="F422" s="50"/>
      <c r="G422" s="85"/>
      <c r="H422" s="37"/>
    </row>
    <row r="423" spans="1:8" ht="17.25" thickBot="1" x14ac:dyDescent="0.35">
      <c r="A423" s="12"/>
      <c r="B423" s="12"/>
      <c r="C423" s="12"/>
      <c r="D423" s="12"/>
      <c r="E423" s="12"/>
      <c r="F423" s="12"/>
      <c r="G423" s="55" t="s">
        <v>15</v>
      </c>
      <c r="H423" s="56">
        <f>SUM(G419:G422)</f>
        <v>15200</v>
      </c>
    </row>
    <row r="424" spans="1:8" ht="17.25" thickBot="1" x14ac:dyDescent="0.35">
      <c r="A424" s="14" t="s">
        <v>27</v>
      </c>
      <c r="B424" s="14"/>
      <c r="C424" s="12"/>
      <c r="D424" s="12"/>
      <c r="E424" s="12"/>
      <c r="F424" s="12"/>
      <c r="G424" s="12"/>
      <c r="H424" s="13"/>
    </row>
    <row r="425" spans="1:8" ht="16.5" x14ac:dyDescent="0.3">
      <c r="A425" s="86" t="s">
        <v>28</v>
      </c>
      <c r="B425" s="26"/>
      <c r="C425" s="26" t="s">
        <v>29</v>
      </c>
      <c r="D425" s="26" t="s">
        <v>30</v>
      </c>
      <c r="E425" s="27" t="s">
        <v>29</v>
      </c>
      <c r="F425" s="87" t="s">
        <v>10</v>
      </c>
      <c r="G425" s="60" t="s">
        <v>11</v>
      </c>
      <c r="H425" s="29"/>
    </row>
    <row r="426" spans="1:8" ht="16.5" x14ac:dyDescent="0.3">
      <c r="A426" s="61" t="str">
        <f>'[1]MANO DE OBRA'!C17</f>
        <v>CUADRILLA DE CONSTRUCCIÓN 1X1</v>
      </c>
      <c r="B426" s="63"/>
      <c r="C426" s="88">
        <f>'[1]MANO DE OBRA'!L17</f>
        <v>18613</v>
      </c>
      <c r="D426" s="89">
        <v>0.89229999999999998</v>
      </c>
      <c r="E426" s="65">
        <f>(100%+D426)*C426</f>
        <v>35221.3799</v>
      </c>
      <c r="F426" s="80">
        <v>15</v>
      </c>
      <c r="G426" s="36">
        <f>E426*F426</f>
        <v>528320.69849999994</v>
      </c>
      <c r="H426" s="37"/>
    </row>
    <row r="427" spans="1:8" ht="16.5" x14ac:dyDescent="0.3">
      <c r="A427" s="61"/>
      <c r="B427" s="63"/>
      <c r="C427" s="105"/>
      <c r="D427" s="89"/>
      <c r="E427" s="65"/>
      <c r="F427" s="41"/>
      <c r="G427" s="36"/>
      <c r="H427" s="37"/>
    </row>
    <row r="428" spans="1:8" ht="16.5" x14ac:dyDescent="0.3">
      <c r="A428" s="61"/>
      <c r="B428" s="63"/>
      <c r="C428" s="114"/>
      <c r="D428" s="64"/>
      <c r="E428" s="114"/>
      <c r="F428" s="41"/>
      <c r="G428" s="75"/>
      <c r="H428" s="37"/>
    </row>
    <row r="429" spans="1:8" ht="16.5" x14ac:dyDescent="0.3">
      <c r="A429" s="61"/>
      <c r="B429" s="63"/>
      <c r="C429" s="114"/>
      <c r="D429" s="64"/>
      <c r="E429" s="114"/>
      <c r="F429" s="41"/>
      <c r="G429" s="75"/>
      <c r="H429" s="37"/>
    </row>
    <row r="430" spans="1:8" ht="17.25" thickBot="1" x14ac:dyDescent="0.35">
      <c r="A430" s="76"/>
      <c r="B430" s="78"/>
      <c r="C430" s="78"/>
      <c r="D430" s="78"/>
      <c r="E430" s="78"/>
      <c r="F430" s="78"/>
      <c r="G430" s="77"/>
      <c r="H430" s="54"/>
    </row>
    <row r="431" spans="1:8" ht="17.25" thickBot="1" x14ac:dyDescent="0.35">
      <c r="A431" s="12"/>
      <c r="B431" s="12"/>
      <c r="C431" s="12"/>
      <c r="D431" s="12"/>
      <c r="E431" s="12"/>
      <c r="F431" s="12"/>
      <c r="G431" s="55" t="s">
        <v>15</v>
      </c>
      <c r="H431" s="56">
        <f>SUM(G426:G430)</f>
        <v>528320.69849999994</v>
      </c>
    </row>
    <row r="432" spans="1:8" ht="17.25" thickBot="1" x14ac:dyDescent="0.35">
      <c r="A432" s="12"/>
      <c r="B432" s="12"/>
      <c r="C432" s="12"/>
      <c r="D432" s="12"/>
      <c r="E432" s="12"/>
      <c r="F432" s="12"/>
      <c r="G432" s="91"/>
      <c r="H432" s="13"/>
    </row>
    <row r="433" spans="1:8" ht="17.25" thickBot="1" x14ac:dyDescent="0.35">
      <c r="A433" s="12"/>
      <c r="B433" s="12"/>
      <c r="C433" s="12"/>
      <c r="D433" s="12"/>
      <c r="E433" s="55" t="s">
        <v>31</v>
      </c>
      <c r="F433" s="91"/>
      <c r="G433" s="91"/>
      <c r="H433" s="106">
        <f>ROUND((H406+H416+H423+H431),0)</f>
        <v>1445783</v>
      </c>
    </row>
    <row r="437" spans="1:8" ht="17.25" thickBot="1" x14ac:dyDescent="0.35">
      <c r="A437" s="11"/>
      <c r="B437" s="12"/>
      <c r="C437" s="12"/>
      <c r="D437" s="12"/>
      <c r="E437" s="12"/>
      <c r="F437" s="12"/>
      <c r="G437" s="12"/>
      <c r="H437" s="13"/>
    </row>
    <row r="438" spans="1:8" x14ac:dyDescent="0.2">
      <c r="A438" s="5" t="s">
        <v>1</v>
      </c>
      <c r="B438" s="6"/>
      <c r="C438" s="6"/>
      <c r="D438" s="6"/>
      <c r="E438" s="6"/>
      <c r="F438" s="6"/>
      <c r="G438" s="6"/>
      <c r="H438" s="7"/>
    </row>
    <row r="439" spans="1:8" ht="15" thickBot="1" x14ac:dyDescent="0.25">
      <c r="A439" s="8"/>
      <c r="B439" s="9"/>
      <c r="C439" s="9"/>
      <c r="D439" s="9"/>
      <c r="E439" s="9"/>
      <c r="F439" s="9"/>
      <c r="G439" s="9"/>
      <c r="H439" s="10"/>
    </row>
    <row r="440" spans="1:8" ht="16.5" x14ac:dyDescent="0.3">
      <c r="A440" s="15"/>
      <c r="B440" s="12"/>
      <c r="C440" s="12"/>
      <c r="D440" s="12"/>
      <c r="E440" s="92"/>
      <c r="F440" s="93"/>
      <c r="G440" s="93"/>
      <c r="H440" s="95"/>
    </row>
    <row r="441" spans="1:8" ht="16.5" x14ac:dyDescent="0.3">
      <c r="A441" s="11"/>
      <c r="B441" s="14"/>
      <c r="C441" s="12"/>
      <c r="D441" s="15"/>
      <c r="E441" s="14"/>
      <c r="F441" s="15"/>
      <c r="G441" s="14"/>
      <c r="H441" s="13"/>
    </row>
    <row r="442" spans="1:8" ht="15.75" x14ac:dyDescent="0.2">
      <c r="A442" s="16" t="s">
        <v>2</v>
      </c>
      <c r="B442" s="107" t="str">
        <f>'[1]PRESUPUESTO OFICIAL (Entidad)'!G47</f>
        <v>construccion pozo de inspeccion de h&lt;2,4m de altura</v>
      </c>
      <c r="C442" s="107"/>
      <c r="D442" s="107"/>
      <c r="E442" s="107"/>
      <c r="F442" s="107"/>
      <c r="G442" s="19" t="s">
        <v>3</v>
      </c>
      <c r="H442" s="20" t="s">
        <v>100</v>
      </c>
    </row>
    <row r="443" spans="1:8" ht="16.5" x14ac:dyDescent="0.3">
      <c r="A443" s="11"/>
      <c r="B443" s="107"/>
      <c r="C443" s="107"/>
      <c r="D443" s="107"/>
      <c r="E443" s="107"/>
      <c r="F443" s="107"/>
      <c r="G443" s="19" t="s">
        <v>4</v>
      </c>
      <c r="H443" s="20" t="s">
        <v>18</v>
      </c>
    </row>
    <row r="444" spans="1:8" ht="16.5" x14ac:dyDescent="0.3">
      <c r="A444" s="11"/>
      <c r="B444" s="14"/>
      <c r="C444" s="12"/>
      <c r="D444" s="15"/>
      <c r="E444" s="14"/>
      <c r="F444" s="15"/>
      <c r="G444" s="14"/>
      <c r="H444" s="13"/>
    </row>
    <row r="445" spans="1:8" ht="16.5" x14ac:dyDescent="0.3">
      <c r="A445" s="14"/>
      <c r="B445" s="14"/>
      <c r="C445" s="12"/>
      <c r="D445" s="14"/>
      <c r="E445" s="14"/>
      <c r="F445" s="14"/>
      <c r="G445" s="14"/>
      <c r="H445" s="13"/>
    </row>
    <row r="446" spans="1:8" ht="17.25" thickBot="1" x14ac:dyDescent="0.35">
      <c r="A446" s="14" t="s">
        <v>6</v>
      </c>
      <c r="B446" s="14"/>
      <c r="C446" s="12"/>
      <c r="D446" s="12"/>
      <c r="E446" s="12"/>
      <c r="F446" s="12"/>
      <c r="G446" s="12"/>
      <c r="H446" s="13"/>
    </row>
    <row r="447" spans="1:8" ht="16.5" x14ac:dyDescent="0.3">
      <c r="A447" s="23" t="s">
        <v>7</v>
      </c>
      <c r="B447" s="24"/>
      <c r="C447" s="25"/>
      <c r="D447" s="26" t="s">
        <v>36</v>
      </c>
      <c r="E447" s="27" t="s">
        <v>9</v>
      </c>
      <c r="F447" s="26" t="s">
        <v>37</v>
      </c>
      <c r="G447" s="28" t="s">
        <v>11</v>
      </c>
      <c r="H447" s="29"/>
    </row>
    <row r="448" spans="1:8" ht="16.5" x14ac:dyDescent="0.3">
      <c r="A448" s="30"/>
      <c r="B448" s="31"/>
      <c r="C448" s="32"/>
      <c r="D448" s="69"/>
      <c r="E448" s="34"/>
      <c r="F448" s="41"/>
      <c r="G448" s="36"/>
      <c r="H448" s="37"/>
    </row>
    <row r="449" spans="1:8" ht="16.5" x14ac:dyDescent="0.3">
      <c r="A449" s="38"/>
      <c r="B449" s="39"/>
      <c r="C449" s="40"/>
      <c r="D449" s="69"/>
      <c r="E449" s="42"/>
      <c r="F449" s="41"/>
      <c r="G449" s="36"/>
      <c r="H449" s="37"/>
    </row>
    <row r="450" spans="1:8" ht="16.5" x14ac:dyDescent="0.3">
      <c r="A450" s="38"/>
      <c r="B450" s="39"/>
      <c r="C450" s="40"/>
      <c r="D450" s="69"/>
      <c r="E450" s="34"/>
      <c r="F450" s="41"/>
      <c r="G450" s="36"/>
      <c r="H450" s="37"/>
    </row>
    <row r="451" spans="1:8" ht="16.5" x14ac:dyDescent="0.3">
      <c r="A451" s="38"/>
      <c r="B451" s="39"/>
      <c r="C451" s="40"/>
      <c r="D451" s="69"/>
      <c r="E451" s="34"/>
      <c r="F451" s="41"/>
      <c r="G451" s="36"/>
      <c r="H451" s="37"/>
    </row>
    <row r="452" spans="1:8" ht="16.5" x14ac:dyDescent="0.3">
      <c r="A452" s="38"/>
      <c r="B452" s="39"/>
      <c r="C452" s="40"/>
      <c r="D452" s="69"/>
      <c r="E452" s="34"/>
      <c r="F452" s="41"/>
      <c r="G452" s="36"/>
      <c r="H452" s="37"/>
    </row>
    <row r="453" spans="1:8" ht="16.5" x14ac:dyDescent="0.3">
      <c r="A453" s="44" t="s">
        <v>14</v>
      </c>
      <c r="B453" s="45"/>
      <c r="C453" s="46"/>
      <c r="D453" s="42"/>
      <c r="E453" s="42"/>
      <c r="F453" s="47">
        <v>0.05</v>
      </c>
      <c r="G453" s="43">
        <f>F453*H480</f>
        <v>45787.793870000001</v>
      </c>
      <c r="H453" s="37"/>
    </row>
    <row r="454" spans="1:8" ht="17.25" thickBot="1" x14ac:dyDescent="0.35">
      <c r="A454" s="48"/>
      <c r="B454" s="49"/>
      <c r="C454" s="50"/>
      <c r="D454" s="51"/>
      <c r="E454" s="51"/>
      <c r="F454" s="52"/>
      <c r="G454" s="53"/>
      <c r="H454" s="54"/>
    </row>
    <row r="455" spans="1:8" ht="17.25" thickBot="1" x14ac:dyDescent="0.35">
      <c r="A455" s="12"/>
      <c r="B455" s="12"/>
      <c r="C455" s="12"/>
      <c r="D455" s="12"/>
      <c r="E455" s="12"/>
      <c r="F455" s="12"/>
      <c r="G455" s="55" t="s">
        <v>15</v>
      </c>
      <c r="H455" s="56">
        <f>SUM(G448:G454)</f>
        <v>45787.793870000001</v>
      </c>
    </row>
    <row r="456" spans="1:8" ht="17.25" thickBot="1" x14ac:dyDescent="0.35">
      <c r="A456" s="14" t="s">
        <v>16</v>
      </c>
      <c r="B456" s="14"/>
      <c r="C456" s="12"/>
      <c r="D456" s="12"/>
      <c r="E456" s="12"/>
      <c r="F456" s="12"/>
      <c r="G456" s="12"/>
      <c r="H456" s="13"/>
    </row>
    <row r="457" spans="1:8" ht="16.5" x14ac:dyDescent="0.3">
      <c r="A457" s="57" t="s">
        <v>7</v>
      </c>
      <c r="B457" s="58"/>
      <c r="C457" s="59"/>
      <c r="D457" s="26" t="s">
        <v>8</v>
      </c>
      <c r="E457" s="26" t="s">
        <v>17</v>
      </c>
      <c r="F457" s="26" t="s">
        <v>10</v>
      </c>
      <c r="G457" s="60" t="s">
        <v>11</v>
      </c>
      <c r="H457" s="29"/>
    </row>
    <row r="458" spans="1:8" ht="16.5" x14ac:dyDescent="0.3">
      <c r="A458" s="61" t="str">
        <f>+'[1]APUS BASICOS'!$B$9</f>
        <v>CONCRETO 3000 PSI</v>
      </c>
      <c r="B458" s="62"/>
      <c r="C458" s="63"/>
      <c r="D458" s="64" t="s">
        <v>33</v>
      </c>
      <c r="E458" s="65">
        <f>+'[1]APUS BASICOS'!$H$47</f>
        <v>653660</v>
      </c>
      <c r="F458" s="65">
        <v>1.02</v>
      </c>
      <c r="G458" s="67">
        <f>E458*F458</f>
        <v>666733.19999999995</v>
      </c>
      <c r="H458" s="37"/>
    </row>
    <row r="459" spans="1:8" ht="16.5" x14ac:dyDescent="0.3">
      <c r="A459" s="61" t="s">
        <v>72</v>
      </c>
      <c r="B459" s="62"/>
      <c r="C459" s="63"/>
      <c r="D459" s="64" t="s">
        <v>18</v>
      </c>
      <c r="E459" s="65">
        <v>885</v>
      </c>
      <c r="F459" s="65">
        <f>+(1.9/0.07)*((3.14*1.4)/0.12)+(0.5/0.07)*((3.14*((0.8+1.4)/2))/0.12)</f>
        <v>1199.9285714285713</v>
      </c>
      <c r="G459" s="67">
        <f>E459*F459</f>
        <v>1061936.7857142857</v>
      </c>
      <c r="H459" s="37"/>
    </row>
    <row r="460" spans="1:8" ht="16.5" x14ac:dyDescent="0.3">
      <c r="A460" s="61" t="str">
        <f>+'[1]APUS BASICOS'!$B$321</f>
        <v>MORTERO 1:4 IMPERMEABILIZADO</v>
      </c>
      <c r="B460" s="62"/>
      <c r="C460" s="63"/>
      <c r="D460" s="64" t="s">
        <v>33</v>
      </c>
      <c r="E460" s="65">
        <f>+'[1]APUS BASICOS'!$H$366</f>
        <v>613980</v>
      </c>
      <c r="F460" s="65">
        <v>1.1200000000000001</v>
      </c>
      <c r="G460" s="67">
        <f>E460*F460</f>
        <v>687657.60000000009</v>
      </c>
      <c r="H460" s="37"/>
    </row>
    <row r="461" spans="1:8" ht="16.5" x14ac:dyDescent="0.3">
      <c r="A461" s="61"/>
      <c r="B461" s="62"/>
      <c r="C461" s="63"/>
      <c r="D461" s="64"/>
      <c r="E461" s="65"/>
      <c r="F461" s="65"/>
      <c r="G461" s="67"/>
      <c r="H461" s="37"/>
    </row>
    <row r="462" spans="1:8" ht="16.5" x14ac:dyDescent="0.3">
      <c r="A462" s="61"/>
      <c r="B462" s="62"/>
      <c r="C462" s="63"/>
      <c r="D462" s="71"/>
      <c r="E462" s="72"/>
      <c r="F462" s="116"/>
      <c r="G462" s="74"/>
      <c r="H462" s="37"/>
    </row>
    <row r="463" spans="1:8" ht="16.5" x14ac:dyDescent="0.3">
      <c r="A463" s="61" t="s">
        <v>20</v>
      </c>
      <c r="B463" s="62"/>
      <c r="C463" s="63"/>
      <c r="D463" s="42"/>
      <c r="E463" s="42"/>
      <c r="F463" s="47">
        <v>0.05</v>
      </c>
      <c r="G463" s="75">
        <f>SUM(G458:G462)*F463</f>
        <v>120816.3792857143</v>
      </c>
      <c r="H463" s="37"/>
    </row>
    <row r="464" spans="1:8" ht="17.25" thickBot="1" x14ac:dyDescent="0.35">
      <c r="A464" s="76"/>
      <c r="B464" s="77"/>
      <c r="C464" s="78"/>
      <c r="D464" s="51"/>
      <c r="E464" s="51"/>
      <c r="F464" s="52"/>
      <c r="G464" s="79"/>
      <c r="H464" s="54"/>
    </row>
    <row r="465" spans="1:8" ht="17.25" thickBot="1" x14ac:dyDescent="0.35">
      <c r="A465" s="12"/>
      <c r="B465" s="12"/>
      <c r="C465" s="12"/>
      <c r="D465" s="12"/>
      <c r="E465" s="12"/>
      <c r="F465" s="12"/>
      <c r="G465" s="55" t="s">
        <v>15</v>
      </c>
      <c r="H465" s="56">
        <f>SUM(G458:G464)</f>
        <v>2537143.9649999999</v>
      </c>
    </row>
    <row r="466" spans="1:8" ht="17.25" thickBot="1" x14ac:dyDescent="0.35">
      <c r="A466" s="14" t="s">
        <v>21</v>
      </c>
      <c r="B466" s="14"/>
      <c r="C466" s="12"/>
      <c r="D466" s="12"/>
      <c r="E466" s="12"/>
      <c r="F466" s="12"/>
      <c r="G466" s="12"/>
      <c r="H466" s="13"/>
    </row>
    <row r="467" spans="1:8" ht="16.5" x14ac:dyDescent="0.3">
      <c r="A467" s="23" t="s">
        <v>22</v>
      </c>
      <c r="B467" s="25"/>
      <c r="C467" s="26" t="s">
        <v>23</v>
      </c>
      <c r="D467" s="26" t="s">
        <v>24</v>
      </c>
      <c r="E467" s="26" t="s">
        <v>25</v>
      </c>
      <c r="F467" s="26" t="s">
        <v>26</v>
      </c>
      <c r="G467" s="28" t="s">
        <v>11</v>
      </c>
      <c r="H467" s="29"/>
    </row>
    <row r="468" spans="1:8" ht="16.5" x14ac:dyDescent="0.3">
      <c r="A468" s="157" t="str">
        <f>+A459</f>
        <v>LADRILLO ROSADO 6*10*20</v>
      </c>
      <c r="B468" s="158"/>
      <c r="C468" s="132">
        <f>(2.5*F459)/1000</f>
        <v>2.9998214285714284</v>
      </c>
      <c r="D468" s="133">
        <v>18.7</v>
      </c>
      <c r="E468" s="133">
        <f>C468*D468</f>
        <v>56.096660714285711</v>
      </c>
      <c r="F468" s="134">
        <v>1900</v>
      </c>
      <c r="G468" s="135">
        <f>E468*F468</f>
        <v>106583.65535714285</v>
      </c>
      <c r="H468" s="37"/>
    </row>
    <row r="469" spans="1:8" ht="16.5" x14ac:dyDescent="0.3">
      <c r="A469" s="61"/>
      <c r="B469" s="63"/>
      <c r="C469" s="145"/>
      <c r="D469" s="81"/>
      <c r="E469" s="35"/>
      <c r="F469" s="82"/>
      <c r="G469" s="65"/>
      <c r="H469" s="37"/>
    </row>
    <row r="470" spans="1:8" ht="16.5" x14ac:dyDescent="0.3">
      <c r="A470" s="61"/>
      <c r="B470" s="63"/>
      <c r="C470" s="145"/>
      <c r="D470" s="64"/>
      <c r="E470" s="84"/>
      <c r="F470" s="41"/>
      <c r="G470" s="146"/>
      <c r="H470" s="37"/>
    </row>
    <row r="471" spans="1:8" ht="17.25" thickBot="1" x14ac:dyDescent="0.35">
      <c r="A471" s="48"/>
      <c r="B471" s="50"/>
      <c r="C471" s="50"/>
      <c r="D471" s="50"/>
      <c r="E471" s="50"/>
      <c r="F471" s="50"/>
      <c r="G471" s="85"/>
      <c r="H471" s="37"/>
    </row>
    <row r="472" spans="1:8" ht="17.25" thickBot="1" x14ac:dyDescent="0.35">
      <c r="A472" s="12"/>
      <c r="B472" s="12"/>
      <c r="C472" s="12"/>
      <c r="D472" s="12"/>
      <c r="E472" s="12"/>
      <c r="F472" s="12"/>
      <c r="G472" s="55" t="s">
        <v>15</v>
      </c>
      <c r="H472" s="56">
        <f>SUM(G468:G471)</f>
        <v>106583.65535714285</v>
      </c>
    </row>
    <row r="473" spans="1:8" ht="17.25" thickBot="1" x14ac:dyDescent="0.35">
      <c r="A473" s="14" t="s">
        <v>27</v>
      </c>
      <c r="B473" s="14"/>
      <c r="C473" s="12"/>
      <c r="D473" s="12"/>
      <c r="E473" s="12"/>
      <c r="F473" s="12"/>
      <c r="G473" s="12"/>
      <c r="H473" s="13"/>
    </row>
    <row r="474" spans="1:8" ht="16.5" x14ac:dyDescent="0.3">
      <c r="A474" s="86" t="s">
        <v>28</v>
      </c>
      <c r="B474" s="26"/>
      <c r="C474" s="26" t="s">
        <v>29</v>
      </c>
      <c r="D474" s="26" t="s">
        <v>30</v>
      </c>
      <c r="E474" s="27" t="s">
        <v>29</v>
      </c>
      <c r="F474" s="87" t="s">
        <v>10</v>
      </c>
      <c r="G474" s="60" t="s">
        <v>11</v>
      </c>
      <c r="H474" s="29"/>
    </row>
    <row r="475" spans="1:8" ht="16.5" x14ac:dyDescent="0.3">
      <c r="A475" s="61" t="str">
        <f>'[1]MANO DE OBRA'!C17</f>
        <v>CUADRILLA DE CONSTRUCCIÓN 1X1</v>
      </c>
      <c r="B475" s="63"/>
      <c r="C475" s="88">
        <f>'[1]MANO DE OBRA'!L17</f>
        <v>18613</v>
      </c>
      <c r="D475" s="89">
        <v>0.89229999999999998</v>
      </c>
      <c r="E475" s="65">
        <f>(100%+D475)*C475</f>
        <v>35221.3799</v>
      </c>
      <c r="F475" s="80">
        <v>26</v>
      </c>
      <c r="G475" s="36">
        <f>E475*F475</f>
        <v>915755.8774</v>
      </c>
      <c r="H475" s="37"/>
    </row>
    <row r="476" spans="1:8" ht="16.5" x14ac:dyDescent="0.3">
      <c r="A476" s="61"/>
      <c r="B476" s="63"/>
      <c r="C476" s="105"/>
      <c r="D476" s="89"/>
      <c r="E476" s="65"/>
      <c r="F476" s="41"/>
      <c r="G476" s="36"/>
      <c r="H476" s="37"/>
    </row>
    <row r="477" spans="1:8" ht="16.5" x14ac:dyDescent="0.3">
      <c r="A477" s="61"/>
      <c r="B477" s="63"/>
      <c r="C477" s="114"/>
      <c r="D477" s="64"/>
      <c r="E477" s="114"/>
      <c r="F477" s="41"/>
      <c r="G477" s="75"/>
      <c r="H477" s="37"/>
    </row>
    <row r="478" spans="1:8" ht="16.5" x14ac:dyDescent="0.3">
      <c r="A478" s="61"/>
      <c r="B478" s="63"/>
      <c r="C478" s="114"/>
      <c r="D478" s="64"/>
      <c r="E478" s="114"/>
      <c r="F478" s="41"/>
      <c r="G478" s="75"/>
      <c r="H478" s="37"/>
    </row>
    <row r="479" spans="1:8" ht="17.25" thickBot="1" x14ac:dyDescent="0.35">
      <c r="A479" s="76"/>
      <c r="B479" s="78"/>
      <c r="C479" s="78"/>
      <c r="D479" s="78"/>
      <c r="E479" s="78"/>
      <c r="F479" s="78"/>
      <c r="G479" s="77"/>
      <c r="H479" s="54"/>
    </row>
    <row r="480" spans="1:8" ht="17.25" thickBot="1" x14ac:dyDescent="0.35">
      <c r="A480" s="12"/>
      <c r="B480" s="12"/>
      <c r="C480" s="12"/>
      <c r="D480" s="12"/>
      <c r="E480" s="12"/>
      <c r="F480" s="12"/>
      <c r="G480" s="55" t="s">
        <v>15</v>
      </c>
      <c r="H480" s="56">
        <f>SUM(G475:G479)</f>
        <v>915755.8774</v>
      </c>
    </row>
    <row r="481" spans="1:8" ht="17.25" thickBot="1" x14ac:dyDescent="0.35">
      <c r="A481" s="12"/>
      <c r="B481" s="12"/>
      <c r="C481" s="12"/>
      <c r="D481" s="12"/>
      <c r="E481" s="12"/>
      <c r="F481" s="12"/>
      <c r="G481" s="91"/>
      <c r="H481" s="13"/>
    </row>
    <row r="482" spans="1:8" ht="17.25" thickBot="1" x14ac:dyDescent="0.35">
      <c r="A482" s="12"/>
      <c r="B482" s="12"/>
      <c r="C482" s="12"/>
      <c r="D482" s="12"/>
      <c r="E482" s="92" t="s">
        <v>31</v>
      </c>
      <c r="F482" s="93"/>
      <c r="G482" s="93"/>
      <c r="H482" s="170">
        <f>ROUND((H455+H465+H472+H480),0)</f>
        <v>3605271</v>
      </c>
    </row>
    <row r="483" spans="1:8" ht="16.5" x14ac:dyDescent="0.3">
      <c r="A483" s="12"/>
      <c r="B483" s="12"/>
      <c r="C483" s="12"/>
      <c r="D483" s="12"/>
      <c r="E483" s="92"/>
      <c r="F483" s="93"/>
      <c r="G483" s="93"/>
      <c r="H483" s="95"/>
    </row>
    <row r="484" spans="1:8" ht="16.5" x14ac:dyDescent="0.3">
      <c r="A484" s="15"/>
      <c r="B484" s="12"/>
      <c r="C484" s="12"/>
      <c r="D484" s="12"/>
      <c r="E484" s="92"/>
      <c r="F484" s="93"/>
      <c r="G484" s="93"/>
      <c r="H484" s="95"/>
    </row>
    <row r="485" spans="1:8" ht="16.5" x14ac:dyDescent="0.3">
      <c r="A485" s="15"/>
      <c r="B485" s="12"/>
      <c r="C485" s="12"/>
      <c r="D485" s="12"/>
      <c r="E485" s="92"/>
      <c r="F485" s="93"/>
      <c r="G485" s="93"/>
      <c r="H485" s="95"/>
    </row>
    <row r="486" spans="1:8" ht="16.5" x14ac:dyDescent="0.3">
      <c r="A486" s="15"/>
      <c r="B486" s="12"/>
      <c r="C486" s="12"/>
      <c r="D486" s="12"/>
      <c r="E486" s="92"/>
      <c r="F486" s="93"/>
      <c r="G486" s="93"/>
      <c r="H486" s="95"/>
    </row>
    <row r="487" spans="1:8" ht="17.25" thickBot="1" x14ac:dyDescent="0.35">
      <c r="A487" s="15"/>
      <c r="B487" s="12"/>
      <c r="C487" s="12"/>
      <c r="D487" s="12"/>
      <c r="E487" s="92"/>
      <c r="F487" s="93"/>
      <c r="G487" s="93"/>
      <c r="H487" s="95"/>
    </row>
    <row r="488" spans="1:8" x14ac:dyDescent="0.2">
      <c r="A488" s="5" t="s">
        <v>1</v>
      </c>
      <c r="B488" s="6"/>
      <c r="C488" s="6"/>
      <c r="D488" s="6"/>
      <c r="E488" s="6"/>
      <c r="F488" s="6"/>
      <c r="G488" s="6"/>
      <c r="H488" s="7"/>
    </row>
    <row r="489" spans="1:8" ht="15" thickBot="1" x14ac:dyDescent="0.25">
      <c r="A489" s="8"/>
      <c r="B489" s="9"/>
      <c r="C489" s="9"/>
      <c r="D489" s="9"/>
      <c r="E489" s="9"/>
      <c r="F489" s="9"/>
      <c r="G489" s="9"/>
      <c r="H489" s="10"/>
    </row>
    <row r="490" spans="1:8" ht="16.5" x14ac:dyDescent="0.3">
      <c r="A490" s="15"/>
      <c r="B490" s="12"/>
      <c r="C490" s="12"/>
      <c r="D490" s="12"/>
      <c r="E490" s="92"/>
      <c r="F490" s="93"/>
      <c r="G490" s="93"/>
      <c r="H490" s="95"/>
    </row>
    <row r="491" spans="1:8" ht="16.5" x14ac:dyDescent="0.3">
      <c r="A491" s="11"/>
      <c r="B491" s="14"/>
      <c r="C491" s="12"/>
      <c r="D491" s="15"/>
      <c r="E491" s="14"/>
      <c r="F491" s="15"/>
      <c r="G491" s="14"/>
      <c r="H491" s="13"/>
    </row>
    <row r="492" spans="1:8" ht="15.75" x14ac:dyDescent="0.2">
      <c r="A492" s="16" t="s">
        <v>2</v>
      </c>
      <c r="B492" s="107" t="str">
        <f>'[1]PRESUPUESTO OFICIAL (Entidad)'!G48</f>
        <v>construccion pozo de inspeccion de h&lt;3,0m de altura</v>
      </c>
      <c r="C492" s="107"/>
      <c r="D492" s="107"/>
      <c r="E492" s="107"/>
      <c r="F492" s="107"/>
      <c r="G492" s="19" t="s">
        <v>3</v>
      </c>
      <c r="H492" s="20" t="s">
        <v>101</v>
      </c>
    </row>
    <row r="493" spans="1:8" ht="16.5" x14ac:dyDescent="0.3">
      <c r="A493" s="11"/>
      <c r="B493" s="107"/>
      <c r="C493" s="107"/>
      <c r="D493" s="107"/>
      <c r="E493" s="107"/>
      <c r="F493" s="107"/>
      <c r="G493" s="19" t="s">
        <v>4</v>
      </c>
      <c r="H493" s="20" t="s">
        <v>18</v>
      </c>
    </row>
    <row r="494" spans="1:8" ht="16.5" x14ac:dyDescent="0.3">
      <c r="A494" s="15"/>
      <c r="B494" s="12"/>
      <c r="C494" s="12"/>
      <c r="D494" s="12"/>
      <c r="E494" s="92"/>
      <c r="F494" s="93"/>
      <c r="G494" s="93"/>
      <c r="H494" s="95"/>
    </row>
    <row r="495" spans="1:8" ht="16.5" x14ac:dyDescent="0.3">
      <c r="A495" s="15"/>
      <c r="B495" s="12"/>
      <c r="C495" s="12"/>
      <c r="D495" s="12"/>
      <c r="E495" s="92"/>
      <c r="F495" s="93"/>
      <c r="G495" s="93"/>
      <c r="H495" s="95"/>
    </row>
    <row r="496" spans="1:8" ht="16.5" x14ac:dyDescent="0.3">
      <c r="A496" s="14"/>
      <c r="B496" s="14"/>
      <c r="C496" s="12"/>
      <c r="D496" s="14"/>
      <c r="E496" s="14"/>
      <c r="F496" s="14"/>
      <c r="G496" s="14"/>
      <c r="H496" s="13"/>
    </row>
    <row r="497" spans="1:8" ht="17.25" thickBot="1" x14ac:dyDescent="0.35">
      <c r="A497" s="14" t="s">
        <v>6</v>
      </c>
      <c r="B497" s="14"/>
      <c r="C497" s="12"/>
      <c r="D497" s="12"/>
      <c r="E497" s="12"/>
      <c r="F497" s="12"/>
      <c r="G497" s="12"/>
      <c r="H497" s="13"/>
    </row>
    <row r="498" spans="1:8" ht="16.5" x14ac:dyDescent="0.3">
      <c r="A498" s="23" t="s">
        <v>7</v>
      </c>
      <c r="B498" s="24"/>
      <c r="C498" s="25"/>
      <c r="D498" s="26" t="s">
        <v>36</v>
      </c>
      <c r="E498" s="27" t="s">
        <v>9</v>
      </c>
      <c r="F498" s="26" t="s">
        <v>37</v>
      </c>
      <c r="G498" s="28" t="s">
        <v>11</v>
      </c>
      <c r="H498" s="29"/>
    </row>
    <row r="499" spans="1:8" ht="16.5" x14ac:dyDescent="0.3">
      <c r="A499" s="30"/>
      <c r="B499" s="31"/>
      <c r="C499" s="32"/>
      <c r="D499" s="69"/>
      <c r="E499" s="34"/>
      <c r="F499" s="41"/>
      <c r="G499" s="36"/>
      <c r="H499" s="37"/>
    </row>
    <row r="500" spans="1:8" ht="16.5" x14ac:dyDescent="0.3">
      <c r="A500" s="38"/>
      <c r="B500" s="39"/>
      <c r="C500" s="40"/>
      <c r="D500" s="69"/>
      <c r="E500" s="42"/>
      <c r="F500" s="41"/>
      <c r="G500" s="36"/>
      <c r="H500" s="37"/>
    </row>
    <row r="501" spans="1:8" ht="16.5" x14ac:dyDescent="0.3">
      <c r="A501" s="38"/>
      <c r="B501" s="39"/>
      <c r="C501" s="40"/>
      <c r="D501" s="69"/>
      <c r="E501" s="34"/>
      <c r="F501" s="41"/>
      <c r="G501" s="36"/>
      <c r="H501" s="37"/>
    </row>
    <row r="502" spans="1:8" ht="16.5" x14ac:dyDescent="0.3">
      <c r="A502" s="38"/>
      <c r="B502" s="39"/>
      <c r="C502" s="40"/>
      <c r="D502" s="69"/>
      <c r="E502" s="34"/>
      <c r="F502" s="41"/>
      <c r="G502" s="36"/>
      <c r="H502" s="37"/>
    </row>
    <row r="503" spans="1:8" ht="16.5" x14ac:dyDescent="0.3">
      <c r="A503" s="38"/>
      <c r="B503" s="39"/>
      <c r="C503" s="40"/>
      <c r="D503" s="69"/>
      <c r="E503" s="34"/>
      <c r="F503" s="41"/>
      <c r="G503" s="36"/>
      <c r="H503" s="37"/>
    </row>
    <row r="504" spans="1:8" ht="16.5" x14ac:dyDescent="0.3">
      <c r="A504" s="44" t="s">
        <v>14</v>
      </c>
      <c r="B504" s="45"/>
      <c r="C504" s="46"/>
      <c r="D504" s="42"/>
      <c r="E504" s="42"/>
      <c r="F504" s="47">
        <v>0.05</v>
      </c>
      <c r="G504" s="43">
        <f>F504*H531</f>
        <v>55262.345063100001</v>
      </c>
      <c r="H504" s="37"/>
    </row>
    <row r="505" spans="1:8" ht="17.25" thickBot="1" x14ac:dyDescent="0.35">
      <c r="A505" s="48"/>
      <c r="B505" s="49"/>
      <c r="C505" s="50"/>
      <c r="D505" s="51"/>
      <c r="E505" s="51"/>
      <c r="F505" s="52"/>
      <c r="G505" s="53"/>
      <c r="H505" s="54"/>
    </row>
    <row r="506" spans="1:8" ht="17.25" thickBot="1" x14ac:dyDescent="0.35">
      <c r="A506" s="12"/>
      <c r="B506" s="12"/>
      <c r="C506" s="12"/>
      <c r="D506" s="12"/>
      <c r="E506" s="12"/>
      <c r="F506" s="12"/>
      <c r="G506" s="55" t="s">
        <v>15</v>
      </c>
      <c r="H506" s="56">
        <f>SUM(G499:G505)</f>
        <v>55262.345063100001</v>
      </c>
    </row>
    <row r="507" spans="1:8" ht="17.25" thickBot="1" x14ac:dyDescent="0.35">
      <c r="A507" s="14" t="s">
        <v>16</v>
      </c>
      <c r="B507" s="14"/>
      <c r="C507" s="12"/>
      <c r="D507" s="12"/>
      <c r="E507" s="12"/>
      <c r="F507" s="12"/>
      <c r="G507" s="12"/>
      <c r="H507" s="13"/>
    </row>
    <row r="508" spans="1:8" ht="16.5" x14ac:dyDescent="0.3">
      <c r="A508" s="57" t="s">
        <v>7</v>
      </c>
      <c r="B508" s="58"/>
      <c r="C508" s="59"/>
      <c r="D508" s="26" t="s">
        <v>8</v>
      </c>
      <c r="E508" s="26" t="s">
        <v>17</v>
      </c>
      <c r="F508" s="26" t="s">
        <v>10</v>
      </c>
      <c r="G508" s="60" t="s">
        <v>11</v>
      </c>
      <c r="H508" s="29"/>
    </row>
    <row r="509" spans="1:8" ht="16.5" x14ac:dyDescent="0.3">
      <c r="A509" s="61" t="str">
        <f>+'[1]APUS BASICOS'!$B$9</f>
        <v>CONCRETO 3000 PSI</v>
      </c>
      <c r="B509" s="62"/>
      <c r="C509" s="63"/>
      <c r="D509" s="64" t="s">
        <v>33</v>
      </c>
      <c r="E509" s="65">
        <f>+'[1]APUS BASICOS'!$H$47</f>
        <v>653660</v>
      </c>
      <c r="F509" s="66">
        <v>1.232</v>
      </c>
      <c r="G509" s="67">
        <f>E509*F509</f>
        <v>805309.12</v>
      </c>
      <c r="H509" s="37"/>
    </row>
    <row r="510" spans="1:8" ht="16.5" x14ac:dyDescent="0.3">
      <c r="A510" s="61" t="s">
        <v>72</v>
      </c>
      <c r="B510" s="62"/>
      <c r="C510" s="63"/>
      <c r="D510" s="64" t="s">
        <v>18</v>
      </c>
      <c r="E510" s="65">
        <f>+[1]recursos!$E$54</f>
        <v>949</v>
      </c>
      <c r="F510" s="65">
        <v>1265</v>
      </c>
      <c r="G510" s="67">
        <f>E510*F510</f>
        <v>1200485</v>
      </c>
      <c r="H510" s="37"/>
    </row>
    <row r="511" spans="1:8" ht="16.5" x14ac:dyDescent="0.3">
      <c r="A511" s="61" t="str">
        <f>+'[1]APUS BASICOS'!$B$321</f>
        <v>MORTERO 1:4 IMPERMEABILIZADO</v>
      </c>
      <c r="B511" s="62"/>
      <c r="C511" s="63"/>
      <c r="D511" s="64" t="s">
        <v>33</v>
      </c>
      <c r="E511" s="65">
        <f>+'[1]APUS BASICOS'!$H$366</f>
        <v>613980</v>
      </c>
      <c r="F511" s="65">
        <v>1.57</v>
      </c>
      <c r="G511" s="67">
        <f>E511*F511</f>
        <v>963948.60000000009</v>
      </c>
      <c r="H511" s="37"/>
    </row>
    <row r="512" spans="1:8" ht="16.5" x14ac:dyDescent="0.3">
      <c r="A512" s="61" t="s">
        <v>102</v>
      </c>
      <c r="B512" s="62"/>
      <c r="C512" s="63"/>
      <c r="D512" s="64"/>
      <c r="E512" s="65"/>
      <c r="F512" s="65"/>
      <c r="G512" s="67"/>
      <c r="H512" s="37"/>
    </row>
    <row r="513" spans="1:8" ht="16.5" x14ac:dyDescent="0.3">
      <c r="A513" s="61"/>
      <c r="B513" s="62"/>
      <c r="C513" s="63"/>
      <c r="D513" s="71"/>
      <c r="E513" s="72"/>
      <c r="F513" s="116"/>
      <c r="G513" s="74"/>
      <c r="H513" s="37"/>
    </row>
    <row r="514" spans="1:8" ht="16.5" x14ac:dyDescent="0.3">
      <c r="A514" s="61" t="s">
        <v>20</v>
      </c>
      <c r="B514" s="62"/>
      <c r="C514" s="63"/>
      <c r="D514" s="42"/>
      <c r="E514" s="42"/>
      <c r="F514" s="47">
        <v>0.05</v>
      </c>
      <c r="G514" s="75">
        <f>SUM(G509:G513)*F514</f>
        <v>148487.13600000003</v>
      </c>
      <c r="H514" s="37"/>
    </row>
    <row r="515" spans="1:8" ht="17.25" thickBot="1" x14ac:dyDescent="0.35">
      <c r="A515" s="76"/>
      <c r="B515" s="77"/>
      <c r="C515" s="78"/>
      <c r="D515" s="51"/>
      <c r="E515" s="51"/>
      <c r="F515" s="52"/>
      <c r="G515" s="79"/>
      <c r="H515" s="54"/>
    </row>
    <row r="516" spans="1:8" ht="17.25" thickBot="1" x14ac:dyDescent="0.35">
      <c r="A516" s="12"/>
      <c r="B516" s="12"/>
      <c r="C516" s="12"/>
      <c r="D516" s="12"/>
      <c r="E516" s="12"/>
      <c r="F516" s="12"/>
      <c r="G516" s="55" t="s">
        <v>15</v>
      </c>
      <c r="H516" s="56">
        <f>SUM(G509:G515)</f>
        <v>3118229.8560000001</v>
      </c>
    </row>
    <row r="517" spans="1:8" ht="17.25" thickBot="1" x14ac:dyDescent="0.35">
      <c r="A517" s="14" t="s">
        <v>21</v>
      </c>
      <c r="B517" s="14"/>
      <c r="C517" s="12"/>
      <c r="D517" s="12"/>
      <c r="E517" s="12"/>
      <c r="F517" s="12"/>
      <c r="G517" s="12"/>
      <c r="H517" s="13"/>
    </row>
    <row r="518" spans="1:8" ht="16.5" x14ac:dyDescent="0.3">
      <c r="A518" s="23" t="s">
        <v>22</v>
      </c>
      <c r="B518" s="25"/>
      <c r="C518" s="26" t="s">
        <v>23</v>
      </c>
      <c r="D518" s="26" t="s">
        <v>24</v>
      </c>
      <c r="E518" s="26" t="s">
        <v>25</v>
      </c>
      <c r="F518" s="26" t="s">
        <v>26</v>
      </c>
      <c r="G518" s="28" t="s">
        <v>11</v>
      </c>
      <c r="H518" s="29"/>
    </row>
    <row r="519" spans="1:8" ht="16.5" x14ac:dyDescent="0.3">
      <c r="A519" s="157" t="str">
        <f>+A510</f>
        <v>LADRILLO ROSADO 6*10*20</v>
      </c>
      <c r="B519" s="158"/>
      <c r="C519" s="132">
        <f>(2.5*F510)/1000</f>
        <v>3.1625000000000001</v>
      </c>
      <c r="D519" s="133">
        <v>18.7</v>
      </c>
      <c r="E519" s="133">
        <f>C519*D519</f>
        <v>59.138750000000002</v>
      </c>
      <c r="F519" s="134">
        <v>1900</v>
      </c>
      <c r="G519" s="135">
        <f>E519*F519</f>
        <v>112363.625</v>
      </c>
      <c r="H519" s="37"/>
    </row>
    <row r="520" spans="1:8" ht="16.5" x14ac:dyDescent="0.3">
      <c r="A520" s="61"/>
      <c r="B520" s="63"/>
      <c r="C520" s="145"/>
      <c r="D520" s="81"/>
      <c r="E520" s="35"/>
      <c r="F520" s="82"/>
      <c r="G520" s="65"/>
      <c r="H520" s="37"/>
    </row>
    <row r="521" spans="1:8" ht="16.5" x14ac:dyDescent="0.3">
      <c r="A521" s="61"/>
      <c r="B521" s="63"/>
      <c r="C521" s="145"/>
      <c r="D521" s="64"/>
      <c r="E521" s="84"/>
      <c r="F521" s="41"/>
      <c r="G521" s="146"/>
      <c r="H521" s="37"/>
    </row>
    <row r="522" spans="1:8" ht="17.25" thickBot="1" x14ac:dyDescent="0.35">
      <c r="A522" s="48"/>
      <c r="B522" s="50"/>
      <c r="C522" s="50"/>
      <c r="D522" s="50"/>
      <c r="E522" s="50"/>
      <c r="F522" s="50"/>
      <c r="G522" s="85"/>
      <c r="H522" s="37"/>
    </row>
    <row r="523" spans="1:8" ht="17.25" thickBot="1" x14ac:dyDescent="0.35">
      <c r="A523" s="12"/>
      <c r="B523" s="12"/>
      <c r="C523" s="12"/>
      <c r="D523" s="12"/>
      <c r="E523" s="12"/>
      <c r="F523" s="12"/>
      <c r="G523" s="55" t="s">
        <v>15</v>
      </c>
      <c r="H523" s="56">
        <f>SUM(G519:G522)</f>
        <v>112363.625</v>
      </c>
    </row>
    <row r="524" spans="1:8" ht="17.25" thickBot="1" x14ac:dyDescent="0.35">
      <c r="A524" s="14" t="s">
        <v>27</v>
      </c>
      <c r="B524" s="14"/>
      <c r="C524" s="12"/>
      <c r="D524" s="12"/>
      <c r="E524" s="12"/>
      <c r="F524" s="12"/>
      <c r="G524" s="12"/>
      <c r="H524" s="13"/>
    </row>
    <row r="525" spans="1:8" ht="16.5" x14ac:dyDescent="0.3">
      <c r="A525" s="86" t="s">
        <v>28</v>
      </c>
      <c r="B525" s="26"/>
      <c r="C525" s="26" t="s">
        <v>29</v>
      </c>
      <c r="D525" s="26" t="s">
        <v>30</v>
      </c>
      <c r="E525" s="27" t="s">
        <v>29</v>
      </c>
      <c r="F525" s="87" t="s">
        <v>10</v>
      </c>
      <c r="G525" s="60" t="s">
        <v>11</v>
      </c>
      <c r="H525" s="29"/>
    </row>
    <row r="526" spans="1:8" ht="16.5" x14ac:dyDescent="0.3">
      <c r="A526" s="61" t="str">
        <f>'[1]MANO DE OBRA'!C17</f>
        <v>CUADRILLA DE CONSTRUCCIÓN 1X1</v>
      </c>
      <c r="B526" s="63"/>
      <c r="C526" s="88">
        <f>'[1]MANO DE OBRA'!L17</f>
        <v>18613</v>
      </c>
      <c r="D526" s="89">
        <v>0.89229999999999998</v>
      </c>
      <c r="E526" s="65">
        <f>(100%+D526)*C526</f>
        <v>35221.3799</v>
      </c>
      <c r="F526" s="80">
        <v>31.38</v>
      </c>
      <c r="G526" s="36">
        <f>E526*F526</f>
        <v>1105246.901262</v>
      </c>
      <c r="H526" s="37"/>
    </row>
    <row r="527" spans="1:8" ht="16.5" x14ac:dyDescent="0.3">
      <c r="A527" s="61"/>
      <c r="B527" s="63"/>
      <c r="C527" s="105"/>
      <c r="D527" s="89"/>
      <c r="E527" s="65"/>
      <c r="F527" s="41"/>
      <c r="G527" s="36"/>
      <c r="H527" s="37"/>
    </row>
    <row r="528" spans="1:8" ht="16.5" x14ac:dyDescent="0.3">
      <c r="A528" s="61"/>
      <c r="B528" s="63"/>
      <c r="C528" s="114"/>
      <c r="D528" s="64"/>
      <c r="E528" s="114"/>
      <c r="F528" s="41"/>
      <c r="G528" s="75"/>
      <c r="H528" s="37"/>
    </row>
    <row r="529" spans="1:8" ht="16.5" x14ac:dyDescent="0.3">
      <c r="A529" s="61"/>
      <c r="B529" s="63"/>
      <c r="C529" s="114"/>
      <c r="D529" s="64"/>
      <c r="E529" s="114"/>
      <c r="F529" s="41"/>
      <c r="G529" s="75"/>
      <c r="H529" s="37"/>
    </row>
    <row r="530" spans="1:8" ht="17.25" thickBot="1" x14ac:dyDescent="0.35">
      <c r="A530" s="76"/>
      <c r="B530" s="78"/>
      <c r="C530" s="78"/>
      <c r="D530" s="78"/>
      <c r="E530" s="78"/>
      <c r="F530" s="78"/>
      <c r="G530" s="77"/>
      <c r="H530" s="54"/>
    </row>
    <row r="531" spans="1:8" ht="17.25" thickBot="1" x14ac:dyDescent="0.35">
      <c r="A531" s="12"/>
      <c r="B531" s="12"/>
      <c r="C531" s="12"/>
      <c r="D531" s="12"/>
      <c r="E531" s="12"/>
      <c r="F531" s="12"/>
      <c r="G531" s="55" t="s">
        <v>15</v>
      </c>
      <c r="H531" s="56">
        <f>SUM(G526:G530)</f>
        <v>1105246.901262</v>
      </c>
    </row>
    <row r="532" spans="1:8" ht="17.25" thickBot="1" x14ac:dyDescent="0.35">
      <c r="A532" s="12"/>
      <c r="B532" s="12"/>
      <c r="C532" s="12"/>
      <c r="D532" s="12"/>
      <c r="E532" s="12"/>
      <c r="F532" s="12"/>
      <c r="G532" s="91"/>
      <c r="H532" s="13"/>
    </row>
    <row r="533" spans="1:8" ht="17.25" thickBot="1" x14ac:dyDescent="0.35">
      <c r="A533" s="12"/>
      <c r="B533" s="12"/>
      <c r="C533" s="12"/>
      <c r="D533" s="12"/>
      <c r="E533" s="92" t="s">
        <v>31</v>
      </c>
      <c r="F533" s="93"/>
      <c r="G533" s="93"/>
      <c r="H533" s="170">
        <f>ROUND((H506+H516+H523+H531),0)</f>
        <v>4391103</v>
      </c>
    </row>
    <row r="537" spans="1:8" ht="15" thickBot="1" x14ac:dyDescent="0.25"/>
    <row r="538" spans="1:8" x14ac:dyDescent="0.2">
      <c r="A538" s="5" t="s">
        <v>1</v>
      </c>
      <c r="B538" s="6"/>
      <c r="C538" s="6"/>
      <c r="D538" s="6"/>
      <c r="E538" s="6"/>
      <c r="F538" s="6"/>
      <c r="G538" s="6"/>
      <c r="H538" s="7"/>
    </row>
    <row r="539" spans="1:8" ht="15" thickBot="1" x14ac:dyDescent="0.25">
      <c r="A539" s="8"/>
      <c r="B539" s="9"/>
      <c r="C539" s="9"/>
      <c r="D539" s="9"/>
      <c r="E539" s="9"/>
      <c r="F539" s="9"/>
      <c r="G539" s="9"/>
      <c r="H539" s="10"/>
    </row>
    <row r="540" spans="1:8" ht="16.5" x14ac:dyDescent="0.3">
      <c r="A540" s="15"/>
      <c r="B540" s="12"/>
      <c r="C540" s="12"/>
      <c r="D540" s="12"/>
      <c r="E540" s="92"/>
      <c r="F540" s="93"/>
      <c r="G540" s="93"/>
      <c r="H540" s="95"/>
    </row>
    <row r="541" spans="1:8" ht="16.5" x14ac:dyDescent="0.3">
      <c r="A541" s="11"/>
      <c r="B541" s="14"/>
      <c r="C541" s="12"/>
      <c r="D541" s="15"/>
      <c r="E541" s="14"/>
      <c r="F541" s="15"/>
      <c r="G541" s="14"/>
      <c r="H541" s="13"/>
    </row>
    <row r="542" spans="1:8" ht="15.75" x14ac:dyDescent="0.2">
      <c r="A542" s="16" t="s">
        <v>2</v>
      </c>
      <c r="B542" s="107" t="str">
        <f>'[1]PRESUPUESTO OFICIAL (Entidad)'!G49</f>
        <v>construccion caja de inspección de sumidero de ventana</v>
      </c>
      <c r="C542" s="107"/>
      <c r="D542" s="107"/>
      <c r="E542" s="107"/>
      <c r="F542" s="107"/>
      <c r="G542" s="19" t="s">
        <v>3</v>
      </c>
      <c r="H542" s="20" t="s">
        <v>103</v>
      </c>
    </row>
    <row r="543" spans="1:8" ht="16.5" x14ac:dyDescent="0.3">
      <c r="A543" s="11"/>
      <c r="B543" s="107"/>
      <c r="C543" s="107"/>
      <c r="D543" s="107"/>
      <c r="E543" s="107"/>
      <c r="F543" s="107"/>
      <c r="G543" s="19" t="s">
        <v>4</v>
      </c>
      <c r="H543" s="20" t="s">
        <v>18</v>
      </c>
    </row>
    <row r="545" spans="1:8" ht="16.5" x14ac:dyDescent="0.3">
      <c r="A545" s="14"/>
      <c r="B545" s="14"/>
      <c r="C545" s="12"/>
      <c r="D545" s="14"/>
      <c r="E545" s="14"/>
      <c r="F545" s="14"/>
      <c r="G545" s="14"/>
      <c r="H545" s="13"/>
    </row>
    <row r="546" spans="1:8" ht="17.25" thickBot="1" x14ac:dyDescent="0.35">
      <c r="A546" s="14" t="s">
        <v>6</v>
      </c>
      <c r="B546" s="14"/>
      <c r="C546" s="12"/>
      <c r="D546" s="12"/>
      <c r="E546" s="12"/>
      <c r="F546" s="12"/>
      <c r="G546" s="12"/>
      <c r="H546" s="13"/>
    </row>
    <row r="547" spans="1:8" ht="16.5" x14ac:dyDescent="0.3">
      <c r="A547" s="23" t="s">
        <v>7</v>
      </c>
      <c r="B547" s="24"/>
      <c r="C547" s="25"/>
      <c r="D547" s="26" t="s">
        <v>36</v>
      </c>
      <c r="E547" s="27" t="s">
        <v>9</v>
      </c>
      <c r="F547" s="26" t="s">
        <v>37</v>
      </c>
      <c r="G547" s="28" t="s">
        <v>11</v>
      </c>
      <c r="H547" s="29"/>
    </row>
    <row r="548" spans="1:8" ht="16.5" x14ac:dyDescent="0.3">
      <c r="A548" s="30" t="s">
        <v>70</v>
      </c>
      <c r="B548" s="31"/>
      <c r="C548" s="32"/>
      <c r="D548" s="69" t="s">
        <v>71</v>
      </c>
      <c r="E548" s="69">
        <v>10000</v>
      </c>
      <c r="F548" s="41">
        <v>6</v>
      </c>
      <c r="G548" s="36">
        <f>+E548*F548</f>
        <v>60000</v>
      </c>
      <c r="H548" s="37"/>
    </row>
    <row r="549" spans="1:8" ht="16.5" x14ac:dyDescent="0.3">
      <c r="A549" s="38" t="s">
        <v>104</v>
      </c>
      <c r="B549" s="39"/>
      <c r="C549" s="40"/>
      <c r="D549" s="69" t="s">
        <v>71</v>
      </c>
      <c r="E549" s="69">
        <v>77350</v>
      </c>
      <c r="F549" s="41">
        <v>0.1</v>
      </c>
      <c r="G549" s="36">
        <f>+E549*F549</f>
        <v>7735</v>
      </c>
      <c r="H549" s="37"/>
    </row>
    <row r="550" spans="1:8" ht="16.5" x14ac:dyDescent="0.3">
      <c r="A550" s="38"/>
      <c r="B550" s="39"/>
      <c r="C550" s="40"/>
      <c r="D550" s="69"/>
      <c r="E550" s="34"/>
      <c r="F550" s="41"/>
      <c r="G550" s="36"/>
      <c r="H550" s="37"/>
    </row>
    <row r="551" spans="1:8" ht="16.5" x14ac:dyDescent="0.3">
      <c r="A551" s="38"/>
      <c r="B551" s="39"/>
      <c r="C551" s="40"/>
      <c r="D551" s="69"/>
      <c r="E551" s="34"/>
      <c r="F551" s="41"/>
      <c r="G551" s="36"/>
      <c r="H551" s="37"/>
    </row>
    <row r="552" spans="1:8" ht="16.5" x14ac:dyDescent="0.3">
      <c r="A552" s="38"/>
      <c r="B552" s="39"/>
      <c r="C552" s="40"/>
      <c r="D552" s="69"/>
      <c r="E552" s="34"/>
      <c r="F552" s="41"/>
      <c r="G552" s="36"/>
      <c r="H552" s="37"/>
    </row>
    <row r="553" spans="1:8" ht="16.5" x14ac:dyDescent="0.3">
      <c r="A553" s="44" t="s">
        <v>14</v>
      </c>
      <c r="B553" s="45"/>
      <c r="C553" s="46"/>
      <c r="D553" s="42"/>
      <c r="E553" s="42"/>
      <c r="F553" s="47">
        <v>0.1</v>
      </c>
      <c r="G553" s="43">
        <f>F553*H580</f>
        <v>56118.521875000006</v>
      </c>
      <c r="H553" s="37"/>
    </row>
    <row r="554" spans="1:8" ht="17.25" thickBot="1" x14ac:dyDescent="0.35">
      <c r="A554" s="48"/>
      <c r="B554" s="49"/>
      <c r="C554" s="50"/>
      <c r="D554" s="51"/>
      <c r="E554" s="51"/>
      <c r="F554" s="52"/>
      <c r="G554" s="53"/>
      <c r="H554" s="54"/>
    </row>
    <row r="555" spans="1:8" ht="17.25" thickBot="1" x14ac:dyDescent="0.35">
      <c r="A555" s="12"/>
      <c r="B555" s="12"/>
      <c r="C555" s="12"/>
      <c r="D555" s="12"/>
      <c r="E555" s="12"/>
      <c r="F555" s="12"/>
      <c r="G555" s="55" t="s">
        <v>15</v>
      </c>
      <c r="H555" s="56">
        <f>SUM(G548:G554)</f>
        <v>123853.52187500001</v>
      </c>
    </row>
    <row r="556" spans="1:8" ht="17.25" thickBot="1" x14ac:dyDescent="0.35">
      <c r="A556" s="14" t="s">
        <v>16</v>
      </c>
      <c r="B556" s="14"/>
      <c r="C556" s="12"/>
      <c r="D556" s="12"/>
      <c r="E556" s="12"/>
      <c r="F556" s="12"/>
      <c r="G556" s="12"/>
      <c r="H556" s="13"/>
    </row>
    <row r="557" spans="1:8" ht="16.5" x14ac:dyDescent="0.3">
      <c r="A557" s="57" t="s">
        <v>7</v>
      </c>
      <c r="B557" s="58"/>
      <c r="C557" s="59"/>
      <c r="D557" s="26" t="s">
        <v>8</v>
      </c>
      <c r="E557" s="26" t="s">
        <v>17</v>
      </c>
      <c r="F557" s="26" t="s">
        <v>10</v>
      </c>
      <c r="G557" s="60" t="s">
        <v>11</v>
      </c>
      <c r="H557" s="29"/>
    </row>
    <row r="558" spans="1:8" ht="16.5" x14ac:dyDescent="0.3">
      <c r="A558" s="61" t="str">
        <f>+'[1]APUS BASICOS'!$B$9</f>
        <v>CONCRETO 3000 PSI</v>
      </c>
      <c r="B558" s="62"/>
      <c r="C558" s="63"/>
      <c r="D558" s="64" t="s">
        <v>33</v>
      </c>
      <c r="E558" s="65">
        <f>+'[1]APUS BASICOS'!$H$47</f>
        <v>653660</v>
      </c>
      <c r="F558" s="65">
        <f>1.4*1.06*0.15+1.4*0.63*0.15*2+0.76*0.63*0.15+0.76*0.35*0.15+0.91*0.76*0.15</f>
        <v>0.70265999999999984</v>
      </c>
      <c r="G558" s="67">
        <f>E558*F558</f>
        <v>459300.7355999999</v>
      </c>
      <c r="H558" s="37"/>
    </row>
    <row r="559" spans="1:8" ht="16.5" x14ac:dyDescent="0.3">
      <c r="A559" s="61" t="str">
        <f>+'[1]APUS BASICOS'!$B$159</f>
        <v>CONCRETO 2500 PSI</v>
      </c>
      <c r="B559" s="62"/>
      <c r="C559" s="63"/>
      <c r="D559" s="64" t="s">
        <v>33</v>
      </c>
      <c r="E559" s="65">
        <f>+'[1]APUS BASICOS'!$H$203</f>
        <v>615031</v>
      </c>
      <c r="F559" s="65">
        <f>1.4*1.06*0.05</f>
        <v>7.4200000000000002E-2</v>
      </c>
      <c r="G559" s="67">
        <f>E559*F559</f>
        <v>45635.300199999998</v>
      </c>
      <c r="H559" s="37"/>
    </row>
    <row r="560" spans="1:8" ht="16.5" x14ac:dyDescent="0.3">
      <c r="A560" s="61" t="s">
        <v>105</v>
      </c>
      <c r="B560" s="62"/>
      <c r="C560" s="63"/>
      <c r="D560" s="64" t="s">
        <v>18</v>
      </c>
      <c r="E560" s="65">
        <f>[1]recursos!E64</f>
        <v>330000</v>
      </c>
      <c r="F560" s="65">
        <v>1</v>
      </c>
      <c r="G560" s="67">
        <f>E560*F560</f>
        <v>330000</v>
      </c>
      <c r="H560" s="37"/>
    </row>
    <row r="561" spans="1:8" ht="16.5" x14ac:dyDescent="0.3">
      <c r="A561" s="61" t="s">
        <v>73</v>
      </c>
      <c r="B561" s="62"/>
      <c r="C561" s="63"/>
      <c r="D561" s="64" t="s">
        <v>66</v>
      </c>
      <c r="E561" s="65">
        <f>+'[1]APUS BASICOS'!$H$415</f>
        <v>10819</v>
      </c>
      <c r="F561" s="65">
        <f>6*1.93+6*0.9+5*3.91+6*3.02+3*2.21</f>
        <v>61.280000000000008</v>
      </c>
      <c r="G561" s="67">
        <f>E561*F561</f>
        <v>662988.32000000007</v>
      </c>
      <c r="H561" s="37"/>
    </row>
    <row r="562" spans="1:8" ht="16.5" x14ac:dyDescent="0.3">
      <c r="A562" s="61" t="s">
        <v>106</v>
      </c>
      <c r="B562" s="62"/>
      <c r="C562" s="63"/>
      <c r="D562" s="64" t="s">
        <v>18</v>
      </c>
      <c r="E562" s="65">
        <f>[1]recursos!E63</f>
        <v>136453.53</v>
      </c>
      <c r="F562" s="65">
        <v>1</v>
      </c>
      <c r="G562" s="67">
        <f>E562*F562</f>
        <v>136453.53</v>
      </c>
      <c r="H562" s="37"/>
    </row>
    <row r="563" spans="1:8" ht="16.5" x14ac:dyDescent="0.3">
      <c r="A563" s="61" t="s">
        <v>20</v>
      </c>
      <c r="B563" s="62"/>
      <c r="C563" s="63"/>
      <c r="D563" s="42"/>
      <c r="E563" s="42"/>
      <c r="F563" s="47">
        <v>0.05</v>
      </c>
      <c r="G563" s="75">
        <f>SUM(G558:G562)*F563</f>
        <v>81718.894290000011</v>
      </c>
      <c r="H563" s="37"/>
    </row>
    <row r="564" spans="1:8" ht="17.25" thickBot="1" x14ac:dyDescent="0.35">
      <c r="A564" s="76"/>
      <c r="B564" s="77"/>
      <c r="C564" s="78"/>
      <c r="D564" s="51"/>
      <c r="E564" s="51"/>
      <c r="F564" s="52"/>
      <c r="G564" s="79"/>
      <c r="H564" s="54"/>
    </row>
    <row r="565" spans="1:8" ht="17.25" thickBot="1" x14ac:dyDescent="0.35">
      <c r="A565" s="12"/>
      <c r="B565" s="12"/>
      <c r="C565" s="12"/>
      <c r="D565" s="12"/>
      <c r="E565" s="12"/>
      <c r="F565" s="12"/>
      <c r="G565" s="55" t="s">
        <v>15</v>
      </c>
      <c r="H565" s="56">
        <f>SUM(G558:G564)</f>
        <v>1716096.78009</v>
      </c>
    </row>
    <row r="566" spans="1:8" ht="17.25" thickBot="1" x14ac:dyDescent="0.35">
      <c r="A566" s="14" t="s">
        <v>21</v>
      </c>
      <c r="B566" s="14"/>
      <c r="C566" s="12"/>
      <c r="D566" s="12"/>
      <c r="E566" s="12"/>
      <c r="F566" s="12"/>
      <c r="G566" s="12"/>
      <c r="H566" s="13"/>
    </row>
    <row r="567" spans="1:8" ht="16.5" x14ac:dyDescent="0.3">
      <c r="A567" s="23" t="s">
        <v>22</v>
      </c>
      <c r="B567" s="25"/>
      <c r="C567" s="26" t="s">
        <v>23</v>
      </c>
      <c r="D567" s="26" t="s">
        <v>24</v>
      </c>
      <c r="E567" s="26" t="s">
        <v>25</v>
      </c>
      <c r="F567" s="26" t="s">
        <v>26</v>
      </c>
      <c r="G567" s="28" t="s">
        <v>11</v>
      </c>
      <c r="H567" s="29"/>
    </row>
    <row r="568" spans="1:8" ht="16.5" x14ac:dyDescent="0.3">
      <c r="A568" s="157"/>
      <c r="B568" s="158"/>
      <c r="C568" s="132"/>
      <c r="D568" s="133"/>
      <c r="E568" s="133"/>
      <c r="F568" s="134"/>
      <c r="G568" s="135"/>
      <c r="H568" s="37"/>
    </row>
    <row r="569" spans="1:8" ht="16.5" x14ac:dyDescent="0.3">
      <c r="A569" s="61"/>
      <c r="B569" s="63"/>
      <c r="C569" s="145"/>
      <c r="D569" s="81"/>
      <c r="E569" s="35"/>
      <c r="F569" s="82" t="s">
        <v>74</v>
      </c>
      <c r="G569" s="65"/>
      <c r="H569" s="37"/>
    </row>
    <row r="570" spans="1:8" ht="16.5" x14ac:dyDescent="0.3">
      <c r="A570" s="61"/>
      <c r="B570" s="63"/>
      <c r="C570" s="145"/>
      <c r="D570" s="64"/>
      <c r="E570" s="84"/>
      <c r="F570" s="41"/>
      <c r="G570" s="146"/>
      <c r="H570" s="37"/>
    </row>
    <row r="571" spans="1:8" ht="17.25" thickBot="1" x14ac:dyDescent="0.35">
      <c r="A571" s="48"/>
      <c r="B571" s="50"/>
      <c r="C571" s="50"/>
      <c r="D571" s="50"/>
      <c r="E571" s="50"/>
      <c r="F571" s="50"/>
      <c r="G571" s="85"/>
      <c r="H571" s="37"/>
    </row>
    <row r="572" spans="1:8" ht="17.25" thickBot="1" x14ac:dyDescent="0.35">
      <c r="A572" s="12"/>
      <c r="B572" s="12"/>
      <c r="C572" s="12"/>
      <c r="D572" s="12"/>
      <c r="E572" s="12"/>
      <c r="F572" s="12"/>
      <c r="G572" s="55" t="s">
        <v>15</v>
      </c>
      <c r="H572" s="56">
        <f>SUM(G568:G571)</f>
        <v>0</v>
      </c>
    </row>
    <row r="573" spans="1:8" ht="17.25" thickBot="1" x14ac:dyDescent="0.35">
      <c r="A573" s="14" t="s">
        <v>27</v>
      </c>
      <c r="B573" s="14"/>
      <c r="C573" s="12"/>
      <c r="D573" s="12"/>
      <c r="E573" s="12"/>
      <c r="F573" s="12"/>
      <c r="G573" s="12"/>
      <c r="H573" s="13"/>
    </row>
    <row r="574" spans="1:8" ht="16.5" x14ac:dyDescent="0.3">
      <c r="A574" s="86" t="s">
        <v>28</v>
      </c>
      <c r="B574" s="26"/>
      <c r="C574" s="26" t="s">
        <v>53</v>
      </c>
      <c r="D574" s="26" t="s">
        <v>30</v>
      </c>
      <c r="E574" s="27" t="s">
        <v>39</v>
      </c>
      <c r="F574" s="87" t="s">
        <v>37</v>
      </c>
      <c r="G574" s="60" t="s">
        <v>11</v>
      </c>
      <c r="H574" s="29"/>
    </row>
    <row r="575" spans="1:8" ht="16.5" x14ac:dyDescent="0.3">
      <c r="A575" s="61" t="str">
        <f>'[1]MANO DE OBRA'!C17</f>
        <v>CUADRILLA DE CONSTRUCCIÓN 1X1</v>
      </c>
      <c r="B575" s="63"/>
      <c r="C575" s="88">
        <f>'[1]MANO DE OBRA'!I17</f>
        <v>118625</v>
      </c>
      <c r="D575" s="89">
        <v>0.89229999999999998</v>
      </c>
      <c r="E575" s="65">
        <f>(100%+D575)*C575</f>
        <v>224474.08750000002</v>
      </c>
      <c r="F575" s="41">
        <v>0.4</v>
      </c>
      <c r="G575" s="36">
        <f>E575/F575</f>
        <v>561185.21875</v>
      </c>
      <c r="H575" s="37"/>
    </row>
    <row r="576" spans="1:8" ht="16.5" x14ac:dyDescent="0.3">
      <c r="A576" s="61"/>
      <c r="B576" s="63"/>
      <c r="C576" s="105"/>
      <c r="D576" s="89"/>
      <c r="E576" s="65"/>
      <c r="F576" s="41"/>
      <c r="G576" s="36"/>
      <c r="H576" s="37"/>
    </row>
    <row r="577" spans="1:8" ht="16.5" x14ac:dyDescent="0.3">
      <c r="A577" s="61"/>
      <c r="B577" s="63"/>
      <c r="C577" s="114"/>
      <c r="D577" s="64"/>
      <c r="E577" s="114"/>
      <c r="F577" s="41"/>
      <c r="G577" s="75"/>
      <c r="H577" s="37"/>
    </row>
    <row r="578" spans="1:8" ht="16.5" x14ac:dyDescent="0.3">
      <c r="A578" s="61"/>
      <c r="B578" s="63"/>
      <c r="C578" s="114"/>
      <c r="D578" s="64"/>
      <c r="E578" s="114"/>
      <c r="F578" s="41"/>
      <c r="G578" s="75"/>
      <c r="H578" s="37"/>
    </row>
    <row r="579" spans="1:8" ht="17.25" thickBot="1" x14ac:dyDescent="0.35">
      <c r="A579" s="76"/>
      <c r="B579" s="78"/>
      <c r="C579" s="78"/>
      <c r="D579" s="78"/>
      <c r="E579" s="78"/>
      <c r="F579" s="78"/>
      <c r="G579" s="77"/>
      <c r="H579" s="54"/>
    </row>
    <row r="580" spans="1:8" ht="17.25" thickBot="1" x14ac:dyDescent="0.35">
      <c r="A580" s="12"/>
      <c r="B580" s="12"/>
      <c r="C580" s="12"/>
      <c r="D580" s="12"/>
      <c r="E580" s="12"/>
      <c r="F580" s="12"/>
      <c r="G580" s="55" t="s">
        <v>15</v>
      </c>
      <c r="H580" s="56">
        <f>SUM(G575:G579)</f>
        <v>561185.21875</v>
      </c>
    </row>
    <row r="581" spans="1:8" ht="17.25" thickBot="1" x14ac:dyDescent="0.35">
      <c r="A581" s="12"/>
      <c r="B581" s="12"/>
      <c r="C581" s="12"/>
      <c r="D581" s="12"/>
      <c r="E581" s="12"/>
      <c r="F581" s="12"/>
      <c r="G581" s="91"/>
      <c r="H581" s="13"/>
    </row>
    <row r="582" spans="1:8" ht="17.25" thickBot="1" x14ac:dyDescent="0.35">
      <c r="A582" s="12"/>
      <c r="B582" s="12"/>
      <c r="C582" s="12"/>
      <c r="D582" s="12"/>
      <c r="E582" s="92" t="s">
        <v>31</v>
      </c>
      <c r="F582" s="93"/>
      <c r="G582" s="93"/>
      <c r="H582" s="170">
        <f>ROUND((H555+H565+H572+H580),0)</f>
        <v>2401136</v>
      </c>
    </row>
    <row r="583" spans="1:8" ht="16.5" x14ac:dyDescent="0.3">
      <c r="A583" s="12"/>
      <c r="B583" s="12"/>
      <c r="C583" s="12"/>
      <c r="D583" s="12"/>
      <c r="E583" s="92"/>
      <c r="F583" s="93"/>
      <c r="G583" s="93"/>
      <c r="H583" s="95"/>
    </row>
    <row r="584" spans="1:8" ht="16.5" x14ac:dyDescent="0.3">
      <c r="A584" s="12"/>
      <c r="B584" s="12"/>
      <c r="C584" s="12"/>
      <c r="D584" s="12"/>
      <c r="E584" s="92"/>
      <c r="F584" s="93"/>
      <c r="G584" s="93"/>
      <c r="H584" s="95"/>
    </row>
    <row r="585" spans="1:8" ht="16.5" x14ac:dyDescent="0.3">
      <c r="A585" s="12"/>
      <c r="B585" s="12"/>
      <c r="C585" s="12"/>
      <c r="D585" s="12"/>
      <c r="E585" s="92"/>
      <c r="F585" s="93"/>
      <c r="G585" s="93"/>
      <c r="H585" s="95"/>
    </row>
    <row r="586" spans="1:8" ht="16.5" x14ac:dyDescent="0.3">
      <c r="A586" s="12"/>
      <c r="B586" s="12"/>
      <c r="C586" s="12"/>
      <c r="D586" s="12"/>
      <c r="E586" s="92"/>
      <c r="F586" s="93"/>
      <c r="G586" s="93"/>
      <c r="H586" s="95"/>
    </row>
    <row r="587" spans="1:8" ht="16.5" x14ac:dyDescent="0.3">
      <c r="A587" s="15"/>
      <c r="B587" s="12"/>
      <c r="C587" s="12"/>
      <c r="D587" s="12"/>
      <c r="E587" s="92"/>
      <c r="F587" s="93"/>
      <c r="G587" s="93"/>
      <c r="H587" s="95"/>
    </row>
    <row r="588" spans="1:8" ht="17.25" thickBot="1" x14ac:dyDescent="0.35">
      <c r="A588" s="15"/>
      <c r="B588" s="12"/>
      <c r="C588" s="12"/>
      <c r="D588" s="12"/>
      <c r="E588" s="92"/>
      <c r="F588" s="93"/>
      <c r="G588" s="93"/>
      <c r="H588" s="95"/>
    </row>
    <row r="589" spans="1:8" x14ac:dyDescent="0.2">
      <c r="A589" s="5" t="s">
        <v>1</v>
      </c>
      <c r="B589" s="6"/>
      <c r="C589" s="6"/>
      <c r="D589" s="6"/>
      <c r="E589" s="6"/>
      <c r="F589" s="6"/>
      <c r="G589" s="6"/>
      <c r="H589" s="7"/>
    </row>
    <row r="590" spans="1:8" ht="15" thickBot="1" x14ac:dyDescent="0.25">
      <c r="A590" s="8"/>
      <c r="B590" s="9"/>
      <c r="C590" s="9"/>
      <c r="D590" s="9"/>
      <c r="E590" s="9"/>
      <c r="F590" s="9"/>
      <c r="G590" s="9"/>
      <c r="H590" s="10"/>
    </row>
    <row r="591" spans="1:8" ht="16.5" x14ac:dyDescent="0.3">
      <c r="A591" s="15"/>
      <c r="B591" s="12"/>
      <c r="C591" s="12"/>
      <c r="D591" s="12"/>
      <c r="E591" s="92"/>
      <c r="F591" s="93"/>
      <c r="G591" s="93"/>
      <c r="H591" s="95"/>
    </row>
    <row r="592" spans="1:8" ht="16.5" x14ac:dyDescent="0.3">
      <c r="A592" s="11"/>
      <c r="B592" s="14"/>
      <c r="C592" s="12"/>
      <c r="D592" s="15"/>
      <c r="E592" s="14"/>
      <c r="F592" s="15"/>
      <c r="G592" s="14"/>
      <c r="H592" s="13"/>
    </row>
    <row r="593" spans="1:8" ht="15.75" x14ac:dyDescent="0.2">
      <c r="A593" s="16" t="s">
        <v>2</v>
      </c>
      <c r="B593" s="107" t="str">
        <f>'[1]PRESUPUESTO OFICIAL (Entidad)'!G50</f>
        <v>construccion cuneta lateral perimetral en concreto de 21 MPa. - Reforzada</v>
      </c>
      <c r="C593" s="107"/>
      <c r="D593" s="107"/>
      <c r="E593" s="107"/>
      <c r="F593" s="107"/>
      <c r="G593" s="19" t="s">
        <v>3</v>
      </c>
      <c r="H593" s="20" t="s">
        <v>107</v>
      </c>
    </row>
    <row r="594" spans="1:8" ht="16.5" x14ac:dyDescent="0.3">
      <c r="A594" s="11"/>
      <c r="B594" s="107"/>
      <c r="C594" s="107"/>
      <c r="D594" s="107"/>
      <c r="E594" s="107"/>
      <c r="F594" s="107"/>
      <c r="G594" s="19" t="s">
        <v>4</v>
      </c>
      <c r="H594" s="20" t="s">
        <v>55</v>
      </c>
    </row>
    <row r="595" spans="1:8" ht="16.5" x14ac:dyDescent="0.3">
      <c r="A595" s="15"/>
      <c r="B595" s="12"/>
      <c r="C595" s="12"/>
      <c r="D595" s="12"/>
      <c r="E595" s="92"/>
      <c r="F595" s="93"/>
      <c r="G595" s="93"/>
      <c r="H595" s="95"/>
    </row>
    <row r="596" spans="1:8" ht="16.5" x14ac:dyDescent="0.3">
      <c r="A596" s="14"/>
      <c r="B596" s="14"/>
      <c r="C596" s="12"/>
      <c r="D596" s="14"/>
      <c r="E596" s="14"/>
      <c r="F596" s="14"/>
      <c r="G596" s="14"/>
      <c r="H596" s="13"/>
    </row>
    <row r="597" spans="1:8" ht="17.25" thickBot="1" x14ac:dyDescent="0.35">
      <c r="A597" s="14" t="s">
        <v>6</v>
      </c>
      <c r="B597" s="14"/>
      <c r="C597" s="12"/>
      <c r="D597" s="12"/>
      <c r="E597" s="12"/>
      <c r="F597" s="12"/>
      <c r="G597" s="12"/>
      <c r="H597" s="13"/>
    </row>
    <row r="598" spans="1:8" ht="16.5" x14ac:dyDescent="0.3">
      <c r="A598" s="23" t="s">
        <v>7</v>
      </c>
      <c r="B598" s="24"/>
      <c r="C598" s="25"/>
      <c r="D598" s="26" t="s">
        <v>36</v>
      </c>
      <c r="E598" s="27" t="s">
        <v>9</v>
      </c>
      <c r="F598" s="26" t="s">
        <v>37</v>
      </c>
      <c r="G598" s="28" t="s">
        <v>11</v>
      </c>
      <c r="H598" s="29"/>
    </row>
    <row r="599" spans="1:8" ht="16.5" x14ac:dyDescent="0.3">
      <c r="A599" s="30" t="s">
        <v>70</v>
      </c>
      <c r="B599" s="31"/>
      <c r="C599" s="32"/>
      <c r="D599" s="69" t="s">
        <v>71</v>
      </c>
      <c r="E599" s="69">
        <v>10000</v>
      </c>
      <c r="F599" s="41">
        <v>9</v>
      </c>
      <c r="G599" s="36">
        <f>+E599*F599</f>
        <v>90000</v>
      </c>
      <c r="H599" s="37"/>
    </row>
    <row r="600" spans="1:8" ht="16.5" x14ac:dyDescent="0.3">
      <c r="A600" s="38" t="s">
        <v>104</v>
      </c>
      <c r="B600" s="39"/>
      <c r="C600" s="40"/>
      <c r="D600" s="69" t="s">
        <v>71</v>
      </c>
      <c r="E600" s="69">
        <v>77350</v>
      </c>
      <c r="F600" s="41">
        <v>0.1</v>
      </c>
      <c r="G600" s="36">
        <f>+E600*F600</f>
        <v>7735</v>
      </c>
      <c r="H600" s="37"/>
    </row>
    <row r="601" spans="1:8" ht="16.5" x14ac:dyDescent="0.3">
      <c r="A601" s="38"/>
      <c r="B601" s="39"/>
      <c r="C601" s="40"/>
      <c r="D601" s="69"/>
      <c r="E601" s="34"/>
      <c r="F601" s="41"/>
      <c r="G601" s="36"/>
      <c r="H601" s="37"/>
    </row>
    <row r="602" spans="1:8" ht="16.5" x14ac:dyDescent="0.3">
      <c r="A602" s="38"/>
      <c r="B602" s="39"/>
      <c r="C602" s="40"/>
      <c r="D602" s="69"/>
      <c r="E602" s="34"/>
      <c r="F602" s="41"/>
      <c r="G602" s="36"/>
      <c r="H602" s="37"/>
    </row>
    <row r="603" spans="1:8" ht="16.5" x14ac:dyDescent="0.3">
      <c r="A603" s="38"/>
      <c r="B603" s="39"/>
      <c r="C603" s="40"/>
      <c r="D603" s="69"/>
      <c r="E603" s="34"/>
      <c r="F603" s="41"/>
      <c r="G603" s="36"/>
      <c r="H603" s="37"/>
    </row>
    <row r="604" spans="1:8" ht="16.5" x14ac:dyDescent="0.3">
      <c r="A604" s="44" t="s">
        <v>14</v>
      </c>
      <c r="B604" s="45"/>
      <c r="C604" s="46"/>
      <c r="D604" s="42"/>
      <c r="E604" s="42"/>
      <c r="F604" s="47">
        <v>0.1</v>
      </c>
      <c r="G604" s="43">
        <f>F604*H631</f>
        <v>44894.817500000005</v>
      </c>
      <c r="H604" s="37"/>
    </row>
    <row r="605" spans="1:8" ht="17.25" thickBot="1" x14ac:dyDescent="0.35">
      <c r="A605" s="48"/>
      <c r="B605" s="49"/>
      <c r="C605" s="50"/>
      <c r="D605" s="51"/>
      <c r="E605" s="51"/>
      <c r="F605" s="52"/>
      <c r="G605" s="53"/>
      <c r="H605" s="54"/>
    </row>
    <row r="606" spans="1:8" ht="17.25" thickBot="1" x14ac:dyDescent="0.35">
      <c r="A606" s="12"/>
      <c r="B606" s="12"/>
      <c r="C606" s="12"/>
      <c r="D606" s="12"/>
      <c r="E606" s="12"/>
      <c r="F606" s="12"/>
      <c r="G606" s="55" t="s">
        <v>15</v>
      </c>
      <c r="H606" s="56">
        <f>SUM(G599:G605)</f>
        <v>142629.8175</v>
      </c>
    </row>
    <row r="607" spans="1:8" ht="17.25" thickBot="1" x14ac:dyDescent="0.35">
      <c r="A607" s="14" t="s">
        <v>16</v>
      </c>
      <c r="B607" s="14"/>
      <c r="C607" s="12"/>
      <c r="D607" s="12"/>
      <c r="E607" s="12"/>
      <c r="F607" s="12"/>
      <c r="G607" s="12"/>
      <c r="H607" s="13"/>
    </row>
    <row r="608" spans="1:8" ht="16.5" x14ac:dyDescent="0.3">
      <c r="A608" s="57" t="s">
        <v>7</v>
      </c>
      <c r="B608" s="58"/>
      <c r="C608" s="59"/>
      <c r="D608" s="26" t="s">
        <v>8</v>
      </c>
      <c r="E608" s="26" t="s">
        <v>17</v>
      </c>
      <c r="F608" s="26" t="s">
        <v>10</v>
      </c>
      <c r="G608" s="60" t="s">
        <v>11</v>
      </c>
      <c r="H608" s="29"/>
    </row>
    <row r="609" spans="1:8" ht="16.5" x14ac:dyDescent="0.3">
      <c r="A609" s="61" t="str">
        <f>+'[1]APUS BASICOS'!$B$9</f>
        <v>CONCRETO 3000 PSI</v>
      </c>
      <c r="B609" s="62"/>
      <c r="C609" s="63"/>
      <c r="D609" s="64" t="s">
        <v>33</v>
      </c>
      <c r="E609" s="65">
        <f>+'[1]APUS BASICOS'!$H$47</f>
        <v>653660</v>
      </c>
      <c r="F609" s="65">
        <f>0.6*0.1+0.7*0.1*2+0.06*0.1*2</f>
        <v>0.21199999999999999</v>
      </c>
      <c r="G609" s="67">
        <f>E609*F609</f>
        <v>138575.91999999998</v>
      </c>
      <c r="H609" s="37"/>
    </row>
    <row r="610" spans="1:8" ht="16.5" x14ac:dyDescent="0.3">
      <c r="A610" s="61" t="str">
        <f>+'[1]APUS BASICOS'!$B$159</f>
        <v>CONCRETO 2500 PSI</v>
      </c>
      <c r="B610" s="62"/>
      <c r="C610" s="63"/>
      <c r="D610" s="64" t="s">
        <v>33</v>
      </c>
      <c r="E610" s="65">
        <f>+'[1]APUS BASICOS'!$H$203</f>
        <v>615031</v>
      </c>
      <c r="F610" s="65">
        <f>0.6*0.05</f>
        <v>0.03</v>
      </c>
      <c r="G610" s="67">
        <f>E610*F610</f>
        <v>18450.93</v>
      </c>
      <c r="H610" s="37"/>
    </row>
    <row r="611" spans="1:8" ht="16.5" x14ac:dyDescent="0.3">
      <c r="A611" s="61" t="s">
        <v>108</v>
      </c>
      <c r="B611" s="62"/>
      <c r="C611" s="63"/>
      <c r="D611" s="64" t="s">
        <v>18</v>
      </c>
      <c r="E611" s="65">
        <f>+[1]recursos!E65</f>
        <v>60000</v>
      </c>
      <c r="F611" s="65">
        <v>2.5</v>
      </c>
      <c r="G611" s="67">
        <f>E611*F611</f>
        <v>150000</v>
      </c>
      <c r="H611" s="37"/>
    </row>
    <row r="612" spans="1:8" ht="16.5" x14ac:dyDescent="0.3">
      <c r="A612" s="61" t="s">
        <v>102</v>
      </c>
      <c r="B612" s="62"/>
      <c r="C612" s="63"/>
      <c r="D612" s="64" t="s">
        <v>66</v>
      </c>
      <c r="E612" s="65">
        <f>+'[1]APUS BASICOS'!$H$415</f>
        <v>10819</v>
      </c>
      <c r="F612" s="65">
        <f>+(1/0.15)*(1.9+0.46*2)</f>
        <v>18.8</v>
      </c>
      <c r="G612" s="67">
        <f>E612*F612</f>
        <v>203397.2</v>
      </c>
      <c r="H612" s="37"/>
    </row>
    <row r="613" spans="1:8" ht="16.5" x14ac:dyDescent="0.3">
      <c r="A613" s="61"/>
      <c r="B613" s="62"/>
      <c r="C613" s="63"/>
      <c r="D613" s="64"/>
      <c r="E613" s="65"/>
      <c r="F613" s="65"/>
      <c r="G613" s="67"/>
      <c r="H613" s="37"/>
    </row>
    <row r="614" spans="1:8" ht="16.5" x14ac:dyDescent="0.3">
      <c r="A614" s="61" t="s">
        <v>20</v>
      </c>
      <c r="B614" s="62"/>
      <c r="C614" s="63"/>
      <c r="D614" s="42"/>
      <c r="E614" s="42"/>
      <c r="F614" s="47">
        <v>0.05</v>
      </c>
      <c r="G614" s="75">
        <f>SUM(G609:G613)*F614</f>
        <v>25521.202499999999</v>
      </c>
      <c r="H614" s="37"/>
    </row>
    <row r="615" spans="1:8" ht="17.25" thickBot="1" x14ac:dyDescent="0.35">
      <c r="A615" s="76"/>
      <c r="B615" s="77"/>
      <c r="C615" s="78"/>
      <c r="D615" s="51"/>
      <c r="E615" s="51"/>
      <c r="F615" s="52"/>
      <c r="G615" s="79"/>
      <c r="H615" s="54"/>
    </row>
    <row r="616" spans="1:8" ht="17.25" thickBot="1" x14ac:dyDescent="0.35">
      <c r="A616" s="12"/>
      <c r="B616" s="12"/>
      <c r="C616" s="12"/>
      <c r="D616" s="12"/>
      <c r="E616" s="12"/>
      <c r="F616" s="12"/>
      <c r="G616" s="55" t="s">
        <v>15</v>
      </c>
      <c r="H616" s="56">
        <f>SUM(G609:G615)</f>
        <v>535945.25249999994</v>
      </c>
    </row>
    <row r="617" spans="1:8" ht="17.25" thickBot="1" x14ac:dyDescent="0.35">
      <c r="A617" s="14" t="s">
        <v>21</v>
      </c>
      <c r="B617" s="14"/>
      <c r="C617" s="12"/>
      <c r="D617" s="12"/>
      <c r="E617" s="12"/>
      <c r="F617" s="12"/>
      <c r="G617" s="12"/>
      <c r="H617" s="13"/>
    </row>
    <row r="618" spans="1:8" ht="16.5" x14ac:dyDescent="0.3">
      <c r="A618" s="23" t="s">
        <v>22</v>
      </c>
      <c r="B618" s="25"/>
      <c r="C618" s="26" t="s">
        <v>23</v>
      </c>
      <c r="D618" s="26" t="s">
        <v>24</v>
      </c>
      <c r="E618" s="26" t="s">
        <v>25</v>
      </c>
      <c r="F618" s="26" t="s">
        <v>26</v>
      </c>
      <c r="G618" s="28" t="s">
        <v>11</v>
      </c>
      <c r="H618" s="29"/>
    </row>
    <row r="619" spans="1:8" ht="16.5" x14ac:dyDescent="0.3">
      <c r="A619" s="157"/>
      <c r="B619" s="158"/>
      <c r="C619" s="132"/>
      <c r="D619" s="133"/>
      <c r="E619" s="133"/>
      <c r="F619" s="134"/>
      <c r="G619" s="135"/>
      <c r="H619" s="37"/>
    </row>
    <row r="620" spans="1:8" ht="16.5" x14ac:dyDescent="0.3">
      <c r="A620" s="61"/>
      <c r="B620" s="63"/>
      <c r="C620" s="145"/>
      <c r="D620" s="81"/>
      <c r="E620" s="35"/>
      <c r="F620" s="82" t="s">
        <v>74</v>
      </c>
      <c r="G620" s="65"/>
      <c r="H620" s="37"/>
    </row>
    <row r="621" spans="1:8" ht="16.5" x14ac:dyDescent="0.3">
      <c r="A621" s="61"/>
      <c r="B621" s="63"/>
      <c r="C621" s="145"/>
      <c r="D621" s="64"/>
      <c r="E621" s="84"/>
      <c r="F621" s="41"/>
      <c r="G621" s="146"/>
      <c r="H621" s="37"/>
    </row>
    <row r="622" spans="1:8" ht="17.25" thickBot="1" x14ac:dyDescent="0.35">
      <c r="A622" s="48"/>
      <c r="B622" s="50"/>
      <c r="C622" s="50"/>
      <c r="D622" s="50"/>
      <c r="E622" s="50"/>
      <c r="F622" s="50"/>
      <c r="G622" s="85"/>
      <c r="H622" s="37"/>
    </row>
    <row r="623" spans="1:8" ht="17.25" thickBot="1" x14ac:dyDescent="0.35">
      <c r="A623" s="12"/>
      <c r="B623" s="12"/>
      <c r="C623" s="12"/>
      <c r="D623" s="12"/>
      <c r="E623" s="12"/>
      <c r="F623" s="12"/>
      <c r="G623" s="55" t="s">
        <v>15</v>
      </c>
      <c r="H623" s="56">
        <f>SUM(G619:G622)</f>
        <v>0</v>
      </c>
    </row>
    <row r="624" spans="1:8" ht="17.25" thickBot="1" x14ac:dyDescent="0.35">
      <c r="A624" s="14" t="s">
        <v>27</v>
      </c>
      <c r="B624" s="14"/>
      <c r="C624" s="12"/>
      <c r="D624" s="12"/>
      <c r="E624" s="12"/>
      <c r="F624" s="12"/>
      <c r="G624" s="12"/>
      <c r="H624" s="13"/>
    </row>
    <row r="625" spans="1:8" ht="16.5" x14ac:dyDescent="0.3">
      <c r="A625" s="86" t="s">
        <v>28</v>
      </c>
      <c r="B625" s="26"/>
      <c r="C625" s="26" t="s">
        <v>53</v>
      </c>
      <c r="D625" s="26" t="s">
        <v>30</v>
      </c>
      <c r="E625" s="27" t="s">
        <v>39</v>
      </c>
      <c r="F625" s="87" t="s">
        <v>37</v>
      </c>
      <c r="G625" s="60" t="s">
        <v>11</v>
      </c>
      <c r="H625" s="29"/>
    </row>
    <row r="626" spans="1:8" ht="16.5" x14ac:dyDescent="0.3">
      <c r="A626" s="61" t="str">
        <f>'[1]MANO DE OBRA'!C17</f>
        <v>CUADRILLA DE CONSTRUCCIÓN 1X1</v>
      </c>
      <c r="B626" s="63"/>
      <c r="C626" s="88">
        <f>'[1]MANO DE OBRA'!I17</f>
        <v>118625</v>
      </c>
      <c r="D626" s="89">
        <v>0.89229999999999998</v>
      </c>
      <c r="E626" s="65">
        <f>(100%+D626)*C626</f>
        <v>224474.08750000002</v>
      </c>
      <c r="F626" s="80">
        <v>0.5</v>
      </c>
      <c r="G626" s="36">
        <f>E626/F626</f>
        <v>448948.17500000005</v>
      </c>
      <c r="H626" s="37"/>
    </row>
    <row r="627" spans="1:8" ht="16.5" x14ac:dyDescent="0.3">
      <c r="A627" s="61"/>
      <c r="B627" s="63"/>
      <c r="C627" s="105"/>
      <c r="D627" s="89"/>
      <c r="E627" s="65"/>
      <c r="F627" s="41"/>
      <c r="G627" s="36"/>
      <c r="H627" s="37"/>
    </row>
    <row r="628" spans="1:8" ht="16.5" x14ac:dyDescent="0.3">
      <c r="A628" s="61"/>
      <c r="B628" s="63"/>
      <c r="C628" s="114"/>
      <c r="D628" s="64"/>
      <c r="E628" s="114"/>
      <c r="F628" s="41"/>
      <c r="G628" s="75"/>
      <c r="H628" s="37"/>
    </row>
    <row r="629" spans="1:8" ht="16.5" x14ac:dyDescent="0.3">
      <c r="A629" s="61"/>
      <c r="B629" s="63"/>
      <c r="C629" s="114"/>
      <c r="D629" s="64"/>
      <c r="E629" s="114"/>
      <c r="F629" s="41"/>
      <c r="G629" s="75"/>
      <c r="H629" s="37"/>
    </row>
    <row r="630" spans="1:8" ht="17.25" thickBot="1" x14ac:dyDescent="0.35">
      <c r="A630" s="76"/>
      <c r="B630" s="78"/>
      <c r="C630" s="78"/>
      <c r="D630" s="78"/>
      <c r="E630" s="78"/>
      <c r="F630" s="78"/>
      <c r="G630" s="77"/>
      <c r="H630" s="54"/>
    </row>
    <row r="631" spans="1:8" ht="17.25" thickBot="1" x14ac:dyDescent="0.35">
      <c r="A631" s="12"/>
      <c r="B631" s="12"/>
      <c r="C631" s="12"/>
      <c r="D631" s="12"/>
      <c r="E631" s="12"/>
      <c r="F631" s="12"/>
      <c r="G631" s="55" t="s">
        <v>15</v>
      </c>
      <c r="H631" s="56">
        <f>SUM(G626:G630)</f>
        <v>448948.17500000005</v>
      </c>
    </row>
    <row r="632" spans="1:8" ht="17.25" thickBot="1" x14ac:dyDescent="0.35">
      <c r="A632" s="12"/>
      <c r="B632" s="12"/>
      <c r="C632" s="12"/>
      <c r="D632" s="12"/>
      <c r="E632" s="12"/>
      <c r="F632" s="12"/>
      <c r="G632" s="91"/>
      <c r="H632" s="13"/>
    </row>
    <row r="633" spans="1:8" ht="17.25" thickBot="1" x14ac:dyDescent="0.35">
      <c r="A633" s="12"/>
      <c r="B633" s="12"/>
      <c r="C633" s="12"/>
      <c r="D633" s="12"/>
      <c r="E633" s="92" t="s">
        <v>31</v>
      </c>
      <c r="F633" s="93"/>
      <c r="G633" s="93"/>
      <c r="H633" s="170">
        <f>ROUND((H606+H616+H623+H631),0)</f>
        <v>1127523</v>
      </c>
    </row>
    <row r="634" spans="1:8" ht="16.5" x14ac:dyDescent="0.3">
      <c r="A634" s="12"/>
      <c r="B634" s="12"/>
      <c r="C634" s="12"/>
      <c r="D634" s="12"/>
      <c r="E634" s="92"/>
      <c r="F634" s="93"/>
      <c r="G634" s="93"/>
      <c r="H634" s="95"/>
    </row>
    <row r="635" spans="1:8" ht="16.5" x14ac:dyDescent="0.3">
      <c r="A635" s="15"/>
      <c r="B635" s="12"/>
      <c r="C635" s="12"/>
      <c r="D635" s="12"/>
      <c r="E635" s="92"/>
      <c r="F635" s="93"/>
      <c r="G635" s="93"/>
      <c r="H635" s="95"/>
    </row>
    <row r="638" spans="1:8" ht="15" thickBot="1" x14ac:dyDescent="0.25"/>
    <row r="639" spans="1:8" x14ac:dyDescent="0.2">
      <c r="A639" s="5" t="s">
        <v>1</v>
      </c>
      <c r="B639" s="6"/>
      <c r="C639" s="6"/>
      <c r="D639" s="6"/>
      <c r="E639" s="6"/>
      <c r="F639" s="6"/>
      <c r="G639" s="6"/>
      <c r="H639" s="7"/>
    </row>
    <row r="640" spans="1:8" ht="15" thickBot="1" x14ac:dyDescent="0.25">
      <c r="A640" s="8"/>
      <c r="B640" s="9"/>
      <c r="C640" s="9"/>
      <c r="D640" s="9"/>
      <c r="E640" s="9"/>
      <c r="F640" s="9"/>
      <c r="G640" s="9"/>
      <c r="H640" s="10"/>
    </row>
    <row r="641" spans="1:8" ht="16.5" x14ac:dyDescent="0.3">
      <c r="A641" s="11"/>
      <c r="B641" s="12"/>
      <c r="C641" s="12"/>
      <c r="D641" s="12"/>
      <c r="E641" s="12"/>
      <c r="F641" s="12"/>
      <c r="G641" s="12"/>
      <c r="H641" s="13"/>
    </row>
    <row r="642" spans="1:8" ht="16.5" x14ac:dyDescent="0.3">
      <c r="A642" s="11"/>
      <c r="B642" s="14"/>
      <c r="C642" s="12"/>
      <c r="D642" s="15"/>
      <c r="E642" s="14"/>
      <c r="F642" s="15"/>
      <c r="G642" s="14"/>
      <c r="H642" s="13"/>
    </row>
    <row r="643" spans="1:8" ht="15.75" x14ac:dyDescent="0.2">
      <c r="A643" s="16" t="s">
        <v>2</v>
      </c>
      <c r="B643" s="107" t="str">
        <f>+'[1]PRESUPUESTO OFICIAL (Entidad)'!G51</f>
        <v>Suministro e instalación  de material granular</v>
      </c>
      <c r="C643" s="107"/>
      <c r="D643" s="107"/>
      <c r="E643" s="107"/>
      <c r="F643" s="107"/>
      <c r="G643" s="19" t="s">
        <v>3</v>
      </c>
      <c r="H643" s="20" t="s">
        <v>109</v>
      </c>
    </row>
    <row r="644" spans="1:8" ht="16.5" x14ac:dyDescent="0.3">
      <c r="A644" s="11"/>
      <c r="B644" s="107"/>
      <c r="C644" s="107"/>
      <c r="D644" s="107"/>
      <c r="E644" s="107"/>
      <c r="F644" s="107"/>
      <c r="G644" s="19" t="s">
        <v>4</v>
      </c>
      <c r="H644" s="20" t="s">
        <v>33</v>
      </c>
    </row>
    <row r="645" spans="1:8" ht="16.5" x14ac:dyDescent="0.3">
      <c r="A645" s="11"/>
      <c r="B645" s="120"/>
      <c r="C645" s="120"/>
      <c r="D645" s="120"/>
      <c r="E645" s="120"/>
      <c r="F645" s="120"/>
      <c r="G645" s="14"/>
      <c r="H645" s="22"/>
    </row>
    <row r="646" spans="1:8" ht="16.5" x14ac:dyDescent="0.3">
      <c r="A646" s="14"/>
      <c r="B646" s="14"/>
      <c r="C646" s="12"/>
      <c r="D646" s="14"/>
      <c r="E646" s="14"/>
      <c r="F646" s="14"/>
      <c r="G646" s="14"/>
      <c r="H646" s="13"/>
    </row>
    <row r="647" spans="1:8" ht="17.25" thickBot="1" x14ac:dyDescent="0.35">
      <c r="A647" s="14" t="s">
        <v>6</v>
      </c>
      <c r="B647" s="14"/>
      <c r="C647" s="12"/>
      <c r="D647" s="12"/>
      <c r="E647" s="12"/>
      <c r="F647" s="12"/>
      <c r="G647" s="12"/>
      <c r="H647" s="13"/>
    </row>
    <row r="648" spans="1:8" ht="16.5" x14ac:dyDescent="0.3">
      <c r="A648" s="23" t="s">
        <v>7</v>
      </c>
      <c r="B648" s="24"/>
      <c r="C648" s="25"/>
      <c r="D648" s="26" t="s">
        <v>36</v>
      </c>
      <c r="E648" s="27" t="s">
        <v>9</v>
      </c>
      <c r="F648" s="26" t="s">
        <v>37</v>
      </c>
      <c r="G648" s="28" t="s">
        <v>11</v>
      </c>
      <c r="H648" s="29"/>
    </row>
    <row r="649" spans="1:8" ht="16.5" x14ac:dyDescent="0.3">
      <c r="A649" s="61" t="str">
        <f>[1]recursos!$B$18</f>
        <v>CARROTANQUE DE AGUA</v>
      </c>
      <c r="B649" s="31"/>
      <c r="C649" s="32"/>
      <c r="D649" s="33" t="s">
        <v>41</v>
      </c>
      <c r="E649" s="34">
        <f>[1]recursos!$E$18</f>
        <v>405000</v>
      </c>
      <c r="F649" s="35">
        <v>0.03</v>
      </c>
      <c r="G649" s="36">
        <f>E649*F649</f>
        <v>12150</v>
      </c>
      <c r="H649" s="37"/>
    </row>
    <row r="650" spans="1:8" ht="16.5" x14ac:dyDescent="0.3">
      <c r="A650" s="61" t="str">
        <f>[1]recursos!$B$17</f>
        <v>RODILLO BILICÍNDRICO</v>
      </c>
      <c r="B650" s="39"/>
      <c r="C650" s="40"/>
      <c r="D650" s="33" t="s">
        <v>34</v>
      </c>
      <c r="E650" s="34">
        <f>[1]recursos!$E$17</f>
        <v>496800</v>
      </c>
      <c r="F650" s="35">
        <v>0.01</v>
      </c>
      <c r="G650" s="36">
        <f>E650*F650</f>
        <v>4968</v>
      </c>
      <c r="H650" s="37"/>
    </row>
    <row r="651" spans="1:8" ht="16.5" x14ac:dyDescent="0.3">
      <c r="A651" s="30" t="str">
        <f>[1]recursos!$B$13</f>
        <v>MOTONIVELADORA</v>
      </c>
      <c r="B651" s="39"/>
      <c r="C651" s="40"/>
      <c r="D651" s="33" t="s">
        <v>34</v>
      </c>
      <c r="E651" s="34">
        <f>[1]recursos!$E$13</f>
        <v>195000</v>
      </c>
      <c r="F651" s="35">
        <v>0.01</v>
      </c>
      <c r="G651" s="36">
        <f>E651*F651</f>
        <v>1950</v>
      </c>
      <c r="H651" s="37"/>
    </row>
    <row r="652" spans="1:8" ht="16.5" x14ac:dyDescent="0.3">
      <c r="A652" s="113"/>
      <c r="B652" s="39"/>
      <c r="C652" s="40"/>
      <c r="D652" s="42"/>
      <c r="E652" s="42"/>
      <c r="F652" s="41"/>
      <c r="G652" s="43"/>
      <c r="H652" s="37"/>
    </row>
    <row r="653" spans="1:8" ht="16.5" x14ac:dyDescent="0.3">
      <c r="A653" s="113"/>
      <c r="B653" s="39"/>
      <c r="C653" s="40"/>
      <c r="D653" s="42"/>
      <c r="E653" s="42"/>
      <c r="F653" s="41"/>
      <c r="G653" s="43"/>
      <c r="H653" s="37"/>
    </row>
    <row r="654" spans="1:8" ht="16.5" x14ac:dyDescent="0.3">
      <c r="A654" s="44" t="s">
        <v>14</v>
      </c>
      <c r="B654" s="45"/>
      <c r="C654" s="46"/>
      <c r="D654" s="42"/>
      <c r="E654" s="42"/>
      <c r="F654" s="47">
        <v>0.1</v>
      </c>
      <c r="G654" s="43">
        <f>F654*H680</f>
        <v>4938.4299250000013</v>
      </c>
      <c r="H654" s="37"/>
    </row>
    <row r="655" spans="1:8" ht="17.25" thickBot="1" x14ac:dyDescent="0.35">
      <c r="A655" s="48"/>
      <c r="B655" s="49"/>
      <c r="C655" s="50"/>
      <c r="D655" s="51"/>
      <c r="E655" s="51"/>
      <c r="F655" s="52"/>
      <c r="G655" s="53"/>
      <c r="H655" s="54"/>
    </row>
    <row r="656" spans="1:8" ht="17.25" thickBot="1" x14ac:dyDescent="0.35">
      <c r="A656" s="12"/>
      <c r="B656" s="12"/>
      <c r="C656" s="12"/>
      <c r="D656" s="12"/>
      <c r="E656" s="12"/>
      <c r="F656" s="12"/>
      <c r="G656" s="55" t="s">
        <v>15</v>
      </c>
      <c r="H656" s="56">
        <f>SUM(G649:G655)</f>
        <v>24006.429925</v>
      </c>
    </row>
    <row r="657" spans="1:8" ht="17.25" thickBot="1" x14ac:dyDescent="0.35">
      <c r="A657" s="14" t="s">
        <v>16</v>
      </c>
      <c r="B657" s="14"/>
      <c r="C657" s="12"/>
      <c r="D657" s="12"/>
      <c r="E657" s="12"/>
      <c r="F657" s="12"/>
      <c r="G657" s="12"/>
      <c r="H657" s="13"/>
    </row>
    <row r="658" spans="1:8" ht="16.5" x14ac:dyDescent="0.3">
      <c r="A658" s="57" t="s">
        <v>7</v>
      </c>
      <c r="B658" s="58"/>
      <c r="C658" s="59"/>
      <c r="D658" s="26" t="s">
        <v>8</v>
      </c>
      <c r="E658" s="26" t="s">
        <v>17</v>
      </c>
      <c r="F658" s="26" t="s">
        <v>10</v>
      </c>
      <c r="G658" s="60" t="s">
        <v>11</v>
      </c>
      <c r="H658" s="29"/>
    </row>
    <row r="659" spans="1:8" ht="16.5" x14ac:dyDescent="0.3">
      <c r="A659" s="61" t="str">
        <f>[1]recursos!B53</f>
        <v>BASE GRANULAR</v>
      </c>
      <c r="B659" s="62"/>
      <c r="C659" s="63"/>
      <c r="D659" s="114" t="s">
        <v>33</v>
      </c>
      <c r="E659" s="65">
        <f>[1]recursos!E53</f>
        <v>66000</v>
      </c>
      <c r="F659" s="41">
        <v>1.1000000000000001</v>
      </c>
      <c r="G659" s="67">
        <f>+E659*F659</f>
        <v>72600</v>
      </c>
      <c r="H659" s="37"/>
    </row>
    <row r="660" spans="1:8" ht="16.5" x14ac:dyDescent="0.3">
      <c r="A660" s="61"/>
      <c r="B660" s="62"/>
      <c r="C660" s="63"/>
      <c r="D660" s="42"/>
      <c r="E660" s="115"/>
      <c r="F660" s="115"/>
      <c r="G660" s="75"/>
      <c r="H660" s="37"/>
    </row>
    <row r="661" spans="1:8" ht="16.5" x14ac:dyDescent="0.3">
      <c r="A661" s="61"/>
      <c r="B661" s="62"/>
      <c r="C661" s="63"/>
      <c r="D661" s="71"/>
      <c r="E661" s="72"/>
      <c r="F661" s="116"/>
      <c r="G661" s="74"/>
      <c r="H661" s="37"/>
    </row>
    <row r="662" spans="1:8" ht="16.5" x14ac:dyDescent="0.3">
      <c r="A662" s="61"/>
      <c r="B662" s="62"/>
      <c r="C662" s="63"/>
      <c r="D662" s="71"/>
      <c r="E662" s="72"/>
      <c r="F662" s="116"/>
      <c r="G662" s="74"/>
      <c r="H662" s="37"/>
    </row>
    <row r="663" spans="1:8" ht="16.5" x14ac:dyDescent="0.3">
      <c r="A663" s="61" t="s">
        <v>20</v>
      </c>
      <c r="B663" s="62"/>
      <c r="C663" s="63"/>
      <c r="D663" s="42"/>
      <c r="E663" s="42"/>
      <c r="F663" s="47">
        <v>0.05</v>
      </c>
      <c r="G663" s="75">
        <f>F663*G659</f>
        <v>3630</v>
      </c>
      <c r="H663" s="37"/>
    </row>
    <row r="664" spans="1:8" ht="17.25" thickBot="1" x14ac:dyDescent="0.35">
      <c r="A664" s="76"/>
      <c r="B664" s="77"/>
      <c r="C664" s="78"/>
      <c r="D664" s="51"/>
      <c r="E664" s="51"/>
      <c r="F664" s="52"/>
      <c r="G664" s="79"/>
      <c r="H664" s="54"/>
    </row>
    <row r="665" spans="1:8" ht="17.25" thickBot="1" x14ac:dyDescent="0.35">
      <c r="A665" s="12"/>
      <c r="B665" s="12"/>
      <c r="C665" s="12"/>
      <c r="D665" s="12"/>
      <c r="E665" s="12"/>
      <c r="F665" s="12"/>
      <c r="G665" s="55" t="s">
        <v>15</v>
      </c>
      <c r="H665" s="56">
        <f>SUM(G659:G664)</f>
        <v>76230</v>
      </c>
    </row>
    <row r="666" spans="1:8" ht="17.25" thickBot="1" x14ac:dyDescent="0.35">
      <c r="A666" s="14" t="s">
        <v>21</v>
      </c>
      <c r="B666" s="14"/>
      <c r="C666" s="12"/>
      <c r="D666" s="12"/>
      <c r="E666" s="12"/>
      <c r="F666" s="12"/>
      <c r="G666" s="12"/>
      <c r="H666" s="13"/>
    </row>
    <row r="667" spans="1:8" ht="16.5" x14ac:dyDescent="0.3">
      <c r="A667" s="23" t="s">
        <v>22</v>
      </c>
      <c r="B667" s="25"/>
      <c r="C667" s="26" t="s">
        <v>23</v>
      </c>
      <c r="D667" s="26" t="s">
        <v>24</v>
      </c>
      <c r="E667" s="26" t="s">
        <v>25</v>
      </c>
      <c r="F667" s="26" t="s">
        <v>26</v>
      </c>
      <c r="G667" s="28" t="s">
        <v>11</v>
      </c>
      <c r="H667" s="29"/>
    </row>
    <row r="668" spans="1:8" ht="16.5" x14ac:dyDescent="0.3">
      <c r="A668" s="61" t="str">
        <f>A659</f>
        <v>BASE GRANULAR</v>
      </c>
      <c r="B668" s="63"/>
      <c r="C668" s="80">
        <v>1.1000000000000001</v>
      </c>
      <c r="D668" s="81">
        <v>18.7</v>
      </c>
      <c r="E668" s="81">
        <f>+C668*D668</f>
        <v>20.57</v>
      </c>
      <c r="F668" s="82">
        <v>1900</v>
      </c>
      <c r="G668" s="65">
        <f>E668*F668</f>
        <v>39083</v>
      </c>
      <c r="H668" s="37"/>
    </row>
    <row r="669" spans="1:8" ht="16.5" x14ac:dyDescent="0.3">
      <c r="A669" s="61"/>
      <c r="B669" s="63"/>
      <c r="C669" s="80"/>
      <c r="D669" s="81"/>
      <c r="E669" s="81"/>
      <c r="F669" s="117"/>
      <c r="G669" s="41"/>
      <c r="H669" s="37"/>
    </row>
    <row r="670" spans="1:8" ht="16.5" x14ac:dyDescent="0.3">
      <c r="A670" s="61"/>
      <c r="B670" s="63"/>
      <c r="C670" s="80"/>
      <c r="D670" s="81"/>
      <c r="E670" s="81"/>
      <c r="F670" s="80"/>
      <c r="G670" s="41"/>
      <c r="H670" s="37"/>
    </row>
    <row r="671" spans="1:8" ht="16.5" x14ac:dyDescent="0.3">
      <c r="A671" s="61"/>
      <c r="B671" s="63"/>
      <c r="C671" s="83"/>
      <c r="D671" s="64"/>
      <c r="E671" s="84"/>
      <c r="F671" s="41"/>
      <c r="G671" s="41"/>
      <c r="H671" s="37"/>
    </row>
    <row r="672" spans="1:8" ht="17.25" thickBot="1" x14ac:dyDescent="0.35">
      <c r="A672" s="48"/>
      <c r="B672" s="50"/>
      <c r="C672" s="50"/>
      <c r="D672" s="50"/>
      <c r="E672" s="50"/>
      <c r="F672" s="50"/>
      <c r="G672" s="85"/>
      <c r="H672" s="37"/>
    </row>
    <row r="673" spans="1:8" ht="17.25" thickBot="1" x14ac:dyDescent="0.35">
      <c r="A673" s="12"/>
      <c r="B673" s="12"/>
      <c r="C673" s="12"/>
      <c r="D673" s="12"/>
      <c r="E673" s="12"/>
      <c r="F673" s="12"/>
      <c r="G673" s="55" t="s">
        <v>15</v>
      </c>
      <c r="H673" s="56">
        <f>SUM(G668:G672)</f>
        <v>39083</v>
      </c>
    </row>
    <row r="674" spans="1:8" ht="17.25" thickBot="1" x14ac:dyDescent="0.35">
      <c r="A674" s="14" t="s">
        <v>27</v>
      </c>
      <c r="B674" s="14"/>
      <c r="C674" s="12"/>
      <c r="D674" s="12"/>
      <c r="E674" s="12"/>
      <c r="F674" s="12"/>
      <c r="G674" s="12"/>
      <c r="H674" s="13"/>
    </row>
    <row r="675" spans="1:8" ht="16.5" x14ac:dyDescent="0.3">
      <c r="A675" s="86" t="s">
        <v>28</v>
      </c>
      <c r="B675" s="26"/>
      <c r="C675" s="26" t="s">
        <v>29</v>
      </c>
      <c r="D675" s="26" t="s">
        <v>30</v>
      </c>
      <c r="E675" s="27" t="s">
        <v>29</v>
      </c>
      <c r="F675" s="87" t="s">
        <v>10</v>
      </c>
      <c r="G675" s="60" t="s">
        <v>11</v>
      </c>
      <c r="H675" s="29"/>
    </row>
    <row r="676" spans="1:8" ht="16.5" x14ac:dyDescent="0.3">
      <c r="A676" s="61" t="str">
        <f>'[1]MANO DE OBRA'!C20</f>
        <v>CUADRILLA DE CONSTRUCCIÓN 1X4</v>
      </c>
      <c r="B676" s="63"/>
      <c r="C676" s="88">
        <f>'[1]MANO DE OBRA'!I20</f>
        <v>260975</v>
      </c>
      <c r="D676" s="89">
        <v>0.89229999999999998</v>
      </c>
      <c r="E676" s="65">
        <f>(100%+D676)*C676</f>
        <v>493842.99250000005</v>
      </c>
      <c r="F676" s="80">
        <v>0.1</v>
      </c>
      <c r="G676" s="36">
        <f>E676*F676</f>
        <v>49384.299250000011</v>
      </c>
      <c r="H676" s="37"/>
    </row>
    <row r="677" spans="1:8" ht="16.5" x14ac:dyDescent="0.3">
      <c r="A677" s="61"/>
      <c r="B677" s="63"/>
      <c r="C677" s="105"/>
      <c r="D677" s="89"/>
      <c r="E677" s="65"/>
      <c r="F677" s="41"/>
      <c r="G677" s="36"/>
      <c r="H677" s="37"/>
    </row>
    <row r="678" spans="1:8" ht="16.5" x14ac:dyDescent="0.3">
      <c r="A678" s="61"/>
      <c r="B678" s="63"/>
      <c r="C678" s="114"/>
      <c r="D678" s="64"/>
      <c r="E678" s="114"/>
      <c r="F678" s="41"/>
      <c r="G678" s="75"/>
      <c r="H678" s="37"/>
    </row>
    <row r="679" spans="1:8" ht="17.25" thickBot="1" x14ac:dyDescent="0.35">
      <c r="A679" s="76"/>
      <c r="B679" s="78"/>
      <c r="C679" s="78"/>
      <c r="D679" s="78"/>
      <c r="E679" s="78"/>
      <c r="F679" s="78"/>
      <c r="G679" s="77"/>
      <c r="H679" s="54"/>
    </row>
    <row r="680" spans="1:8" ht="17.25" thickBot="1" x14ac:dyDescent="0.35">
      <c r="A680" s="12"/>
      <c r="B680" s="12"/>
      <c r="C680" s="12"/>
      <c r="D680" s="12"/>
      <c r="E680" s="12"/>
      <c r="F680" s="12"/>
      <c r="G680" s="55" t="s">
        <v>15</v>
      </c>
      <c r="H680" s="56">
        <f>SUM(G676:G679)</f>
        <v>49384.299250000011</v>
      </c>
    </row>
    <row r="681" spans="1:8" ht="17.25" thickBot="1" x14ac:dyDescent="0.35">
      <c r="A681" s="12"/>
      <c r="B681" s="12"/>
      <c r="C681" s="12"/>
      <c r="D681" s="12"/>
      <c r="E681" s="12"/>
      <c r="F681" s="12"/>
      <c r="G681" s="91"/>
      <c r="H681" s="13"/>
    </row>
    <row r="682" spans="1:8" ht="17.25" thickBot="1" x14ac:dyDescent="0.35">
      <c r="A682" s="12"/>
      <c r="B682" s="12"/>
      <c r="C682" s="12"/>
      <c r="D682" s="12"/>
      <c r="E682" s="92" t="s">
        <v>31</v>
      </c>
      <c r="F682" s="93"/>
      <c r="G682" s="93"/>
      <c r="H682" s="106">
        <f>ROUND((H656+H665+H673+H680),0)</f>
        <v>188704</v>
      </c>
    </row>
    <row r="687" spans="1:8" ht="15" thickBot="1" x14ac:dyDescent="0.25"/>
    <row r="688" spans="1:8" ht="14.25" customHeight="1" x14ac:dyDescent="0.2">
      <c r="A688" s="5" t="s">
        <v>1</v>
      </c>
      <c r="B688" s="6"/>
      <c r="C688" s="6"/>
      <c r="D688" s="6"/>
      <c r="E688" s="6"/>
      <c r="F688" s="6"/>
      <c r="G688" s="6"/>
      <c r="H688" s="7"/>
    </row>
    <row r="689" spans="1:8" ht="15" customHeight="1" thickBot="1" x14ac:dyDescent="0.25">
      <c r="A689" s="8"/>
      <c r="B689" s="9"/>
      <c r="C689" s="9"/>
      <c r="D689" s="9"/>
      <c r="E689" s="9"/>
      <c r="F689" s="9"/>
      <c r="G689" s="9"/>
      <c r="H689" s="10"/>
    </row>
    <row r="690" spans="1:8" ht="16.5" x14ac:dyDescent="0.3">
      <c r="A690" s="11"/>
      <c r="B690" s="12"/>
      <c r="C690" s="12"/>
      <c r="D690" s="12"/>
      <c r="E690" s="12"/>
      <c r="F690" s="12"/>
      <c r="G690" s="12"/>
      <c r="H690" s="13"/>
    </row>
    <row r="691" spans="1:8" ht="14.25" customHeight="1" x14ac:dyDescent="0.3">
      <c r="A691" s="11"/>
      <c r="B691" s="14"/>
      <c r="C691" s="12"/>
      <c r="D691" s="15"/>
      <c r="E691" s="14"/>
      <c r="F691" s="15"/>
      <c r="G691" s="14"/>
      <c r="H691" s="13"/>
    </row>
    <row r="692" spans="1:8" ht="15" customHeight="1" x14ac:dyDescent="0.2">
      <c r="A692" s="16" t="s">
        <v>2</v>
      </c>
      <c r="B692" s="107" t="str">
        <f>'[1]PRESUPUESTO OFICIAL (Entidad)'!G52</f>
        <v>Relleno con material seleccionado de la misma excavacion</v>
      </c>
      <c r="C692" s="107"/>
      <c r="D692" s="107"/>
      <c r="E692" s="107"/>
      <c r="F692" s="107"/>
      <c r="G692" s="19" t="s">
        <v>3</v>
      </c>
      <c r="H692" s="20" t="s">
        <v>110</v>
      </c>
    </row>
    <row r="693" spans="1:8" ht="16.5" customHeight="1" x14ac:dyDescent="0.3">
      <c r="A693" s="11"/>
      <c r="B693" s="107"/>
      <c r="C693" s="107"/>
      <c r="D693" s="107"/>
      <c r="E693" s="107"/>
      <c r="F693" s="107"/>
      <c r="G693" s="19" t="s">
        <v>4</v>
      </c>
      <c r="H693" s="20" t="s">
        <v>33</v>
      </c>
    </row>
    <row r="694" spans="1:8" ht="16.5" x14ac:dyDescent="0.3">
      <c r="A694" s="11"/>
      <c r="B694" s="120"/>
      <c r="C694" s="120"/>
      <c r="D694" s="120"/>
      <c r="E694" s="120"/>
      <c r="F694" s="120"/>
      <c r="G694" s="14"/>
      <c r="H694" s="22"/>
    </row>
    <row r="695" spans="1:8" ht="15.75" customHeight="1" x14ac:dyDescent="0.3">
      <c r="A695" s="14"/>
      <c r="B695" s="14"/>
      <c r="C695" s="12"/>
      <c r="D695" s="14"/>
      <c r="E695" s="14"/>
      <c r="F695" s="14"/>
      <c r="G695" s="14"/>
      <c r="H695" s="13"/>
    </row>
    <row r="696" spans="1:8" ht="16.5" customHeight="1" thickBot="1" x14ac:dyDescent="0.35">
      <c r="A696" s="14" t="s">
        <v>6</v>
      </c>
      <c r="B696" s="14"/>
      <c r="C696" s="12"/>
      <c r="D696" s="12"/>
      <c r="E696" s="12"/>
      <c r="F696" s="12"/>
      <c r="G696" s="12"/>
      <c r="H696" s="13"/>
    </row>
    <row r="697" spans="1:8" ht="16.5" x14ac:dyDescent="0.3">
      <c r="A697" s="23" t="s">
        <v>7</v>
      </c>
      <c r="B697" s="24"/>
      <c r="C697" s="25"/>
      <c r="D697" s="26" t="s">
        <v>36</v>
      </c>
      <c r="E697" s="27" t="s">
        <v>9</v>
      </c>
      <c r="F697" s="26" t="s">
        <v>37</v>
      </c>
      <c r="G697" s="28" t="s">
        <v>11</v>
      </c>
      <c r="H697" s="29"/>
    </row>
    <row r="698" spans="1:8" ht="16.5" x14ac:dyDescent="0.3">
      <c r="A698" s="30" t="s">
        <v>40</v>
      </c>
      <c r="B698" s="31"/>
      <c r="C698" s="32"/>
      <c r="D698" s="33" t="s">
        <v>41</v>
      </c>
      <c r="E698" s="34">
        <f>+[1]recursos!E8</f>
        <v>88953</v>
      </c>
      <c r="F698" s="80">
        <v>0.1</v>
      </c>
      <c r="G698" s="36">
        <f>E698*F698</f>
        <v>8895.3000000000011</v>
      </c>
      <c r="H698" s="37"/>
    </row>
    <row r="699" spans="1:8" ht="16.5" x14ac:dyDescent="0.3">
      <c r="A699" s="38"/>
      <c r="B699" s="39"/>
      <c r="C699" s="40"/>
      <c r="D699" s="33"/>
      <c r="E699" s="34"/>
      <c r="F699" s="41"/>
      <c r="G699" s="36"/>
      <c r="H699" s="37"/>
    </row>
    <row r="700" spans="1:8" ht="16.5" x14ac:dyDescent="0.3">
      <c r="A700" s="113"/>
      <c r="B700" s="39"/>
      <c r="C700" s="40"/>
      <c r="D700" s="42"/>
      <c r="E700" s="42"/>
      <c r="F700" s="41"/>
      <c r="G700" s="43"/>
      <c r="H700" s="37"/>
    </row>
    <row r="701" spans="1:8" ht="16.5" x14ac:dyDescent="0.3">
      <c r="A701" s="113"/>
      <c r="B701" s="39"/>
      <c r="C701" s="40"/>
      <c r="D701" s="42"/>
      <c r="E701" s="42"/>
      <c r="F701" s="41"/>
      <c r="G701" s="43"/>
      <c r="H701" s="37"/>
    </row>
    <row r="702" spans="1:8" ht="16.5" x14ac:dyDescent="0.3">
      <c r="A702" s="113"/>
      <c r="B702" s="39"/>
      <c r="C702" s="40"/>
      <c r="D702" s="42"/>
      <c r="E702" s="42"/>
      <c r="F702" s="41"/>
      <c r="G702" s="43"/>
      <c r="H702" s="37"/>
    </row>
    <row r="703" spans="1:8" ht="16.5" x14ac:dyDescent="0.3">
      <c r="A703" s="44" t="s">
        <v>14</v>
      </c>
      <c r="B703" s="45"/>
      <c r="C703" s="46"/>
      <c r="D703" s="42"/>
      <c r="E703" s="42"/>
      <c r="F703" s="47">
        <v>0</v>
      </c>
      <c r="G703" s="43">
        <f>F703*H729</f>
        <v>0</v>
      </c>
      <c r="H703" s="37"/>
    </row>
    <row r="704" spans="1:8" ht="17.25" thickBot="1" x14ac:dyDescent="0.35">
      <c r="A704" s="48"/>
      <c r="B704" s="49"/>
      <c r="C704" s="50"/>
      <c r="D704" s="51"/>
      <c r="E704" s="51"/>
      <c r="F704" s="52"/>
      <c r="G704" s="53"/>
      <c r="H704" s="54"/>
    </row>
    <row r="705" spans="1:8" ht="17.25" thickBot="1" x14ac:dyDescent="0.35">
      <c r="A705" s="12"/>
      <c r="B705" s="12"/>
      <c r="C705" s="12"/>
      <c r="D705" s="12"/>
      <c r="E705" s="12"/>
      <c r="F705" s="12"/>
      <c r="G705" s="55" t="s">
        <v>15</v>
      </c>
      <c r="H705" s="56">
        <f>SUM(G698:G704)</f>
        <v>8895.3000000000011</v>
      </c>
    </row>
    <row r="706" spans="1:8" ht="17.25" thickBot="1" x14ac:dyDescent="0.35">
      <c r="A706" s="14" t="s">
        <v>16</v>
      </c>
      <c r="B706" s="14"/>
      <c r="C706" s="12"/>
      <c r="D706" s="12"/>
      <c r="E706" s="12"/>
      <c r="F706" s="12"/>
      <c r="G706" s="12"/>
      <c r="H706" s="13"/>
    </row>
    <row r="707" spans="1:8" ht="16.5" x14ac:dyDescent="0.3">
      <c r="A707" s="57" t="s">
        <v>7</v>
      </c>
      <c r="B707" s="58"/>
      <c r="C707" s="59"/>
      <c r="D707" s="26" t="s">
        <v>8</v>
      </c>
      <c r="E707" s="26" t="s">
        <v>17</v>
      </c>
      <c r="F707" s="26" t="s">
        <v>10</v>
      </c>
      <c r="G707" s="60" t="s">
        <v>11</v>
      </c>
      <c r="H707" s="29"/>
    </row>
    <row r="708" spans="1:8" ht="16.5" x14ac:dyDescent="0.3">
      <c r="A708" s="61"/>
      <c r="B708" s="62"/>
      <c r="C708" s="63"/>
      <c r="D708" s="114"/>
      <c r="E708" s="65"/>
      <c r="F708" s="41"/>
      <c r="G708" s="67"/>
      <c r="H708" s="37"/>
    </row>
    <row r="709" spans="1:8" ht="16.5" x14ac:dyDescent="0.3">
      <c r="A709" s="61"/>
      <c r="B709" s="62"/>
      <c r="C709" s="63"/>
      <c r="D709" s="42"/>
      <c r="E709" s="115"/>
      <c r="F709" s="115"/>
      <c r="G709" s="75"/>
      <c r="H709" s="37"/>
    </row>
    <row r="710" spans="1:8" ht="16.5" x14ac:dyDescent="0.3">
      <c r="A710" s="61"/>
      <c r="B710" s="62"/>
      <c r="C710" s="63"/>
      <c r="D710" s="71"/>
      <c r="E710" s="72"/>
      <c r="F710" s="116"/>
      <c r="G710" s="74"/>
      <c r="H710" s="37"/>
    </row>
    <row r="711" spans="1:8" ht="16.5" x14ac:dyDescent="0.3">
      <c r="A711" s="61"/>
      <c r="B711" s="62"/>
      <c r="C711" s="63"/>
      <c r="D711" s="71"/>
      <c r="E711" s="72"/>
      <c r="F711" s="116"/>
      <c r="G711" s="74"/>
      <c r="H711" s="37"/>
    </row>
    <row r="712" spans="1:8" ht="16.5" x14ac:dyDescent="0.3">
      <c r="A712" s="61" t="s">
        <v>20</v>
      </c>
      <c r="B712" s="62"/>
      <c r="C712" s="63"/>
      <c r="D712" s="42"/>
      <c r="E712" s="42"/>
      <c r="F712" s="47">
        <v>0.05</v>
      </c>
      <c r="G712" s="75"/>
      <c r="H712" s="37"/>
    </row>
    <row r="713" spans="1:8" ht="17.25" thickBot="1" x14ac:dyDescent="0.35">
      <c r="A713" s="76"/>
      <c r="B713" s="77"/>
      <c r="C713" s="78"/>
      <c r="D713" s="51"/>
      <c r="E713" s="51"/>
      <c r="F713" s="52"/>
      <c r="G713" s="79"/>
      <c r="H713" s="54"/>
    </row>
    <row r="714" spans="1:8" ht="17.25" thickBot="1" x14ac:dyDescent="0.35">
      <c r="A714" s="12"/>
      <c r="B714" s="12"/>
      <c r="C714" s="12"/>
      <c r="D714" s="12"/>
      <c r="E714" s="12"/>
      <c r="F714" s="12"/>
      <c r="G714" s="55" t="s">
        <v>15</v>
      </c>
      <c r="H714" s="56">
        <f>SUM(G708:G713)</f>
        <v>0</v>
      </c>
    </row>
    <row r="715" spans="1:8" ht="17.25" thickBot="1" x14ac:dyDescent="0.35">
      <c r="A715" s="14" t="s">
        <v>21</v>
      </c>
      <c r="B715" s="14"/>
      <c r="C715" s="12"/>
      <c r="D715" s="12"/>
      <c r="E715" s="12"/>
      <c r="F715" s="12"/>
      <c r="G715" s="12"/>
      <c r="H715" s="13"/>
    </row>
    <row r="716" spans="1:8" ht="16.5" x14ac:dyDescent="0.3">
      <c r="A716" s="23" t="s">
        <v>22</v>
      </c>
      <c r="B716" s="25"/>
      <c r="C716" s="26" t="s">
        <v>23</v>
      </c>
      <c r="D716" s="26" t="s">
        <v>24</v>
      </c>
      <c r="E716" s="26" t="s">
        <v>25</v>
      </c>
      <c r="F716" s="26" t="s">
        <v>26</v>
      </c>
      <c r="G716" s="28" t="s">
        <v>11</v>
      </c>
      <c r="H716" s="29"/>
    </row>
    <row r="717" spans="1:8" ht="16.5" x14ac:dyDescent="0.3">
      <c r="A717" s="61"/>
      <c r="B717" s="63"/>
      <c r="C717" s="80"/>
      <c r="D717" s="81"/>
      <c r="E717" s="81"/>
      <c r="F717" s="82"/>
      <c r="G717" s="65"/>
      <c r="H717" s="37"/>
    </row>
    <row r="718" spans="1:8" ht="16.5" x14ac:dyDescent="0.3">
      <c r="A718" s="61"/>
      <c r="B718" s="63"/>
      <c r="C718" s="80"/>
      <c r="D718" s="81"/>
      <c r="E718" s="81"/>
      <c r="F718" s="117"/>
      <c r="G718" s="41"/>
      <c r="H718" s="37"/>
    </row>
    <row r="719" spans="1:8" ht="16.5" x14ac:dyDescent="0.3">
      <c r="A719" s="61"/>
      <c r="B719" s="63"/>
      <c r="C719" s="80"/>
      <c r="D719" s="81"/>
      <c r="E719" s="81"/>
      <c r="F719" s="80"/>
      <c r="G719" s="41"/>
      <c r="H719" s="37"/>
    </row>
    <row r="720" spans="1:8" ht="16.5" x14ac:dyDescent="0.3">
      <c r="A720" s="61"/>
      <c r="B720" s="63"/>
      <c r="C720" s="83"/>
      <c r="D720" s="64"/>
      <c r="E720" s="84"/>
      <c r="F720" s="41"/>
      <c r="G720" s="41"/>
      <c r="H720" s="37"/>
    </row>
    <row r="721" spans="1:8" ht="17.25" thickBot="1" x14ac:dyDescent="0.35">
      <c r="A721" s="48"/>
      <c r="B721" s="50"/>
      <c r="C721" s="50"/>
      <c r="D721" s="50"/>
      <c r="E721" s="50"/>
      <c r="F721" s="50"/>
      <c r="G721" s="85"/>
      <c r="H721" s="37"/>
    </row>
    <row r="722" spans="1:8" ht="17.25" thickBot="1" x14ac:dyDescent="0.35">
      <c r="A722" s="12"/>
      <c r="B722" s="12"/>
      <c r="C722" s="12"/>
      <c r="D722" s="12"/>
      <c r="E722" s="12"/>
      <c r="F722" s="12"/>
      <c r="G722" s="55" t="s">
        <v>15</v>
      </c>
      <c r="H722" s="56">
        <f>SUM(G717:G721)</f>
        <v>0</v>
      </c>
    </row>
    <row r="723" spans="1:8" ht="17.25" thickBot="1" x14ac:dyDescent="0.35">
      <c r="A723" s="14" t="s">
        <v>27</v>
      </c>
      <c r="B723" s="14"/>
      <c r="C723" s="12"/>
      <c r="D723" s="12"/>
      <c r="E723" s="12"/>
      <c r="F723" s="12"/>
      <c r="G723" s="12"/>
      <c r="H723" s="13"/>
    </row>
    <row r="724" spans="1:8" ht="16.5" x14ac:dyDescent="0.3">
      <c r="A724" s="86" t="s">
        <v>28</v>
      </c>
      <c r="B724" s="26"/>
      <c r="C724" s="26" t="s">
        <v>53</v>
      </c>
      <c r="D724" s="26" t="s">
        <v>30</v>
      </c>
      <c r="E724" s="27" t="s">
        <v>39</v>
      </c>
      <c r="F724" s="87" t="s">
        <v>37</v>
      </c>
      <c r="G724" s="60" t="s">
        <v>11</v>
      </c>
      <c r="H724" s="29"/>
    </row>
    <row r="725" spans="1:8" ht="16.5" x14ac:dyDescent="0.3">
      <c r="A725" s="61" t="str">
        <f>'[1]MANO DE OBRA'!C14</f>
        <v>CUADRILLA DE CONSTRUCCIÓN 0X2</v>
      </c>
      <c r="B725" s="63"/>
      <c r="C725" s="88">
        <f>'[1]MANO DE OBRA'!I14</f>
        <v>94900</v>
      </c>
      <c r="D725" s="89">
        <v>0.89229999999999998</v>
      </c>
      <c r="E725" s="65">
        <f>(100%+D725)*C725</f>
        <v>179579.27000000002</v>
      </c>
      <c r="F725" s="80">
        <v>5.9</v>
      </c>
      <c r="G725" s="36">
        <f>E725/F725</f>
        <v>30437.164406779662</v>
      </c>
      <c r="H725" s="37"/>
    </row>
    <row r="726" spans="1:8" ht="16.5" x14ac:dyDescent="0.3">
      <c r="A726" s="61"/>
      <c r="B726" s="63"/>
      <c r="C726" s="105"/>
      <c r="D726" s="89"/>
      <c r="E726" s="65"/>
      <c r="F726" s="41"/>
      <c r="G726" s="36"/>
      <c r="H726" s="37"/>
    </row>
    <row r="727" spans="1:8" ht="16.5" x14ac:dyDescent="0.3">
      <c r="A727" s="61"/>
      <c r="B727" s="63"/>
      <c r="C727" s="114"/>
      <c r="D727" s="64"/>
      <c r="E727" s="114"/>
      <c r="F727" s="41"/>
      <c r="G727" s="75"/>
      <c r="H727" s="37"/>
    </row>
    <row r="728" spans="1:8" ht="17.25" thickBot="1" x14ac:dyDescent="0.35">
      <c r="A728" s="76"/>
      <c r="B728" s="78"/>
      <c r="C728" s="78"/>
      <c r="D728" s="78"/>
      <c r="E728" s="78"/>
      <c r="F728" s="78"/>
      <c r="G728" s="77"/>
      <c r="H728" s="54"/>
    </row>
    <row r="729" spans="1:8" ht="17.25" thickBot="1" x14ac:dyDescent="0.35">
      <c r="A729" s="12"/>
      <c r="B729" s="12"/>
      <c r="C729" s="12"/>
      <c r="D729" s="12"/>
      <c r="E729" s="12"/>
      <c r="F729" s="12"/>
      <c r="G729" s="55" t="s">
        <v>15</v>
      </c>
      <c r="H729" s="56">
        <f>SUM(G725:G728)</f>
        <v>30437.164406779662</v>
      </c>
    </row>
    <row r="730" spans="1:8" ht="17.25" thickBot="1" x14ac:dyDescent="0.35">
      <c r="A730" s="12"/>
      <c r="B730" s="12"/>
      <c r="C730" s="12"/>
      <c r="D730" s="12"/>
      <c r="E730" s="12"/>
      <c r="F730" s="12"/>
      <c r="G730" s="91"/>
      <c r="H730" s="13"/>
    </row>
    <row r="731" spans="1:8" ht="17.25" thickBot="1" x14ac:dyDescent="0.35">
      <c r="A731" s="12"/>
      <c r="B731" s="12"/>
      <c r="C731" s="12"/>
      <c r="D731" s="12"/>
      <c r="E731" s="92" t="s">
        <v>31</v>
      </c>
      <c r="F731" s="93"/>
      <c r="G731" s="93"/>
      <c r="H731" s="106">
        <f>ROUND((H705+H714+H722+H729),0)</f>
        <v>39332</v>
      </c>
    </row>
    <row r="737" spans="1:8" ht="15" thickBot="1" x14ac:dyDescent="0.25"/>
    <row r="738" spans="1:8" x14ac:dyDescent="0.2">
      <c r="A738" s="5" t="s">
        <v>1</v>
      </c>
      <c r="B738" s="6"/>
      <c r="C738" s="6"/>
      <c r="D738" s="6"/>
      <c r="E738" s="6"/>
      <c r="F738" s="6"/>
      <c r="G738" s="6"/>
      <c r="H738" s="7"/>
    </row>
    <row r="739" spans="1:8" ht="15" thickBot="1" x14ac:dyDescent="0.25">
      <c r="A739" s="8"/>
      <c r="B739" s="9"/>
      <c r="C739" s="9"/>
      <c r="D739" s="9"/>
      <c r="E739" s="9"/>
      <c r="F739" s="9"/>
      <c r="G739" s="9"/>
      <c r="H739" s="10"/>
    </row>
    <row r="740" spans="1:8" ht="16.5" x14ac:dyDescent="0.3">
      <c r="A740" s="11"/>
      <c r="B740" s="12"/>
      <c r="C740" s="12"/>
      <c r="D740" s="12"/>
      <c r="E740" s="12"/>
      <c r="F740" s="12"/>
      <c r="G740" s="12"/>
      <c r="H740" s="13"/>
    </row>
    <row r="741" spans="1:8" ht="16.5" x14ac:dyDescent="0.3">
      <c r="A741" s="11"/>
      <c r="B741" s="14"/>
      <c r="C741" s="12"/>
      <c r="D741" s="15"/>
      <c r="E741" s="14"/>
      <c r="F741" s="15"/>
      <c r="G741" s="14"/>
      <c r="H741" s="13"/>
    </row>
    <row r="742" spans="1:8" ht="15.75" customHeight="1" x14ac:dyDescent="0.2">
      <c r="A742" s="16" t="s">
        <v>43</v>
      </c>
      <c r="B742" s="107" t="str">
        <f>'[1]PRESUPUESTO OFICIAL (Entidad)'!G53</f>
        <v>Retiro de material sobrante</v>
      </c>
      <c r="C742" s="107"/>
      <c r="D742" s="107"/>
      <c r="E742" s="107"/>
      <c r="F742" s="107"/>
      <c r="G742" s="99" t="s">
        <v>3</v>
      </c>
      <c r="H742" s="20" t="s">
        <v>111</v>
      </c>
    </row>
    <row r="743" spans="1:8" ht="16.5" customHeight="1" x14ac:dyDescent="0.3">
      <c r="A743" s="11"/>
      <c r="B743" s="107"/>
      <c r="C743" s="107"/>
      <c r="D743" s="107"/>
      <c r="E743" s="107"/>
      <c r="F743" s="107"/>
      <c r="G743" s="99" t="s">
        <v>4</v>
      </c>
      <c r="H743" s="20" t="s">
        <v>33</v>
      </c>
    </row>
    <row r="744" spans="1:8" ht="16.5" x14ac:dyDescent="0.3">
      <c r="A744" s="11"/>
      <c r="B744" s="112"/>
      <c r="C744" s="112"/>
      <c r="D744" s="112"/>
      <c r="E744" s="112"/>
      <c r="F744" s="112"/>
      <c r="G744" s="14"/>
      <c r="H744" s="22"/>
    </row>
    <row r="745" spans="1:8" ht="16.5" x14ac:dyDescent="0.3">
      <c r="A745" s="11"/>
      <c r="B745" s="112"/>
      <c r="C745" s="112"/>
      <c r="D745" s="112"/>
      <c r="E745" s="112"/>
      <c r="F745" s="112"/>
      <c r="G745" s="14"/>
      <c r="H745" s="22"/>
    </row>
    <row r="746" spans="1:8" ht="16.5" x14ac:dyDescent="0.3">
      <c r="A746" s="14"/>
      <c r="B746" s="14"/>
      <c r="C746" s="12"/>
      <c r="D746" s="14"/>
      <c r="E746" s="14"/>
      <c r="F746" s="14"/>
      <c r="G746" s="14"/>
      <c r="H746" s="13"/>
    </row>
    <row r="747" spans="1:8" ht="17.25" thickBot="1" x14ac:dyDescent="0.35">
      <c r="A747" s="14" t="s">
        <v>6</v>
      </c>
      <c r="B747" s="14"/>
      <c r="C747" s="12"/>
      <c r="D747" s="12"/>
      <c r="E747" s="12"/>
      <c r="F747" s="12"/>
      <c r="G747" s="12"/>
      <c r="H747" s="13"/>
    </row>
    <row r="748" spans="1:8" ht="16.5" x14ac:dyDescent="0.3">
      <c r="A748" s="23" t="s">
        <v>7</v>
      </c>
      <c r="B748" s="24"/>
      <c r="C748" s="25"/>
      <c r="D748" s="26" t="s">
        <v>36</v>
      </c>
      <c r="E748" s="27" t="s">
        <v>44</v>
      </c>
      <c r="F748" s="26" t="s">
        <v>37</v>
      </c>
      <c r="G748" s="28" t="s">
        <v>11</v>
      </c>
      <c r="H748" s="29"/>
    </row>
    <row r="749" spans="1:8" ht="16.5" x14ac:dyDescent="0.3">
      <c r="A749" s="30" t="str">
        <f>[1]recursos!B10</f>
        <v>VOLQUETA 6 M3</v>
      </c>
      <c r="B749" s="31"/>
      <c r="C749" s="32"/>
      <c r="D749" s="33" t="s">
        <v>44</v>
      </c>
      <c r="E749" s="34">
        <f>[1]recursos!E10</f>
        <v>180000</v>
      </c>
      <c r="F749" s="80">
        <v>0.19</v>
      </c>
      <c r="G749" s="36">
        <f>+E749*F749</f>
        <v>34200</v>
      </c>
      <c r="H749" s="37"/>
    </row>
    <row r="750" spans="1:8" ht="16.5" x14ac:dyDescent="0.3">
      <c r="A750" s="38"/>
      <c r="B750" s="39"/>
      <c r="C750" s="40"/>
      <c r="D750" s="33"/>
      <c r="E750" s="34"/>
      <c r="F750" s="41"/>
      <c r="G750" s="36"/>
      <c r="H750" s="37"/>
    </row>
    <row r="751" spans="1:8" ht="16.5" x14ac:dyDescent="0.3">
      <c r="A751" s="113"/>
      <c r="B751" s="39"/>
      <c r="C751" s="40"/>
      <c r="D751" s="42"/>
      <c r="E751" s="42"/>
      <c r="F751" s="41"/>
      <c r="G751" s="43"/>
      <c r="H751" s="37"/>
    </row>
    <row r="752" spans="1:8" ht="16.5" x14ac:dyDescent="0.3">
      <c r="A752" s="113"/>
      <c r="B752" s="39"/>
      <c r="C752" s="40"/>
      <c r="D752" s="42"/>
      <c r="E752" s="42"/>
      <c r="F752" s="41"/>
      <c r="G752" s="43"/>
      <c r="H752" s="37"/>
    </row>
    <row r="753" spans="1:8" ht="16.5" x14ac:dyDescent="0.3">
      <c r="A753" s="113"/>
      <c r="B753" s="39"/>
      <c r="C753" s="40"/>
      <c r="D753" s="42"/>
      <c r="E753" s="42"/>
      <c r="F753" s="41"/>
      <c r="G753" s="43"/>
      <c r="H753" s="37"/>
    </row>
    <row r="754" spans="1:8" ht="16.5" x14ac:dyDescent="0.3">
      <c r="A754" s="44" t="s">
        <v>14</v>
      </c>
      <c r="B754" s="45"/>
      <c r="C754" s="46"/>
      <c r="D754" s="42"/>
      <c r="E754" s="42"/>
      <c r="F754" s="47">
        <v>0.1</v>
      </c>
      <c r="G754" s="43"/>
      <c r="H754" s="37"/>
    </row>
    <row r="755" spans="1:8" ht="17.25" thickBot="1" x14ac:dyDescent="0.35">
      <c r="A755" s="48"/>
      <c r="B755" s="49"/>
      <c r="C755" s="50"/>
      <c r="D755" s="51"/>
      <c r="E755" s="51"/>
      <c r="F755" s="52"/>
      <c r="G755" s="53"/>
      <c r="H755" s="54"/>
    </row>
    <row r="756" spans="1:8" ht="17.25" thickBot="1" x14ac:dyDescent="0.35">
      <c r="A756" s="12"/>
      <c r="B756" s="12"/>
      <c r="C756" s="12"/>
      <c r="D756" s="12"/>
      <c r="E756" s="12"/>
      <c r="F756" s="12"/>
      <c r="G756" s="55" t="s">
        <v>15</v>
      </c>
      <c r="H756" s="56">
        <f>SUM(G749:G755)</f>
        <v>34200</v>
      </c>
    </row>
    <row r="757" spans="1:8" ht="17.25" thickBot="1" x14ac:dyDescent="0.35">
      <c r="A757" s="14" t="s">
        <v>16</v>
      </c>
      <c r="B757" s="14"/>
      <c r="C757" s="12"/>
      <c r="D757" s="12"/>
      <c r="E757" s="12"/>
      <c r="F757" s="12"/>
      <c r="G757" s="12"/>
      <c r="H757" s="13"/>
    </row>
    <row r="758" spans="1:8" ht="16.5" x14ac:dyDescent="0.3">
      <c r="A758" s="57" t="s">
        <v>7</v>
      </c>
      <c r="B758" s="58"/>
      <c r="C758" s="59"/>
      <c r="D758" s="26" t="s">
        <v>8</v>
      </c>
      <c r="E758" s="26" t="s">
        <v>17</v>
      </c>
      <c r="F758" s="26" t="s">
        <v>10</v>
      </c>
      <c r="G758" s="60" t="s">
        <v>11</v>
      </c>
      <c r="H758" s="29"/>
    </row>
    <row r="759" spans="1:8" ht="16.5" x14ac:dyDescent="0.3">
      <c r="A759" s="122" t="s">
        <v>112</v>
      </c>
      <c r="B759" s="62"/>
      <c r="C759" s="63"/>
      <c r="D759" s="175" t="s">
        <v>46</v>
      </c>
      <c r="E759" s="124">
        <v>5000</v>
      </c>
      <c r="F759" s="41">
        <v>1</v>
      </c>
      <c r="G759" s="67">
        <f>E759*F759</f>
        <v>5000</v>
      </c>
      <c r="H759" s="37"/>
    </row>
    <row r="760" spans="1:8" ht="16.5" x14ac:dyDescent="0.3">
      <c r="A760" s="61"/>
      <c r="B760" s="62"/>
      <c r="C760" s="63"/>
      <c r="D760" s="42"/>
      <c r="E760" s="115"/>
      <c r="F760" s="115"/>
      <c r="G760" s="75"/>
      <c r="H760" s="37"/>
    </row>
    <row r="761" spans="1:8" ht="16.5" x14ac:dyDescent="0.3">
      <c r="A761" s="61"/>
      <c r="B761" s="62"/>
      <c r="C761" s="63"/>
      <c r="D761" s="71"/>
      <c r="E761" s="72"/>
      <c r="F761" s="116"/>
      <c r="G761" s="74"/>
      <c r="H761" s="37"/>
    </row>
    <row r="762" spans="1:8" ht="16.5" x14ac:dyDescent="0.3">
      <c r="A762" s="61"/>
      <c r="B762" s="62"/>
      <c r="C762" s="63"/>
      <c r="D762" s="71"/>
      <c r="E762" s="72"/>
      <c r="F762" s="116"/>
      <c r="G762" s="74"/>
      <c r="H762" s="37"/>
    </row>
    <row r="763" spans="1:8" ht="16.5" x14ac:dyDescent="0.3">
      <c r="A763" s="61" t="s">
        <v>20</v>
      </c>
      <c r="B763" s="62"/>
      <c r="C763" s="63"/>
      <c r="D763" s="42"/>
      <c r="E763" s="42"/>
      <c r="F763" s="47">
        <v>0.05</v>
      </c>
      <c r="G763" s="75"/>
      <c r="H763" s="37"/>
    </row>
    <row r="764" spans="1:8" ht="17.25" thickBot="1" x14ac:dyDescent="0.35">
      <c r="A764" s="76"/>
      <c r="B764" s="77"/>
      <c r="C764" s="78"/>
      <c r="D764" s="51"/>
      <c r="E764" s="51"/>
      <c r="F764" s="52"/>
      <c r="G764" s="79"/>
      <c r="H764" s="54"/>
    </row>
    <row r="765" spans="1:8" ht="17.25" thickBot="1" x14ac:dyDescent="0.35">
      <c r="A765" s="12"/>
      <c r="B765" s="12"/>
      <c r="C765" s="12"/>
      <c r="D765" s="12"/>
      <c r="E765" s="12"/>
      <c r="F765" s="12"/>
      <c r="G765" s="55" t="s">
        <v>15</v>
      </c>
      <c r="H765" s="56">
        <f>SUM(G759:G764)</f>
        <v>5000</v>
      </c>
    </row>
    <row r="766" spans="1:8" ht="17.25" thickBot="1" x14ac:dyDescent="0.35">
      <c r="A766" s="14" t="s">
        <v>21</v>
      </c>
      <c r="B766" s="14"/>
      <c r="C766" s="12"/>
      <c r="D766" s="12"/>
      <c r="E766" s="12"/>
      <c r="F766" s="12"/>
      <c r="G766" s="12"/>
      <c r="H766" s="13"/>
    </row>
    <row r="767" spans="1:8" ht="16.5" x14ac:dyDescent="0.3">
      <c r="A767" s="23" t="s">
        <v>22</v>
      </c>
      <c r="B767" s="25"/>
      <c r="C767" s="26" t="s">
        <v>33</v>
      </c>
      <c r="D767" s="26" t="s">
        <v>24</v>
      </c>
      <c r="E767" s="26" t="s">
        <v>25</v>
      </c>
      <c r="F767" s="26" t="s">
        <v>26</v>
      </c>
      <c r="G767" s="28" t="s">
        <v>11</v>
      </c>
      <c r="H767" s="29"/>
    </row>
    <row r="768" spans="1:8" ht="16.5" x14ac:dyDescent="0.3">
      <c r="A768" s="61" t="s">
        <v>47</v>
      </c>
      <c r="B768" s="63"/>
      <c r="C768" s="80">
        <v>1</v>
      </c>
      <c r="D768" s="125">
        <v>0</v>
      </c>
      <c r="E768" s="81">
        <f>+C768*D768</f>
        <v>0</v>
      </c>
      <c r="F768" s="82">
        <v>1900</v>
      </c>
      <c r="G768" s="65">
        <f>+F768*E768</f>
        <v>0</v>
      </c>
      <c r="H768" s="37"/>
    </row>
    <row r="769" spans="1:8" ht="16.5" x14ac:dyDescent="0.3">
      <c r="A769" s="61"/>
      <c r="B769" s="63"/>
      <c r="C769" s="80"/>
      <c r="D769" s="81"/>
      <c r="E769" s="81"/>
      <c r="F769" s="117"/>
      <c r="G769" s="41"/>
      <c r="H769" s="37"/>
    </row>
    <row r="770" spans="1:8" ht="16.5" x14ac:dyDescent="0.3">
      <c r="A770" s="61"/>
      <c r="B770" s="63"/>
      <c r="C770" s="80"/>
      <c r="D770" s="81"/>
      <c r="E770" s="81"/>
      <c r="F770" s="80"/>
      <c r="G770" s="41"/>
      <c r="H770" s="37"/>
    </row>
    <row r="771" spans="1:8" ht="16.5" x14ac:dyDescent="0.3">
      <c r="A771" s="61"/>
      <c r="B771" s="63"/>
      <c r="C771" s="83"/>
      <c r="D771" s="64"/>
      <c r="E771" s="84"/>
      <c r="F771" s="41"/>
      <c r="G771" s="41"/>
      <c r="H771" s="37"/>
    </row>
    <row r="772" spans="1:8" ht="17.25" thickBot="1" x14ac:dyDescent="0.35">
      <c r="A772" s="48"/>
      <c r="B772" s="50"/>
      <c r="C772" s="50"/>
      <c r="D772" s="50"/>
      <c r="E772" s="50"/>
      <c r="F772" s="50"/>
      <c r="G772" s="85"/>
      <c r="H772" s="37"/>
    </row>
    <row r="773" spans="1:8" ht="17.25" thickBot="1" x14ac:dyDescent="0.35">
      <c r="A773" s="12"/>
      <c r="B773" s="12"/>
      <c r="C773" s="12"/>
      <c r="D773" s="12"/>
      <c r="E773" s="12"/>
      <c r="F773" s="12"/>
      <c r="G773" s="55" t="s">
        <v>15</v>
      </c>
      <c r="H773" s="56">
        <f>SUM(G768:G772)</f>
        <v>0</v>
      </c>
    </row>
    <row r="774" spans="1:8" ht="17.25" thickBot="1" x14ac:dyDescent="0.35">
      <c r="A774" s="14" t="s">
        <v>27</v>
      </c>
      <c r="B774" s="14"/>
      <c r="C774" s="12"/>
      <c r="D774" s="12"/>
      <c r="E774" s="12"/>
      <c r="F774" s="12"/>
      <c r="G774" s="12"/>
      <c r="H774" s="13"/>
    </row>
    <row r="775" spans="1:8" ht="16.5" x14ac:dyDescent="0.3">
      <c r="A775" s="86" t="s">
        <v>28</v>
      </c>
      <c r="B775" s="26"/>
      <c r="C775" s="26" t="s">
        <v>29</v>
      </c>
      <c r="D775" s="26" t="s">
        <v>30</v>
      </c>
      <c r="E775" s="27" t="s">
        <v>29</v>
      </c>
      <c r="F775" s="87" t="s">
        <v>37</v>
      </c>
      <c r="G775" s="60" t="s">
        <v>11</v>
      </c>
      <c r="H775" s="29"/>
    </row>
    <row r="776" spans="1:8" ht="16.5" x14ac:dyDescent="0.3">
      <c r="A776" s="61" t="str">
        <f>'[1]MANO DE OBRA'!C13</f>
        <v>CUADRILLA DE CONSTRUCCIÓN 0X1</v>
      </c>
      <c r="B776" s="63"/>
      <c r="C776" s="105">
        <f>'[1]MANO DE OBRA'!L13</f>
        <v>7445</v>
      </c>
      <c r="D776" s="89">
        <v>0.89229999999999998</v>
      </c>
      <c r="E776" s="65">
        <f>(100%+D776)*C776</f>
        <v>14088.173500000001</v>
      </c>
      <c r="F776" s="41">
        <v>1.2</v>
      </c>
      <c r="G776" s="36">
        <f>E776/F776</f>
        <v>11740.144583333335</v>
      </c>
      <c r="H776" s="37"/>
    </row>
    <row r="777" spans="1:8" ht="16.5" x14ac:dyDescent="0.3">
      <c r="A777" s="61"/>
      <c r="B777" s="63"/>
      <c r="C777" s="105"/>
      <c r="D777" s="89"/>
      <c r="E777" s="65"/>
      <c r="F777" s="41"/>
      <c r="G777" s="36"/>
      <c r="H777" s="37"/>
    </row>
    <row r="778" spans="1:8" ht="16.5" x14ac:dyDescent="0.3">
      <c r="A778" s="61"/>
      <c r="B778" s="63"/>
      <c r="C778" s="114"/>
      <c r="D778" s="64"/>
      <c r="E778" s="114"/>
      <c r="F778" s="41"/>
      <c r="G778" s="75"/>
      <c r="H778" s="37"/>
    </row>
    <row r="779" spans="1:8" ht="17.25" thickBot="1" x14ac:dyDescent="0.35">
      <c r="A779" s="76"/>
      <c r="B779" s="78"/>
      <c r="C779" s="78"/>
      <c r="D779" s="78"/>
      <c r="E779" s="78"/>
      <c r="F779" s="78"/>
      <c r="G779" s="77"/>
      <c r="H779" s="54"/>
    </row>
    <row r="780" spans="1:8" ht="17.25" thickBot="1" x14ac:dyDescent="0.35">
      <c r="A780" s="12"/>
      <c r="B780" s="12"/>
      <c r="C780" s="12"/>
      <c r="D780" s="12"/>
      <c r="E780" s="12"/>
      <c r="F780" s="12"/>
      <c r="G780" s="55" t="s">
        <v>15</v>
      </c>
      <c r="H780" s="56">
        <f>SUM(G776:G779)</f>
        <v>11740.144583333335</v>
      </c>
    </row>
    <row r="781" spans="1:8" ht="17.25" thickBot="1" x14ac:dyDescent="0.35">
      <c r="A781" s="12"/>
      <c r="B781" s="12"/>
      <c r="C781" s="12"/>
      <c r="D781" s="12"/>
      <c r="E781" s="12"/>
      <c r="F781" s="12"/>
      <c r="G781" s="91"/>
      <c r="H781" s="13"/>
    </row>
    <row r="782" spans="1:8" ht="17.25" thickBot="1" x14ac:dyDescent="0.35">
      <c r="A782" s="12"/>
      <c r="B782" s="12"/>
      <c r="C782" s="12"/>
      <c r="D782" s="12"/>
      <c r="E782" s="92" t="s">
        <v>31</v>
      </c>
      <c r="F782" s="93"/>
      <c r="G782" s="93"/>
      <c r="H782" s="106">
        <f>ROUND((H756+H765+H773+H780),0)</f>
        <v>50940</v>
      </c>
    </row>
    <row r="783" spans="1:8" ht="16.5" x14ac:dyDescent="0.3">
      <c r="A783" s="12"/>
      <c r="B783" s="12"/>
      <c r="C783" s="12"/>
      <c r="D783" s="12"/>
      <c r="E783" s="92"/>
      <c r="F783" s="93"/>
      <c r="G783" s="93"/>
      <c r="H783" s="126"/>
    </row>
  </sheetData>
  <mergeCells count="36">
    <mergeCell ref="A639:H640"/>
    <mergeCell ref="B643:F644"/>
    <mergeCell ref="A688:H689"/>
    <mergeCell ref="B692:F693"/>
    <mergeCell ref="A738:H739"/>
    <mergeCell ref="B742:F743"/>
    <mergeCell ref="A488:H489"/>
    <mergeCell ref="B492:F493"/>
    <mergeCell ref="A538:H539"/>
    <mergeCell ref="B542:F543"/>
    <mergeCell ref="A589:H590"/>
    <mergeCell ref="B593:F594"/>
    <mergeCell ref="A340:H341"/>
    <mergeCell ref="B344:F345"/>
    <mergeCell ref="A389:H390"/>
    <mergeCell ref="B393:F394"/>
    <mergeCell ref="A438:H439"/>
    <mergeCell ref="B442:F443"/>
    <mergeCell ref="A197:H198"/>
    <mergeCell ref="B201:F202"/>
    <mergeCell ref="A242:H243"/>
    <mergeCell ref="B246:F247"/>
    <mergeCell ref="A291:H292"/>
    <mergeCell ref="B295:F296"/>
    <mergeCell ref="A101:H102"/>
    <mergeCell ref="B105:F106"/>
    <mergeCell ref="A148:H149"/>
    <mergeCell ref="B152:F153"/>
    <mergeCell ref="A168:C168"/>
    <mergeCell ref="A169:C169"/>
    <mergeCell ref="A5:H6"/>
    <mergeCell ref="B9:F10"/>
    <mergeCell ref="A55:H56"/>
    <mergeCell ref="B59:F60"/>
    <mergeCell ref="A64:B64"/>
    <mergeCell ref="A65:B65"/>
  </mergeCells>
  <pageMargins left="0.70866141732283472" right="0.70866141732283472" top="0.74803149606299213" bottom="0.74803149606299213" header="0.31496062992125984" footer="0.98425196850393704"/>
  <pageSetup scale="73" orientation="portrait" horizontalDpi="1200" verticalDpi="1200" r:id="rId1"/>
  <headerFooter>
    <oddHeader>&amp;L          &amp;G</oddHeader>
    <oddFooter>&amp;R&amp;G</oddFooter>
  </headerFooter>
  <rowBreaks count="15" manualBreakCount="15">
    <brk id="50" max="16383" man="1"/>
    <brk id="98" max="16383" man="1"/>
    <brk id="144" max="16383" man="1"/>
    <brk id="192" max="16383" man="1"/>
    <brk id="239" max="16383" man="1"/>
    <brk id="289" max="16383" man="1"/>
    <brk id="335" max="16383" man="1"/>
    <brk id="383" max="16383" man="1"/>
    <brk id="434" max="16383" man="1"/>
    <brk id="483" max="16383" man="1"/>
    <brk id="533" max="16383" man="1"/>
    <brk id="582" max="16383" man="1"/>
    <brk id="634" max="16383" man="1"/>
    <brk id="690" max="16383" man="1"/>
    <brk id="732" max="16383" man="1"/>
  </rowBreaks>
  <colBreaks count="1" manualBreakCount="1">
    <brk id="8" max="1048575" man="1"/>
  </colBreaks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8CDA5-604D-4DBE-A862-D68C311510EA}">
  <dimension ref="A2:IT835"/>
  <sheetViews>
    <sheetView view="pageBreakPreview" topLeftCell="A517" zoomScale="84" zoomScaleNormal="91" zoomScaleSheetLayoutView="84" workbookViewId="0">
      <selection activeCell="A478" sqref="A478:IV525"/>
    </sheetView>
  </sheetViews>
  <sheetFormatPr baseColWidth="10" defaultRowHeight="14.25" x14ac:dyDescent="0.2"/>
  <cols>
    <col min="1" max="1" width="15.28515625" style="1" customWidth="1"/>
    <col min="2" max="2" width="21.5703125" style="1" customWidth="1"/>
    <col min="3" max="3" width="21.85546875" style="1" customWidth="1"/>
    <col min="4" max="4" width="11.42578125" style="1"/>
    <col min="5" max="5" width="12.5703125" style="1" customWidth="1"/>
    <col min="6" max="6" width="11.42578125" style="1"/>
    <col min="7" max="7" width="12.7109375" style="1" customWidth="1"/>
    <col min="8" max="8" width="18.28515625" style="2" customWidth="1"/>
    <col min="9" max="9" width="11.42578125" style="3"/>
    <col min="10" max="256" width="11.42578125" style="1"/>
    <col min="257" max="257" width="15.28515625" style="1" customWidth="1"/>
    <col min="258" max="258" width="21.5703125" style="1" customWidth="1"/>
    <col min="259" max="259" width="21.85546875" style="1" customWidth="1"/>
    <col min="260" max="260" width="11.42578125" style="1"/>
    <col min="261" max="261" width="12.5703125" style="1" customWidth="1"/>
    <col min="262" max="262" width="11.42578125" style="1"/>
    <col min="263" max="263" width="12.7109375" style="1" customWidth="1"/>
    <col min="264" max="264" width="18.28515625" style="1" customWidth="1"/>
    <col min="265" max="512" width="11.42578125" style="1"/>
    <col min="513" max="513" width="15.28515625" style="1" customWidth="1"/>
    <col min="514" max="514" width="21.5703125" style="1" customWidth="1"/>
    <col min="515" max="515" width="21.85546875" style="1" customWidth="1"/>
    <col min="516" max="516" width="11.42578125" style="1"/>
    <col min="517" max="517" width="12.5703125" style="1" customWidth="1"/>
    <col min="518" max="518" width="11.42578125" style="1"/>
    <col min="519" max="519" width="12.7109375" style="1" customWidth="1"/>
    <col min="520" max="520" width="18.28515625" style="1" customWidth="1"/>
    <col min="521" max="768" width="11.42578125" style="1"/>
    <col min="769" max="769" width="15.28515625" style="1" customWidth="1"/>
    <col min="770" max="770" width="21.5703125" style="1" customWidth="1"/>
    <col min="771" max="771" width="21.85546875" style="1" customWidth="1"/>
    <col min="772" max="772" width="11.42578125" style="1"/>
    <col min="773" max="773" width="12.5703125" style="1" customWidth="1"/>
    <col min="774" max="774" width="11.42578125" style="1"/>
    <col min="775" max="775" width="12.7109375" style="1" customWidth="1"/>
    <col min="776" max="776" width="18.28515625" style="1" customWidth="1"/>
    <col min="777" max="1024" width="11.42578125" style="1"/>
    <col min="1025" max="1025" width="15.28515625" style="1" customWidth="1"/>
    <col min="1026" max="1026" width="21.5703125" style="1" customWidth="1"/>
    <col min="1027" max="1027" width="21.85546875" style="1" customWidth="1"/>
    <col min="1028" max="1028" width="11.42578125" style="1"/>
    <col min="1029" max="1029" width="12.5703125" style="1" customWidth="1"/>
    <col min="1030" max="1030" width="11.42578125" style="1"/>
    <col min="1031" max="1031" width="12.7109375" style="1" customWidth="1"/>
    <col min="1032" max="1032" width="18.28515625" style="1" customWidth="1"/>
    <col min="1033" max="1280" width="11.42578125" style="1"/>
    <col min="1281" max="1281" width="15.28515625" style="1" customWidth="1"/>
    <col min="1282" max="1282" width="21.5703125" style="1" customWidth="1"/>
    <col min="1283" max="1283" width="21.85546875" style="1" customWidth="1"/>
    <col min="1284" max="1284" width="11.42578125" style="1"/>
    <col min="1285" max="1285" width="12.5703125" style="1" customWidth="1"/>
    <col min="1286" max="1286" width="11.42578125" style="1"/>
    <col min="1287" max="1287" width="12.7109375" style="1" customWidth="1"/>
    <col min="1288" max="1288" width="18.28515625" style="1" customWidth="1"/>
    <col min="1289" max="1536" width="11.42578125" style="1"/>
    <col min="1537" max="1537" width="15.28515625" style="1" customWidth="1"/>
    <col min="1538" max="1538" width="21.5703125" style="1" customWidth="1"/>
    <col min="1539" max="1539" width="21.85546875" style="1" customWidth="1"/>
    <col min="1540" max="1540" width="11.42578125" style="1"/>
    <col min="1541" max="1541" width="12.5703125" style="1" customWidth="1"/>
    <col min="1542" max="1542" width="11.42578125" style="1"/>
    <col min="1543" max="1543" width="12.7109375" style="1" customWidth="1"/>
    <col min="1544" max="1544" width="18.28515625" style="1" customWidth="1"/>
    <col min="1545" max="1792" width="11.42578125" style="1"/>
    <col min="1793" max="1793" width="15.28515625" style="1" customWidth="1"/>
    <col min="1794" max="1794" width="21.5703125" style="1" customWidth="1"/>
    <col min="1795" max="1795" width="21.85546875" style="1" customWidth="1"/>
    <col min="1796" max="1796" width="11.42578125" style="1"/>
    <col min="1797" max="1797" width="12.5703125" style="1" customWidth="1"/>
    <col min="1798" max="1798" width="11.42578125" style="1"/>
    <col min="1799" max="1799" width="12.7109375" style="1" customWidth="1"/>
    <col min="1800" max="1800" width="18.28515625" style="1" customWidth="1"/>
    <col min="1801" max="2048" width="11.42578125" style="1"/>
    <col min="2049" max="2049" width="15.28515625" style="1" customWidth="1"/>
    <col min="2050" max="2050" width="21.5703125" style="1" customWidth="1"/>
    <col min="2051" max="2051" width="21.85546875" style="1" customWidth="1"/>
    <col min="2052" max="2052" width="11.42578125" style="1"/>
    <col min="2053" max="2053" width="12.5703125" style="1" customWidth="1"/>
    <col min="2054" max="2054" width="11.42578125" style="1"/>
    <col min="2055" max="2055" width="12.7109375" style="1" customWidth="1"/>
    <col min="2056" max="2056" width="18.28515625" style="1" customWidth="1"/>
    <col min="2057" max="2304" width="11.42578125" style="1"/>
    <col min="2305" max="2305" width="15.28515625" style="1" customWidth="1"/>
    <col min="2306" max="2306" width="21.5703125" style="1" customWidth="1"/>
    <col min="2307" max="2307" width="21.85546875" style="1" customWidth="1"/>
    <col min="2308" max="2308" width="11.42578125" style="1"/>
    <col min="2309" max="2309" width="12.5703125" style="1" customWidth="1"/>
    <col min="2310" max="2310" width="11.42578125" style="1"/>
    <col min="2311" max="2311" width="12.7109375" style="1" customWidth="1"/>
    <col min="2312" max="2312" width="18.28515625" style="1" customWidth="1"/>
    <col min="2313" max="2560" width="11.42578125" style="1"/>
    <col min="2561" max="2561" width="15.28515625" style="1" customWidth="1"/>
    <col min="2562" max="2562" width="21.5703125" style="1" customWidth="1"/>
    <col min="2563" max="2563" width="21.85546875" style="1" customWidth="1"/>
    <col min="2564" max="2564" width="11.42578125" style="1"/>
    <col min="2565" max="2565" width="12.5703125" style="1" customWidth="1"/>
    <col min="2566" max="2566" width="11.42578125" style="1"/>
    <col min="2567" max="2567" width="12.7109375" style="1" customWidth="1"/>
    <col min="2568" max="2568" width="18.28515625" style="1" customWidth="1"/>
    <col min="2569" max="2816" width="11.42578125" style="1"/>
    <col min="2817" max="2817" width="15.28515625" style="1" customWidth="1"/>
    <col min="2818" max="2818" width="21.5703125" style="1" customWidth="1"/>
    <col min="2819" max="2819" width="21.85546875" style="1" customWidth="1"/>
    <col min="2820" max="2820" width="11.42578125" style="1"/>
    <col min="2821" max="2821" width="12.5703125" style="1" customWidth="1"/>
    <col min="2822" max="2822" width="11.42578125" style="1"/>
    <col min="2823" max="2823" width="12.7109375" style="1" customWidth="1"/>
    <col min="2824" max="2824" width="18.28515625" style="1" customWidth="1"/>
    <col min="2825" max="3072" width="11.42578125" style="1"/>
    <col min="3073" max="3073" width="15.28515625" style="1" customWidth="1"/>
    <col min="3074" max="3074" width="21.5703125" style="1" customWidth="1"/>
    <col min="3075" max="3075" width="21.85546875" style="1" customWidth="1"/>
    <col min="3076" max="3076" width="11.42578125" style="1"/>
    <col min="3077" max="3077" width="12.5703125" style="1" customWidth="1"/>
    <col min="3078" max="3078" width="11.42578125" style="1"/>
    <col min="3079" max="3079" width="12.7109375" style="1" customWidth="1"/>
    <col min="3080" max="3080" width="18.28515625" style="1" customWidth="1"/>
    <col min="3081" max="3328" width="11.42578125" style="1"/>
    <col min="3329" max="3329" width="15.28515625" style="1" customWidth="1"/>
    <col min="3330" max="3330" width="21.5703125" style="1" customWidth="1"/>
    <col min="3331" max="3331" width="21.85546875" style="1" customWidth="1"/>
    <col min="3332" max="3332" width="11.42578125" style="1"/>
    <col min="3333" max="3333" width="12.5703125" style="1" customWidth="1"/>
    <col min="3334" max="3334" width="11.42578125" style="1"/>
    <col min="3335" max="3335" width="12.7109375" style="1" customWidth="1"/>
    <col min="3336" max="3336" width="18.28515625" style="1" customWidth="1"/>
    <col min="3337" max="3584" width="11.42578125" style="1"/>
    <col min="3585" max="3585" width="15.28515625" style="1" customWidth="1"/>
    <col min="3586" max="3586" width="21.5703125" style="1" customWidth="1"/>
    <col min="3587" max="3587" width="21.85546875" style="1" customWidth="1"/>
    <col min="3588" max="3588" width="11.42578125" style="1"/>
    <col min="3589" max="3589" width="12.5703125" style="1" customWidth="1"/>
    <col min="3590" max="3590" width="11.42578125" style="1"/>
    <col min="3591" max="3591" width="12.7109375" style="1" customWidth="1"/>
    <col min="3592" max="3592" width="18.28515625" style="1" customWidth="1"/>
    <col min="3593" max="3840" width="11.42578125" style="1"/>
    <col min="3841" max="3841" width="15.28515625" style="1" customWidth="1"/>
    <col min="3842" max="3842" width="21.5703125" style="1" customWidth="1"/>
    <col min="3843" max="3843" width="21.85546875" style="1" customWidth="1"/>
    <col min="3844" max="3844" width="11.42578125" style="1"/>
    <col min="3845" max="3845" width="12.5703125" style="1" customWidth="1"/>
    <col min="3846" max="3846" width="11.42578125" style="1"/>
    <col min="3847" max="3847" width="12.7109375" style="1" customWidth="1"/>
    <col min="3848" max="3848" width="18.28515625" style="1" customWidth="1"/>
    <col min="3849" max="4096" width="11.42578125" style="1"/>
    <col min="4097" max="4097" width="15.28515625" style="1" customWidth="1"/>
    <col min="4098" max="4098" width="21.5703125" style="1" customWidth="1"/>
    <col min="4099" max="4099" width="21.85546875" style="1" customWidth="1"/>
    <col min="4100" max="4100" width="11.42578125" style="1"/>
    <col min="4101" max="4101" width="12.5703125" style="1" customWidth="1"/>
    <col min="4102" max="4102" width="11.42578125" style="1"/>
    <col min="4103" max="4103" width="12.7109375" style="1" customWidth="1"/>
    <col min="4104" max="4104" width="18.28515625" style="1" customWidth="1"/>
    <col min="4105" max="4352" width="11.42578125" style="1"/>
    <col min="4353" max="4353" width="15.28515625" style="1" customWidth="1"/>
    <col min="4354" max="4354" width="21.5703125" style="1" customWidth="1"/>
    <col min="4355" max="4355" width="21.85546875" style="1" customWidth="1"/>
    <col min="4356" max="4356" width="11.42578125" style="1"/>
    <col min="4357" max="4357" width="12.5703125" style="1" customWidth="1"/>
    <col min="4358" max="4358" width="11.42578125" style="1"/>
    <col min="4359" max="4359" width="12.7109375" style="1" customWidth="1"/>
    <col min="4360" max="4360" width="18.28515625" style="1" customWidth="1"/>
    <col min="4361" max="4608" width="11.42578125" style="1"/>
    <col min="4609" max="4609" width="15.28515625" style="1" customWidth="1"/>
    <col min="4610" max="4610" width="21.5703125" style="1" customWidth="1"/>
    <col min="4611" max="4611" width="21.85546875" style="1" customWidth="1"/>
    <col min="4612" max="4612" width="11.42578125" style="1"/>
    <col min="4613" max="4613" width="12.5703125" style="1" customWidth="1"/>
    <col min="4614" max="4614" width="11.42578125" style="1"/>
    <col min="4615" max="4615" width="12.7109375" style="1" customWidth="1"/>
    <col min="4616" max="4616" width="18.28515625" style="1" customWidth="1"/>
    <col min="4617" max="4864" width="11.42578125" style="1"/>
    <col min="4865" max="4865" width="15.28515625" style="1" customWidth="1"/>
    <col min="4866" max="4866" width="21.5703125" style="1" customWidth="1"/>
    <col min="4867" max="4867" width="21.85546875" style="1" customWidth="1"/>
    <col min="4868" max="4868" width="11.42578125" style="1"/>
    <col min="4869" max="4869" width="12.5703125" style="1" customWidth="1"/>
    <col min="4870" max="4870" width="11.42578125" style="1"/>
    <col min="4871" max="4871" width="12.7109375" style="1" customWidth="1"/>
    <col min="4872" max="4872" width="18.28515625" style="1" customWidth="1"/>
    <col min="4873" max="5120" width="11.42578125" style="1"/>
    <col min="5121" max="5121" width="15.28515625" style="1" customWidth="1"/>
    <col min="5122" max="5122" width="21.5703125" style="1" customWidth="1"/>
    <col min="5123" max="5123" width="21.85546875" style="1" customWidth="1"/>
    <col min="5124" max="5124" width="11.42578125" style="1"/>
    <col min="5125" max="5125" width="12.5703125" style="1" customWidth="1"/>
    <col min="5126" max="5126" width="11.42578125" style="1"/>
    <col min="5127" max="5127" width="12.7109375" style="1" customWidth="1"/>
    <col min="5128" max="5128" width="18.28515625" style="1" customWidth="1"/>
    <col min="5129" max="5376" width="11.42578125" style="1"/>
    <col min="5377" max="5377" width="15.28515625" style="1" customWidth="1"/>
    <col min="5378" max="5378" width="21.5703125" style="1" customWidth="1"/>
    <col min="5379" max="5379" width="21.85546875" style="1" customWidth="1"/>
    <col min="5380" max="5380" width="11.42578125" style="1"/>
    <col min="5381" max="5381" width="12.5703125" style="1" customWidth="1"/>
    <col min="5382" max="5382" width="11.42578125" style="1"/>
    <col min="5383" max="5383" width="12.7109375" style="1" customWidth="1"/>
    <col min="5384" max="5384" width="18.28515625" style="1" customWidth="1"/>
    <col min="5385" max="5632" width="11.42578125" style="1"/>
    <col min="5633" max="5633" width="15.28515625" style="1" customWidth="1"/>
    <col min="5634" max="5634" width="21.5703125" style="1" customWidth="1"/>
    <col min="5635" max="5635" width="21.85546875" style="1" customWidth="1"/>
    <col min="5636" max="5636" width="11.42578125" style="1"/>
    <col min="5637" max="5637" width="12.5703125" style="1" customWidth="1"/>
    <col min="5638" max="5638" width="11.42578125" style="1"/>
    <col min="5639" max="5639" width="12.7109375" style="1" customWidth="1"/>
    <col min="5640" max="5640" width="18.28515625" style="1" customWidth="1"/>
    <col min="5641" max="5888" width="11.42578125" style="1"/>
    <col min="5889" max="5889" width="15.28515625" style="1" customWidth="1"/>
    <col min="5890" max="5890" width="21.5703125" style="1" customWidth="1"/>
    <col min="5891" max="5891" width="21.85546875" style="1" customWidth="1"/>
    <col min="5892" max="5892" width="11.42578125" style="1"/>
    <col min="5893" max="5893" width="12.5703125" style="1" customWidth="1"/>
    <col min="5894" max="5894" width="11.42578125" style="1"/>
    <col min="5895" max="5895" width="12.7109375" style="1" customWidth="1"/>
    <col min="5896" max="5896" width="18.28515625" style="1" customWidth="1"/>
    <col min="5897" max="6144" width="11.42578125" style="1"/>
    <col min="6145" max="6145" width="15.28515625" style="1" customWidth="1"/>
    <col min="6146" max="6146" width="21.5703125" style="1" customWidth="1"/>
    <col min="6147" max="6147" width="21.85546875" style="1" customWidth="1"/>
    <col min="6148" max="6148" width="11.42578125" style="1"/>
    <col min="6149" max="6149" width="12.5703125" style="1" customWidth="1"/>
    <col min="6150" max="6150" width="11.42578125" style="1"/>
    <col min="6151" max="6151" width="12.7109375" style="1" customWidth="1"/>
    <col min="6152" max="6152" width="18.28515625" style="1" customWidth="1"/>
    <col min="6153" max="6400" width="11.42578125" style="1"/>
    <col min="6401" max="6401" width="15.28515625" style="1" customWidth="1"/>
    <col min="6402" max="6402" width="21.5703125" style="1" customWidth="1"/>
    <col min="6403" max="6403" width="21.85546875" style="1" customWidth="1"/>
    <col min="6404" max="6404" width="11.42578125" style="1"/>
    <col min="6405" max="6405" width="12.5703125" style="1" customWidth="1"/>
    <col min="6406" max="6406" width="11.42578125" style="1"/>
    <col min="6407" max="6407" width="12.7109375" style="1" customWidth="1"/>
    <col min="6408" max="6408" width="18.28515625" style="1" customWidth="1"/>
    <col min="6409" max="6656" width="11.42578125" style="1"/>
    <col min="6657" max="6657" width="15.28515625" style="1" customWidth="1"/>
    <col min="6658" max="6658" width="21.5703125" style="1" customWidth="1"/>
    <col min="6659" max="6659" width="21.85546875" style="1" customWidth="1"/>
    <col min="6660" max="6660" width="11.42578125" style="1"/>
    <col min="6661" max="6661" width="12.5703125" style="1" customWidth="1"/>
    <col min="6662" max="6662" width="11.42578125" style="1"/>
    <col min="6663" max="6663" width="12.7109375" style="1" customWidth="1"/>
    <col min="6664" max="6664" width="18.28515625" style="1" customWidth="1"/>
    <col min="6665" max="6912" width="11.42578125" style="1"/>
    <col min="6913" max="6913" width="15.28515625" style="1" customWidth="1"/>
    <col min="6914" max="6914" width="21.5703125" style="1" customWidth="1"/>
    <col min="6915" max="6915" width="21.85546875" style="1" customWidth="1"/>
    <col min="6916" max="6916" width="11.42578125" style="1"/>
    <col min="6917" max="6917" width="12.5703125" style="1" customWidth="1"/>
    <col min="6918" max="6918" width="11.42578125" style="1"/>
    <col min="6919" max="6919" width="12.7109375" style="1" customWidth="1"/>
    <col min="6920" max="6920" width="18.28515625" style="1" customWidth="1"/>
    <col min="6921" max="7168" width="11.42578125" style="1"/>
    <col min="7169" max="7169" width="15.28515625" style="1" customWidth="1"/>
    <col min="7170" max="7170" width="21.5703125" style="1" customWidth="1"/>
    <col min="7171" max="7171" width="21.85546875" style="1" customWidth="1"/>
    <col min="7172" max="7172" width="11.42578125" style="1"/>
    <col min="7173" max="7173" width="12.5703125" style="1" customWidth="1"/>
    <col min="7174" max="7174" width="11.42578125" style="1"/>
    <col min="7175" max="7175" width="12.7109375" style="1" customWidth="1"/>
    <col min="7176" max="7176" width="18.28515625" style="1" customWidth="1"/>
    <col min="7177" max="7424" width="11.42578125" style="1"/>
    <col min="7425" max="7425" width="15.28515625" style="1" customWidth="1"/>
    <col min="7426" max="7426" width="21.5703125" style="1" customWidth="1"/>
    <col min="7427" max="7427" width="21.85546875" style="1" customWidth="1"/>
    <col min="7428" max="7428" width="11.42578125" style="1"/>
    <col min="7429" max="7429" width="12.5703125" style="1" customWidth="1"/>
    <col min="7430" max="7430" width="11.42578125" style="1"/>
    <col min="7431" max="7431" width="12.7109375" style="1" customWidth="1"/>
    <col min="7432" max="7432" width="18.28515625" style="1" customWidth="1"/>
    <col min="7433" max="7680" width="11.42578125" style="1"/>
    <col min="7681" max="7681" width="15.28515625" style="1" customWidth="1"/>
    <col min="7682" max="7682" width="21.5703125" style="1" customWidth="1"/>
    <col min="7683" max="7683" width="21.85546875" style="1" customWidth="1"/>
    <col min="7684" max="7684" width="11.42578125" style="1"/>
    <col min="7685" max="7685" width="12.5703125" style="1" customWidth="1"/>
    <col min="7686" max="7686" width="11.42578125" style="1"/>
    <col min="7687" max="7687" width="12.7109375" style="1" customWidth="1"/>
    <col min="7688" max="7688" width="18.28515625" style="1" customWidth="1"/>
    <col min="7689" max="7936" width="11.42578125" style="1"/>
    <col min="7937" max="7937" width="15.28515625" style="1" customWidth="1"/>
    <col min="7938" max="7938" width="21.5703125" style="1" customWidth="1"/>
    <col min="7939" max="7939" width="21.85546875" style="1" customWidth="1"/>
    <col min="7940" max="7940" width="11.42578125" style="1"/>
    <col min="7941" max="7941" width="12.5703125" style="1" customWidth="1"/>
    <col min="7942" max="7942" width="11.42578125" style="1"/>
    <col min="7943" max="7943" width="12.7109375" style="1" customWidth="1"/>
    <col min="7944" max="7944" width="18.28515625" style="1" customWidth="1"/>
    <col min="7945" max="8192" width="11.42578125" style="1"/>
    <col min="8193" max="8193" width="15.28515625" style="1" customWidth="1"/>
    <col min="8194" max="8194" width="21.5703125" style="1" customWidth="1"/>
    <col min="8195" max="8195" width="21.85546875" style="1" customWidth="1"/>
    <col min="8196" max="8196" width="11.42578125" style="1"/>
    <col min="8197" max="8197" width="12.5703125" style="1" customWidth="1"/>
    <col min="8198" max="8198" width="11.42578125" style="1"/>
    <col min="8199" max="8199" width="12.7109375" style="1" customWidth="1"/>
    <col min="8200" max="8200" width="18.28515625" style="1" customWidth="1"/>
    <col min="8201" max="8448" width="11.42578125" style="1"/>
    <col min="8449" max="8449" width="15.28515625" style="1" customWidth="1"/>
    <col min="8450" max="8450" width="21.5703125" style="1" customWidth="1"/>
    <col min="8451" max="8451" width="21.85546875" style="1" customWidth="1"/>
    <col min="8452" max="8452" width="11.42578125" style="1"/>
    <col min="8453" max="8453" width="12.5703125" style="1" customWidth="1"/>
    <col min="8454" max="8454" width="11.42578125" style="1"/>
    <col min="8455" max="8455" width="12.7109375" style="1" customWidth="1"/>
    <col min="8456" max="8456" width="18.28515625" style="1" customWidth="1"/>
    <col min="8457" max="8704" width="11.42578125" style="1"/>
    <col min="8705" max="8705" width="15.28515625" style="1" customWidth="1"/>
    <col min="8706" max="8706" width="21.5703125" style="1" customWidth="1"/>
    <col min="8707" max="8707" width="21.85546875" style="1" customWidth="1"/>
    <col min="8708" max="8708" width="11.42578125" style="1"/>
    <col min="8709" max="8709" width="12.5703125" style="1" customWidth="1"/>
    <col min="8710" max="8710" width="11.42578125" style="1"/>
    <col min="8711" max="8711" width="12.7109375" style="1" customWidth="1"/>
    <col min="8712" max="8712" width="18.28515625" style="1" customWidth="1"/>
    <col min="8713" max="8960" width="11.42578125" style="1"/>
    <col min="8961" max="8961" width="15.28515625" style="1" customWidth="1"/>
    <col min="8962" max="8962" width="21.5703125" style="1" customWidth="1"/>
    <col min="8963" max="8963" width="21.85546875" style="1" customWidth="1"/>
    <col min="8964" max="8964" width="11.42578125" style="1"/>
    <col min="8965" max="8965" width="12.5703125" style="1" customWidth="1"/>
    <col min="8966" max="8966" width="11.42578125" style="1"/>
    <col min="8967" max="8967" width="12.7109375" style="1" customWidth="1"/>
    <col min="8968" max="8968" width="18.28515625" style="1" customWidth="1"/>
    <col min="8969" max="9216" width="11.42578125" style="1"/>
    <col min="9217" max="9217" width="15.28515625" style="1" customWidth="1"/>
    <col min="9218" max="9218" width="21.5703125" style="1" customWidth="1"/>
    <col min="9219" max="9219" width="21.85546875" style="1" customWidth="1"/>
    <col min="9220" max="9220" width="11.42578125" style="1"/>
    <col min="9221" max="9221" width="12.5703125" style="1" customWidth="1"/>
    <col min="9222" max="9222" width="11.42578125" style="1"/>
    <col min="9223" max="9223" width="12.7109375" style="1" customWidth="1"/>
    <col min="9224" max="9224" width="18.28515625" style="1" customWidth="1"/>
    <col min="9225" max="9472" width="11.42578125" style="1"/>
    <col min="9473" max="9473" width="15.28515625" style="1" customWidth="1"/>
    <col min="9474" max="9474" width="21.5703125" style="1" customWidth="1"/>
    <col min="9475" max="9475" width="21.85546875" style="1" customWidth="1"/>
    <col min="9476" max="9476" width="11.42578125" style="1"/>
    <col min="9477" max="9477" width="12.5703125" style="1" customWidth="1"/>
    <col min="9478" max="9478" width="11.42578125" style="1"/>
    <col min="9479" max="9479" width="12.7109375" style="1" customWidth="1"/>
    <col min="9480" max="9480" width="18.28515625" style="1" customWidth="1"/>
    <col min="9481" max="9728" width="11.42578125" style="1"/>
    <col min="9729" max="9729" width="15.28515625" style="1" customWidth="1"/>
    <col min="9730" max="9730" width="21.5703125" style="1" customWidth="1"/>
    <col min="9731" max="9731" width="21.85546875" style="1" customWidth="1"/>
    <col min="9732" max="9732" width="11.42578125" style="1"/>
    <col min="9733" max="9733" width="12.5703125" style="1" customWidth="1"/>
    <col min="9734" max="9734" width="11.42578125" style="1"/>
    <col min="9735" max="9735" width="12.7109375" style="1" customWidth="1"/>
    <col min="9736" max="9736" width="18.28515625" style="1" customWidth="1"/>
    <col min="9737" max="9984" width="11.42578125" style="1"/>
    <col min="9985" max="9985" width="15.28515625" style="1" customWidth="1"/>
    <col min="9986" max="9986" width="21.5703125" style="1" customWidth="1"/>
    <col min="9987" max="9987" width="21.85546875" style="1" customWidth="1"/>
    <col min="9988" max="9988" width="11.42578125" style="1"/>
    <col min="9989" max="9989" width="12.5703125" style="1" customWidth="1"/>
    <col min="9990" max="9990" width="11.42578125" style="1"/>
    <col min="9991" max="9991" width="12.7109375" style="1" customWidth="1"/>
    <col min="9992" max="9992" width="18.28515625" style="1" customWidth="1"/>
    <col min="9993" max="10240" width="11.42578125" style="1"/>
    <col min="10241" max="10241" width="15.28515625" style="1" customWidth="1"/>
    <col min="10242" max="10242" width="21.5703125" style="1" customWidth="1"/>
    <col min="10243" max="10243" width="21.85546875" style="1" customWidth="1"/>
    <col min="10244" max="10244" width="11.42578125" style="1"/>
    <col min="10245" max="10245" width="12.5703125" style="1" customWidth="1"/>
    <col min="10246" max="10246" width="11.42578125" style="1"/>
    <col min="10247" max="10247" width="12.7109375" style="1" customWidth="1"/>
    <col min="10248" max="10248" width="18.28515625" style="1" customWidth="1"/>
    <col min="10249" max="10496" width="11.42578125" style="1"/>
    <col min="10497" max="10497" width="15.28515625" style="1" customWidth="1"/>
    <col min="10498" max="10498" width="21.5703125" style="1" customWidth="1"/>
    <col min="10499" max="10499" width="21.85546875" style="1" customWidth="1"/>
    <col min="10500" max="10500" width="11.42578125" style="1"/>
    <col min="10501" max="10501" width="12.5703125" style="1" customWidth="1"/>
    <col min="10502" max="10502" width="11.42578125" style="1"/>
    <col min="10503" max="10503" width="12.7109375" style="1" customWidth="1"/>
    <col min="10504" max="10504" width="18.28515625" style="1" customWidth="1"/>
    <col min="10505" max="10752" width="11.42578125" style="1"/>
    <col min="10753" max="10753" width="15.28515625" style="1" customWidth="1"/>
    <col min="10754" max="10754" width="21.5703125" style="1" customWidth="1"/>
    <col min="10755" max="10755" width="21.85546875" style="1" customWidth="1"/>
    <col min="10756" max="10756" width="11.42578125" style="1"/>
    <col min="10757" max="10757" width="12.5703125" style="1" customWidth="1"/>
    <col min="10758" max="10758" width="11.42578125" style="1"/>
    <col min="10759" max="10759" width="12.7109375" style="1" customWidth="1"/>
    <col min="10760" max="10760" width="18.28515625" style="1" customWidth="1"/>
    <col min="10761" max="11008" width="11.42578125" style="1"/>
    <col min="11009" max="11009" width="15.28515625" style="1" customWidth="1"/>
    <col min="11010" max="11010" width="21.5703125" style="1" customWidth="1"/>
    <col min="11011" max="11011" width="21.85546875" style="1" customWidth="1"/>
    <col min="11012" max="11012" width="11.42578125" style="1"/>
    <col min="11013" max="11013" width="12.5703125" style="1" customWidth="1"/>
    <col min="11014" max="11014" width="11.42578125" style="1"/>
    <col min="11015" max="11015" width="12.7109375" style="1" customWidth="1"/>
    <col min="11016" max="11016" width="18.28515625" style="1" customWidth="1"/>
    <col min="11017" max="11264" width="11.42578125" style="1"/>
    <col min="11265" max="11265" width="15.28515625" style="1" customWidth="1"/>
    <col min="11266" max="11266" width="21.5703125" style="1" customWidth="1"/>
    <col min="11267" max="11267" width="21.85546875" style="1" customWidth="1"/>
    <col min="11268" max="11268" width="11.42578125" style="1"/>
    <col min="11269" max="11269" width="12.5703125" style="1" customWidth="1"/>
    <col min="11270" max="11270" width="11.42578125" style="1"/>
    <col min="11271" max="11271" width="12.7109375" style="1" customWidth="1"/>
    <col min="11272" max="11272" width="18.28515625" style="1" customWidth="1"/>
    <col min="11273" max="11520" width="11.42578125" style="1"/>
    <col min="11521" max="11521" width="15.28515625" style="1" customWidth="1"/>
    <col min="11522" max="11522" width="21.5703125" style="1" customWidth="1"/>
    <col min="11523" max="11523" width="21.85546875" style="1" customWidth="1"/>
    <col min="11524" max="11524" width="11.42578125" style="1"/>
    <col min="11525" max="11525" width="12.5703125" style="1" customWidth="1"/>
    <col min="11526" max="11526" width="11.42578125" style="1"/>
    <col min="11527" max="11527" width="12.7109375" style="1" customWidth="1"/>
    <col min="11528" max="11528" width="18.28515625" style="1" customWidth="1"/>
    <col min="11529" max="11776" width="11.42578125" style="1"/>
    <col min="11777" max="11777" width="15.28515625" style="1" customWidth="1"/>
    <col min="11778" max="11778" width="21.5703125" style="1" customWidth="1"/>
    <col min="11779" max="11779" width="21.85546875" style="1" customWidth="1"/>
    <col min="11780" max="11780" width="11.42578125" style="1"/>
    <col min="11781" max="11781" width="12.5703125" style="1" customWidth="1"/>
    <col min="11782" max="11782" width="11.42578125" style="1"/>
    <col min="11783" max="11783" width="12.7109375" style="1" customWidth="1"/>
    <col min="11784" max="11784" width="18.28515625" style="1" customWidth="1"/>
    <col min="11785" max="12032" width="11.42578125" style="1"/>
    <col min="12033" max="12033" width="15.28515625" style="1" customWidth="1"/>
    <col min="12034" max="12034" width="21.5703125" style="1" customWidth="1"/>
    <col min="12035" max="12035" width="21.85546875" style="1" customWidth="1"/>
    <col min="12036" max="12036" width="11.42578125" style="1"/>
    <col min="12037" max="12037" width="12.5703125" style="1" customWidth="1"/>
    <col min="12038" max="12038" width="11.42578125" style="1"/>
    <col min="12039" max="12039" width="12.7109375" style="1" customWidth="1"/>
    <col min="12040" max="12040" width="18.28515625" style="1" customWidth="1"/>
    <col min="12041" max="12288" width="11.42578125" style="1"/>
    <col min="12289" max="12289" width="15.28515625" style="1" customWidth="1"/>
    <col min="12290" max="12290" width="21.5703125" style="1" customWidth="1"/>
    <col min="12291" max="12291" width="21.85546875" style="1" customWidth="1"/>
    <col min="12292" max="12292" width="11.42578125" style="1"/>
    <col min="12293" max="12293" width="12.5703125" style="1" customWidth="1"/>
    <col min="12294" max="12294" width="11.42578125" style="1"/>
    <col min="12295" max="12295" width="12.7109375" style="1" customWidth="1"/>
    <col min="12296" max="12296" width="18.28515625" style="1" customWidth="1"/>
    <col min="12297" max="12544" width="11.42578125" style="1"/>
    <col min="12545" max="12545" width="15.28515625" style="1" customWidth="1"/>
    <col min="12546" max="12546" width="21.5703125" style="1" customWidth="1"/>
    <col min="12547" max="12547" width="21.85546875" style="1" customWidth="1"/>
    <col min="12548" max="12548" width="11.42578125" style="1"/>
    <col min="12549" max="12549" width="12.5703125" style="1" customWidth="1"/>
    <col min="12550" max="12550" width="11.42578125" style="1"/>
    <col min="12551" max="12551" width="12.7109375" style="1" customWidth="1"/>
    <col min="12552" max="12552" width="18.28515625" style="1" customWidth="1"/>
    <col min="12553" max="12800" width="11.42578125" style="1"/>
    <col min="12801" max="12801" width="15.28515625" style="1" customWidth="1"/>
    <col min="12802" max="12802" width="21.5703125" style="1" customWidth="1"/>
    <col min="12803" max="12803" width="21.85546875" style="1" customWidth="1"/>
    <col min="12804" max="12804" width="11.42578125" style="1"/>
    <col min="12805" max="12805" width="12.5703125" style="1" customWidth="1"/>
    <col min="12806" max="12806" width="11.42578125" style="1"/>
    <col min="12807" max="12807" width="12.7109375" style="1" customWidth="1"/>
    <col min="12808" max="12808" width="18.28515625" style="1" customWidth="1"/>
    <col min="12809" max="13056" width="11.42578125" style="1"/>
    <col min="13057" max="13057" width="15.28515625" style="1" customWidth="1"/>
    <col min="13058" max="13058" width="21.5703125" style="1" customWidth="1"/>
    <col min="13059" max="13059" width="21.85546875" style="1" customWidth="1"/>
    <col min="13060" max="13060" width="11.42578125" style="1"/>
    <col min="13061" max="13061" width="12.5703125" style="1" customWidth="1"/>
    <col min="13062" max="13062" width="11.42578125" style="1"/>
    <col min="13063" max="13063" width="12.7109375" style="1" customWidth="1"/>
    <col min="13064" max="13064" width="18.28515625" style="1" customWidth="1"/>
    <col min="13065" max="13312" width="11.42578125" style="1"/>
    <col min="13313" max="13313" width="15.28515625" style="1" customWidth="1"/>
    <col min="13314" max="13314" width="21.5703125" style="1" customWidth="1"/>
    <col min="13315" max="13315" width="21.85546875" style="1" customWidth="1"/>
    <col min="13316" max="13316" width="11.42578125" style="1"/>
    <col min="13317" max="13317" width="12.5703125" style="1" customWidth="1"/>
    <col min="13318" max="13318" width="11.42578125" style="1"/>
    <col min="13319" max="13319" width="12.7109375" style="1" customWidth="1"/>
    <col min="13320" max="13320" width="18.28515625" style="1" customWidth="1"/>
    <col min="13321" max="13568" width="11.42578125" style="1"/>
    <col min="13569" max="13569" width="15.28515625" style="1" customWidth="1"/>
    <col min="13570" max="13570" width="21.5703125" style="1" customWidth="1"/>
    <col min="13571" max="13571" width="21.85546875" style="1" customWidth="1"/>
    <col min="13572" max="13572" width="11.42578125" style="1"/>
    <col min="13573" max="13573" width="12.5703125" style="1" customWidth="1"/>
    <col min="13574" max="13574" width="11.42578125" style="1"/>
    <col min="13575" max="13575" width="12.7109375" style="1" customWidth="1"/>
    <col min="13576" max="13576" width="18.28515625" style="1" customWidth="1"/>
    <col min="13577" max="13824" width="11.42578125" style="1"/>
    <col min="13825" max="13825" width="15.28515625" style="1" customWidth="1"/>
    <col min="13826" max="13826" width="21.5703125" style="1" customWidth="1"/>
    <col min="13827" max="13827" width="21.85546875" style="1" customWidth="1"/>
    <col min="13828" max="13828" width="11.42578125" style="1"/>
    <col min="13829" max="13829" width="12.5703125" style="1" customWidth="1"/>
    <col min="13830" max="13830" width="11.42578125" style="1"/>
    <col min="13831" max="13831" width="12.7109375" style="1" customWidth="1"/>
    <col min="13832" max="13832" width="18.28515625" style="1" customWidth="1"/>
    <col min="13833" max="14080" width="11.42578125" style="1"/>
    <col min="14081" max="14081" width="15.28515625" style="1" customWidth="1"/>
    <col min="14082" max="14082" width="21.5703125" style="1" customWidth="1"/>
    <col min="14083" max="14083" width="21.85546875" style="1" customWidth="1"/>
    <col min="14084" max="14084" width="11.42578125" style="1"/>
    <col min="14085" max="14085" width="12.5703125" style="1" customWidth="1"/>
    <col min="14086" max="14086" width="11.42578125" style="1"/>
    <col min="14087" max="14087" width="12.7109375" style="1" customWidth="1"/>
    <col min="14088" max="14088" width="18.28515625" style="1" customWidth="1"/>
    <col min="14089" max="14336" width="11.42578125" style="1"/>
    <col min="14337" max="14337" width="15.28515625" style="1" customWidth="1"/>
    <col min="14338" max="14338" width="21.5703125" style="1" customWidth="1"/>
    <col min="14339" max="14339" width="21.85546875" style="1" customWidth="1"/>
    <col min="14340" max="14340" width="11.42578125" style="1"/>
    <col min="14341" max="14341" width="12.5703125" style="1" customWidth="1"/>
    <col min="14342" max="14342" width="11.42578125" style="1"/>
    <col min="14343" max="14343" width="12.7109375" style="1" customWidth="1"/>
    <col min="14344" max="14344" width="18.28515625" style="1" customWidth="1"/>
    <col min="14345" max="14592" width="11.42578125" style="1"/>
    <col min="14593" max="14593" width="15.28515625" style="1" customWidth="1"/>
    <col min="14594" max="14594" width="21.5703125" style="1" customWidth="1"/>
    <col min="14595" max="14595" width="21.85546875" style="1" customWidth="1"/>
    <col min="14596" max="14596" width="11.42578125" style="1"/>
    <col min="14597" max="14597" width="12.5703125" style="1" customWidth="1"/>
    <col min="14598" max="14598" width="11.42578125" style="1"/>
    <col min="14599" max="14599" width="12.7109375" style="1" customWidth="1"/>
    <col min="14600" max="14600" width="18.28515625" style="1" customWidth="1"/>
    <col min="14601" max="14848" width="11.42578125" style="1"/>
    <col min="14849" max="14849" width="15.28515625" style="1" customWidth="1"/>
    <col min="14850" max="14850" width="21.5703125" style="1" customWidth="1"/>
    <col min="14851" max="14851" width="21.85546875" style="1" customWidth="1"/>
    <col min="14852" max="14852" width="11.42578125" style="1"/>
    <col min="14853" max="14853" width="12.5703125" style="1" customWidth="1"/>
    <col min="14854" max="14854" width="11.42578125" style="1"/>
    <col min="14855" max="14855" width="12.7109375" style="1" customWidth="1"/>
    <col min="14856" max="14856" width="18.28515625" style="1" customWidth="1"/>
    <col min="14857" max="15104" width="11.42578125" style="1"/>
    <col min="15105" max="15105" width="15.28515625" style="1" customWidth="1"/>
    <col min="15106" max="15106" width="21.5703125" style="1" customWidth="1"/>
    <col min="15107" max="15107" width="21.85546875" style="1" customWidth="1"/>
    <col min="15108" max="15108" width="11.42578125" style="1"/>
    <col min="15109" max="15109" width="12.5703125" style="1" customWidth="1"/>
    <col min="15110" max="15110" width="11.42578125" style="1"/>
    <col min="15111" max="15111" width="12.7109375" style="1" customWidth="1"/>
    <col min="15112" max="15112" width="18.28515625" style="1" customWidth="1"/>
    <col min="15113" max="15360" width="11.42578125" style="1"/>
    <col min="15361" max="15361" width="15.28515625" style="1" customWidth="1"/>
    <col min="15362" max="15362" width="21.5703125" style="1" customWidth="1"/>
    <col min="15363" max="15363" width="21.85546875" style="1" customWidth="1"/>
    <col min="15364" max="15364" width="11.42578125" style="1"/>
    <col min="15365" max="15365" width="12.5703125" style="1" customWidth="1"/>
    <col min="15366" max="15366" width="11.42578125" style="1"/>
    <col min="15367" max="15367" width="12.7109375" style="1" customWidth="1"/>
    <col min="15368" max="15368" width="18.28515625" style="1" customWidth="1"/>
    <col min="15369" max="15616" width="11.42578125" style="1"/>
    <col min="15617" max="15617" width="15.28515625" style="1" customWidth="1"/>
    <col min="15618" max="15618" width="21.5703125" style="1" customWidth="1"/>
    <col min="15619" max="15619" width="21.85546875" style="1" customWidth="1"/>
    <col min="15620" max="15620" width="11.42578125" style="1"/>
    <col min="15621" max="15621" width="12.5703125" style="1" customWidth="1"/>
    <col min="15622" max="15622" width="11.42578125" style="1"/>
    <col min="15623" max="15623" width="12.7109375" style="1" customWidth="1"/>
    <col min="15624" max="15624" width="18.28515625" style="1" customWidth="1"/>
    <col min="15625" max="15872" width="11.42578125" style="1"/>
    <col min="15873" max="15873" width="15.28515625" style="1" customWidth="1"/>
    <col min="15874" max="15874" width="21.5703125" style="1" customWidth="1"/>
    <col min="15875" max="15875" width="21.85546875" style="1" customWidth="1"/>
    <col min="15876" max="15876" width="11.42578125" style="1"/>
    <col min="15877" max="15877" width="12.5703125" style="1" customWidth="1"/>
    <col min="15878" max="15878" width="11.42578125" style="1"/>
    <col min="15879" max="15879" width="12.7109375" style="1" customWidth="1"/>
    <col min="15880" max="15880" width="18.28515625" style="1" customWidth="1"/>
    <col min="15881" max="16128" width="11.42578125" style="1"/>
    <col min="16129" max="16129" width="15.28515625" style="1" customWidth="1"/>
    <col min="16130" max="16130" width="21.5703125" style="1" customWidth="1"/>
    <col min="16131" max="16131" width="21.85546875" style="1" customWidth="1"/>
    <col min="16132" max="16132" width="11.42578125" style="1"/>
    <col min="16133" max="16133" width="12.5703125" style="1" customWidth="1"/>
    <col min="16134" max="16134" width="11.42578125" style="1"/>
    <col min="16135" max="16135" width="12.7109375" style="1" customWidth="1"/>
    <col min="16136" max="16136" width="18.28515625" style="1" customWidth="1"/>
    <col min="16137" max="16384" width="11.42578125" style="1"/>
  </cols>
  <sheetData>
    <row r="2" spans="1:8" ht="19.5" customHeight="1" x14ac:dyDescent="0.2"/>
    <row r="3" spans="1:8" ht="22.5" customHeight="1" x14ac:dyDescent="0.2">
      <c r="A3" s="176" t="s">
        <v>113</v>
      </c>
      <c r="B3" s="177" t="str">
        <f>'[1]PRESUPUESTO OFICIAL (Entidad)'!G54</f>
        <v>CERRAMIENTO  EN MALLA Y BLOQUE</v>
      </c>
      <c r="C3" s="178"/>
    </row>
    <row r="4" spans="1:8" ht="15" thickBot="1" x14ac:dyDescent="0.25"/>
    <row r="5" spans="1:8" ht="14.25" customHeight="1" x14ac:dyDescent="0.2">
      <c r="A5" s="5" t="s">
        <v>1</v>
      </c>
      <c r="B5" s="6"/>
      <c r="C5" s="6"/>
      <c r="D5" s="6"/>
      <c r="E5" s="6"/>
      <c r="F5" s="6"/>
      <c r="G5" s="6"/>
      <c r="H5" s="7"/>
    </row>
    <row r="6" spans="1:8" ht="14.25" customHeight="1" thickBot="1" x14ac:dyDescent="0.25">
      <c r="A6" s="8"/>
      <c r="B6" s="9"/>
      <c r="C6" s="9"/>
      <c r="D6" s="9"/>
      <c r="E6" s="9"/>
      <c r="F6" s="9"/>
      <c r="G6" s="9"/>
      <c r="H6" s="10"/>
    </row>
    <row r="7" spans="1:8" ht="16.5" x14ac:dyDescent="0.3">
      <c r="A7" s="11"/>
      <c r="B7" s="12"/>
      <c r="C7" s="12"/>
      <c r="D7" s="12"/>
      <c r="E7" s="12"/>
      <c r="F7" s="12"/>
      <c r="G7" s="12"/>
      <c r="H7" s="13"/>
    </row>
    <row r="8" spans="1:8" ht="16.5" x14ac:dyDescent="0.3">
      <c r="A8" s="11"/>
      <c r="B8" s="14"/>
      <c r="C8" s="12"/>
      <c r="D8" s="15"/>
      <c r="E8" s="14"/>
      <c r="F8" s="15"/>
      <c r="G8" s="14"/>
      <c r="H8" s="13"/>
    </row>
    <row r="9" spans="1:8" ht="15.75" x14ac:dyDescent="0.2">
      <c r="A9" s="16" t="s">
        <v>2</v>
      </c>
      <c r="B9" s="107" t="str">
        <f>'[1]PRESUPUESTO OFICIAL (Entidad)'!G55</f>
        <v>Localización y replanteo</v>
      </c>
      <c r="C9" s="107"/>
      <c r="D9" s="107"/>
      <c r="E9" s="107"/>
      <c r="F9" s="107"/>
      <c r="G9" s="19" t="s">
        <v>3</v>
      </c>
      <c r="H9" s="20" t="s">
        <v>114</v>
      </c>
    </row>
    <row r="10" spans="1:8" ht="16.5" x14ac:dyDescent="0.3">
      <c r="A10" s="11"/>
      <c r="B10" s="107"/>
      <c r="C10" s="107"/>
      <c r="D10" s="107"/>
      <c r="E10" s="107"/>
      <c r="F10" s="107"/>
      <c r="G10" s="19" t="s">
        <v>4</v>
      </c>
      <c r="H10" s="20" t="s">
        <v>5</v>
      </c>
    </row>
    <row r="11" spans="1:8" ht="16.5" x14ac:dyDescent="0.3">
      <c r="A11" s="11"/>
      <c r="B11" s="21"/>
      <c r="C11" s="21"/>
      <c r="D11" s="21"/>
      <c r="E11" s="21"/>
      <c r="F11" s="21"/>
      <c r="G11" s="14"/>
      <c r="H11" s="22"/>
    </row>
    <row r="12" spans="1:8" ht="16.5" x14ac:dyDescent="0.3">
      <c r="A12" s="11"/>
      <c r="B12" s="21"/>
      <c r="C12" s="21"/>
      <c r="D12" s="21"/>
      <c r="E12" s="21"/>
      <c r="F12" s="21"/>
      <c r="G12" s="14"/>
      <c r="H12" s="22"/>
    </row>
    <row r="13" spans="1:8" ht="16.5" x14ac:dyDescent="0.3">
      <c r="A13" s="14"/>
      <c r="B13" s="14"/>
      <c r="C13" s="12"/>
      <c r="D13" s="14"/>
      <c r="E13" s="14"/>
      <c r="F13" s="14"/>
      <c r="G13" s="14"/>
      <c r="H13" s="13"/>
    </row>
    <row r="14" spans="1:8" ht="17.25" thickBot="1" x14ac:dyDescent="0.35">
      <c r="A14" s="14" t="s">
        <v>6</v>
      </c>
      <c r="B14" s="14"/>
      <c r="C14" s="12"/>
      <c r="D14" s="12"/>
      <c r="E14" s="12"/>
      <c r="F14" s="12"/>
      <c r="G14" s="12"/>
      <c r="H14" s="13"/>
    </row>
    <row r="15" spans="1:8" ht="16.5" x14ac:dyDescent="0.3">
      <c r="A15" s="23" t="s">
        <v>7</v>
      </c>
      <c r="B15" s="24"/>
      <c r="C15" s="25"/>
      <c r="D15" s="26" t="s">
        <v>8</v>
      </c>
      <c r="E15" s="27" t="s">
        <v>9</v>
      </c>
      <c r="F15" s="26" t="s">
        <v>37</v>
      </c>
      <c r="G15" s="28" t="s">
        <v>11</v>
      </c>
      <c r="H15" s="29"/>
    </row>
    <row r="16" spans="1:8" ht="16.5" x14ac:dyDescent="0.3">
      <c r="A16" s="30" t="s">
        <v>12</v>
      </c>
      <c r="B16" s="31"/>
      <c r="C16" s="32"/>
      <c r="D16" s="33" t="s">
        <v>13</v>
      </c>
      <c r="E16" s="34">
        <f>+[1]recursos!E7</f>
        <v>178363</v>
      </c>
      <c r="F16" s="168">
        <v>1.0999999999999999E-2</v>
      </c>
      <c r="G16" s="36">
        <f>E16*F16</f>
        <v>1961.9929999999999</v>
      </c>
      <c r="H16" s="37"/>
    </row>
    <row r="17" spans="1:8" ht="16.5" x14ac:dyDescent="0.3">
      <c r="A17" s="38"/>
      <c r="B17" s="39"/>
      <c r="C17" s="40"/>
      <c r="D17" s="33"/>
      <c r="E17" s="34"/>
      <c r="F17" s="41"/>
      <c r="G17" s="36"/>
      <c r="H17" s="37"/>
    </row>
    <row r="18" spans="1:8" ht="16.5" x14ac:dyDescent="0.3">
      <c r="A18" s="38"/>
      <c r="B18" s="39"/>
      <c r="C18" s="40"/>
      <c r="D18" s="42"/>
      <c r="E18" s="42"/>
      <c r="F18" s="41"/>
      <c r="G18" s="43"/>
      <c r="H18" s="37"/>
    </row>
    <row r="19" spans="1:8" ht="16.5" x14ac:dyDescent="0.3">
      <c r="A19" s="38"/>
      <c r="B19" s="39"/>
      <c r="C19" s="40"/>
      <c r="D19" s="42"/>
      <c r="E19" s="42"/>
      <c r="F19" s="41"/>
      <c r="G19" s="43"/>
      <c r="H19" s="37"/>
    </row>
    <row r="20" spans="1:8" ht="16.5" x14ac:dyDescent="0.3">
      <c r="A20" s="38"/>
      <c r="B20" s="39"/>
      <c r="C20" s="40"/>
      <c r="D20" s="42"/>
      <c r="E20" s="42"/>
      <c r="F20" s="41"/>
      <c r="G20" s="43"/>
      <c r="H20" s="37"/>
    </row>
    <row r="21" spans="1:8" ht="16.5" x14ac:dyDescent="0.3">
      <c r="A21" s="44" t="s">
        <v>14</v>
      </c>
      <c r="B21" s="45"/>
      <c r="C21" s="46"/>
      <c r="D21" s="42"/>
      <c r="E21" s="42"/>
      <c r="F21" s="47">
        <v>0</v>
      </c>
      <c r="G21" s="43">
        <f>F21*H48</f>
        <v>0</v>
      </c>
      <c r="H21" s="37"/>
    </row>
    <row r="22" spans="1:8" ht="17.25" thickBot="1" x14ac:dyDescent="0.35">
      <c r="A22" s="48"/>
      <c r="B22" s="49"/>
      <c r="C22" s="50"/>
      <c r="D22" s="51"/>
      <c r="E22" s="51"/>
      <c r="F22" s="52"/>
      <c r="G22" s="53"/>
      <c r="H22" s="54"/>
    </row>
    <row r="23" spans="1:8" ht="17.25" thickBot="1" x14ac:dyDescent="0.35">
      <c r="A23" s="12"/>
      <c r="B23" s="12"/>
      <c r="C23" s="12"/>
      <c r="D23" s="12"/>
      <c r="E23" s="12"/>
      <c r="F23" s="12"/>
      <c r="G23" s="55" t="s">
        <v>15</v>
      </c>
      <c r="H23" s="56">
        <f>SUM(G16:G22)</f>
        <v>1961.9929999999999</v>
      </c>
    </row>
    <row r="24" spans="1:8" ht="17.25" thickBot="1" x14ac:dyDescent="0.35">
      <c r="A24" s="14" t="s">
        <v>16</v>
      </c>
      <c r="B24" s="14"/>
      <c r="C24" s="12"/>
      <c r="D24" s="12"/>
      <c r="E24" s="12"/>
      <c r="F24" s="12"/>
      <c r="G24" s="12"/>
      <c r="H24" s="13"/>
    </row>
    <row r="25" spans="1:8" ht="16.5" x14ac:dyDescent="0.3">
      <c r="A25" s="57" t="s">
        <v>7</v>
      </c>
      <c r="B25" s="58"/>
      <c r="C25" s="59"/>
      <c r="D25" s="26" t="s">
        <v>8</v>
      </c>
      <c r="E25" s="26" t="s">
        <v>17</v>
      </c>
      <c r="F25" s="26" t="s">
        <v>10</v>
      </c>
      <c r="G25" s="60" t="s">
        <v>11</v>
      </c>
      <c r="H25" s="29"/>
    </row>
    <row r="26" spans="1:8" ht="16.5" x14ac:dyDescent="0.3">
      <c r="A26" s="61" t="str">
        <f>[1]recursos!B48</f>
        <v>TABLA PEGACHENTO 2X20X300</v>
      </c>
      <c r="B26" s="62"/>
      <c r="C26" s="63"/>
      <c r="D26" s="64" t="s">
        <v>18</v>
      </c>
      <c r="E26" s="65">
        <f>+[1]recursos!E48</f>
        <v>26418</v>
      </c>
      <c r="F26" s="66">
        <v>0.04</v>
      </c>
      <c r="G26" s="67">
        <f>E26*F26</f>
        <v>1056.72</v>
      </c>
      <c r="H26" s="37"/>
    </row>
    <row r="27" spans="1:8" ht="16.5" x14ac:dyDescent="0.3">
      <c r="A27" s="61" t="str">
        <f>[1]recursos!B49</f>
        <v>VARA COMUN 4M</v>
      </c>
      <c r="B27" s="62"/>
      <c r="C27" s="63"/>
      <c r="D27" s="64" t="s">
        <v>18</v>
      </c>
      <c r="E27" s="65">
        <f>+[1]recursos!E49</f>
        <v>24097.5</v>
      </c>
      <c r="F27" s="68">
        <v>0.03</v>
      </c>
      <c r="G27" s="67">
        <f>E27*F27</f>
        <v>722.92499999999995</v>
      </c>
      <c r="H27" s="37"/>
    </row>
    <row r="28" spans="1:8" ht="16.5" x14ac:dyDescent="0.3">
      <c r="A28" s="61" t="str">
        <f>[1]recursos!B52</f>
        <v>PUNTILLA 3 1/2 500 GR</v>
      </c>
      <c r="B28" s="62"/>
      <c r="C28" s="63"/>
      <c r="D28" s="69" t="s">
        <v>19</v>
      </c>
      <c r="E28" s="65">
        <f>+[1]recursos!E52</f>
        <v>7444.13</v>
      </c>
      <c r="F28" s="68">
        <v>2.5000000000000001E-2</v>
      </c>
      <c r="G28" s="67">
        <f>E28*F28</f>
        <v>186.10325</v>
      </c>
      <c r="H28" s="37"/>
    </row>
    <row r="29" spans="1:8" ht="16.5" x14ac:dyDescent="0.3">
      <c r="A29" s="61"/>
      <c r="B29" s="62"/>
      <c r="C29" s="63"/>
      <c r="D29" s="69"/>
      <c r="E29" s="70"/>
      <c r="F29" s="70"/>
      <c r="G29" s="67"/>
      <c r="H29" s="37"/>
    </row>
    <row r="30" spans="1:8" ht="16.5" x14ac:dyDescent="0.3">
      <c r="A30" s="61"/>
      <c r="B30" s="62"/>
      <c r="C30" s="63"/>
      <c r="D30" s="71"/>
      <c r="E30" s="72"/>
      <c r="F30" s="73"/>
      <c r="G30" s="74"/>
      <c r="H30" s="37"/>
    </row>
    <row r="31" spans="1:8" ht="16.5" x14ac:dyDescent="0.3">
      <c r="A31" s="61" t="s">
        <v>20</v>
      </c>
      <c r="B31" s="62"/>
      <c r="C31" s="63"/>
      <c r="D31" s="42"/>
      <c r="E31" s="42"/>
      <c r="F31" s="47">
        <v>0.05</v>
      </c>
      <c r="G31" s="75">
        <f>SUM(G26:G30)*F31</f>
        <v>98.287412500000016</v>
      </c>
      <c r="H31" s="37"/>
    </row>
    <row r="32" spans="1:8" ht="17.25" thickBot="1" x14ac:dyDescent="0.35">
      <c r="A32" s="76"/>
      <c r="B32" s="77"/>
      <c r="C32" s="78"/>
      <c r="D32" s="51"/>
      <c r="E32" s="51"/>
      <c r="F32" s="52"/>
      <c r="G32" s="79"/>
      <c r="H32" s="54"/>
    </row>
    <row r="33" spans="1:8" ht="17.25" thickBot="1" x14ac:dyDescent="0.35">
      <c r="A33" s="12"/>
      <c r="B33" s="12"/>
      <c r="C33" s="12"/>
      <c r="D33" s="12"/>
      <c r="E33" s="12"/>
      <c r="F33" s="12"/>
      <c r="G33" s="55" t="s">
        <v>15</v>
      </c>
      <c r="H33" s="56">
        <f>SUM(G26:G32)</f>
        <v>2064.0356624999999</v>
      </c>
    </row>
    <row r="34" spans="1:8" ht="17.25" thickBot="1" x14ac:dyDescent="0.35">
      <c r="A34" s="14" t="s">
        <v>21</v>
      </c>
      <c r="B34" s="14"/>
      <c r="C34" s="12"/>
      <c r="D34" s="12"/>
      <c r="E34" s="12"/>
      <c r="F34" s="12"/>
      <c r="G34" s="12"/>
      <c r="H34" s="13"/>
    </row>
    <row r="35" spans="1:8" ht="16.5" x14ac:dyDescent="0.3">
      <c r="A35" s="23" t="s">
        <v>22</v>
      </c>
      <c r="B35" s="25"/>
      <c r="C35" s="26" t="s">
        <v>23</v>
      </c>
      <c r="D35" s="26" t="s">
        <v>24</v>
      </c>
      <c r="E35" s="26" t="s">
        <v>25</v>
      </c>
      <c r="F35" s="26" t="s">
        <v>26</v>
      </c>
      <c r="G35" s="28" t="s">
        <v>11</v>
      </c>
      <c r="H35" s="29"/>
    </row>
    <row r="36" spans="1:8" ht="16.5" x14ac:dyDescent="0.3">
      <c r="A36" s="61"/>
      <c r="B36" s="63"/>
      <c r="C36" s="80"/>
      <c r="D36" s="81"/>
      <c r="E36" s="81"/>
      <c r="F36" s="82"/>
      <c r="G36" s="65"/>
      <c r="H36" s="37"/>
    </row>
    <row r="37" spans="1:8" ht="16.5" x14ac:dyDescent="0.3">
      <c r="A37" s="61"/>
      <c r="B37" s="63"/>
      <c r="C37" s="80"/>
      <c r="D37" s="81"/>
      <c r="E37" s="81"/>
      <c r="F37" s="82"/>
      <c r="G37" s="65"/>
      <c r="H37" s="37"/>
    </row>
    <row r="38" spans="1:8" ht="16.5" x14ac:dyDescent="0.3">
      <c r="A38" s="61"/>
      <c r="B38" s="63"/>
      <c r="C38" s="80"/>
      <c r="D38" s="81"/>
      <c r="E38" s="81"/>
      <c r="F38" s="65"/>
      <c r="G38" s="65"/>
      <c r="H38" s="37"/>
    </row>
    <row r="39" spans="1:8" ht="16.5" x14ac:dyDescent="0.3">
      <c r="A39" s="61"/>
      <c r="B39" s="63"/>
      <c r="C39" s="83"/>
      <c r="D39" s="64"/>
      <c r="E39" s="84"/>
      <c r="F39" s="41"/>
      <c r="G39" s="41"/>
      <c r="H39" s="37"/>
    </row>
    <row r="40" spans="1:8" ht="17.25" thickBot="1" x14ac:dyDescent="0.35">
      <c r="A40" s="48"/>
      <c r="B40" s="50"/>
      <c r="C40" s="50"/>
      <c r="D40" s="50"/>
      <c r="E40" s="50"/>
      <c r="F40" s="50"/>
      <c r="G40" s="85"/>
      <c r="H40" s="37"/>
    </row>
    <row r="41" spans="1:8" ht="17.25" thickBot="1" x14ac:dyDescent="0.35">
      <c r="A41" s="12"/>
      <c r="B41" s="12"/>
      <c r="C41" s="12"/>
      <c r="D41" s="12"/>
      <c r="E41" s="12"/>
      <c r="F41" s="12"/>
      <c r="G41" s="55" t="s">
        <v>15</v>
      </c>
      <c r="H41" s="56">
        <f>SUM(G36:G40)</f>
        <v>0</v>
      </c>
    </row>
    <row r="42" spans="1:8" ht="17.25" thickBot="1" x14ac:dyDescent="0.35">
      <c r="A42" s="14" t="s">
        <v>27</v>
      </c>
      <c r="B42" s="14"/>
      <c r="C42" s="12"/>
      <c r="D42" s="12"/>
      <c r="E42" s="12"/>
      <c r="F42" s="12"/>
      <c r="G42" s="12"/>
      <c r="H42" s="13"/>
    </row>
    <row r="43" spans="1:8" ht="16.5" x14ac:dyDescent="0.3">
      <c r="A43" s="86" t="s">
        <v>28</v>
      </c>
      <c r="B43" s="26"/>
      <c r="C43" s="26" t="s">
        <v>29</v>
      </c>
      <c r="D43" s="26" t="s">
        <v>30</v>
      </c>
      <c r="E43" s="27" t="s">
        <v>29</v>
      </c>
      <c r="F43" s="87" t="s">
        <v>10</v>
      </c>
      <c r="G43" s="60" t="s">
        <v>11</v>
      </c>
      <c r="H43" s="29"/>
    </row>
    <row r="44" spans="1:8" ht="16.5" x14ac:dyDescent="0.3">
      <c r="A44" s="61" t="str">
        <f>'[1]MANO DE OBRA'!C35</f>
        <v>CUADRILLA DE TOPOGRAFIA 1X2</v>
      </c>
      <c r="B44" s="63"/>
      <c r="C44" s="88">
        <f>'[1]MANO DE OBRA'!L35</f>
        <v>32761</v>
      </c>
      <c r="D44" s="89">
        <v>0.89229999999999998</v>
      </c>
      <c r="E44" s="65">
        <f>(100%+D44)*C44</f>
        <v>61993.640300000006</v>
      </c>
      <c r="F44" s="35">
        <v>0.04</v>
      </c>
      <c r="G44" s="90">
        <f>E44*F44</f>
        <v>2479.7456120000002</v>
      </c>
      <c r="H44" s="37"/>
    </row>
    <row r="45" spans="1:8" ht="16.5" x14ac:dyDescent="0.3">
      <c r="A45" s="61" t="str">
        <f>'[1]MANO DE OBRA'!C42</f>
        <v xml:space="preserve">Cadenero </v>
      </c>
      <c r="B45" s="63"/>
      <c r="C45" s="88">
        <f>'[1]MANO DE OBRA'!J42</f>
        <v>15710</v>
      </c>
      <c r="D45" s="89">
        <v>0.89229999999999998</v>
      </c>
      <c r="E45" s="65">
        <f>(100%+D45)*C45</f>
        <v>29728.033000000003</v>
      </c>
      <c r="F45" s="35">
        <v>0.02</v>
      </c>
      <c r="G45" s="90">
        <f>E45*F45</f>
        <v>594.5606600000001</v>
      </c>
      <c r="H45" s="37"/>
    </row>
    <row r="46" spans="1:8" ht="16.5" x14ac:dyDescent="0.3">
      <c r="A46" s="61"/>
      <c r="B46" s="63"/>
      <c r="C46" s="88"/>
      <c r="D46" s="89"/>
      <c r="E46" s="65"/>
      <c r="F46" s="35"/>
      <c r="G46" s="90"/>
      <c r="H46" s="37"/>
    </row>
    <row r="47" spans="1:8" ht="17.25" thickBot="1" x14ac:dyDescent="0.35">
      <c r="A47" s="76"/>
      <c r="B47" s="78"/>
      <c r="C47" s="78"/>
      <c r="D47" s="78"/>
      <c r="E47" s="78"/>
      <c r="F47" s="78"/>
      <c r="G47" s="77"/>
      <c r="H47" s="54"/>
    </row>
    <row r="48" spans="1:8" ht="17.25" thickBot="1" x14ac:dyDescent="0.35">
      <c r="A48" s="12"/>
      <c r="B48" s="12"/>
      <c r="C48" s="12"/>
      <c r="D48" s="12"/>
      <c r="E48" s="12"/>
      <c r="F48" s="12"/>
      <c r="G48" s="55" t="s">
        <v>15</v>
      </c>
      <c r="H48" s="56">
        <f>SUM(G44:G47)</f>
        <v>3074.3062720000003</v>
      </c>
    </row>
    <row r="49" spans="1:8" ht="17.25" thickBot="1" x14ac:dyDescent="0.35">
      <c r="A49" s="12"/>
      <c r="B49" s="12"/>
      <c r="C49" s="12"/>
      <c r="D49" s="12"/>
      <c r="E49" s="12"/>
      <c r="F49" s="12"/>
      <c r="G49" s="91"/>
      <c r="H49" s="13"/>
    </row>
    <row r="50" spans="1:8" s="3" customFormat="1" ht="17.25" thickBot="1" x14ac:dyDescent="0.35">
      <c r="A50" s="12"/>
      <c r="B50" s="12"/>
      <c r="C50" s="12"/>
      <c r="D50" s="12"/>
      <c r="E50" s="92" t="s">
        <v>31</v>
      </c>
      <c r="F50" s="93"/>
      <c r="G50" s="93"/>
      <c r="H50" s="94">
        <f>ROUND((H23+H33+H41+H48),0)</f>
        <v>7100</v>
      </c>
    </row>
    <row r="51" spans="1:8" s="3" customFormat="1" ht="16.5" x14ac:dyDescent="0.3">
      <c r="A51" s="15"/>
      <c r="B51" s="12"/>
      <c r="C51" s="12"/>
      <c r="D51" s="12"/>
      <c r="E51" s="92"/>
      <c r="F51" s="93"/>
      <c r="G51" s="93"/>
      <c r="H51" s="95"/>
    </row>
    <row r="52" spans="1:8" s="3" customFormat="1" ht="16.5" x14ac:dyDescent="0.3">
      <c r="A52" s="15"/>
      <c r="B52" s="12"/>
      <c r="C52" s="12"/>
      <c r="D52" s="12"/>
      <c r="E52" s="92"/>
      <c r="F52" s="93"/>
      <c r="G52" s="93"/>
      <c r="H52" s="95"/>
    </row>
    <row r="53" spans="1:8" s="3" customFormat="1" ht="16.5" x14ac:dyDescent="0.3">
      <c r="A53" s="15"/>
      <c r="B53" s="12"/>
      <c r="C53" s="12"/>
      <c r="D53" s="12"/>
      <c r="E53" s="92"/>
      <c r="F53" s="93"/>
      <c r="G53" s="93"/>
      <c r="H53" s="95"/>
    </row>
    <row r="54" spans="1:8" s="3" customFormat="1" ht="17.25" thickBot="1" x14ac:dyDescent="0.35">
      <c r="A54" s="15"/>
      <c r="B54" s="12"/>
      <c r="C54" s="12"/>
      <c r="D54" s="12"/>
      <c r="E54" s="92"/>
      <c r="F54" s="93"/>
      <c r="G54" s="93"/>
      <c r="H54" s="95"/>
    </row>
    <row r="55" spans="1:8" s="3" customFormat="1" ht="11.25" customHeight="1" x14ac:dyDescent="0.2">
      <c r="A55" s="5" t="s">
        <v>1</v>
      </c>
      <c r="B55" s="6"/>
      <c r="C55" s="6"/>
      <c r="D55" s="6"/>
      <c r="E55" s="6"/>
      <c r="F55" s="6"/>
      <c r="G55" s="6"/>
      <c r="H55" s="7"/>
    </row>
    <row r="56" spans="1:8" s="3" customFormat="1" ht="12" customHeight="1" thickBot="1" x14ac:dyDescent="0.25">
      <c r="A56" s="8"/>
      <c r="B56" s="9"/>
      <c r="C56" s="9"/>
      <c r="D56" s="9"/>
      <c r="E56" s="9"/>
      <c r="F56" s="9"/>
      <c r="G56" s="9"/>
      <c r="H56" s="10"/>
    </row>
    <row r="57" spans="1:8" s="3" customFormat="1" ht="16.5" x14ac:dyDescent="0.3">
      <c r="A57" s="11"/>
      <c r="B57" s="12"/>
      <c r="C57" s="12"/>
      <c r="D57" s="12"/>
      <c r="E57" s="12"/>
      <c r="F57" s="12"/>
      <c r="G57" s="12"/>
      <c r="H57" s="13"/>
    </row>
    <row r="58" spans="1:8" s="3" customFormat="1" ht="16.5" x14ac:dyDescent="0.3">
      <c r="A58" s="11"/>
      <c r="B58" s="14"/>
      <c r="C58" s="12"/>
      <c r="D58" s="15"/>
      <c r="E58" s="14"/>
      <c r="F58" s="15"/>
      <c r="G58" s="14"/>
      <c r="H58" s="13"/>
    </row>
    <row r="59" spans="1:8" s="3" customFormat="1" ht="15.75" x14ac:dyDescent="0.2">
      <c r="A59" s="16" t="s">
        <v>2</v>
      </c>
      <c r="B59" s="107" t="str">
        <f>'[1]PRESUPUESTO OFICIAL (Entidad)'!G56</f>
        <v>Retiro de Malla Eslabonada más postes</v>
      </c>
      <c r="C59" s="107"/>
      <c r="D59" s="107"/>
      <c r="E59" s="107"/>
      <c r="F59" s="107"/>
      <c r="G59" s="19" t="s">
        <v>3</v>
      </c>
      <c r="H59" s="20" t="s">
        <v>115</v>
      </c>
    </row>
    <row r="60" spans="1:8" s="3" customFormat="1" ht="16.5" x14ac:dyDescent="0.3">
      <c r="A60" s="11"/>
      <c r="B60" s="107"/>
      <c r="C60" s="107"/>
      <c r="D60" s="107"/>
      <c r="E60" s="107"/>
      <c r="F60" s="107"/>
      <c r="G60" s="19" t="s">
        <v>4</v>
      </c>
      <c r="H60" s="20" t="s">
        <v>55</v>
      </c>
    </row>
    <row r="61" spans="1:8" s="3" customFormat="1" ht="16.5" x14ac:dyDescent="0.3">
      <c r="A61" s="11"/>
      <c r="B61" s="21"/>
      <c r="C61" s="21"/>
      <c r="D61" s="21"/>
      <c r="E61" s="21"/>
      <c r="F61" s="21"/>
      <c r="G61" s="14"/>
      <c r="H61" s="22"/>
    </row>
    <row r="62" spans="1:8" s="3" customFormat="1" ht="17.25" thickBot="1" x14ac:dyDescent="0.35">
      <c r="A62" s="14" t="s">
        <v>6</v>
      </c>
      <c r="B62" s="14"/>
      <c r="C62" s="12"/>
      <c r="D62" s="12"/>
      <c r="E62" s="12"/>
      <c r="F62" s="12"/>
      <c r="G62" s="12"/>
      <c r="H62" s="13"/>
    </row>
    <row r="63" spans="1:8" s="3" customFormat="1" ht="16.5" x14ac:dyDescent="0.3">
      <c r="A63" s="23" t="s">
        <v>7</v>
      </c>
      <c r="B63" s="24"/>
      <c r="C63" s="25"/>
      <c r="D63" s="26" t="s">
        <v>36</v>
      </c>
      <c r="E63" s="27" t="s">
        <v>9</v>
      </c>
      <c r="F63" s="26" t="s">
        <v>37</v>
      </c>
      <c r="G63" s="28" t="s">
        <v>11</v>
      </c>
      <c r="H63" s="29"/>
    </row>
    <row r="64" spans="1:8" s="3" customFormat="1" ht="16.5" x14ac:dyDescent="0.3">
      <c r="A64" s="30" t="str">
        <f>[1]recursos!B38</f>
        <v>EQUIPO DE OXICORTE (ACETILENO)</v>
      </c>
      <c r="B64" s="31"/>
      <c r="C64" s="32"/>
      <c r="D64" s="69" t="s">
        <v>41</v>
      </c>
      <c r="E64" s="34">
        <f>[1]recursos!E38</f>
        <v>138000</v>
      </c>
      <c r="F64" s="80">
        <v>20</v>
      </c>
      <c r="G64" s="36">
        <f>+E64/F64</f>
        <v>6900</v>
      </c>
      <c r="H64" s="37"/>
    </row>
    <row r="65" spans="1:8" s="3" customFormat="1" ht="16.5" x14ac:dyDescent="0.3">
      <c r="A65" s="38"/>
      <c r="B65" s="39"/>
      <c r="C65" s="40"/>
      <c r="D65" s="69"/>
      <c r="E65" s="34"/>
      <c r="F65" s="41"/>
      <c r="G65" s="36"/>
      <c r="H65" s="37"/>
    </row>
    <row r="66" spans="1:8" s="3" customFormat="1" ht="16.5" x14ac:dyDescent="0.3">
      <c r="A66" s="38"/>
      <c r="B66" s="39"/>
      <c r="C66" s="40"/>
      <c r="D66" s="69"/>
      <c r="E66" s="42"/>
      <c r="F66" s="41"/>
      <c r="G66" s="43"/>
      <c r="H66" s="37"/>
    </row>
    <row r="67" spans="1:8" s="3" customFormat="1" ht="16.5" x14ac:dyDescent="0.3">
      <c r="A67" s="38"/>
      <c r="B67" s="39"/>
      <c r="C67" s="40"/>
      <c r="D67" s="69"/>
      <c r="E67" s="42"/>
      <c r="F67" s="41"/>
      <c r="G67" s="43"/>
      <c r="H67" s="37"/>
    </row>
    <row r="68" spans="1:8" s="3" customFormat="1" ht="16.5" x14ac:dyDescent="0.3">
      <c r="A68" s="38"/>
      <c r="B68" s="39"/>
      <c r="C68" s="40"/>
      <c r="D68" s="69"/>
      <c r="E68" s="42"/>
      <c r="F68" s="41"/>
      <c r="G68" s="43"/>
      <c r="H68" s="37"/>
    </row>
    <row r="69" spans="1:8" s="3" customFormat="1" ht="16.5" x14ac:dyDescent="0.3">
      <c r="A69" s="44" t="s">
        <v>14</v>
      </c>
      <c r="B69" s="45"/>
      <c r="C69" s="46"/>
      <c r="D69" s="69"/>
      <c r="E69" s="42"/>
      <c r="F69" s="47">
        <v>0.1</v>
      </c>
      <c r="G69" s="43">
        <f>F69*H95</f>
        <v>1571.3186125000002</v>
      </c>
      <c r="H69" s="37"/>
    </row>
    <row r="70" spans="1:8" s="3" customFormat="1" ht="17.25" thickBot="1" x14ac:dyDescent="0.35">
      <c r="A70" s="48"/>
      <c r="B70" s="49"/>
      <c r="C70" s="50"/>
      <c r="D70" s="130"/>
      <c r="E70" s="51"/>
      <c r="F70" s="52"/>
      <c r="G70" s="53"/>
      <c r="H70" s="54"/>
    </row>
    <row r="71" spans="1:8" s="3" customFormat="1" ht="17.25" thickBot="1" x14ac:dyDescent="0.35">
      <c r="A71" s="12"/>
      <c r="B71" s="12"/>
      <c r="C71" s="12"/>
      <c r="D71" s="12"/>
      <c r="E71" s="12"/>
      <c r="F71" s="12"/>
      <c r="G71" s="55" t="s">
        <v>15</v>
      </c>
      <c r="H71" s="56">
        <f>SUM(G64:G70)</f>
        <v>8471.3186124999993</v>
      </c>
    </row>
    <row r="72" spans="1:8" s="3" customFormat="1" ht="17.25" thickBot="1" x14ac:dyDescent="0.35">
      <c r="A72" s="14" t="s">
        <v>16</v>
      </c>
      <c r="B72" s="14"/>
      <c r="C72" s="12"/>
      <c r="D72" s="12"/>
      <c r="E72" s="12"/>
      <c r="F72" s="12"/>
      <c r="G72" s="12"/>
      <c r="H72" s="13"/>
    </row>
    <row r="73" spans="1:8" s="3" customFormat="1" ht="16.5" x14ac:dyDescent="0.3">
      <c r="A73" s="57" t="s">
        <v>7</v>
      </c>
      <c r="B73" s="58"/>
      <c r="C73" s="59"/>
      <c r="D73" s="26" t="s">
        <v>8</v>
      </c>
      <c r="E73" s="26" t="s">
        <v>17</v>
      </c>
      <c r="F73" s="26" t="s">
        <v>10</v>
      </c>
      <c r="G73" s="60" t="s">
        <v>11</v>
      </c>
      <c r="H73" s="29"/>
    </row>
    <row r="74" spans="1:8" s="3" customFormat="1" ht="16.5" x14ac:dyDescent="0.3">
      <c r="A74" s="61" t="str">
        <f>[1]recursos!B137</f>
        <v>DISCOS DE CORTE</v>
      </c>
      <c r="B74" s="62"/>
      <c r="C74" s="63"/>
      <c r="D74" s="64" t="s">
        <v>18</v>
      </c>
      <c r="E74" s="65">
        <f>[1]recursos!E137</f>
        <v>31113.75</v>
      </c>
      <c r="F74" s="66">
        <v>7.4999999999999997E-2</v>
      </c>
      <c r="G74" s="67">
        <f>E74*F74</f>
        <v>2333.53125</v>
      </c>
      <c r="H74" s="37"/>
    </row>
    <row r="75" spans="1:8" s="3" customFormat="1" ht="16.5" x14ac:dyDescent="0.3">
      <c r="A75" s="61"/>
      <c r="B75" s="62"/>
      <c r="C75" s="63"/>
      <c r="D75" s="64"/>
      <c r="E75" s="65"/>
      <c r="F75" s="66"/>
      <c r="G75" s="67"/>
      <c r="H75" s="37"/>
    </row>
    <row r="76" spans="1:8" s="3" customFormat="1" ht="16.5" x14ac:dyDescent="0.3">
      <c r="A76" s="61"/>
      <c r="B76" s="62"/>
      <c r="C76" s="63"/>
      <c r="D76" s="64"/>
      <c r="E76" s="65"/>
      <c r="F76" s="66"/>
      <c r="G76" s="67"/>
      <c r="H76" s="37"/>
    </row>
    <row r="77" spans="1:8" s="3" customFormat="1" ht="16.5" x14ac:dyDescent="0.3">
      <c r="A77" s="61" t="s">
        <v>20</v>
      </c>
      <c r="B77" s="62"/>
      <c r="C77" s="63"/>
      <c r="D77" s="42"/>
      <c r="E77" s="42"/>
      <c r="F77" s="47">
        <v>0.05</v>
      </c>
      <c r="G77" s="75">
        <f>+F77*G74</f>
        <v>116.6765625</v>
      </c>
      <c r="H77" s="37"/>
    </row>
    <row r="78" spans="1:8" s="3" customFormat="1" ht="17.25" thickBot="1" x14ac:dyDescent="0.35">
      <c r="A78" s="76"/>
      <c r="B78" s="77"/>
      <c r="C78" s="78"/>
      <c r="D78" s="51"/>
      <c r="E78" s="51"/>
      <c r="F78" s="52"/>
      <c r="G78" s="79"/>
      <c r="H78" s="54"/>
    </row>
    <row r="79" spans="1:8" s="3" customFormat="1" ht="17.25" thickBot="1" x14ac:dyDescent="0.35">
      <c r="A79" s="12"/>
      <c r="B79" s="12"/>
      <c r="C79" s="12"/>
      <c r="D79" s="12"/>
      <c r="E79" s="12"/>
      <c r="F79" s="12"/>
      <c r="G79" s="55" t="s">
        <v>15</v>
      </c>
      <c r="H79" s="56">
        <f>SUM(G74:G78)</f>
        <v>2450.2078124999998</v>
      </c>
    </row>
    <row r="80" spans="1:8" s="3" customFormat="1" ht="17.25" thickBot="1" x14ac:dyDescent="0.35">
      <c r="A80" s="14" t="s">
        <v>21</v>
      </c>
      <c r="B80" s="14"/>
      <c r="C80" s="12"/>
      <c r="D80" s="12"/>
      <c r="E80" s="12"/>
      <c r="F80" s="12"/>
      <c r="G80" s="12"/>
      <c r="H80" s="13"/>
    </row>
    <row r="81" spans="1:8" s="3" customFormat="1" ht="16.5" x14ac:dyDescent="0.3">
      <c r="A81" s="23" t="s">
        <v>22</v>
      </c>
      <c r="B81" s="25"/>
      <c r="C81" s="26" t="s">
        <v>23</v>
      </c>
      <c r="D81" s="26" t="s">
        <v>24</v>
      </c>
      <c r="E81" s="26" t="s">
        <v>25</v>
      </c>
      <c r="F81" s="26" t="s">
        <v>26</v>
      </c>
      <c r="G81" s="28" t="s">
        <v>11</v>
      </c>
      <c r="H81" s="29"/>
    </row>
    <row r="82" spans="1:8" s="3" customFormat="1" ht="16.5" x14ac:dyDescent="0.3">
      <c r="A82" s="61"/>
      <c r="B82" s="63"/>
      <c r="C82" s="169"/>
      <c r="D82" s="169"/>
      <c r="E82" s="80"/>
      <c r="F82" s="82"/>
      <c r="G82" s="65">
        <f>+E82*F82</f>
        <v>0</v>
      </c>
      <c r="H82" s="37"/>
    </row>
    <row r="83" spans="1:8" s="3" customFormat="1" ht="16.5" x14ac:dyDescent="0.3">
      <c r="A83" s="61"/>
      <c r="B83" s="63"/>
      <c r="C83" s="80"/>
      <c r="D83" s="81"/>
      <c r="E83" s="81"/>
      <c r="F83" s="82"/>
      <c r="G83" s="65"/>
      <c r="H83" s="37"/>
    </row>
    <row r="84" spans="1:8" s="3" customFormat="1" ht="16.5" x14ac:dyDescent="0.3">
      <c r="A84" s="61"/>
      <c r="B84" s="63"/>
      <c r="C84" s="80"/>
      <c r="D84" s="81"/>
      <c r="E84" s="81"/>
      <c r="F84" s="80"/>
      <c r="G84" s="41"/>
      <c r="H84" s="37"/>
    </row>
    <row r="85" spans="1:8" s="3" customFormat="1" ht="16.5" x14ac:dyDescent="0.3">
      <c r="A85" s="61"/>
      <c r="B85" s="63"/>
      <c r="C85" s="83"/>
      <c r="D85" s="64"/>
      <c r="E85" s="84"/>
      <c r="F85" s="41"/>
      <c r="G85" s="41"/>
      <c r="H85" s="37"/>
    </row>
    <row r="86" spans="1:8" s="3" customFormat="1" ht="17.25" thickBot="1" x14ac:dyDescent="0.35">
      <c r="A86" s="48"/>
      <c r="B86" s="50"/>
      <c r="C86" s="50"/>
      <c r="D86" s="50"/>
      <c r="E86" s="50"/>
      <c r="F86" s="50"/>
      <c r="G86" s="85"/>
      <c r="H86" s="37"/>
    </row>
    <row r="87" spans="1:8" s="3" customFormat="1" ht="17.25" thickBot="1" x14ac:dyDescent="0.35">
      <c r="A87" s="12"/>
      <c r="B87" s="12"/>
      <c r="C87" s="12"/>
      <c r="D87" s="12"/>
      <c r="E87" s="12"/>
      <c r="F87" s="12"/>
      <c r="G87" s="55" t="s">
        <v>15</v>
      </c>
      <c r="H87" s="56">
        <f>SUM(G82:G86)</f>
        <v>0</v>
      </c>
    </row>
    <row r="88" spans="1:8" s="3" customFormat="1" ht="17.25" thickBot="1" x14ac:dyDescent="0.35">
      <c r="A88" s="14" t="s">
        <v>27</v>
      </c>
      <c r="B88" s="14"/>
      <c r="C88" s="12"/>
      <c r="D88" s="12"/>
      <c r="E88" s="12"/>
      <c r="F88" s="12"/>
      <c r="G88" s="12"/>
      <c r="H88" s="13"/>
    </row>
    <row r="89" spans="1:8" s="3" customFormat="1" ht="16.5" x14ac:dyDescent="0.3">
      <c r="A89" s="86" t="s">
        <v>28</v>
      </c>
      <c r="B89" s="26"/>
      <c r="C89" s="26" t="s">
        <v>116</v>
      </c>
      <c r="D89" s="26" t="s">
        <v>30</v>
      </c>
      <c r="E89" s="27" t="s">
        <v>39</v>
      </c>
      <c r="F89" s="87" t="s">
        <v>37</v>
      </c>
      <c r="G89" s="60" t="s">
        <v>11</v>
      </c>
      <c r="H89" s="29"/>
    </row>
    <row r="90" spans="1:8" s="3" customFormat="1" ht="16.5" x14ac:dyDescent="0.3">
      <c r="A90" s="61" t="str">
        <f>'[1]MANO DE OBRA'!C18</f>
        <v>CUADRILLA DE CONSTRUCCIÓN 1X2</v>
      </c>
      <c r="B90" s="63"/>
      <c r="C90" s="88">
        <f>'[1]MANO DE OBRA'!I18</f>
        <v>166075</v>
      </c>
      <c r="D90" s="89">
        <v>0.89229999999999998</v>
      </c>
      <c r="E90" s="65">
        <f>(100%+D90)*C90</f>
        <v>314263.72250000003</v>
      </c>
      <c r="F90" s="80">
        <f>F64</f>
        <v>20</v>
      </c>
      <c r="G90" s="36">
        <f>E90/F90</f>
        <v>15713.186125000002</v>
      </c>
      <c r="H90" s="37"/>
    </row>
    <row r="91" spans="1:8" s="3" customFormat="1" ht="16.5" x14ac:dyDescent="0.3">
      <c r="A91" s="61"/>
      <c r="B91" s="63"/>
      <c r="C91" s="105"/>
      <c r="D91" s="89"/>
      <c r="E91" s="65"/>
      <c r="F91" s="41"/>
      <c r="G91" s="36"/>
      <c r="H91" s="37"/>
    </row>
    <row r="92" spans="1:8" s="3" customFormat="1" ht="16.5" x14ac:dyDescent="0.3">
      <c r="A92" s="61"/>
      <c r="B92" s="63"/>
      <c r="C92" s="114"/>
      <c r="D92" s="64"/>
      <c r="E92" s="114"/>
      <c r="F92" s="41"/>
      <c r="G92" s="75"/>
      <c r="H92" s="37"/>
    </row>
    <row r="93" spans="1:8" s="3" customFormat="1" ht="14.25" customHeight="1" x14ac:dyDescent="0.3">
      <c r="A93" s="61"/>
      <c r="B93" s="63"/>
      <c r="C93" s="114"/>
      <c r="D93" s="64"/>
      <c r="E93" s="114"/>
      <c r="F93" s="41"/>
      <c r="G93" s="75"/>
      <c r="H93" s="37"/>
    </row>
    <row r="94" spans="1:8" s="3" customFormat="1" ht="14.25" customHeight="1" thickBot="1" x14ac:dyDescent="0.35">
      <c r="A94" s="76"/>
      <c r="B94" s="78"/>
      <c r="C94" s="78"/>
      <c r="D94" s="78"/>
      <c r="E94" s="78"/>
      <c r="F94" s="78"/>
      <c r="G94" s="77"/>
      <c r="H94" s="54"/>
    </row>
    <row r="95" spans="1:8" s="3" customFormat="1" ht="15" customHeight="1" thickBot="1" x14ac:dyDescent="0.35">
      <c r="A95" s="12"/>
      <c r="B95" s="12"/>
      <c r="C95" s="12"/>
      <c r="D95" s="12"/>
      <c r="E95" s="12"/>
      <c r="F95" s="12"/>
      <c r="G95" s="55" t="s">
        <v>15</v>
      </c>
      <c r="H95" s="56">
        <f>SUM(G90:G94)</f>
        <v>15713.186125000002</v>
      </c>
    </row>
    <row r="96" spans="1:8" s="3" customFormat="1" ht="17.25" thickBot="1" x14ac:dyDescent="0.35">
      <c r="A96" s="12"/>
      <c r="B96" s="12"/>
      <c r="C96" s="12"/>
      <c r="D96" s="12"/>
      <c r="E96" s="12"/>
      <c r="F96" s="12"/>
      <c r="G96" s="91"/>
      <c r="H96" s="13"/>
    </row>
    <row r="97" spans="1:8" s="3" customFormat="1" ht="17.25" thickBot="1" x14ac:dyDescent="0.35">
      <c r="A97" s="12"/>
      <c r="B97" s="12"/>
      <c r="C97" s="12"/>
      <c r="D97" s="12"/>
      <c r="E97" s="92" t="s">
        <v>31</v>
      </c>
      <c r="F97" s="93"/>
      <c r="G97" s="93"/>
      <c r="H97" s="106">
        <f>ROUND((H71+H81+H88+H95),0)</f>
        <v>24185</v>
      </c>
    </row>
    <row r="98" spans="1:8" s="3" customFormat="1" ht="16.5" x14ac:dyDescent="0.3">
      <c r="A98" s="12"/>
      <c r="B98" s="12"/>
      <c r="C98" s="12"/>
      <c r="D98" s="12"/>
      <c r="E98" s="92"/>
      <c r="F98" s="93"/>
      <c r="G98" s="93"/>
      <c r="H98" s="95"/>
    </row>
    <row r="99" spans="1:8" s="3" customFormat="1" ht="41.25" customHeight="1" x14ac:dyDescent="0.3">
      <c r="A99" s="15"/>
      <c r="B99" s="12"/>
      <c r="C99" s="12"/>
      <c r="D99" s="12"/>
      <c r="E99" s="92"/>
      <c r="F99" s="93"/>
      <c r="G99" s="93"/>
      <c r="H99" s="95"/>
    </row>
    <row r="100" spans="1:8" s="3" customFormat="1" ht="17.25" thickBot="1" x14ac:dyDescent="0.35">
      <c r="A100" s="15"/>
      <c r="B100" s="12"/>
      <c r="C100" s="12"/>
      <c r="D100" s="12"/>
      <c r="E100" s="92"/>
      <c r="F100" s="93"/>
      <c r="G100" s="93"/>
      <c r="H100" s="95"/>
    </row>
    <row r="101" spans="1:8" s="3" customFormat="1" ht="11.25" customHeight="1" x14ac:dyDescent="0.2">
      <c r="A101" s="5" t="s">
        <v>1</v>
      </c>
      <c r="B101" s="6"/>
      <c r="C101" s="6"/>
      <c r="D101" s="6"/>
      <c r="E101" s="6"/>
      <c r="F101" s="6"/>
      <c r="G101" s="6"/>
      <c r="H101" s="7"/>
    </row>
    <row r="102" spans="1:8" s="3" customFormat="1" ht="12" customHeight="1" thickBot="1" x14ac:dyDescent="0.25">
      <c r="A102" s="8"/>
      <c r="B102" s="9"/>
      <c r="C102" s="9"/>
      <c r="D102" s="9"/>
      <c r="E102" s="9"/>
      <c r="F102" s="9"/>
      <c r="G102" s="9"/>
      <c r="H102" s="10"/>
    </row>
    <row r="103" spans="1:8" s="3" customFormat="1" ht="16.5" x14ac:dyDescent="0.3">
      <c r="A103" s="15"/>
      <c r="B103" s="12"/>
      <c r="C103" s="12"/>
      <c r="D103" s="12"/>
      <c r="E103" s="92"/>
      <c r="F103" s="93"/>
      <c r="G103" s="93"/>
      <c r="H103" s="95"/>
    </row>
    <row r="104" spans="1:8" s="3" customFormat="1" ht="16.5" x14ac:dyDescent="0.3">
      <c r="A104" s="11"/>
      <c r="B104" s="14"/>
      <c r="C104" s="12"/>
      <c r="D104" s="15"/>
      <c r="E104" s="14"/>
      <c r="F104" s="15"/>
      <c r="G104" s="14"/>
      <c r="H104" s="13"/>
    </row>
    <row r="105" spans="1:8" s="3" customFormat="1" ht="15.75" x14ac:dyDescent="0.2">
      <c r="A105" s="16" t="s">
        <v>2</v>
      </c>
      <c r="B105" s="107" t="str">
        <f>'[1]PRESUPUESTO OFICIAL (Entidad)'!G57</f>
        <v>Demoliciones manual de muros en ladrillo,  ceramica  y pañetes</v>
      </c>
      <c r="C105" s="107"/>
      <c r="D105" s="107"/>
      <c r="E105" s="107"/>
      <c r="F105" s="107"/>
      <c r="G105" s="19" t="s">
        <v>3</v>
      </c>
      <c r="H105" s="20" t="s">
        <v>117</v>
      </c>
    </row>
    <row r="106" spans="1:8" s="3" customFormat="1" ht="16.5" x14ac:dyDescent="0.3">
      <c r="A106" s="11"/>
      <c r="B106" s="107"/>
      <c r="C106" s="107"/>
      <c r="D106" s="107"/>
      <c r="E106" s="107"/>
      <c r="F106" s="107"/>
      <c r="G106" s="19" t="s">
        <v>4</v>
      </c>
      <c r="H106" s="20" t="s">
        <v>55</v>
      </c>
    </row>
    <row r="107" spans="1:8" s="3" customFormat="1" ht="16.5" x14ac:dyDescent="0.3">
      <c r="A107" s="11"/>
      <c r="B107" s="21"/>
      <c r="C107" s="21"/>
      <c r="D107" s="21"/>
      <c r="E107" s="21"/>
      <c r="F107" s="21"/>
      <c r="G107" s="14"/>
      <c r="H107" s="22"/>
    </row>
    <row r="108" spans="1:8" s="3" customFormat="1" ht="17.25" thickBot="1" x14ac:dyDescent="0.35">
      <c r="A108" s="14" t="s">
        <v>6</v>
      </c>
      <c r="B108" s="14"/>
      <c r="C108" s="12"/>
      <c r="D108" s="12"/>
      <c r="E108" s="12"/>
      <c r="F108" s="12"/>
      <c r="G108" s="12"/>
      <c r="H108" s="13"/>
    </row>
    <row r="109" spans="1:8" s="3" customFormat="1" ht="16.5" x14ac:dyDescent="0.3">
      <c r="A109" s="23" t="s">
        <v>7</v>
      </c>
      <c r="B109" s="24"/>
      <c r="C109" s="25"/>
      <c r="D109" s="26" t="s">
        <v>36</v>
      </c>
      <c r="E109" s="27" t="s">
        <v>9</v>
      </c>
      <c r="F109" s="26" t="s">
        <v>37</v>
      </c>
      <c r="G109" s="28" t="s">
        <v>11</v>
      </c>
      <c r="H109" s="29"/>
    </row>
    <row r="110" spans="1:8" s="3" customFormat="1" ht="15.75" customHeight="1" x14ac:dyDescent="0.3">
      <c r="A110" s="30"/>
      <c r="B110" s="31"/>
      <c r="C110" s="32"/>
      <c r="D110" s="69"/>
      <c r="E110" s="34"/>
      <c r="F110" s="41"/>
      <c r="G110" s="36">
        <f>+E110*F110</f>
        <v>0</v>
      </c>
      <c r="H110" s="37"/>
    </row>
    <row r="111" spans="1:8" s="3" customFormat="1" ht="16.5" customHeight="1" x14ac:dyDescent="0.3">
      <c r="A111" s="38"/>
      <c r="B111" s="39"/>
      <c r="C111" s="40"/>
      <c r="D111" s="69"/>
      <c r="E111" s="34"/>
      <c r="F111" s="41"/>
      <c r="G111" s="36"/>
      <c r="H111" s="37"/>
    </row>
    <row r="112" spans="1:8" s="3" customFormat="1" ht="16.5" x14ac:dyDescent="0.3">
      <c r="A112" s="38"/>
      <c r="B112" s="39"/>
      <c r="C112" s="40"/>
      <c r="D112" s="69"/>
      <c r="E112" s="42"/>
      <c r="F112" s="41"/>
      <c r="G112" s="43"/>
      <c r="H112" s="37"/>
    </row>
    <row r="113" spans="1:8" s="3" customFormat="1" ht="16.5" x14ac:dyDescent="0.3">
      <c r="A113" s="38"/>
      <c r="B113" s="39"/>
      <c r="C113" s="40"/>
      <c r="D113" s="69"/>
      <c r="E113" s="42"/>
      <c r="F113" s="41"/>
      <c r="G113" s="43"/>
      <c r="H113" s="37"/>
    </row>
    <row r="114" spans="1:8" s="3" customFormat="1" ht="16.5" x14ac:dyDescent="0.3">
      <c r="A114" s="38"/>
      <c r="B114" s="39"/>
      <c r="C114" s="40"/>
      <c r="D114" s="69"/>
      <c r="E114" s="42"/>
      <c r="F114" s="41"/>
      <c r="G114" s="43"/>
      <c r="H114" s="37"/>
    </row>
    <row r="115" spans="1:8" s="3" customFormat="1" ht="16.5" x14ac:dyDescent="0.3">
      <c r="A115" s="44" t="s">
        <v>14</v>
      </c>
      <c r="B115" s="45"/>
      <c r="C115" s="46"/>
      <c r="D115" s="69"/>
      <c r="E115" s="42"/>
      <c r="F115" s="47">
        <v>0.1</v>
      </c>
      <c r="G115" s="43">
        <f>F115*H141</f>
        <v>2992.987833333334</v>
      </c>
      <c r="H115" s="37"/>
    </row>
    <row r="116" spans="1:8" s="3" customFormat="1" ht="17.25" thickBot="1" x14ac:dyDescent="0.35">
      <c r="A116" s="48"/>
      <c r="B116" s="49"/>
      <c r="C116" s="50"/>
      <c r="D116" s="130"/>
      <c r="E116" s="51"/>
      <c r="F116" s="52"/>
      <c r="G116" s="53"/>
      <c r="H116" s="54"/>
    </row>
    <row r="117" spans="1:8" s="3" customFormat="1" ht="17.25" thickBot="1" x14ac:dyDescent="0.35">
      <c r="A117" s="12"/>
      <c r="B117" s="12"/>
      <c r="C117" s="12"/>
      <c r="D117" s="12"/>
      <c r="E117" s="12"/>
      <c r="F117" s="12"/>
      <c r="G117" s="55" t="s">
        <v>15</v>
      </c>
      <c r="H117" s="56">
        <f>SUM(G110:G116)</f>
        <v>2992.987833333334</v>
      </c>
    </row>
    <row r="118" spans="1:8" s="3" customFormat="1" ht="17.25" thickBot="1" x14ac:dyDescent="0.35">
      <c r="A118" s="14" t="s">
        <v>16</v>
      </c>
      <c r="B118" s="14"/>
      <c r="C118" s="12"/>
      <c r="D118" s="12"/>
      <c r="E118" s="12"/>
      <c r="F118" s="12"/>
      <c r="G118" s="12"/>
      <c r="H118" s="13"/>
    </row>
    <row r="119" spans="1:8" s="3" customFormat="1" ht="16.5" x14ac:dyDescent="0.3">
      <c r="A119" s="57" t="s">
        <v>7</v>
      </c>
      <c r="B119" s="58"/>
      <c r="C119" s="59"/>
      <c r="D119" s="26" t="s">
        <v>8</v>
      </c>
      <c r="E119" s="26" t="s">
        <v>17</v>
      </c>
      <c r="F119" s="26" t="s">
        <v>10</v>
      </c>
      <c r="G119" s="60" t="s">
        <v>11</v>
      </c>
      <c r="H119" s="29"/>
    </row>
    <row r="120" spans="1:8" s="3" customFormat="1" ht="16.5" x14ac:dyDescent="0.3">
      <c r="A120" s="61"/>
      <c r="B120" s="62"/>
      <c r="C120" s="63"/>
      <c r="D120" s="64"/>
      <c r="E120" s="65"/>
      <c r="F120" s="66"/>
      <c r="G120" s="67">
        <f>E120*F120</f>
        <v>0</v>
      </c>
      <c r="H120" s="37"/>
    </row>
    <row r="121" spans="1:8" s="3" customFormat="1" ht="16.5" x14ac:dyDescent="0.3">
      <c r="A121" s="61"/>
      <c r="B121" s="62"/>
      <c r="C121" s="63"/>
      <c r="D121" s="64"/>
      <c r="E121" s="65"/>
      <c r="F121" s="66"/>
      <c r="G121" s="67"/>
      <c r="H121" s="37"/>
    </row>
    <row r="122" spans="1:8" s="3" customFormat="1" ht="16.5" x14ac:dyDescent="0.3">
      <c r="A122" s="61"/>
      <c r="B122" s="62"/>
      <c r="C122" s="63"/>
      <c r="D122" s="64"/>
      <c r="E122" s="65"/>
      <c r="F122" s="66"/>
      <c r="G122" s="67"/>
      <c r="H122" s="37"/>
    </row>
    <row r="123" spans="1:8" s="3" customFormat="1" ht="16.5" x14ac:dyDescent="0.3">
      <c r="A123" s="61" t="s">
        <v>20</v>
      </c>
      <c r="B123" s="62"/>
      <c r="C123" s="63"/>
      <c r="D123" s="42"/>
      <c r="E123" s="42"/>
      <c r="F123" s="47">
        <v>0.05</v>
      </c>
      <c r="G123" s="75">
        <f>+F123*G120</f>
        <v>0</v>
      </c>
      <c r="H123" s="37"/>
    </row>
    <row r="124" spans="1:8" s="3" customFormat="1" ht="17.25" thickBot="1" x14ac:dyDescent="0.35">
      <c r="A124" s="76"/>
      <c r="B124" s="77"/>
      <c r="C124" s="78"/>
      <c r="D124" s="51"/>
      <c r="E124" s="51"/>
      <c r="F124" s="52"/>
      <c r="G124" s="79"/>
      <c r="H124" s="54"/>
    </row>
    <row r="125" spans="1:8" s="3" customFormat="1" ht="17.25" thickBot="1" x14ac:dyDescent="0.35">
      <c r="A125" s="12"/>
      <c r="B125" s="12"/>
      <c r="C125" s="12"/>
      <c r="D125" s="12"/>
      <c r="E125" s="12"/>
      <c r="F125" s="12"/>
      <c r="G125" s="55" t="s">
        <v>15</v>
      </c>
      <c r="H125" s="56">
        <f>SUM(G120:G124)</f>
        <v>0</v>
      </c>
    </row>
    <row r="126" spans="1:8" s="3" customFormat="1" ht="17.25" thickBot="1" x14ac:dyDescent="0.35">
      <c r="A126" s="14" t="s">
        <v>21</v>
      </c>
      <c r="B126" s="14"/>
      <c r="C126" s="12"/>
      <c r="D126" s="12"/>
      <c r="E126" s="12"/>
      <c r="F126" s="12"/>
      <c r="G126" s="12"/>
      <c r="H126" s="13"/>
    </row>
    <row r="127" spans="1:8" s="3" customFormat="1" ht="16.5" x14ac:dyDescent="0.3">
      <c r="A127" s="23" t="s">
        <v>22</v>
      </c>
      <c r="B127" s="25"/>
      <c r="C127" s="26" t="s">
        <v>23</v>
      </c>
      <c r="D127" s="26" t="s">
        <v>24</v>
      </c>
      <c r="E127" s="26" t="s">
        <v>25</v>
      </c>
      <c r="F127" s="26" t="s">
        <v>26</v>
      </c>
      <c r="G127" s="28" t="s">
        <v>11</v>
      </c>
      <c r="H127" s="29"/>
    </row>
    <row r="128" spans="1:8" s="3" customFormat="1" ht="16.5" x14ac:dyDescent="0.3">
      <c r="A128" s="61"/>
      <c r="B128" s="63"/>
      <c r="C128" s="169"/>
      <c r="D128" s="169"/>
      <c r="E128" s="80"/>
      <c r="F128" s="82"/>
      <c r="G128" s="65">
        <f>+E128*F128</f>
        <v>0</v>
      </c>
      <c r="H128" s="37"/>
    </row>
    <row r="129" spans="1:8" s="3" customFormat="1" ht="16.5" x14ac:dyDescent="0.3">
      <c r="A129" s="61"/>
      <c r="B129" s="63"/>
      <c r="C129" s="80"/>
      <c r="D129" s="81"/>
      <c r="E129" s="81"/>
      <c r="F129" s="82"/>
      <c r="G129" s="65"/>
      <c r="H129" s="37"/>
    </row>
    <row r="130" spans="1:8" s="3" customFormat="1" ht="16.5" x14ac:dyDescent="0.3">
      <c r="A130" s="61"/>
      <c r="B130" s="63"/>
      <c r="C130" s="80"/>
      <c r="D130" s="81"/>
      <c r="E130" s="81"/>
      <c r="F130" s="80"/>
      <c r="G130" s="41"/>
      <c r="H130" s="37"/>
    </row>
    <row r="131" spans="1:8" s="3" customFormat="1" ht="16.5" x14ac:dyDescent="0.3">
      <c r="A131" s="61"/>
      <c r="B131" s="63"/>
      <c r="C131" s="83"/>
      <c r="D131" s="64"/>
      <c r="E131" s="84"/>
      <c r="F131" s="41"/>
      <c r="G131" s="41"/>
      <c r="H131" s="37"/>
    </row>
    <row r="132" spans="1:8" s="3" customFormat="1" ht="17.25" thickBot="1" x14ac:dyDescent="0.35">
      <c r="A132" s="48"/>
      <c r="B132" s="50"/>
      <c r="C132" s="50"/>
      <c r="D132" s="50"/>
      <c r="E132" s="50"/>
      <c r="F132" s="50"/>
      <c r="G132" s="85"/>
      <c r="H132" s="37"/>
    </row>
    <row r="133" spans="1:8" s="3" customFormat="1" ht="17.25" thickBot="1" x14ac:dyDescent="0.35">
      <c r="A133" s="12"/>
      <c r="B133" s="12"/>
      <c r="C133" s="12"/>
      <c r="D133" s="12"/>
      <c r="E133" s="12"/>
      <c r="F133" s="12"/>
      <c r="G133" s="55" t="s">
        <v>15</v>
      </c>
      <c r="H133" s="56">
        <f>SUM(G128:G132)</f>
        <v>0</v>
      </c>
    </row>
    <row r="134" spans="1:8" s="3" customFormat="1" ht="17.25" thickBot="1" x14ac:dyDescent="0.35">
      <c r="A134" s="14" t="s">
        <v>27</v>
      </c>
      <c r="B134" s="14"/>
      <c r="C134" s="12"/>
      <c r="D134" s="12"/>
      <c r="E134" s="12"/>
      <c r="F134" s="12"/>
      <c r="G134" s="12"/>
      <c r="H134" s="13"/>
    </row>
    <row r="135" spans="1:8" s="3" customFormat="1" ht="16.5" x14ac:dyDescent="0.3">
      <c r="A135" s="86" t="s">
        <v>28</v>
      </c>
      <c r="B135" s="26"/>
      <c r="C135" s="26" t="s">
        <v>53</v>
      </c>
      <c r="D135" s="26" t="s">
        <v>30</v>
      </c>
      <c r="E135" s="27" t="s">
        <v>39</v>
      </c>
      <c r="F135" s="87" t="s">
        <v>37</v>
      </c>
      <c r="G135" s="60" t="s">
        <v>11</v>
      </c>
      <c r="H135" s="29"/>
    </row>
    <row r="136" spans="1:8" s="3" customFormat="1" ht="16.5" x14ac:dyDescent="0.3">
      <c r="A136" s="61" t="str">
        <f>'[1]MANO DE OBRA'!C14</f>
        <v>CUADRILLA DE CONSTRUCCIÓN 0X2</v>
      </c>
      <c r="B136" s="63"/>
      <c r="C136" s="88">
        <f>'[1]MANO DE OBRA'!I14</f>
        <v>94900</v>
      </c>
      <c r="D136" s="89">
        <v>0.89229999999999998</v>
      </c>
      <c r="E136" s="80">
        <f>(100%+D136)*C136</f>
        <v>179579.27000000002</v>
      </c>
      <c r="F136" s="80">
        <v>6</v>
      </c>
      <c r="G136" s="36">
        <f>E136/F136</f>
        <v>29929.878333333338</v>
      </c>
      <c r="H136" s="37"/>
    </row>
    <row r="137" spans="1:8" s="3" customFormat="1" ht="16.5" x14ac:dyDescent="0.3">
      <c r="A137" s="61"/>
      <c r="B137" s="63"/>
      <c r="C137" s="105"/>
      <c r="D137" s="89"/>
      <c r="E137" s="65"/>
      <c r="F137" s="41"/>
      <c r="G137" s="36"/>
      <c r="H137" s="37"/>
    </row>
    <row r="138" spans="1:8" s="3" customFormat="1" ht="16.5" x14ac:dyDescent="0.3">
      <c r="A138" s="61"/>
      <c r="B138" s="63"/>
      <c r="C138" s="114"/>
      <c r="D138" s="64"/>
      <c r="E138" s="114"/>
      <c r="F138" s="41"/>
      <c r="G138" s="75"/>
      <c r="H138" s="37"/>
    </row>
    <row r="139" spans="1:8" s="3" customFormat="1" ht="14.25" customHeight="1" x14ac:dyDescent="0.3">
      <c r="A139" s="61"/>
      <c r="B139" s="63"/>
      <c r="C139" s="114"/>
      <c r="D139" s="64"/>
      <c r="E139" s="114"/>
      <c r="F139" s="41"/>
      <c r="G139" s="75"/>
      <c r="H139" s="37"/>
    </row>
    <row r="140" spans="1:8" s="3" customFormat="1" ht="14.25" customHeight="1" thickBot="1" x14ac:dyDescent="0.35">
      <c r="A140" s="76"/>
      <c r="B140" s="78"/>
      <c r="C140" s="78"/>
      <c r="D140" s="78"/>
      <c r="E140" s="78"/>
      <c r="F140" s="78"/>
      <c r="G140" s="77"/>
      <c r="H140" s="54"/>
    </row>
    <row r="141" spans="1:8" s="3" customFormat="1" ht="15" customHeight="1" thickBot="1" x14ac:dyDescent="0.35">
      <c r="A141" s="12"/>
      <c r="B141" s="12"/>
      <c r="C141" s="12"/>
      <c r="D141" s="12"/>
      <c r="E141" s="12"/>
      <c r="F141" s="12"/>
      <c r="G141" s="55" t="s">
        <v>15</v>
      </c>
      <c r="H141" s="56">
        <f>SUM(G136:G140)</f>
        <v>29929.878333333338</v>
      </c>
    </row>
    <row r="142" spans="1:8" s="3" customFormat="1" ht="17.25" thickBot="1" x14ac:dyDescent="0.35">
      <c r="A142" s="12"/>
      <c r="B142" s="12"/>
      <c r="C142" s="12"/>
      <c r="D142" s="12"/>
      <c r="E142" s="12"/>
      <c r="F142" s="12"/>
      <c r="G142" s="91"/>
      <c r="H142" s="13"/>
    </row>
    <row r="143" spans="1:8" s="3" customFormat="1" ht="17.25" thickBot="1" x14ac:dyDescent="0.35">
      <c r="A143" s="12"/>
      <c r="B143" s="12"/>
      <c r="C143" s="12"/>
      <c r="D143" s="12"/>
      <c r="E143" s="92" t="s">
        <v>31</v>
      </c>
      <c r="F143" s="93"/>
      <c r="G143" s="93"/>
      <c r="H143" s="106">
        <f>ROUND((H117+H125+H133+H141),0)</f>
        <v>32923</v>
      </c>
    </row>
    <row r="144" spans="1:8" s="3" customFormat="1" ht="16.5" customHeight="1" x14ac:dyDescent="0.3">
      <c r="A144" s="12"/>
      <c r="B144" s="12"/>
      <c r="C144" s="12"/>
      <c r="D144" s="12"/>
      <c r="E144" s="12"/>
      <c r="F144" s="12"/>
      <c r="G144" s="91"/>
      <c r="H144" s="13"/>
    </row>
    <row r="145" spans="1:8" s="3" customFormat="1" ht="16.5" x14ac:dyDescent="0.3">
      <c r="A145" s="12"/>
      <c r="B145" s="12"/>
      <c r="C145" s="12"/>
      <c r="D145" s="12"/>
      <c r="E145" s="92"/>
      <c r="F145" s="93"/>
      <c r="G145" s="93"/>
      <c r="H145" s="95"/>
    </row>
    <row r="146" spans="1:8" s="3" customFormat="1" ht="16.5" x14ac:dyDescent="0.3">
      <c r="A146" s="15"/>
      <c r="B146" s="12"/>
      <c r="C146" s="12"/>
      <c r="D146" s="12"/>
      <c r="E146" s="92"/>
      <c r="F146" s="93"/>
      <c r="G146" s="93"/>
      <c r="H146" s="95"/>
    </row>
    <row r="147" spans="1:8" s="3" customFormat="1" ht="68.25" customHeight="1" x14ac:dyDescent="0.3">
      <c r="A147" s="15"/>
      <c r="B147" s="12"/>
      <c r="C147" s="12"/>
      <c r="D147" s="12"/>
      <c r="E147" s="92"/>
      <c r="F147" s="93"/>
      <c r="G147" s="93"/>
      <c r="H147" s="95"/>
    </row>
    <row r="148" spans="1:8" s="3" customFormat="1" ht="17.25" thickBot="1" x14ac:dyDescent="0.35">
      <c r="C148" s="12"/>
      <c r="D148" s="12"/>
      <c r="E148" s="92"/>
      <c r="F148" s="93"/>
      <c r="G148" s="93"/>
      <c r="H148" s="95"/>
    </row>
    <row r="149" spans="1:8" s="3" customFormat="1" ht="11.25" customHeight="1" x14ac:dyDescent="0.2">
      <c r="A149" s="5" t="s">
        <v>1</v>
      </c>
      <c r="B149" s="6"/>
      <c r="C149" s="6"/>
      <c r="D149" s="6"/>
      <c r="E149" s="6"/>
      <c r="F149" s="6"/>
      <c r="G149" s="6"/>
      <c r="H149" s="7"/>
    </row>
    <row r="150" spans="1:8" s="3" customFormat="1" ht="12" customHeight="1" thickBot="1" x14ac:dyDescent="0.25">
      <c r="A150" s="8"/>
      <c r="B150" s="9"/>
      <c r="C150" s="9"/>
      <c r="D150" s="9"/>
      <c r="E150" s="9"/>
      <c r="F150" s="9"/>
      <c r="G150" s="9"/>
      <c r="H150" s="10"/>
    </row>
    <row r="151" spans="1:8" s="3" customFormat="1" ht="16.5" x14ac:dyDescent="0.3">
      <c r="A151" s="15"/>
      <c r="B151" s="12"/>
      <c r="C151" s="12"/>
      <c r="D151" s="12"/>
      <c r="E151" s="92"/>
      <c r="F151" s="93"/>
      <c r="G151" s="93"/>
      <c r="H151" s="95"/>
    </row>
    <row r="152" spans="1:8" s="3" customFormat="1" ht="16.5" x14ac:dyDescent="0.3">
      <c r="A152" s="11"/>
      <c r="B152" s="14"/>
      <c r="C152" s="12"/>
      <c r="D152" s="15"/>
      <c r="E152" s="14"/>
      <c r="F152" s="15"/>
      <c r="G152" s="14"/>
      <c r="H152" s="13"/>
    </row>
    <row r="153" spans="1:8" s="3" customFormat="1" ht="15.75" customHeight="1" x14ac:dyDescent="0.2">
      <c r="A153" s="16" t="s">
        <v>2</v>
      </c>
      <c r="B153" s="107" t="str">
        <f>'[1]PRESUPUESTO OFICIAL (Entidad)'!G58</f>
        <v>Excavación manual sin clasificar</v>
      </c>
      <c r="C153" s="108"/>
      <c r="D153" s="108"/>
      <c r="E153" s="108"/>
      <c r="F153" s="108"/>
      <c r="G153" s="111" t="s">
        <v>3</v>
      </c>
      <c r="H153" s="110">
        <f>+'[1]PRESUPUESTO OFICIAL (Entidad)'!C58</f>
        <v>6.4</v>
      </c>
    </row>
    <row r="154" spans="1:8" s="3" customFormat="1" ht="16.5" customHeight="1" x14ac:dyDescent="0.3">
      <c r="A154" s="11"/>
      <c r="B154" s="108"/>
      <c r="C154" s="108"/>
      <c r="D154" s="108"/>
      <c r="E154" s="108"/>
      <c r="F154" s="108"/>
      <c r="G154" s="111" t="s">
        <v>4</v>
      </c>
      <c r="H154" s="110" t="s">
        <v>5</v>
      </c>
    </row>
    <row r="155" spans="1:8" s="3" customFormat="1" ht="16.5" x14ac:dyDescent="0.3">
      <c r="A155" s="11"/>
      <c r="B155" s="112"/>
      <c r="C155" s="112"/>
      <c r="D155" s="112"/>
      <c r="E155" s="112"/>
      <c r="F155" s="112"/>
      <c r="G155" s="14"/>
      <c r="H155" s="22"/>
    </row>
    <row r="156" spans="1:8" s="3" customFormat="1" ht="16.5" x14ac:dyDescent="0.3">
      <c r="A156" s="11"/>
      <c r="B156" s="112"/>
      <c r="C156" s="112"/>
      <c r="D156" s="112"/>
      <c r="E156" s="112"/>
      <c r="F156" s="112"/>
      <c r="G156" s="14"/>
      <c r="H156" s="22"/>
    </row>
    <row r="157" spans="1:8" s="3" customFormat="1" ht="16.5" x14ac:dyDescent="0.3">
      <c r="A157" s="14"/>
      <c r="B157" s="14"/>
      <c r="C157" s="12"/>
      <c r="D157" s="14"/>
      <c r="E157" s="14"/>
      <c r="F157" s="14"/>
      <c r="G157" s="14"/>
      <c r="H157" s="13"/>
    </row>
    <row r="158" spans="1:8" s="3" customFormat="1" ht="17.25" thickBot="1" x14ac:dyDescent="0.35">
      <c r="A158" s="14" t="s">
        <v>6</v>
      </c>
      <c r="B158" s="14"/>
      <c r="C158" s="12"/>
      <c r="D158" s="12"/>
      <c r="E158" s="12"/>
      <c r="F158" s="12"/>
      <c r="G158" s="12"/>
      <c r="H158" s="13"/>
    </row>
    <row r="159" spans="1:8" s="3" customFormat="1" ht="16.5" x14ac:dyDescent="0.3">
      <c r="A159" s="23" t="s">
        <v>7</v>
      </c>
      <c r="B159" s="24"/>
      <c r="C159" s="25"/>
      <c r="D159" s="26" t="s">
        <v>36</v>
      </c>
      <c r="E159" s="27" t="s">
        <v>9</v>
      </c>
      <c r="F159" s="26" t="s">
        <v>37</v>
      </c>
      <c r="G159" s="28" t="s">
        <v>11</v>
      </c>
      <c r="H159" s="29"/>
    </row>
    <row r="160" spans="1:8" s="3" customFormat="1" ht="16.5" x14ac:dyDescent="0.3">
      <c r="A160" s="30"/>
      <c r="B160" s="31"/>
      <c r="C160" s="32"/>
      <c r="D160" s="69"/>
      <c r="E160" s="34"/>
      <c r="F160" s="41"/>
      <c r="G160" s="36">
        <f>+F160*E160</f>
        <v>0</v>
      </c>
      <c r="H160" s="37"/>
    </row>
    <row r="161" spans="1:8" s="3" customFormat="1" ht="16.5" x14ac:dyDescent="0.3">
      <c r="A161" s="113"/>
      <c r="B161" s="39"/>
      <c r="C161" s="40"/>
      <c r="D161" s="42"/>
      <c r="E161" s="42"/>
      <c r="F161" s="41"/>
      <c r="G161" s="43"/>
      <c r="H161" s="37"/>
    </row>
    <row r="162" spans="1:8" s="3" customFormat="1" ht="16.5" x14ac:dyDescent="0.3">
      <c r="A162" s="113"/>
      <c r="B162" s="39"/>
      <c r="C162" s="40"/>
      <c r="D162" s="42"/>
      <c r="E162" s="42"/>
      <c r="F162" s="41"/>
      <c r="G162" s="43"/>
      <c r="H162" s="37"/>
    </row>
    <row r="163" spans="1:8" s="3" customFormat="1" ht="16.5" x14ac:dyDescent="0.3">
      <c r="A163" s="113"/>
      <c r="B163" s="39"/>
      <c r="C163" s="40"/>
      <c r="D163" s="42"/>
      <c r="E163" s="42"/>
      <c r="F163" s="41"/>
      <c r="G163" s="43"/>
      <c r="H163" s="37"/>
    </row>
    <row r="164" spans="1:8" s="3" customFormat="1" ht="16.5" x14ac:dyDescent="0.3">
      <c r="A164" s="113"/>
      <c r="B164" s="39"/>
      <c r="C164" s="40"/>
      <c r="D164" s="42"/>
      <c r="E164" s="42"/>
      <c r="F164" s="41"/>
      <c r="G164" s="43"/>
      <c r="H164" s="37"/>
    </row>
    <row r="165" spans="1:8" s="3" customFormat="1" ht="16.5" x14ac:dyDescent="0.3">
      <c r="A165" s="44" t="s">
        <v>14</v>
      </c>
      <c r="B165" s="45"/>
      <c r="C165" s="46"/>
      <c r="D165" s="42"/>
      <c r="E165" s="42"/>
      <c r="F165" s="47">
        <v>0</v>
      </c>
      <c r="G165" s="43"/>
      <c r="H165" s="37"/>
    </row>
    <row r="166" spans="1:8" s="3" customFormat="1" ht="17.25" thickBot="1" x14ac:dyDescent="0.35">
      <c r="A166" s="48"/>
      <c r="B166" s="49"/>
      <c r="C166" s="50"/>
      <c r="D166" s="51"/>
      <c r="E166" s="51"/>
      <c r="F166" s="52"/>
      <c r="G166" s="53"/>
      <c r="H166" s="54"/>
    </row>
    <row r="167" spans="1:8" s="3" customFormat="1" ht="17.25" thickBot="1" x14ac:dyDescent="0.35">
      <c r="A167" s="12"/>
      <c r="B167" s="12"/>
      <c r="C167" s="12"/>
      <c r="D167" s="12"/>
      <c r="E167" s="12"/>
      <c r="F167" s="12"/>
      <c r="G167" s="55" t="s">
        <v>15</v>
      </c>
      <c r="H167" s="56">
        <f>SUM(G160:G166)</f>
        <v>0</v>
      </c>
    </row>
    <row r="168" spans="1:8" s="3" customFormat="1" ht="17.25" thickBot="1" x14ac:dyDescent="0.35">
      <c r="A168" s="14" t="s">
        <v>16</v>
      </c>
      <c r="B168" s="14"/>
      <c r="C168" s="12"/>
      <c r="D168" s="12"/>
      <c r="E168" s="12"/>
      <c r="F168" s="12"/>
      <c r="G168" s="12"/>
      <c r="H168" s="13"/>
    </row>
    <row r="169" spans="1:8" s="3" customFormat="1" ht="16.5" x14ac:dyDescent="0.3">
      <c r="A169" s="57" t="s">
        <v>7</v>
      </c>
      <c r="B169" s="58"/>
      <c r="C169" s="59"/>
      <c r="D169" s="26" t="s">
        <v>8</v>
      </c>
      <c r="E169" s="26" t="s">
        <v>17</v>
      </c>
      <c r="F169" s="26" t="s">
        <v>10</v>
      </c>
      <c r="G169" s="60" t="s">
        <v>11</v>
      </c>
      <c r="H169" s="29"/>
    </row>
    <row r="170" spans="1:8" s="3" customFormat="1" ht="16.5" x14ac:dyDescent="0.3">
      <c r="A170" s="61"/>
      <c r="B170" s="62"/>
      <c r="C170" s="63"/>
      <c r="D170" s="114"/>
      <c r="E170" s="65"/>
      <c r="F170" s="41"/>
      <c r="G170" s="67"/>
      <c r="H170" s="37"/>
    </row>
    <row r="171" spans="1:8" s="3" customFormat="1" ht="16.5" x14ac:dyDescent="0.3">
      <c r="A171" s="61"/>
      <c r="B171" s="62"/>
      <c r="C171" s="63"/>
      <c r="D171" s="42"/>
      <c r="E171" s="115"/>
      <c r="F171" s="115"/>
      <c r="G171" s="75"/>
      <c r="H171" s="37"/>
    </row>
    <row r="172" spans="1:8" s="3" customFormat="1" ht="16.5" x14ac:dyDescent="0.3">
      <c r="A172" s="61"/>
      <c r="B172" s="62"/>
      <c r="C172" s="63"/>
      <c r="D172" s="71"/>
      <c r="E172" s="72"/>
      <c r="F172" s="116"/>
      <c r="G172" s="74"/>
      <c r="H172" s="37"/>
    </row>
    <row r="173" spans="1:8" s="3" customFormat="1" ht="16.5" x14ac:dyDescent="0.3">
      <c r="A173" s="61"/>
      <c r="B173" s="62"/>
      <c r="C173" s="63"/>
      <c r="D173" s="71"/>
      <c r="E173" s="72"/>
      <c r="F173" s="116"/>
      <c r="G173" s="74"/>
      <c r="H173" s="37"/>
    </row>
    <row r="174" spans="1:8" s="3" customFormat="1" ht="16.5" x14ac:dyDescent="0.3">
      <c r="A174" s="61" t="s">
        <v>20</v>
      </c>
      <c r="B174" s="62"/>
      <c r="C174" s="63"/>
      <c r="D174" s="42"/>
      <c r="E174" s="42"/>
      <c r="F174" s="47">
        <v>0.05</v>
      </c>
      <c r="G174" s="75"/>
      <c r="H174" s="37"/>
    </row>
    <row r="175" spans="1:8" s="3" customFormat="1" ht="17.25" thickBot="1" x14ac:dyDescent="0.35">
      <c r="A175" s="76"/>
      <c r="B175" s="77"/>
      <c r="C175" s="78"/>
      <c r="D175" s="51"/>
      <c r="E175" s="51"/>
      <c r="F175" s="52"/>
      <c r="G175" s="79"/>
      <c r="H175" s="54"/>
    </row>
    <row r="176" spans="1:8" s="3" customFormat="1" ht="17.25" thickBot="1" x14ac:dyDescent="0.35">
      <c r="A176" s="12"/>
      <c r="B176" s="12"/>
      <c r="C176" s="12"/>
      <c r="D176" s="12"/>
      <c r="E176" s="12"/>
      <c r="F176" s="12"/>
      <c r="G176" s="55" t="s">
        <v>15</v>
      </c>
      <c r="H176" s="56">
        <f>SUM(G170:G175)</f>
        <v>0</v>
      </c>
    </row>
    <row r="177" spans="1:8" s="3" customFormat="1" ht="17.25" thickBot="1" x14ac:dyDescent="0.35">
      <c r="A177" s="14" t="s">
        <v>21</v>
      </c>
      <c r="B177" s="14"/>
      <c r="C177" s="12"/>
      <c r="D177" s="12"/>
      <c r="E177" s="12"/>
      <c r="F177" s="12"/>
      <c r="G177" s="12"/>
      <c r="H177" s="13"/>
    </row>
    <row r="178" spans="1:8" s="3" customFormat="1" ht="16.5" x14ac:dyDescent="0.3">
      <c r="A178" s="23" t="s">
        <v>22</v>
      </c>
      <c r="B178" s="25"/>
      <c r="C178" s="26" t="s">
        <v>23</v>
      </c>
      <c r="D178" s="26" t="s">
        <v>24</v>
      </c>
      <c r="E178" s="26" t="s">
        <v>25</v>
      </c>
      <c r="F178" s="26" t="s">
        <v>26</v>
      </c>
      <c r="G178" s="28" t="s">
        <v>11</v>
      </c>
      <c r="H178" s="29"/>
    </row>
    <row r="179" spans="1:8" s="3" customFormat="1" ht="16.5" x14ac:dyDescent="0.3">
      <c r="A179" s="61"/>
      <c r="B179" s="63"/>
      <c r="C179" s="80"/>
      <c r="D179" s="81"/>
      <c r="E179" s="81"/>
      <c r="F179" s="82"/>
      <c r="G179" s="65"/>
      <c r="H179" s="37"/>
    </row>
    <row r="180" spans="1:8" s="3" customFormat="1" ht="16.5" x14ac:dyDescent="0.3">
      <c r="A180" s="61"/>
      <c r="B180" s="63"/>
      <c r="C180" s="80"/>
      <c r="D180" s="81"/>
      <c r="E180" s="81"/>
      <c r="F180" s="117"/>
      <c r="G180" s="41"/>
      <c r="H180" s="37"/>
    </row>
    <row r="181" spans="1:8" s="3" customFormat="1" ht="16.5" x14ac:dyDescent="0.3">
      <c r="A181" s="61"/>
      <c r="B181" s="63"/>
      <c r="C181" s="80"/>
      <c r="D181" s="81"/>
      <c r="E181" s="81"/>
      <c r="F181" s="80"/>
      <c r="G181" s="41"/>
      <c r="H181" s="37"/>
    </row>
    <row r="182" spans="1:8" s="3" customFormat="1" ht="16.5" x14ac:dyDescent="0.3">
      <c r="A182" s="61"/>
      <c r="B182" s="63"/>
      <c r="C182" s="83"/>
      <c r="D182" s="64"/>
      <c r="E182" s="84"/>
      <c r="F182" s="41"/>
      <c r="G182" s="41"/>
      <c r="H182" s="37"/>
    </row>
    <row r="183" spans="1:8" s="3" customFormat="1" ht="17.25" thickBot="1" x14ac:dyDescent="0.35">
      <c r="A183" s="48"/>
      <c r="B183" s="50"/>
      <c r="C183" s="50"/>
      <c r="D183" s="50"/>
      <c r="E183" s="50"/>
      <c r="F183" s="50"/>
      <c r="G183" s="85"/>
      <c r="H183" s="37"/>
    </row>
    <row r="184" spans="1:8" s="3" customFormat="1" ht="17.25" thickBot="1" x14ac:dyDescent="0.35">
      <c r="A184" s="12"/>
      <c r="B184" s="12"/>
      <c r="C184" s="12"/>
      <c r="D184" s="12"/>
      <c r="E184" s="12"/>
      <c r="F184" s="12"/>
      <c r="G184" s="55" t="s">
        <v>15</v>
      </c>
      <c r="H184" s="56">
        <f>SUM(G179:G183)</f>
        <v>0</v>
      </c>
    </row>
    <row r="185" spans="1:8" s="3" customFormat="1" ht="17.25" thickBot="1" x14ac:dyDescent="0.35">
      <c r="A185" s="14" t="s">
        <v>27</v>
      </c>
      <c r="B185" s="14"/>
      <c r="C185" s="12"/>
      <c r="D185" s="12"/>
      <c r="E185" s="12"/>
      <c r="F185" s="12"/>
      <c r="G185" s="12"/>
      <c r="H185" s="13"/>
    </row>
    <row r="186" spans="1:8" s="3" customFormat="1" ht="16.5" x14ac:dyDescent="0.3">
      <c r="A186" s="86" t="s">
        <v>28</v>
      </c>
      <c r="B186" s="26"/>
      <c r="C186" s="26" t="s">
        <v>29</v>
      </c>
      <c r="D186" s="26" t="s">
        <v>30</v>
      </c>
      <c r="E186" s="27" t="s">
        <v>29</v>
      </c>
      <c r="F186" s="87" t="s">
        <v>87</v>
      </c>
      <c r="G186" s="60" t="s">
        <v>11</v>
      </c>
      <c r="H186" s="29"/>
    </row>
    <row r="187" spans="1:8" s="3" customFormat="1" ht="16.5" x14ac:dyDescent="0.3">
      <c r="A187" s="61" t="str">
        <f>'[1]MANO DE OBRA'!C13</f>
        <v>CUADRILLA DE CONSTRUCCIÓN 0X1</v>
      </c>
      <c r="B187" s="63"/>
      <c r="C187" s="88">
        <f>'[1]MANO DE OBRA'!L13</f>
        <v>7445</v>
      </c>
      <c r="D187" s="89">
        <v>0.89229999999999998</v>
      </c>
      <c r="E187" s="65">
        <f>(100%+D187)*C187</f>
        <v>14088.173500000001</v>
      </c>
      <c r="F187" s="80">
        <v>6.5</v>
      </c>
      <c r="G187" s="36">
        <f>E187*F187</f>
        <v>91573.12775</v>
      </c>
      <c r="H187" s="37"/>
    </row>
    <row r="188" spans="1:8" s="3" customFormat="1" ht="16.5" x14ac:dyDescent="0.3">
      <c r="A188" s="61"/>
      <c r="B188" s="63"/>
      <c r="C188" s="114"/>
      <c r="D188" s="64"/>
      <c r="E188" s="114"/>
      <c r="F188" s="41"/>
      <c r="G188" s="75"/>
      <c r="H188" s="37"/>
    </row>
    <row r="189" spans="1:8" s="3" customFormat="1" ht="14.25" customHeight="1" x14ac:dyDescent="0.3">
      <c r="A189" s="61"/>
      <c r="B189" s="63"/>
      <c r="C189" s="114"/>
      <c r="D189" s="64"/>
      <c r="E189" s="114"/>
      <c r="F189" s="41"/>
      <c r="G189" s="75"/>
      <c r="H189" s="37"/>
    </row>
    <row r="190" spans="1:8" s="3" customFormat="1" ht="14.25" customHeight="1" thickBot="1" x14ac:dyDescent="0.35">
      <c r="A190" s="76"/>
      <c r="B190" s="78"/>
      <c r="C190" s="78"/>
      <c r="D190" s="78"/>
      <c r="E190" s="78"/>
      <c r="F190" s="78"/>
      <c r="G190" s="77"/>
      <c r="H190" s="54"/>
    </row>
    <row r="191" spans="1:8" s="3" customFormat="1" ht="15" customHeight="1" thickBot="1" x14ac:dyDescent="0.35">
      <c r="A191" s="12"/>
      <c r="B191" s="12"/>
      <c r="C191" s="12"/>
      <c r="D191" s="12"/>
      <c r="E191" s="12"/>
      <c r="F191" s="12"/>
      <c r="G191" s="55" t="s">
        <v>15</v>
      </c>
      <c r="H191" s="56">
        <f>SUM(G187:G190)</f>
        <v>91573.12775</v>
      </c>
    </row>
    <row r="192" spans="1:8" s="3" customFormat="1" ht="17.25" thickBot="1" x14ac:dyDescent="0.35">
      <c r="A192" s="12"/>
      <c r="B192" s="12"/>
      <c r="C192" s="12"/>
      <c r="D192" s="12"/>
      <c r="E192" s="12"/>
      <c r="F192" s="12"/>
      <c r="G192" s="91"/>
      <c r="H192" s="13"/>
    </row>
    <row r="193" spans="1:8" s="3" customFormat="1" ht="16.5" customHeight="1" thickBot="1" x14ac:dyDescent="0.35">
      <c r="A193" s="12"/>
      <c r="B193" s="12"/>
      <c r="C193" s="12"/>
      <c r="D193" s="12"/>
      <c r="E193" s="92" t="s">
        <v>31</v>
      </c>
      <c r="F193" s="93"/>
      <c r="G193" s="93"/>
      <c r="H193" s="106">
        <f>ROUND((H167+H176+H184+H191),0)</f>
        <v>91573</v>
      </c>
    </row>
    <row r="194" spans="1:8" s="3" customFormat="1" ht="48" customHeight="1" x14ac:dyDescent="0.3">
      <c r="A194" s="15"/>
      <c r="B194" s="12"/>
      <c r="C194" s="12"/>
      <c r="D194" s="12"/>
      <c r="E194" s="92"/>
      <c r="F194" s="93"/>
      <c r="G194" s="93"/>
      <c r="H194" s="95"/>
    </row>
    <row r="195" spans="1:8" s="3" customFormat="1" ht="16.5" x14ac:dyDescent="0.3">
      <c r="A195" s="15"/>
      <c r="B195" s="12"/>
      <c r="C195" s="12"/>
      <c r="D195" s="12"/>
      <c r="E195" s="92"/>
      <c r="F195" s="93"/>
      <c r="G195" s="93"/>
      <c r="H195" s="95"/>
    </row>
    <row r="196" spans="1:8" s="3" customFormat="1" ht="17.25" thickBot="1" x14ac:dyDescent="0.35">
      <c r="A196" s="15"/>
      <c r="B196" s="12"/>
      <c r="C196" s="12"/>
      <c r="D196" s="12"/>
      <c r="E196" s="92"/>
      <c r="F196" s="93"/>
      <c r="G196" s="93"/>
      <c r="H196" s="95"/>
    </row>
    <row r="197" spans="1:8" s="3" customFormat="1" ht="11.25" customHeight="1" x14ac:dyDescent="0.2">
      <c r="A197" s="5" t="s">
        <v>1</v>
      </c>
      <c r="B197" s="6"/>
      <c r="C197" s="6"/>
      <c r="D197" s="6"/>
      <c r="E197" s="6"/>
      <c r="F197" s="6"/>
      <c r="G197" s="6"/>
      <c r="H197" s="7"/>
    </row>
    <row r="198" spans="1:8" s="3" customFormat="1" ht="12" customHeight="1" thickBot="1" x14ac:dyDescent="0.25">
      <c r="A198" s="8"/>
      <c r="B198" s="9"/>
      <c r="C198" s="9"/>
      <c r="D198" s="9"/>
      <c r="E198" s="9"/>
      <c r="F198" s="9"/>
      <c r="G198" s="9"/>
      <c r="H198" s="10"/>
    </row>
    <row r="199" spans="1:8" s="3" customFormat="1" ht="16.5" x14ac:dyDescent="0.3">
      <c r="A199" s="15"/>
      <c r="B199" s="12"/>
      <c r="C199" s="12"/>
      <c r="D199" s="12"/>
      <c r="E199" s="92"/>
      <c r="F199" s="93"/>
      <c r="G199" s="93"/>
      <c r="H199" s="95"/>
    </row>
    <row r="200" spans="1:8" s="3" customFormat="1" ht="16.5" x14ac:dyDescent="0.3">
      <c r="A200" s="11"/>
      <c r="B200" s="14"/>
      <c r="C200" s="12"/>
      <c r="D200" s="15"/>
      <c r="E200" s="14"/>
      <c r="F200" s="15"/>
      <c r="G200" s="14"/>
      <c r="H200" s="13"/>
    </row>
    <row r="201" spans="1:8" s="3" customFormat="1" ht="16.5" customHeight="1" x14ac:dyDescent="0.2">
      <c r="A201" s="16" t="s">
        <v>2</v>
      </c>
      <c r="B201" s="107" t="str">
        <f>'[1]PRESUPUESTO OFICIAL (Entidad)'!G59</f>
        <v xml:space="preserve">suiministro e instalacion concreto ciclopeo 21 Mpa. </v>
      </c>
      <c r="C201" s="108"/>
      <c r="D201" s="108"/>
      <c r="E201" s="108"/>
      <c r="F201" s="108"/>
      <c r="G201" s="19" t="s">
        <v>3</v>
      </c>
      <c r="H201" s="20" t="s">
        <v>118</v>
      </c>
    </row>
    <row r="202" spans="1:8" s="3" customFormat="1" ht="16.5" customHeight="1" x14ac:dyDescent="0.3">
      <c r="A202" s="11"/>
      <c r="B202" s="108"/>
      <c r="C202" s="108"/>
      <c r="D202" s="108"/>
      <c r="E202" s="108"/>
      <c r="F202" s="108"/>
      <c r="G202" s="19" t="s">
        <v>4</v>
      </c>
      <c r="H202" s="20" t="s">
        <v>33</v>
      </c>
    </row>
    <row r="203" spans="1:8" s="3" customFormat="1" ht="16.5" x14ac:dyDescent="0.3">
      <c r="A203" s="11"/>
      <c r="B203" s="120"/>
      <c r="C203" s="120"/>
      <c r="D203" s="120"/>
      <c r="E203" s="120"/>
      <c r="F203" s="120"/>
      <c r="G203" s="14"/>
      <c r="H203" s="22"/>
    </row>
    <row r="204" spans="1:8" s="3" customFormat="1" ht="16.5" x14ac:dyDescent="0.3">
      <c r="A204" s="14"/>
      <c r="B204" s="14"/>
      <c r="C204" s="12"/>
      <c r="D204" s="14"/>
      <c r="E204" s="14"/>
      <c r="F204" s="14"/>
      <c r="G204" s="14"/>
      <c r="H204" s="13"/>
    </row>
    <row r="205" spans="1:8" s="3" customFormat="1" ht="17.25" thickBot="1" x14ac:dyDescent="0.35">
      <c r="A205" s="14" t="s">
        <v>6</v>
      </c>
      <c r="B205" s="14"/>
      <c r="C205" s="12"/>
      <c r="D205" s="12"/>
      <c r="E205" s="12"/>
      <c r="F205" s="12"/>
      <c r="G205" s="12"/>
      <c r="H205" s="13"/>
    </row>
    <row r="206" spans="1:8" s="3" customFormat="1" ht="16.5" x14ac:dyDescent="0.3">
      <c r="A206" s="23" t="s">
        <v>7</v>
      </c>
      <c r="B206" s="24"/>
      <c r="C206" s="25"/>
      <c r="D206" s="26" t="s">
        <v>36</v>
      </c>
      <c r="E206" s="27" t="s">
        <v>9</v>
      </c>
      <c r="F206" s="26" t="s">
        <v>37</v>
      </c>
      <c r="G206" s="28" t="s">
        <v>11</v>
      </c>
      <c r="H206" s="29"/>
    </row>
    <row r="207" spans="1:8" s="3" customFormat="1" ht="16.5" x14ac:dyDescent="0.3">
      <c r="A207" s="38"/>
      <c r="B207" s="39"/>
      <c r="C207" s="40"/>
      <c r="D207" s="69"/>
      <c r="E207" s="34"/>
      <c r="F207" s="41"/>
      <c r="G207" s="36"/>
      <c r="H207" s="37"/>
    </row>
    <row r="208" spans="1:8" s="3" customFormat="1" ht="16.5" x14ac:dyDescent="0.3">
      <c r="A208" s="38"/>
      <c r="B208" s="39"/>
      <c r="C208" s="40"/>
      <c r="D208" s="69"/>
      <c r="E208" s="34"/>
      <c r="F208" s="41"/>
      <c r="G208" s="36"/>
      <c r="H208" s="37"/>
    </row>
    <row r="209" spans="1:8" s="3" customFormat="1" ht="16.5" x14ac:dyDescent="0.3">
      <c r="A209" s="113"/>
      <c r="B209" s="39"/>
      <c r="C209" s="40"/>
      <c r="D209" s="42"/>
      <c r="E209" s="42"/>
      <c r="F209" s="41"/>
      <c r="G209" s="43"/>
      <c r="H209" s="37"/>
    </row>
    <row r="210" spans="1:8" s="3" customFormat="1" ht="16.5" x14ac:dyDescent="0.3">
      <c r="A210" s="113"/>
      <c r="B210" s="39"/>
      <c r="C210" s="40"/>
      <c r="D210" s="42"/>
      <c r="E210" s="42"/>
      <c r="F210" s="41"/>
      <c r="G210" s="43"/>
      <c r="H210" s="37"/>
    </row>
    <row r="211" spans="1:8" s="3" customFormat="1" ht="16.5" x14ac:dyDescent="0.3">
      <c r="A211" s="113"/>
      <c r="B211" s="39"/>
      <c r="C211" s="40"/>
      <c r="D211" s="42"/>
      <c r="E211" s="42"/>
      <c r="F211" s="41"/>
      <c r="G211" s="43"/>
      <c r="H211" s="37"/>
    </row>
    <row r="212" spans="1:8" s="3" customFormat="1" ht="16.5" x14ac:dyDescent="0.3">
      <c r="A212" s="44" t="s">
        <v>14</v>
      </c>
      <c r="B212" s="45"/>
      <c r="C212" s="46"/>
      <c r="D212" s="42"/>
      <c r="E212" s="42"/>
      <c r="F212" s="47">
        <v>0.1</v>
      </c>
      <c r="G212" s="43">
        <f>F212*H237</f>
        <v>27900.734039548028</v>
      </c>
      <c r="H212" s="37"/>
    </row>
    <row r="213" spans="1:8" s="3" customFormat="1" ht="17.25" thickBot="1" x14ac:dyDescent="0.35">
      <c r="A213" s="48"/>
      <c r="B213" s="49"/>
      <c r="C213" s="50"/>
      <c r="D213" s="51"/>
      <c r="E213" s="51"/>
      <c r="F213" s="52"/>
      <c r="G213" s="53"/>
      <c r="H213" s="54"/>
    </row>
    <row r="214" spans="1:8" s="3" customFormat="1" ht="17.25" thickBot="1" x14ac:dyDescent="0.35">
      <c r="A214" s="12"/>
      <c r="B214" s="12"/>
      <c r="C214" s="12"/>
      <c r="D214" s="12"/>
      <c r="E214" s="12"/>
      <c r="F214" s="12"/>
      <c r="G214" s="55" t="s">
        <v>15</v>
      </c>
      <c r="H214" s="56">
        <f>SUM(G207:G213)</f>
        <v>27900.734039548028</v>
      </c>
    </row>
    <row r="215" spans="1:8" s="3" customFormat="1" ht="17.25" thickBot="1" x14ac:dyDescent="0.35">
      <c r="A215" s="14" t="s">
        <v>16</v>
      </c>
      <c r="B215" s="14"/>
      <c r="C215" s="12"/>
      <c r="D215" s="12"/>
      <c r="E215" s="12"/>
      <c r="F215" s="12"/>
      <c r="G215" s="12"/>
      <c r="H215" s="13"/>
    </row>
    <row r="216" spans="1:8" s="3" customFormat="1" ht="16.5" x14ac:dyDescent="0.3">
      <c r="A216" s="57" t="s">
        <v>7</v>
      </c>
      <c r="B216" s="58"/>
      <c r="C216" s="59"/>
      <c r="D216" s="26" t="s">
        <v>8</v>
      </c>
      <c r="E216" s="26" t="s">
        <v>17</v>
      </c>
      <c r="F216" s="26" t="s">
        <v>10</v>
      </c>
      <c r="G216" s="60" t="s">
        <v>11</v>
      </c>
      <c r="H216" s="29"/>
    </row>
    <row r="217" spans="1:8" s="3" customFormat="1" ht="16.5" x14ac:dyDescent="0.3">
      <c r="A217" s="61" t="s">
        <v>119</v>
      </c>
      <c r="B217" s="62"/>
      <c r="C217" s="63"/>
      <c r="D217" s="64" t="s">
        <v>33</v>
      </c>
      <c r="E217" s="65">
        <f>'[1]APUS BASICOS'!H47</f>
        <v>653660</v>
      </c>
      <c r="F217" s="66">
        <v>0.6</v>
      </c>
      <c r="G217" s="67">
        <f>E217*F217</f>
        <v>392196</v>
      </c>
      <c r="H217" s="37"/>
    </row>
    <row r="218" spans="1:8" s="3" customFormat="1" ht="16.5" x14ac:dyDescent="0.3">
      <c r="A218" s="61" t="str">
        <f>[1]recursos!B92</f>
        <v>PIEDRA RAJONEADA</v>
      </c>
      <c r="B218" s="62"/>
      <c r="C218" s="63"/>
      <c r="D218" s="64" t="s">
        <v>33</v>
      </c>
      <c r="E218" s="65">
        <f>[1]recursos!E92</f>
        <v>70225</v>
      </c>
      <c r="F218" s="66">
        <v>0.4</v>
      </c>
      <c r="G218" s="67">
        <f>E218*F218</f>
        <v>28090</v>
      </c>
      <c r="H218" s="37"/>
    </row>
    <row r="219" spans="1:8" s="3" customFormat="1" ht="16.5" x14ac:dyDescent="0.3">
      <c r="A219" s="61"/>
      <c r="B219" s="62"/>
      <c r="C219" s="63"/>
      <c r="D219" s="64"/>
      <c r="E219" s="65"/>
      <c r="F219" s="66"/>
      <c r="G219" s="67"/>
      <c r="H219" s="37"/>
    </row>
    <row r="220" spans="1:8" s="3" customFormat="1" ht="16.5" x14ac:dyDescent="0.3">
      <c r="A220" s="61" t="s">
        <v>20</v>
      </c>
      <c r="B220" s="62"/>
      <c r="C220" s="63"/>
      <c r="D220" s="42"/>
      <c r="E220" s="42"/>
      <c r="F220" s="47">
        <v>0.05</v>
      </c>
      <c r="G220" s="75">
        <f>+F220*G217</f>
        <v>19609.8</v>
      </c>
      <c r="H220" s="37"/>
    </row>
    <row r="221" spans="1:8" s="3" customFormat="1" ht="17.25" thickBot="1" x14ac:dyDescent="0.35">
      <c r="A221" s="76"/>
      <c r="B221" s="77"/>
      <c r="C221" s="78"/>
      <c r="D221" s="51"/>
      <c r="E221" s="51"/>
      <c r="F221" s="52"/>
      <c r="G221" s="79"/>
      <c r="H221" s="54"/>
    </row>
    <row r="222" spans="1:8" s="3" customFormat="1" ht="17.25" thickBot="1" x14ac:dyDescent="0.35">
      <c r="A222" s="12"/>
      <c r="B222" s="12"/>
      <c r="C222" s="12"/>
      <c r="D222" s="12"/>
      <c r="E222" s="12"/>
      <c r="F222" s="12"/>
      <c r="G222" s="55" t="s">
        <v>15</v>
      </c>
      <c r="H222" s="56">
        <f>SUM(G217:G221)</f>
        <v>439895.8</v>
      </c>
    </row>
    <row r="223" spans="1:8" s="3" customFormat="1" ht="17.25" thickBot="1" x14ac:dyDescent="0.35">
      <c r="A223" s="14" t="s">
        <v>21</v>
      </c>
      <c r="B223" s="14"/>
      <c r="C223" s="12"/>
      <c r="D223" s="12"/>
      <c r="E223" s="12"/>
      <c r="F223" s="12"/>
      <c r="G223" s="12"/>
      <c r="H223" s="13"/>
    </row>
    <row r="224" spans="1:8" s="3" customFormat="1" ht="16.5" x14ac:dyDescent="0.3">
      <c r="A224" s="23" t="s">
        <v>22</v>
      </c>
      <c r="B224" s="25"/>
      <c r="C224" s="26" t="s">
        <v>23</v>
      </c>
      <c r="D224" s="26" t="s">
        <v>24</v>
      </c>
      <c r="E224" s="26" t="s">
        <v>25</v>
      </c>
      <c r="F224" s="26" t="s">
        <v>26</v>
      </c>
      <c r="G224" s="28" t="s">
        <v>11</v>
      </c>
      <c r="H224" s="29"/>
    </row>
    <row r="225" spans="1:8" s="3" customFormat="1" ht="16.5" x14ac:dyDescent="0.3">
      <c r="A225" s="61" t="str">
        <f>+A218</f>
        <v>PIEDRA RAJONEADA</v>
      </c>
      <c r="B225" s="63"/>
      <c r="C225" s="132">
        <f>F218</f>
        <v>0.4</v>
      </c>
      <c r="D225" s="133">
        <v>18.7</v>
      </c>
      <c r="E225" s="133">
        <f>C225*D225</f>
        <v>7.48</v>
      </c>
      <c r="F225" s="134">
        <v>1900</v>
      </c>
      <c r="G225" s="135">
        <f>E225*F225</f>
        <v>14212</v>
      </c>
      <c r="H225" s="37"/>
    </row>
    <row r="226" spans="1:8" s="3" customFormat="1" ht="16.5" x14ac:dyDescent="0.3">
      <c r="A226" s="61"/>
      <c r="B226" s="63"/>
      <c r="C226" s="80"/>
      <c r="D226" s="81"/>
      <c r="E226" s="81"/>
      <c r="F226" s="82"/>
      <c r="G226" s="65"/>
      <c r="H226" s="37"/>
    </row>
    <row r="227" spans="1:8" s="3" customFormat="1" ht="16.5" x14ac:dyDescent="0.3">
      <c r="A227" s="61"/>
      <c r="B227" s="63"/>
      <c r="C227" s="80"/>
      <c r="D227" s="81"/>
      <c r="E227" s="81"/>
      <c r="F227" s="80"/>
      <c r="G227" s="41"/>
      <c r="H227" s="37"/>
    </row>
    <row r="228" spans="1:8" s="3" customFormat="1" ht="16.5" x14ac:dyDescent="0.3">
      <c r="A228" s="61"/>
      <c r="B228" s="63"/>
      <c r="C228" s="83"/>
      <c r="D228" s="64"/>
      <c r="E228" s="84"/>
      <c r="F228" s="41"/>
      <c r="G228" s="41"/>
      <c r="H228" s="37"/>
    </row>
    <row r="229" spans="1:8" s="3" customFormat="1" ht="17.25" thickBot="1" x14ac:dyDescent="0.35">
      <c r="A229" s="48"/>
      <c r="B229" s="50"/>
      <c r="C229" s="50"/>
      <c r="D229" s="50"/>
      <c r="E229" s="50"/>
      <c r="F229" s="50"/>
      <c r="G229" s="85"/>
      <c r="H229" s="37"/>
    </row>
    <row r="230" spans="1:8" s="3" customFormat="1" ht="17.25" thickBot="1" x14ac:dyDescent="0.35">
      <c r="A230" s="12"/>
      <c r="B230" s="12"/>
      <c r="C230" s="12"/>
      <c r="D230" s="12"/>
      <c r="E230" s="12"/>
      <c r="F230" s="12"/>
      <c r="G230" s="55" t="s">
        <v>15</v>
      </c>
      <c r="H230" s="56">
        <f>SUM(G225:G229)</f>
        <v>14212</v>
      </c>
    </row>
    <row r="231" spans="1:8" s="3" customFormat="1" ht="17.25" thickBot="1" x14ac:dyDescent="0.35">
      <c r="A231" s="14" t="s">
        <v>27</v>
      </c>
      <c r="B231" s="14"/>
      <c r="C231" s="12"/>
      <c r="D231" s="12"/>
      <c r="E231" s="12"/>
      <c r="F231" s="12"/>
      <c r="G231" s="12"/>
      <c r="H231" s="13"/>
    </row>
    <row r="232" spans="1:8" s="3" customFormat="1" ht="16.5" x14ac:dyDescent="0.3">
      <c r="A232" s="86" t="s">
        <v>28</v>
      </c>
      <c r="B232" s="26"/>
      <c r="C232" s="26" t="s">
        <v>53</v>
      </c>
      <c r="D232" s="26" t="s">
        <v>30</v>
      </c>
      <c r="E232" s="27" t="s">
        <v>39</v>
      </c>
      <c r="F232" s="87" t="s">
        <v>37</v>
      </c>
      <c r="G232" s="60" t="s">
        <v>11</v>
      </c>
      <c r="H232" s="29"/>
    </row>
    <row r="233" spans="1:8" s="3" customFormat="1" ht="16.5" x14ac:dyDescent="0.3">
      <c r="A233" s="61" t="str">
        <f>'[1]MANO DE OBRA'!C20</f>
        <v>CUADRILLA DE CONSTRUCCIÓN 1X4</v>
      </c>
      <c r="B233" s="63"/>
      <c r="C233" s="88">
        <f>'[1]MANO DE OBRA'!I20</f>
        <v>260975</v>
      </c>
      <c r="D233" s="89">
        <v>0.89229999999999998</v>
      </c>
      <c r="E233" s="65">
        <f>(100%+D233)*C233</f>
        <v>493842.99250000005</v>
      </c>
      <c r="F233" s="80">
        <v>1.77</v>
      </c>
      <c r="G233" s="36">
        <f>E233/F233</f>
        <v>279007.34039548028</v>
      </c>
      <c r="H233" s="37"/>
    </row>
    <row r="234" spans="1:8" s="3" customFormat="1" ht="16.5" x14ac:dyDescent="0.3">
      <c r="A234" s="61"/>
      <c r="B234" s="63"/>
      <c r="C234" s="114"/>
      <c r="D234" s="64"/>
      <c r="E234" s="114"/>
      <c r="F234" s="41"/>
      <c r="G234" s="75"/>
      <c r="H234" s="37"/>
    </row>
    <row r="235" spans="1:8" s="3" customFormat="1" ht="16.5" x14ac:dyDescent="0.3">
      <c r="A235" s="61"/>
      <c r="B235" s="63"/>
      <c r="C235" s="114"/>
      <c r="D235" s="64"/>
      <c r="E235" s="114"/>
      <c r="F235" s="41"/>
      <c r="G235" s="75"/>
      <c r="H235" s="37"/>
    </row>
    <row r="236" spans="1:8" s="3" customFormat="1" ht="17.25" thickBot="1" x14ac:dyDescent="0.35">
      <c r="A236" s="76"/>
      <c r="B236" s="78"/>
      <c r="C236" s="78"/>
      <c r="D236" s="78"/>
      <c r="E236" s="78"/>
      <c r="F236" s="78"/>
      <c r="G236" s="77"/>
      <c r="H236" s="54"/>
    </row>
    <row r="237" spans="1:8" s="3" customFormat="1" ht="17.25" thickBot="1" x14ac:dyDescent="0.35">
      <c r="A237" s="12"/>
      <c r="B237" s="12"/>
      <c r="C237" s="12"/>
      <c r="D237" s="12"/>
      <c r="E237" s="12"/>
      <c r="F237" s="12"/>
      <c r="G237" s="55" t="s">
        <v>15</v>
      </c>
      <c r="H237" s="56">
        <f>SUM(G233:G236)</f>
        <v>279007.34039548028</v>
      </c>
    </row>
    <row r="238" spans="1:8" s="3" customFormat="1" ht="14.25" customHeight="1" thickBot="1" x14ac:dyDescent="0.35">
      <c r="A238" s="12"/>
      <c r="B238" s="12"/>
      <c r="C238" s="12"/>
      <c r="D238" s="12"/>
      <c r="E238" s="12"/>
      <c r="F238" s="12"/>
      <c r="G238" s="91"/>
      <c r="H238" s="13"/>
    </row>
    <row r="239" spans="1:8" s="3" customFormat="1" ht="14.25" customHeight="1" thickBot="1" x14ac:dyDescent="0.35">
      <c r="A239" s="12"/>
      <c r="B239" s="12"/>
      <c r="C239" s="12"/>
      <c r="D239" s="12"/>
      <c r="E239" s="92" t="s">
        <v>31</v>
      </c>
      <c r="F239" s="93"/>
      <c r="G239" s="93"/>
      <c r="H239" s="179">
        <f>ROUND((H214+H222+H230+H237),0)</f>
        <v>761016</v>
      </c>
    </row>
    <row r="240" spans="1:8" s="3" customFormat="1" ht="15" customHeight="1" x14ac:dyDescent="0.3">
      <c r="A240" s="12"/>
      <c r="B240" s="12"/>
      <c r="C240" s="12"/>
      <c r="D240" s="12"/>
      <c r="E240" s="92"/>
      <c r="F240" s="93"/>
      <c r="G240" s="93"/>
      <c r="H240" s="95"/>
    </row>
    <row r="245" spans="1:8" ht="15" thickBot="1" x14ac:dyDescent="0.25"/>
    <row r="246" spans="1:8" x14ac:dyDescent="0.2">
      <c r="A246" s="5" t="s">
        <v>1</v>
      </c>
      <c r="B246" s="6"/>
      <c r="C246" s="6"/>
      <c r="D246" s="6"/>
      <c r="E246" s="6"/>
      <c r="F246" s="6"/>
      <c r="G246" s="6"/>
      <c r="H246" s="7"/>
    </row>
    <row r="247" spans="1:8" ht="15" thickBot="1" x14ac:dyDescent="0.25">
      <c r="A247" s="8"/>
      <c r="B247" s="9"/>
      <c r="C247" s="9"/>
      <c r="D247" s="9"/>
      <c r="E247" s="9"/>
      <c r="F247" s="9"/>
      <c r="G247" s="9"/>
      <c r="H247" s="10"/>
    </row>
    <row r="248" spans="1:8" ht="16.5" x14ac:dyDescent="0.3">
      <c r="A248" s="15"/>
      <c r="B248" s="12"/>
      <c r="C248" s="12"/>
      <c r="D248" s="12"/>
      <c r="E248" s="92"/>
      <c r="F248" s="93"/>
      <c r="G248" s="93"/>
      <c r="H248" s="95"/>
    </row>
    <row r="249" spans="1:8" ht="16.5" x14ac:dyDescent="0.3">
      <c r="A249" s="11"/>
      <c r="B249" s="14"/>
      <c r="C249" s="12"/>
      <c r="D249" s="15"/>
      <c r="E249" s="14"/>
      <c r="F249" s="15"/>
      <c r="G249" s="14"/>
      <c r="H249" s="13"/>
    </row>
    <row r="250" spans="1:8" ht="15.75" x14ac:dyDescent="0.2">
      <c r="A250" s="16" t="s">
        <v>2</v>
      </c>
      <c r="B250" s="107" t="str">
        <f>'[1]PRESUPUESTO OFICIAL (Entidad)'!G60</f>
        <v xml:space="preserve">suministro e instalacion concreto Zapata  21 MPa. </v>
      </c>
      <c r="C250" s="108"/>
      <c r="D250" s="108"/>
      <c r="E250" s="108"/>
      <c r="F250" s="108"/>
      <c r="G250" s="19" t="s">
        <v>3</v>
      </c>
      <c r="H250" s="20" t="s">
        <v>120</v>
      </c>
    </row>
    <row r="251" spans="1:8" ht="16.5" x14ac:dyDescent="0.3">
      <c r="A251" s="11"/>
      <c r="B251" s="108"/>
      <c r="C251" s="108"/>
      <c r="D251" s="108"/>
      <c r="E251" s="108"/>
      <c r="F251" s="108"/>
      <c r="G251" s="19" t="s">
        <v>4</v>
      </c>
      <c r="H251" s="20" t="s">
        <v>33</v>
      </c>
    </row>
    <row r="252" spans="1:8" ht="16.5" x14ac:dyDescent="0.3">
      <c r="A252" s="11"/>
      <c r="B252" s="120"/>
      <c r="C252" s="120"/>
      <c r="D252" s="120"/>
      <c r="E252" s="120"/>
      <c r="F252" s="120"/>
      <c r="G252" s="14"/>
      <c r="H252" s="22"/>
    </row>
    <row r="253" spans="1:8" ht="16.5" x14ac:dyDescent="0.3">
      <c r="A253" s="14"/>
      <c r="B253" s="14"/>
      <c r="C253" s="12"/>
      <c r="D253" s="14"/>
      <c r="E253" s="14"/>
      <c r="F253" s="14"/>
      <c r="G253" s="14"/>
      <c r="H253" s="13"/>
    </row>
    <row r="254" spans="1:8" ht="17.25" thickBot="1" x14ac:dyDescent="0.35">
      <c r="A254" s="14" t="s">
        <v>6</v>
      </c>
      <c r="B254" s="14"/>
      <c r="C254" s="12"/>
      <c r="D254" s="12"/>
      <c r="E254" s="12"/>
      <c r="F254" s="12"/>
      <c r="G254" s="12"/>
      <c r="H254" s="13"/>
    </row>
    <row r="255" spans="1:8" ht="16.5" x14ac:dyDescent="0.3">
      <c r="A255" s="23" t="s">
        <v>7</v>
      </c>
      <c r="B255" s="24"/>
      <c r="C255" s="25"/>
      <c r="D255" s="26" t="s">
        <v>36</v>
      </c>
      <c r="E255" s="27" t="s">
        <v>9</v>
      </c>
      <c r="F255" s="26" t="s">
        <v>37</v>
      </c>
      <c r="G255" s="28" t="s">
        <v>11</v>
      </c>
      <c r="H255" s="29"/>
    </row>
    <row r="256" spans="1:8" ht="16.5" x14ac:dyDescent="0.3">
      <c r="A256" s="61" t="str">
        <f>[1]recursos!B20</f>
        <v>VIBRADOR (GAS/ELEC)</v>
      </c>
      <c r="B256" s="31"/>
      <c r="C256" s="32"/>
      <c r="D256" s="69" t="s">
        <v>41</v>
      </c>
      <c r="E256" s="34">
        <f>[1]recursos!E20</f>
        <v>88953</v>
      </c>
      <c r="F256" s="80">
        <v>0.13</v>
      </c>
      <c r="G256" s="36">
        <f>+E256*F256</f>
        <v>11563.890000000001</v>
      </c>
      <c r="H256" s="37"/>
    </row>
    <row r="257" spans="1:9" ht="16.5" x14ac:dyDescent="0.3">
      <c r="A257" s="30" t="str">
        <f>[1]recursos!B23</f>
        <v>TABLERO METALICO 0,50 X 1,20 m</v>
      </c>
      <c r="B257" s="39"/>
      <c r="C257" s="40"/>
      <c r="D257" s="69" t="s">
        <v>71</v>
      </c>
      <c r="E257" s="34">
        <f>[1]recursos!E23</f>
        <v>543</v>
      </c>
      <c r="F257" s="80">
        <v>20.9</v>
      </c>
      <c r="G257" s="36">
        <f>+E257*F257</f>
        <v>11348.699999999999</v>
      </c>
      <c r="H257" s="37"/>
    </row>
    <row r="258" spans="1:9" s="188" customFormat="1" ht="18" customHeight="1" x14ac:dyDescent="0.3">
      <c r="A258" s="180"/>
      <c r="B258" s="181"/>
      <c r="C258" s="182"/>
      <c r="D258" s="183"/>
      <c r="E258" s="183"/>
      <c r="F258" s="184"/>
      <c r="G258" s="185"/>
      <c r="H258" s="186"/>
      <c r="I258" s="187"/>
    </row>
    <row r="259" spans="1:9" ht="16.5" x14ac:dyDescent="0.3">
      <c r="A259" s="113"/>
      <c r="B259" s="39"/>
      <c r="C259" s="40"/>
      <c r="D259" s="42"/>
      <c r="E259" s="42"/>
      <c r="F259" s="41"/>
      <c r="G259" s="43"/>
      <c r="H259" s="37"/>
    </row>
    <row r="260" spans="1:9" ht="16.5" x14ac:dyDescent="0.3">
      <c r="A260" s="113"/>
      <c r="B260" s="39"/>
      <c r="C260" s="40"/>
      <c r="D260" s="42"/>
      <c r="E260" s="42"/>
      <c r="F260" s="41"/>
      <c r="G260" s="43"/>
      <c r="H260" s="37"/>
    </row>
    <row r="261" spans="1:9" ht="16.5" x14ac:dyDescent="0.3">
      <c r="A261" s="44" t="s">
        <v>14</v>
      </c>
      <c r="B261" s="45"/>
      <c r="C261" s="46"/>
      <c r="D261" s="42"/>
      <c r="E261" s="42"/>
      <c r="F261" s="47">
        <v>0.1</v>
      </c>
      <c r="G261" s="43">
        <f>F261*H286</f>
        <v>43918.843206521742</v>
      </c>
      <c r="H261" s="37"/>
    </row>
    <row r="262" spans="1:9" ht="17.25" thickBot="1" x14ac:dyDescent="0.35">
      <c r="A262" s="48"/>
      <c r="B262" s="49"/>
      <c r="C262" s="50"/>
      <c r="D262" s="51"/>
      <c r="E262" s="51"/>
      <c r="F262" s="52"/>
      <c r="G262" s="53"/>
      <c r="H262" s="54"/>
    </row>
    <row r="263" spans="1:9" ht="17.25" thickBot="1" x14ac:dyDescent="0.35">
      <c r="A263" s="12"/>
      <c r="B263" s="12"/>
      <c r="C263" s="12"/>
      <c r="D263" s="12"/>
      <c r="E263" s="12"/>
      <c r="F263" s="12"/>
      <c r="G263" s="55" t="s">
        <v>15</v>
      </c>
      <c r="H263" s="56">
        <f>SUM(G256:G262)</f>
        <v>66831.433206521746</v>
      </c>
    </row>
    <row r="264" spans="1:9" ht="17.25" thickBot="1" x14ac:dyDescent="0.35">
      <c r="A264" s="14" t="s">
        <v>16</v>
      </c>
      <c r="B264" s="14"/>
      <c r="C264" s="12"/>
      <c r="D264" s="12"/>
      <c r="E264" s="12"/>
      <c r="F264" s="12"/>
      <c r="G264" s="12"/>
      <c r="H264" s="13"/>
    </row>
    <row r="265" spans="1:9" ht="16.5" x14ac:dyDescent="0.3">
      <c r="A265" s="57" t="s">
        <v>7</v>
      </c>
      <c r="B265" s="58"/>
      <c r="C265" s="59"/>
      <c r="D265" s="26" t="s">
        <v>8</v>
      </c>
      <c r="E265" s="26" t="s">
        <v>17</v>
      </c>
      <c r="F265" s="26" t="s">
        <v>10</v>
      </c>
      <c r="G265" s="60" t="s">
        <v>11</v>
      </c>
      <c r="H265" s="29"/>
    </row>
    <row r="266" spans="1:9" ht="16.5" x14ac:dyDescent="0.3">
      <c r="A266" s="61" t="s">
        <v>119</v>
      </c>
      <c r="B266" s="62"/>
      <c r="C266" s="63"/>
      <c r="D266" s="64" t="s">
        <v>33</v>
      </c>
      <c r="E266" s="65">
        <f>'[1]APUS BASICOS'!H96</f>
        <v>682956</v>
      </c>
      <c r="F266" s="66">
        <v>1.06</v>
      </c>
      <c r="G266" s="67">
        <f>E266*F266</f>
        <v>723933.36</v>
      </c>
      <c r="H266" s="37"/>
    </row>
    <row r="267" spans="1:9" ht="16.5" x14ac:dyDescent="0.3">
      <c r="A267" s="61"/>
      <c r="B267" s="62"/>
      <c r="C267" s="63"/>
      <c r="D267" s="64"/>
      <c r="E267" s="65"/>
      <c r="F267" s="66"/>
      <c r="G267" s="67"/>
      <c r="H267" s="37"/>
    </row>
    <row r="268" spans="1:9" ht="16.5" x14ac:dyDescent="0.3">
      <c r="A268" s="61"/>
      <c r="B268" s="62"/>
      <c r="C268" s="63"/>
      <c r="D268" s="64"/>
      <c r="E268" s="65"/>
      <c r="F268" s="66"/>
      <c r="G268" s="67"/>
      <c r="H268" s="37"/>
    </row>
    <row r="269" spans="1:9" ht="16.5" x14ac:dyDescent="0.3">
      <c r="A269" s="61" t="s">
        <v>20</v>
      </c>
      <c r="B269" s="62"/>
      <c r="C269" s="63"/>
      <c r="D269" s="42"/>
      <c r="E269" s="42"/>
      <c r="F269" s="47">
        <v>0.05</v>
      </c>
      <c r="G269" s="75">
        <f>+F269*G266</f>
        <v>36196.667999999998</v>
      </c>
      <c r="H269" s="37"/>
    </row>
    <row r="270" spans="1:9" ht="17.25" thickBot="1" x14ac:dyDescent="0.35">
      <c r="A270" s="76"/>
      <c r="B270" s="77"/>
      <c r="C270" s="78"/>
      <c r="D270" s="51"/>
      <c r="E270" s="51"/>
      <c r="F270" s="52"/>
      <c r="G270" s="79"/>
      <c r="H270" s="54"/>
    </row>
    <row r="271" spans="1:9" ht="17.25" thickBot="1" x14ac:dyDescent="0.35">
      <c r="A271" s="12"/>
      <c r="B271" s="12"/>
      <c r="C271" s="12"/>
      <c r="D271" s="12"/>
      <c r="E271" s="12"/>
      <c r="F271" s="12"/>
      <c r="G271" s="55" t="s">
        <v>15</v>
      </c>
      <c r="H271" s="56">
        <f>SUM(G266:G270)</f>
        <v>760130.02799999993</v>
      </c>
    </row>
    <row r="272" spans="1:9" ht="17.25" thickBot="1" x14ac:dyDescent="0.35">
      <c r="A272" s="14" t="s">
        <v>21</v>
      </c>
      <c r="B272" s="14"/>
      <c r="C272" s="12"/>
      <c r="D272" s="12"/>
      <c r="E272" s="12"/>
      <c r="F272" s="12"/>
      <c r="G272" s="12"/>
      <c r="H272" s="13"/>
    </row>
    <row r="273" spans="1:8" ht="16.5" x14ac:dyDescent="0.3">
      <c r="A273" s="23" t="s">
        <v>22</v>
      </c>
      <c r="B273" s="25"/>
      <c r="C273" s="26" t="s">
        <v>23</v>
      </c>
      <c r="D273" s="26" t="s">
        <v>24</v>
      </c>
      <c r="E273" s="26" t="s">
        <v>25</v>
      </c>
      <c r="F273" s="26" t="s">
        <v>26</v>
      </c>
      <c r="G273" s="28" t="s">
        <v>11</v>
      </c>
      <c r="H273" s="29"/>
    </row>
    <row r="274" spans="1:8" ht="16.5" x14ac:dyDescent="0.3">
      <c r="A274" s="61"/>
      <c r="B274" s="63"/>
      <c r="C274" s="132"/>
      <c r="D274" s="133"/>
      <c r="E274" s="133"/>
      <c r="F274" s="134"/>
      <c r="G274" s="135"/>
      <c r="H274" s="37"/>
    </row>
    <row r="275" spans="1:8" ht="16.5" x14ac:dyDescent="0.3">
      <c r="A275" s="61"/>
      <c r="B275" s="63"/>
      <c r="C275" s="80"/>
      <c r="D275" s="81"/>
      <c r="E275" s="81"/>
      <c r="F275" s="82"/>
      <c r="G275" s="65"/>
      <c r="H275" s="37"/>
    </row>
    <row r="276" spans="1:8" ht="16.5" x14ac:dyDescent="0.3">
      <c r="A276" s="61"/>
      <c r="B276" s="63"/>
      <c r="C276" s="80"/>
      <c r="D276" s="81"/>
      <c r="E276" s="81"/>
      <c r="F276" s="80"/>
      <c r="G276" s="41"/>
      <c r="H276" s="37"/>
    </row>
    <row r="277" spans="1:8" ht="16.5" x14ac:dyDescent="0.3">
      <c r="A277" s="61"/>
      <c r="B277" s="63"/>
      <c r="C277" s="83"/>
      <c r="D277" s="64"/>
      <c r="E277" s="84"/>
      <c r="F277" s="41"/>
      <c r="G277" s="41"/>
      <c r="H277" s="37"/>
    </row>
    <row r="278" spans="1:8" ht="17.25" thickBot="1" x14ac:dyDescent="0.35">
      <c r="A278" s="48"/>
      <c r="B278" s="50"/>
      <c r="C278" s="50"/>
      <c r="D278" s="50"/>
      <c r="E278" s="50"/>
      <c r="F278" s="50"/>
      <c r="G278" s="85"/>
      <c r="H278" s="37"/>
    </row>
    <row r="279" spans="1:8" ht="17.25" thickBot="1" x14ac:dyDescent="0.35">
      <c r="A279" s="12"/>
      <c r="B279" s="12"/>
      <c r="C279" s="12"/>
      <c r="D279" s="12"/>
      <c r="E279" s="12"/>
      <c r="F279" s="12"/>
      <c r="G279" s="55" t="s">
        <v>15</v>
      </c>
      <c r="H279" s="56">
        <f>SUM(G274:G278)</f>
        <v>0</v>
      </c>
    </row>
    <row r="280" spans="1:8" ht="17.25" thickBot="1" x14ac:dyDescent="0.35">
      <c r="A280" s="14" t="s">
        <v>27</v>
      </c>
      <c r="B280" s="14"/>
      <c r="C280" s="12"/>
      <c r="D280" s="12"/>
      <c r="E280" s="12"/>
      <c r="F280" s="12"/>
      <c r="G280" s="12"/>
      <c r="H280" s="13"/>
    </row>
    <row r="281" spans="1:8" ht="16.5" x14ac:dyDescent="0.3">
      <c r="A281" s="86" t="s">
        <v>28</v>
      </c>
      <c r="B281" s="26"/>
      <c r="C281" s="26" t="s">
        <v>53</v>
      </c>
      <c r="D281" s="26" t="s">
        <v>30</v>
      </c>
      <c r="E281" s="27" t="s">
        <v>39</v>
      </c>
      <c r="F281" s="87" t="s">
        <v>37</v>
      </c>
      <c r="G281" s="60" t="s">
        <v>11</v>
      </c>
      <c r="H281" s="29"/>
    </row>
    <row r="282" spans="1:8" ht="16.5" x14ac:dyDescent="0.3">
      <c r="A282" s="61" t="str">
        <f>'[1]MANO DE OBRA'!C19</f>
        <v>CUADRILLA DE CONSTRUCCIÓN 1X3</v>
      </c>
      <c r="B282" s="63"/>
      <c r="C282" s="88">
        <f>'[1]MANO DE OBRA'!I19</f>
        <v>213525</v>
      </c>
      <c r="D282" s="89">
        <v>0.89229999999999998</v>
      </c>
      <c r="E282" s="65">
        <f>(100%+D282)*C282</f>
        <v>404053.35750000004</v>
      </c>
      <c r="F282" s="80">
        <v>0.92</v>
      </c>
      <c r="G282" s="36">
        <f>E282/F282</f>
        <v>439188.43206521741</v>
      </c>
      <c r="H282" s="37"/>
    </row>
    <row r="283" spans="1:8" ht="16.5" x14ac:dyDescent="0.3">
      <c r="A283" s="61"/>
      <c r="B283" s="63"/>
      <c r="C283" s="114"/>
      <c r="D283" s="64"/>
      <c r="E283" s="114"/>
      <c r="F283" s="41"/>
      <c r="G283" s="75"/>
      <c r="H283" s="37"/>
    </row>
    <row r="284" spans="1:8" ht="16.5" x14ac:dyDescent="0.3">
      <c r="A284" s="61"/>
      <c r="B284" s="63"/>
      <c r="C284" s="114"/>
      <c r="D284" s="64"/>
      <c r="E284" s="114"/>
      <c r="F284" s="41"/>
      <c r="G284" s="75"/>
      <c r="H284" s="37"/>
    </row>
    <row r="285" spans="1:8" ht="17.25" thickBot="1" x14ac:dyDescent="0.35">
      <c r="A285" s="76"/>
      <c r="B285" s="78"/>
      <c r="C285" s="78"/>
      <c r="D285" s="78"/>
      <c r="E285" s="78"/>
      <c r="F285" s="78"/>
      <c r="G285" s="77"/>
      <c r="H285" s="54"/>
    </row>
    <row r="286" spans="1:8" ht="17.25" thickBot="1" x14ac:dyDescent="0.35">
      <c r="A286" s="12"/>
      <c r="B286" s="12"/>
      <c r="C286" s="12"/>
      <c r="D286" s="12"/>
      <c r="E286" s="12"/>
      <c r="F286" s="12"/>
      <c r="G286" s="55" t="s">
        <v>15</v>
      </c>
      <c r="H286" s="56">
        <f>SUM(G282:G285)</f>
        <v>439188.43206521741</v>
      </c>
    </row>
    <row r="287" spans="1:8" ht="17.25" thickBot="1" x14ac:dyDescent="0.35">
      <c r="A287" s="12"/>
      <c r="B287" s="12"/>
      <c r="C287" s="12"/>
      <c r="D287" s="12"/>
      <c r="E287" s="12"/>
      <c r="F287" s="12"/>
      <c r="G287" s="91"/>
      <c r="H287" s="13"/>
    </row>
    <row r="288" spans="1:8" ht="17.25" thickBot="1" x14ac:dyDescent="0.35">
      <c r="A288" s="12"/>
      <c r="B288" s="12"/>
      <c r="C288" s="12"/>
      <c r="D288" s="12"/>
      <c r="E288" s="92" t="s">
        <v>31</v>
      </c>
      <c r="F288" s="93"/>
      <c r="G288" s="93"/>
      <c r="H288" s="106">
        <f>ROUND((H263+H271+H279+H286),0)</f>
        <v>1266150</v>
      </c>
    </row>
    <row r="292" spans="1:8" ht="15" thickBot="1" x14ac:dyDescent="0.25"/>
    <row r="293" spans="1:8" x14ac:dyDescent="0.2">
      <c r="A293" s="5" t="s">
        <v>1</v>
      </c>
      <c r="B293" s="6"/>
      <c r="C293" s="6"/>
      <c r="D293" s="6"/>
      <c r="E293" s="6"/>
      <c r="F293" s="6"/>
      <c r="G293" s="6"/>
      <c r="H293" s="7"/>
    </row>
    <row r="294" spans="1:8" ht="15" thickBot="1" x14ac:dyDescent="0.25">
      <c r="A294" s="8"/>
      <c r="B294" s="9"/>
      <c r="C294" s="9"/>
      <c r="D294" s="9"/>
      <c r="E294" s="9"/>
      <c r="F294" s="9"/>
      <c r="G294" s="9"/>
      <c r="H294" s="10"/>
    </row>
    <row r="295" spans="1:8" ht="16.5" x14ac:dyDescent="0.3">
      <c r="A295" s="15"/>
      <c r="B295" s="12"/>
      <c r="C295" s="12"/>
      <c r="D295" s="12"/>
      <c r="E295" s="92"/>
      <c r="F295" s="93"/>
      <c r="G295" s="93"/>
      <c r="H295" s="95"/>
    </row>
    <row r="296" spans="1:8" ht="16.5" x14ac:dyDescent="0.3">
      <c r="A296" s="11"/>
      <c r="B296" s="14"/>
      <c r="C296" s="12"/>
      <c r="D296" s="15"/>
      <c r="E296" s="14"/>
      <c r="F296" s="15"/>
      <c r="G296" s="14"/>
      <c r="H296" s="13"/>
    </row>
    <row r="297" spans="1:8" ht="15.75" x14ac:dyDescent="0.2">
      <c r="A297" s="16" t="s">
        <v>2</v>
      </c>
      <c r="B297" s="107" t="str">
        <f>'[1]PRESUPUESTO OFICIAL (Entidad)'!G61</f>
        <v>suministro e instalacion solado en concreto 17.5 MPa e: 0,075 m</v>
      </c>
      <c r="C297" s="108"/>
      <c r="D297" s="108"/>
      <c r="E297" s="108"/>
      <c r="F297" s="108"/>
      <c r="G297" s="19" t="s">
        <v>3</v>
      </c>
      <c r="H297" s="20" t="s">
        <v>121</v>
      </c>
    </row>
    <row r="298" spans="1:8" ht="16.5" x14ac:dyDescent="0.3">
      <c r="A298" s="11"/>
      <c r="B298" s="108"/>
      <c r="C298" s="108"/>
      <c r="D298" s="108"/>
      <c r="E298" s="108"/>
      <c r="F298" s="108"/>
      <c r="G298" s="19" t="s">
        <v>4</v>
      </c>
      <c r="H298" s="20" t="s">
        <v>5</v>
      </c>
    </row>
    <row r="299" spans="1:8" ht="16.5" x14ac:dyDescent="0.3">
      <c r="A299" s="11"/>
      <c r="B299" s="120"/>
      <c r="C299" s="120"/>
      <c r="D299" s="120"/>
      <c r="E299" s="120"/>
      <c r="F299" s="120"/>
      <c r="G299" s="14"/>
      <c r="H299" s="22"/>
    </row>
    <row r="300" spans="1:8" ht="16.5" x14ac:dyDescent="0.3">
      <c r="A300" s="14"/>
      <c r="B300" s="14"/>
      <c r="C300" s="12"/>
      <c r="D300" s="14"/>
      <c r="E300" s="14"/>
      <c r="F300" s="14"/>
      <c r="G300" s="14"/>
      <c r="H300" s="13"/>
    </row>
    <row r="301" spans="1:8" ht="17.25" thickBot="1" x14ac:dyDescent="0.35">
      <c r="A301" s="14" t="s">
        <v>6</v>
      </c>
      <c r="B301" s="14"/>
      <c r="C301" s="12"/>
      <c r="D301" s="12"/>
      <c r="E301" s="12"/>
      <c r="F301" s="12"/>
      <c r="G301" s="12"/>
      <c r="H301" s="13"/>
    </row>
    <row r="302" spans="1:8" ht="16.5" x14ac:dyDescent="0.3">
      <c r="A302" s="23" t="s">
        <v>7</v>
      </c>
      <c r="B302" s="24"/>
      <c r="C302" s="25"/>
      <c r="D302" s="26" t="s">
        <v>36</v>
      </c>
      <c r="E302" s="27" t="s">
        <v>9</v>
      </c>
      <c r="F302" s="26" t="s">
        <v>37</v>
      </c>
      <c r="G302" s="28" t="s">
        <v>11</v>
      </c>
      <c r="H302" s="29"/>
    </row>
    <row r="303" spans="1:8" ht="16.5" x14ac:dyDescent="0.3">
      <c r="A303" s="61"/>
      <c r="B303" s="31"/>
      <c r="C303" s="32"/>
      <c r="D303" s="69"/>
      <c r="E303" s="34"/>
      <c r="F303" s="80"/>
      <c r="G303" s="36">
        <f>+E303*F303</f>
        <v>0</v>
      </c>
      <c r="H303" s="37"/>
    </row>
    <row r="304" spans="1:8" ht="16.5" x14ac:dyDescent="0.3">
      <c r="A304" s="30"/>
      <c r="B304" s="39"/>
      <c r="C304" s="40"/>
      <c r="D304" s="69"/>
      <c r="E304" s="34"/>
      <c r="F304" s="80"/>
      <c r="G304" s="36"/>
      <c r="H304" s="37"/>
    </row>
    <row r="305" spans="1:8" ht="16.5" x14ac:dyDescent="0.3">
      <c r="A305" s="180"/>
      <c r="B305" s="181"/>
      <c r="C305" s="182"/>
      <c r="D305" s="183"/>
      <c r="E305" s="183"/>
      <c r="F305" s="184"/>
      <c r="G305" s="185"/>
      <c r="H305" s="186"/>
    </row>
    <row r="306" spans="1:8" ht="16.5" x14ac:dyDescent="0.3">
      <c r="A306" s="113"/>
      <c r="B306" s="39"/>
      <c r="C306" s="40"/>
      <c r="D306" s="42"/>
      <c r="E306" s="42"/>
      <c r="F306" s="41"/>
      <c r="G306" s="43"/>
      <c r="H306" s="37"/>
    </row>
    <row r="307" spans="1:8" ht="16.5" x14ac:dyDescent="0.3">
      <c r="A307" s="113"/>
      <c r="B307" s="39"/>
      <c r="C307" s="40"/>
      <c r="D307" s="42"/>
      <c r="E307" s="42"/>
      <c r="F307" s="41"/>
      <c r="G307" s="43"/>
      <c r="H307" s="37"/>
    </row>
    <row r="308" spans="1:8" ht="16.5" x14ac:dyDescent="0.3">
      <c r="A308" s="44" t="s">
        <v>14</v>
      </c>
      <c r="B308" s="45"/>
      <c r="C308" s="46"/>
      <c r="D308" s="42"/>
      <c r="E308" s="42"/>
      <c r="F308" s="47">
        <v>0.1</v>
      </c>
      <c r="G308" s="43">
        <f>F308*H333</f>
        <v>2743.5721805555559</v>
      </c>
      <c r="H308" s="37"/>
    </row>
    <row r="309" spans="1:8" ht="17.25" thickBot="1" x14ac:dyDescent="0.35">
      <c r="A309" s="48"/>
      <c r="B309" s="49"/>
      <c r="C309" s="50"/>
      <c r="D309" s="51"/>
      <c r="E309" s="51"/>
      <c r="F309" s="52"/>
      <c r="G309" s="53"/>
      <c r="H309" s="54"/>
    </row>
    <row r="310" spans="1:8" ht="17.25" thickBot="1" x14ac:dyDescent="0.35">
      <c r="A310" s="12"/>
      <c r="B310" s="12"/>
      <c r="C310" s="12"/>
      <c r="D310" s="12"/>
      <c r="E310" s="12"/>
      <c r="F310" s="12"/>
      <c r="G310" s="55" t="s">
        <v>15</v>
      </c>
      <c r="H310" s="56">
        <f>SUM(G303:G309)</f>
        <v>2743.5721805555559</v>
      </c>
    </row>
    <row r="311" spans="1:8" ht="17.25" thickBot="1" x14ac:dyDescent="0.35">
      <c r="A311" s="14" t="s">
        <v>16</v>
      </c>
      <c r="B311" s="14"/>
      <c r="C311" s="12"/>
      <c r="D311" s="12"/>
      <c r="E311" s="12"/>
      <c r="F311" s="12"/>
      <c r="G311" s="12"/>
      <c r="H311" s="13"/>
    </row>
    <row r="312" spans="1:8" ht="16.5" x14ac:dyDescent="0.3">
      <c r="A312" s="57" t="s">
        <v>7</v>
      </c>
      <c r="B312" s="58"/>
      <c r="C312" s="59"/>
      <c r="D312" s="26" t="s">
        <v>8</v>
      </c>
      <c r="E312" s="26" t="s">
        <v>17</v>
      </c>
      <c r="F312" s="26" t="s">
        <v>10</v>
      </c>
      <c r="G312" s="60" t="s">
        <v>11</v>
      </c>
      <c r="H312" s="29"/>
    </row>
    <row r="313" spans="1:8" ht="16.5" x14ac:dyDescent="0.3">
      <c r="A313" s="61" t="s">
        <v>119</v>
      </c>
      <c r="B313" s="62"/>
      <c r="C313" s="63"/>
      <c r="D313" s="64" t="s">
        <v>33</v>
      </c>
      <c r="E313" s="65">
        <f>'[1]APUS BASICOS'!H96</f>
        <v>682956</v>
      </c>
      <c r="F313" s="66">
        <v>0.08</v>
      </c>
      <c r="G313" s="67">
        <f>E313*F313</f>
        <v>54636.480000000003</v>
      </c>
      <c r="H313" s="37"/>
    </row>
    <row r="314" spans="1:8" ht="16.5" x14ac:dyDescent="0.3">
      <c r="A314" s="61"/>
      <c r="B314" s="62"/>
      <c r="C314" s="63"/>
      <c r="D314" s="64"/>
      <c r="E314" s="65"/>
      <c r="F314" s="66"/>
      <c r="G314" s="67"/>
      <c r="H314" s="37"/>
    </row>
    <row r="315" spans="1:8" ht="16.5" x14ac:dyDescent="0.3">
      <c r="A315" s="61"/>
      <c r="B315" s="62"/>
      <c r="C315" s="63"/>
      <c r="D315" s="64"/>
      <c r="E315" s="65"/>
      <c r="F315" s="66"/>
      <c r="G315" s="67"/>
      <c r="H315" s="37"/>
    </row>
    <row r="316" spans="1:8" ht="16.5" x14ac:dyDescent="0.3">
      <c r="A316" s="61" t="s">
        <v>20</v>
      </c>
      <c r="B316" s="62"/>
      <c r="C316" s="63"/>
      <c r="D316" s="42"/>
      <c r="E316" s="42"/>
      <c r="F316" s="47">
        <v>0.05</v>
      </c>
      <c r="G316" s="75">
        <f>+F316*G313</f>
        <v>2731.8240000000005</v>
      </c>
      <c r="H316" s="37"/>
    </row>
    <row r="317" spans="1:8" ht="17.25" thickBot="1" x14ac:dyDescent="0.35">
      <c r="A317" s="76"/>
      <c r="B317" s="77"/>
      <c r="C317" s="78"/>
      <c r="D317" s="51"/>
      <c r="E317" s="51"/>
      <c r="F317" s="52"/>
      <c r="G317" s="79"/>
      <c r="H317" s="54"/>
    </row>
    <row r="318" spans="1:8" ht="17.25" thickBot="1" x14ac:dyDescent="0.35">
      <c r="A318" s="12"/>
      <c r="B318" s="12"/>
      <c r="C318" s="12"/>
      <c r="D318" s="12"/>
      <c r="E318" s="12"/>
      <c r="F318" s="12"/>
      <c r="G318" s="55" t="s">
        <v>15</v>
      </c>
      <c r="H318" s="56">
        <f>SUM(G313:G317)</f>
        <v>57368.304000000004</v>
      </c>
    </row>
    <row r="319" spans="1:8" ht="17.25" thickBot="1" x14ac:dyDescent="0.35">
      <c r="A319" s="14" t="s">
        <v>21</v>
      </c>
      <c r="B319" s="14"/>
      <c r="C319" s="12"/>
      <c r="D319" s="12"/>
      <c r="E319" s="12"/>
      <c r="F319" s="12"/>
      <c r="G319" s="12"/>
      <c r="H319" s="13"/>
    </row>
    <row r="320" spans="1:8" ht="16.5" x14ac:dyDescent="0.3">
      <c r="A320" s="23" t="s">
        <v>22</v>
      </c>
      <c r="B320" s="25"/>
      <c r="C320" s="26" t="s">
        <v>23</v>
      </c>
      <c r="D320" s="26" t="s">
        <v>24</v>
      </c>
      <c r="E320" s="26" t="s">
        <v>25</v>
      </c>
      <c r="F320" s="26" t="s">
        <v>26</v>
      </c>
      <c r="G320" s="28" t="s">
        <v>11</v>
      </c>
      <c r="H320" s="29"/>
    </row>
    <row r="321" spans="1:8" ht="16.5" x14ac:dyDescent="0.3">
      <c r="A321" s="61"/>
      <c r="B321" s="63"/>
      <c r="C321" s="132"/>
      <c r="D321" s="133"/>
      <c r="E321" s="133"/>
      <c r="F321" s="134"/>
      <c r="G321" s="135"/>
      <c r="H321" s="37"/>
    </row>
    <row r="322" spans="1:8" ht="16.5" x14ac:dyDescent="0.3">
      <c r="A322" s="61"/>
      <c r="B322" s="63"/>
      <c r="C322" s="80"/>
      <c r="D322" s="81"/>
      <c r="E322" s="81"/>
      <c r="F322" s="82"/>
      <c r="G322" s="65"/>
      <c r="H322" s="37"/>
    </row>
    <row r="323" spans="1:8" ht="16.5" x14ac:dyDescent="0.3">
      <c r="A323" s="61"/>
      <c r="B323" s="63"/>
      <c r="C323" s="80"/>
      <c r="D323" s="81"/>
      <c r="E323" s="81"/>
      <c r="F323" s="80"/>
      <c r="G323" s="41"/>
      <c r="H323" s="37"/>
    </row>
    <row r="324" spans="1:8" ht="16.5" x14ac:dyDescent="0.3">
      <c r="A324" s="61"/>
      <c r="B324" s="63"/>
      <c r="C324" s="83"/>
      <c r="D324" s="64"/>
      <c r="E324" s="84"/>
      <c r="F324" s="41"/>
      <c r="G324" s="41"/>
      <c r="H324" s="37"/>
    </row>
    <row r="325" spans="1:8" ht="17.25" thickBot="1" x14ac:dyDescent="0.35">
      <c r="A325" s="48"/>
      <c r="B325" s="50"/>
      <c r="C325" s="50"/>
      <c r="D325" s="50"/>
      <c r="E325" s="50"/>
      <c r="F325" s="50"/>
      <c r="G325" s="85"/>
      <c r="H325" s="37"/>
    </row>
    <row r="326" spans="1:8" ht="17.25" thickBot="1" x14ac:dyDescent="0.35">
      <c r="A326" s="12"/>
      <c r="B326" s="12"/>
      <c r="C326" s="12"/>
      <c r="D326" s="12"/>
      <c r="E326" s="12"/>
      <c r="F326" s="12"/>
      <c r="G326" s="55" t="s">
        <v>15</v>
      </c>
      <c r="H326" s="56">
        <f>SUM(G321:G325)</f>
        <v>0</v>
      </c>
    </row>
    <row r="327" spans="1:8" ht="17.25" thickBot="1" x14ac:dyDescent="0.35">
      <c r="A327" s="14" t="s">
        <v>27</v>
      </c>
      <c r="B327" s="14"/>
      <c r="C327" s="12"/>
      <c r="D327" s="12"/>
      <c r="E327" s="12"/>
      <c r="F327" s="12"/>
      <c r="G327" s="12"/>
      <c r="H327" s="13"/>
    </row>
    <row r="328" spans="1:8" ht="16.5" x14ac:dyDescent="0.3">
      <c r="A328" s="86" t="s">
        <v>28</v>
      </c>
      <c r="B328" s="26"/>
      <c r="C328" s="26" t="s">
        <v>53</v>
      </c>
      <c r="D328" s="26" t="s">
        <v>30</v>
      </c>
      <c r="E328" s="27" t="s">
        <v>39</v>
      </c>
      <c r="F328" s="87" t="s">
        <v>37</v>
      </c>
      <c r="G328" s="60" t="s">
        <v>11</v>
      </c>
      <c r="H328" s="29"/>
    </row>
    <row r="329" spans="1:8" ht="16.5" x14ac:dyDescent="0.3">
      <c r="A329" s="61" t="str">
        <f>'[1]MANO DE OBRA'!C20</f>
        <v>CUADRILLA DE CONSTRUCCIÓN 1X4</v>
      </c>
      <c r="B329" s="63"/>
      <c r="C329" s="88">
        <f>'[1]MANO DE OBRA'!I20</f>
        <v>260975</v>
      </c>
      <c r="D329" s="89">
        <v>0.89229999999999998</v>
      </c>
      <c r="E329" s="65">
        <f>(100%+D329)*C329</f>
        <v>493842.99250000005</v>
      </c>
      <c r="F329" s="80">
        <v>18</v>
      </c>
      <c r="G329" s="36">
        <f>E329/F329</f>
        <v>27435.721805555557</v>
      </c>
      <c r="H329" s="37"/>
    </row>
    <row r="330" spans="1:8" ht="16.5" x14ac:dyDescent="0.3">
      <c r="A330" s="61"/>
      <c r="B330" s="63"/>
      <c r="C330" s="114"/>
      <c r="D330" s="64"/>
      <c r="E330" s="114"/>
      <c r="F330" s="41"/>
      <c r="G330" s="75"/>
      <c r="H330" s="37"/>
    </row>
    <row r="331" spans="1:8" ht="16.5" x14ac:dyDescent="0.3">
      <c r="A331" s="61"/>
      <c r="B331" s="63"/>
      <c r="C331" s="114"/>
      <c r="D331" s="64"/>
      <c r="E331" s="114"/>
      <c r="F331" s="41"/>
      <c r="G331" s="75"/>
      <c r="H331" s="37"/>
    </row>
    <row r="332" spans="1:8" ht="17.25" thickBot="1" x14ac:dyDescent="0.35">
      <c r="A332" s="76"/>
      <c r="B332" s="78"/>
      <c r="C332" s="78"/>
      <c r="D332" s="78"/>
      <c r="E332" s="78"/>
      <c r="F332" s="78"/>
      <c r="G332" s="77"/>
      <c r="H332" s="54"/>
    </row>
    <row r="333" spans="1:8" ht="17.25" thickBot="1" x14ac:dyDescent="0.35">
      <c r="A333" s="12"/>
      <c r="B333" s="12"/>
      <c r="C333" s="12"/>
      <c r="D333" s="12"/>
      <c r="E333" s="12"/>
      <c r="F333" s="12"/>
      <c r="G333" s="55" t="s">
        <v>15</v>
      </c>
      <c r="H333" s="56">
        <f>SUM(G329:G332)</f>
        <v>27435.721805555557</v>
      </c>
    </row>
    <row r="334" spans="1:8" ht="17.25" thickBot="1" x14ac:dyDescent="0.35">
      <c r="A334" s="12"/>
      <c r="B334" s="12"/>
      <c r="C334" s="12"/>
      <c r="D334" s="12"/>
      <c r="E334" s="12"/>
      <c r="F334" s="12"/>
      <c r="G334" s="91"/>
      <c r="H334" s="13"/>
    </row>
    <row r="335" spans="1:8" ht="17.25" thickBot="1" x14ac:dyDescent="0.35">
      <c r="A335" s="12"/>
      <c r="B335" s="12"/>
      <c r="C335" s="12"/>
      <c r="D335" s="12"/>
      <c r="E335" s="92" t="s">
        <v>31</v>
      </c>
      <c r="F335" s="93"/>
      <c r="G335" s="93"/>
      <c r="H335" s="106">
        <f>ROUND((H310+H318+H326+H333),0)</f>
        <v>87548</v>
      </c>
    </row>
    <row r="339" spans="1:8" ht="15" thickBot="1" x14ac:dyDescent="0.25"/>
    <row r="340" spans="1:8" x14ac:dyDescent="0.2">
      <c r="A340" s="5" t="s">
        <v>1</v>
      </c>
      <c r="B340" s="6"/>
      <c r="C340" s="6"/>
      <c r="D340" s="6"/>
      <c r="E340" s="6"/>
      <c r="F340" s="6"/>
      <c r="G340" s="6"/>
      <c r="H340" s="7"/>
    </row>
    <row r="341" spans="1:8" ht="15" thickBot="1" x14ac:dyDescent="0.25">
      <c r="A341" s="8"/>
      <c r="B341" s="9"/>
      <c r="C341" s="9"/>
      <c r="D341" s="9"/>
      <c r="E341" s="9"/>
      <c r="F341" s="9"/>
      <c r="G341" s="9"/>
      <c r="H341" s="10"/>
    </row>
    <row r="342" spans="1:8" ht="16.5" x14ac:dyDescent="0.3">
      <c r="A342" s="15"/>
      <c r="B342" s="12"/>
      <c r="C342" s="12"/>
      <c r="D342" s="12"/>
      <c r="E342" s="92"/>
      <c r="F342" s="93"/>
      <c r="G342" s="93"/>
      <c r="H342" s="95"/>
    </row>
    <row r="343" spans="1:8" ht="16.5" x14ac:dyDescent="0.3">
      <c r="A343" s="11"/>
      <c r="B343" s="14"/>
      <c r="C343" s="12"/>
      <c r="D343" s="15"/>
      <c r="E343" s="14"/>
      <c r="F343" s="15"/>
      <c r="G343" s="14"/>
      <c r="H343" s="13"/>
    </row>
    <row r="344" spans="1:8" ht="15.75" x14ac:dyDescent="0.2">
      <c r="A344" s="16" t="s">
        <v>2</v>
      </c>
      <c r="B344" s="107" t="str">
        <f>'[1]PRESUPUESTO OFICIAL (Entidad)'!G62</f>
        <v>suministro e instalacion concreto Pedestal  21 MPa</v>
      </c>
      <c r="C344" s="108"/>
      <c r="D344" s="108"/>
      <c r="E344" s="108"/>
      <c r="F344" s="108"/>
      <c r="G344" s="19" t="s">
        <v>3</v>
      </c>
      <c r="H344" s="20" t="s">
        <v>122</v>
      </c>
    </row>
    <row r="345" spans="1:8" ht="16.5" x14ac:dyDescent="0.3">
      <c r="A345" s="11"/>
      <c r="B345" s="108"/>
      <c r="C345" s="108"/>
      <c r="D345" s="108"/>
      <c r="E345" s="108"/>
      <c r="F345" s="108"/>
      <c r="G345" s="19" t="s">
        <v>4</v>
      </c>
      <c r="H345" s="20" t="s">
        <v>33</v>
      </c>
    </row>
    <row r="348" spans="1:8" ht="17.25" thickBot="1" x14ac:dyDescent="0.35">
      <c r="A348" s="14" t="s">
        <v>6</v>
      </c>
      <c r="B348" s="14"/>
      <c r="C348" s="12"/>
      <c r="D348" s="12"/>
      <c r="E348" s="12"/>
      <c r="F348" s="12"/>
      <c r="G348" s="12"/>
      <c r="H348" s="13"/>
    </row>
    <row r="349" spans="1:8" ht="16.5" x14ac:dyDescent="0.3">
      <c r="A349" s="23" t="s">
        <v>7</v>
      </c>
      <c r="B349" s="24"/>
      <c r="C349" s="25"/>
      <c r="D349" s="26" t="s">
        <v>36</v>
      </c>
      <c r="E349" s="27" t="s">
        <v>9</v>
      </c>
      <c r="F349" s="26" t="s">
        <v>37</v>
      </c>
      <c r="G349" s="28" t="s">
        <v>11</v>
      </c>
      <c r="H349" s="29"/>
    </row>
    <row r="350" spans="1:8" ht="16.5" x14ac:dyDescent="0.3">
      <c r="A350" s="61" t="str">
        <f>[1]recursos!B20</f>
        <v>VIBRADOR (GAS/ELEC)</v>
      </c>
      <c r="B350" s="31"/>
      <c r="C350" s="32"/>
      <c r="D350" s="69" t="s">
        <v>41</v>
      </c>
      <c r="E350" s="69">
        <f>[1]recursos!E20</f>
        <v>88953</v>
      </c>
      <c r="F350" s="80">
        <v>0.13</v>
      </c>
      <c r="G350" s="36">
        <f t="shared" ref="G350:G355" si="0">+E350*F350</f>
        <v>11563.890000000001</v>
      </c>
      <c r="H350" s="37"/>
    </row>
    <row r="351" spans="1:8" ht="16.5" x14ac:dyDescent="0.3">
      <c r="A351" s="61" t="str">
        <f>[1]recursos!B24</f>
        <v>TABLERO METALICO 0,3 X 1,20 m</v>
      </c>
      <c r="B351" s="39"/>
      <c r="C351" s="40"/>
      <c r="D351" s="69" t="s">
        <v>71</v>
      </c>
      <c r="E351" s="69">
        <f>[1]recursos!E24</f>
        <v>450</v>
      </c>
      <c r="F351" s="80">
        <v>60</v>
      </c>
      <c r="G351" s="36">
        <f t="shared" si="0"/>
        <v>27000</v>
      </c>
      <c r="H351" s="37"/>
    </row>
    <row r="352" spans="1:8" ht="16.5" x14ac:dyDescent="0.3">
      <c r="A352" s="61" t="s">
        <v>123</v>
      </c>
      <c r="B352" s="39"/>
      <c r="C352" s="40"/>
      <c r="D352" s="69" t="s">
        <v>71</v>
      </c>
      <c r="E352" s="69">
        <v>54</v>
      </c>
      <c r="F352" s="80">
        <v>64</v>
      </c>
      <c r="G352" s="36">
        <f t="shared" si="0"/>
        <v>3456</v>
      </c>
      <c r="H352" s="37"/>
    </row>
    <row r="353" spans="1:8" ht="16.5" x14ac:dyDescent="0.3">
      <c r="A353" s="30" t="s">
        <v>124</v>
      </c>
      <c r="B353" s="39"/>
      <c r="C353" s="40"/>
      <c r="D353" s="69" t="s">
        <v>71</v>
      </c>
      <c r="E353" s="69">
        <v>24</v>
      </c>
      <c r="F353" s="80">
        <v>65</v>
      </c>
      <c r="G353" s="36">
        <f t="shared" si="0"/>
        <v>1560</v>
      </c>
      <c r="H353" s="37"/>
    </row>
    <row r="354" spans="1:8" ht="16.5" x14ac:dyDescent="0.3">
      <c r="A354" s="38" t="s">
        <v>125</v>
      </c>
      <c r="B354" s="39"/>
      <c r="C354" s="40"/>
      <c r="D354" s="69" t="s">
        <v>71</v>
      </c>
      <c r="E354" s="69">
        <v>16</v>
      </c>
      <c r="F354" s="80">
        <v>65</v>
      </c>
      <c r="G354" s="36">
        <f t="shared" si="0"/>
        <v>1040</v>
      </c>
      <c r="H354" s="37"/>
    </row>
    <row r="355" spans="1:8" ht="16.5" x14ac:dyDescent="0.3">
      <c r="A355" s="38" t="str">
        <f>[1]recursos!B26</f>
        <v>PARAL METALICO 4M</v>
      </c>
      <c r="B355" s="39"/>
      <c r="C355" s="40"/>
      <c r="D355" s="69" t="s">
        <v>71</v>
      </c>
      <c r="E355" s="69">
        <f>[1]recursos!E26</f>
        <v>450</v>
      </c>
      <c r="F355" s="80">
        <v>18</v>
      </c>
      <c r="G355" s="36">
        <f t="shared" si="0"/>
        <v>8100</v>
      </c>
      <c r="H355" s="37"/>
    </row>
    <row r="356" spans="1:8" ht="16.5" x14ac:dyDescent="0.3">
      <c r="A356" s="38"/>
      <c r="B356" s="39"/>
      <c r="C356" s="40"/>
      <c r="D356" s="69"/>
      <c r="E356" s="42"/>
      <c r="F356" s="41"/>
      <c r="G356" s="43"/>
      <c r="H356" s="37"/>
    </row>
    <row r="357" spans="1:8" ht="16.5" x14ac:dyDescent="0.3">
      <c r="A357" s="44" t="s">
        <v>14</v>
      </c>
      <c r="B357" s="45"/>
      <c r="C357" s="46"/>
      <c r="D357" s="69"/>
      <c r="E357" s="42"/>
      <c r="F357" s="47">
        <v>0.1</v>
      </c>
      <c r="G357" s="43">
        <f>F357*H380</f>
        <v>48348.265000000007</v>
      </c>
      <c r="H357" s="37"/>
    </row>
    <row r="358" spans="1:8" ht="17.25" thickBot="1" x14ac:dyDescent="0.35">
      <c r="A358" s="48"/>
      <c r="B358" s="49"/>
      <c r="C358" s="50"/>
      <c r="D358" s="130"/>
      <c r="E358" s="51"/>
      <c r="F358" s="52"/>
      <c r="G358" s="53"/>
      <c r="H358" s="54"/>
    </row>
    <row r="359" spans="1:8" ht="17.25" thickBot="1" x14ac:dyDescent="0.35">
      <c r="A359" s="12"/>
      <c r="B359" s="12"/>
      <c r="C359" s="12"/>
      <c r="D359" s="12"/>
      <c r="E359" s="12"/>
      <c r="F359" s="12"/>
      <c r="G359" s="55" t="s">
        <v>15</v>
      </c>
      <c r="H359" s="56">
        <f>SUM(G350:G358)</f>
        <v>101068.155</v>
      </c>
    </row>
    <row r="360" spans="1:8" ht="17.25" thickBot="1" x14ac:dyDescent="0.35">
      <c r="A360" s="14" t="s">
        <v>16</v>
      </c>
      <c r="B360" s="14"/>
      <c r="C360" s="12"/>
      <c r="D360" s="12"/>
      <c r="E360" s="12"/>
      <c r="F360" s="12"/>
      <c r="G360" s="12"/>
      <c r="H360" s="13"/>
    </row>
    <row r="361" spans="1:8" ht="16.5" x14ac:dyDescent="0.3">
      <c r="A361" s="57" t="s">
        <v>7</v>
      </c>
      <c r="B361" s="58"/>
      <c r="C361" s="59"/>
      <c r="D361" s="26" t="s">
        <v>8</v>
      </c>
      <c r="E361" s="26" t="s">
        <v>17</v>
      </c>
      <c r="F361" s="26" t="s">
        <v>10</v>
      </c>
      <c r="G361" s="60" t="s">
        <v>11</v>
      </c>
      <c r="H361" s="29"/>
    </row>
    <row r="362" spans="1:8" ht="16.5" x14ac:dyDescent="0.3">
      <c r="A362" s="61" t="s">
        <v>119</v>
      </c>
      <c r="B362" s="62"/>
      <c r="C362" s="63"/>
      <c r="D362" s="64" t="s">
        <v>33</v>
      </c>
      <c r="E362" s="65">
        <f>'[1]APUS BASICOS'!H96</f>
        <v>682956</v>
      </c>
      <c r="F362" s="189">
        <v>1.06</v>
      </c>
      <c r="G362" s="67">
        <f>E362*F362</f>
        <v>723933.36</v>
      </c>
      <c r="H362" s="37"/>
    </row>
    <row r="363" spans="1:8" ht="16.5" x14ac:dyDescent="0.3">
      <c r="A363" s="61"/>
      <c r="B363" s="62"/>
      <c r="C363" s="63"/>
      <c r="D363" s="64"/>
      <c r="E363" s="65"/>
      <c r="F363" s="66"/>
      <c r="G363" s="67"/>
      <c r="H363" s="37"/>
    </row>
    <row r="364" spans="1:8" ht="16.5" x14ac:dyDescent="0.3">
      <c r="A364" s="61"/>
      <c r="B364" s="62"/>
      <c r="C364" s="63"/>
      <c r="D364" s="64"/>
      <c r="E364" s="65"/>
      <c r="F364" s="66"/>
      <c r="G364" s="67"/>
      <c r="H364" s="37"/>
    </row>
    <row r="365" spans="1:8" ht="16.5" x14ac:dyDescent="0.3">
      <c r="A365" s="61" t="s">
        <v>20</v>
      </c>
      <c r="B365" s="62"/>
      <c r="C365" s="63"/>
      <c r="D365" s="42"/>
      <c r="E365" s="42"/>
      <c r="F365" s="47">
        <v>0.05</v>
      </c>
      <c r="G365" s="75">
        <f>+F365*G362</f>
        <v>36196.667999999998</v>
      </c>
      <c r="H365" s="37"/>
    </row>
    <row r="366" spans="1:8" ht="17.25" thickBot="1" x14ac:dyDescent="0.35">
      <c r="A366" s="76"/>
      <c r="B366" s="77"/>
      <c r="C366" s="78"/>
      <c r="D366" s="51"/>
      <c r="E366" s="51"/>
      <c r="F366" s="52"/>
      <c r="G366" s="79"/>
      <c r="H366" s="54"/>
    </row>
    <row r="367" spans="1:8" ht="17.25" thickBot="1" x14ac:dyDescent="0.35">
      <c r="A367" s="12"/>
      <c r="B367" s="12"/>
      <c r="C367" s="12"/>
      <c r="D367" s="12"/>
      <c r="E367" s="12"/>
      <c r="F367" s="12"/>
      <c r="G367" s="55" t="s">
        <v>15</v>
      </c>
      <c r="H367" s="56">
        <f>SUM(G362:G366)</f>
        <v>760130.02799999993</v>
      </c>
    </row>
    <row r="368" spans="1:8" ht="17.25" thickBot="1" x14ac:dyDescent="0.35">
      <c r="A368" s="14" t="s">
        <v>21</v>
      </c>
      <c r="B368" s="14"/>
      <c r="C368" s="12"/>
      <c r="D368" s="12"/>
      <c r="E368" s="12"/>
      <c r="F368" s="12"/>
      <c r="G368" s="12"/>
      <c r="H368" s="13"/>
    </row>
    <row r="369" spans="1:8" ht="16.5" x14ac:dyDescent="0.3">
      <c r="A369" s="23" t="s">
        <v>22</v>
      </c>
      <c r="B369" s="25"/>
      <c r="C369" s="26" t="s">
        <v>23</v>
      </c>
      <c r="D369" s="26" t="s">
        <v>24</v>
      </c>
      <c r="E369" s="26" t="s">
        <v>25</v>
      </c>
      <c r="F369" s="26" t="s">
        <v>26</v>
      </c>
      <c r="G369" s="28" t="s">
        <v>11</v>
      </c>
      <c r="H369" s="29"/>
    </row>
    <row r="370" spans="1:8" ht="16.5" x14ac:dyDescent="0.3">
      <c r="A370" s="61"/>
      <c r="B370" s="63"/>
      <c r="C370" s="132"/>
      <c r="D370" s="133"/>
      <c r="E370" s="133"/>
      <c r="F370" s="134"/>
      <c r="G370" s="135">
        <f>E370*F370</f>
        <v>0</v>
      </c>
      <c r="H370" s="37"/>
    </row>
    <row r="371" spans="1:8" ht="17.25" thickBot="1" x14ac:dyDescent="0.35">
      <c r="A371" s="48"/>
      <c r="B371" s="50"/>
      <c r="C371" s="50"/>
      <c r="D371" s="50"/>
      <c r="E371" s="50"/>
      <c r="F371" s="50"/>
      <c r="G371" s="85"/>
      <c r="H371" s="37"/>
    </row>
    <row r="372" spans="1:8" ht="17.25" thickBot="1" x14ac:dyDescent="0.35">
      <c r="A372" s="12"/>
      <c r="B372" s="12"/>
      <c r="C372" s="12"/>
      <c r="D372" s="12"/>
      <c r="E372" s="12"/>
      <c r="F372" s="12"/>
      <c r="G372" s="55" t="s">
        <v>15</v>
      </c>
      <c r="H372" s="56">
        <f>SUM(G370:G371)</f>
        <v>0</v>
      </c>
    </row>
    <row r="373" spans="1:8" ht="17.25" thickBot="1" x14ac:dyDescent="0.35">
      <c r="A373" s="14" t="s">
        <v>27</v>
      </c>
      <c r="B373" s="14"/>
      <c r="C373" s="12"/>
      <c r="D373" s="12"/>
      <c r="E373" s="12"/>
      <c r="F373" s="12"/>
      <c r="G373" s="12"/>
      <c r="H373" s="13"/>
    </row>
    <row r="374" spans="1:8" ht="16.5" x14ac:dyDescent="0.3">
      <c r="A374" s="86" t="s">
        <v>28</v>
      </c>
      <c r="B374" s="26"/>
      <c r="C374" s="26" t="s">
        <v>53</v>
      </c>
      <c r="D374" s="26" t="s">
        <v>30</v>
      </c>
      <c r="E374" s="27" t="s">
        <v>39</v>
      </c>
      <c r="F374" s="87" t="s">
        <v>37</v>
      </c>
      <c r="G374" s="60" t="s">
        <v>11</v>
      </c>
      <c r="H374" s="29"/>
    </row>
    <row r="375" spans="1:8" ht="16.5" x14ac:dyDescent="0.3">
      <c r="A375" s="61" t="str">
        <f>'[1]MANO DE OBRA'!C18</f>
        <v>CUADRILLA DE CONSTRUCCIÓN 1X2</v>
      </c>
      <c r="B375" s="63"/>
      <c r="C375" s="88">
        <f>'[1]MANO DE OBRA'!I18</f>
        <v>166075</v>
      </c>
      <c r="D375" s="89">
        <v>0.89229999999999998</v>
      </c>
      <c r="E375" s="65">
        <f>(100%+D375)*C375</f>
        <v>314263.72250000003</v>
      </c>
      <c r="F375" s="80">
        <v>0.65</v>
      </c>
      <c r="G375" s="36">
        <f>E375/F375</f>
        <v>483482.65</v>
      </c>
      <c r="H375" s="37"/>
    </row>
    <row r="376" spans="1:8" ht="16.5" x14ac:dyDescent="0.3">
      <c r="A376" s="61"/>
      <c r="B376" s="63"/>
      <c r="C376" s="105"/>
      <c r="D376" s="89"/>
      <c r="E376" s="65"/>
      <c r="F376" s="41"/>
      <c r="G376" s="36"/>
      <c r="H376" s="37"/>
    </row>
    <row r="377" spans="1:8" ht="16.5" x14ac:dyDescent="0.3">
      <c r="A377" s="61"/>
      <c r="B377" s="63"/>
      <c r="C377" s="114"/>
      <c r="D377" s="64"/>
      <c r="E377" s="114"/>
      <c r="F377" s="41"/>
      <c r="G377" s="75"/>
      <c r="H377" s="37"/>
    </row>
    <row r="378" spans="1:8" ht="16.5" x14ac:dyDescent="0.3">
      <c r="A378" s="61"/>
      <c r="B378" s="63"/>
      <c r="C378" s="114"/>
      <c r="D378" s="64"/>
      <c r="E378" s="114"/>
      <c r="F378" s="41"/>
      <c r="G378" s="75"/>
      <c r="H378" s="37"/>
    </row>
    <row r="379" spans="1:8" ht="17.25" thickBot="1" x14ac:dyDescent="0.35">
      <c r="A379" s="76"/>
      <c r="B379" s="78"/>
      <c r="C379" s="78"/>
      <c r="D379" s="78"/>
      <c r="E379" s="78"/>
      <c r="F379" s="78"/>
      <c r="G379" s="77"/>
      <c r="H379" s="54"/>
    </row>
    <row r="380" spans="1:8" ht="17.25" thickBot="1" x14ac:dyDescent="0.35">
      <c r="A380" s="12"/>
      <c r="B380" s="12"/>
      <c r="C380" s="12"/>
      <c r="D380" s="12"/>
      <c r="E380" s="12"/>
      <c r="F380" s="12"/>
      <c r="G380" s="55" t="s">
        <v>15</v>
      </c>
      <c r="H380" s="56">
        <f>SUM(G375:G379)</f>
        <v>483482.65</v>
      </c>
    </row>
    <row r="381" spans="1:8" ht="17.25" thickBot="1" x14ac:dyDescent="0.35">
      <c r="A381" s="12"/>
      <c r="B381" s="12"/>
      <c r="C381" s="12"/>
      <c r="D381" s="12"/>
      <c r="E381" s="12"/>
      <c r="F381" s="12"/>
      <c r="G381" s="91"/>
      <c r="H381" s="13"/>
    </row>
    <row r="382" spans="1:8" ht="17.25" thickBot="1" x14ac:dyDescent="0.35">
      <c r="A382" s="12"/>
      <c r="B382" s="12"/>
      <c r="C382" s="12"/>
      <c r="D382" s="12"/>
      <c r="E382" s="92" t="s">
        <v>31</v>
      </c>
      <c r="F382" s="93"/>
      <c r="G382" s="93"/>
      <c r="H382" s="106">
        <f>ROUND((H359+H367+H372+H380),0)</f>
        <v>1344681</v>
      </c>
    </row>
    <row r="388" spans="1:8" ht="15" thickBot="1" x14ac:dyDescent="0.25"/>
    <row r="389" spans="1:8" x14ac:dyDescent="0.2">
      <c r="A389" s="5" t="s">
        <v>1</v>
      </c>
      <c r="B389" s="6"/>
      <c r="C389" s="6"/>
      <c r="D389" s="6"/>
      <c r="E389" s="6"/>
      <c r="F389" s="6"/>
      <c r="G389" s="6"/>
      <c r="H389" s="7"/>
    </row>
    <row r="390" spans="1:8" ht="15" thickBot="1" x14ac:dyDescent="0.25">
      <c r="A390" s="8"/>
      <c r="B390" s="9"/>
      <c r="C390" s="9"/>
      <c r="D390" s="9"/>
      <c r="E390" s="9"/>
      <c r="F390" s="9"/>
      <c r="G390" s="9"/>
      <c r="H390" s="10"/>
    </row>
    <row r="391" spans="1:8" ht="16.5" x14ac:dyDescent="0.3">
      <c r="A391" s="15"/>
      <c r="B391" s="12"/>
      <c r="C391" s="12"/>
      <c r="D391" s="12"/>
      <c r="E391" s="92"/>
      <c r="F391" s="93"/>
      <c r="G391" s="93"/>
      <c r="H391" s="95"/>
    </row>
    <row r="392" spans="1:8" ht="16.5" x14ac:dyDescent="0.3">
      <c r="A392" s="11"/>
      <c r="B392" s="14"/>
      <c r="C392" s="12"/>
      <c r="D392" s="15"/>
      <c r="E392" s="14"/>
      <c r="F392" s="15"/>
      <c r="G392" s="14"/>
      <c r="H392" s="13"/>
    </row>
    <row r="393" spans="1:8" ht="15.75" x14ac:dyDescent="0.2">
      <c r="A393" s="16" t="s">
        <v>2</v>
      </c>
      <c r="B393" s="107" t="str">
        <f>'[1]PRESUPUESTO OFICIAL (Entidad)'!G63</f>
        <v>suministro e instalacion viga de cimentación, Concreto 21MPa</v>
      </c>
      <c r="C393" s="108"/>
      <c r="D393" s="108"/>
      <c r="E393" s="108"/>
      <c r="F393" s="108"/>
      <c r="G393" s="19" t="s">
        <v>3</v>
      </c>
      <c r="H393" s="20" t="s">
        <v>126</v>
      </c>
    </row>
    <row r="394" spans="1:8" ht="16.5" x14ac:dyDescent="0.3">
      <c r="A394" s="11"/>
      <c r="B394" s="108"/>
      <c r="C394" s="108"/>
      <c r="D394" s="108"/>
      <c r="E394" s="108"/>
      <c r="F394" s="108"/>
      <c r="G394" s="19" t="s">
        <v>4</v>
      </c>
      <c r="H394" s="20" t="s">
        <v>33</v>
      </c>
    </row>
    <row r="397" spans="1:8" ht="17.25" thickBot="1" x14ac:dyDescent="0.35">
      <c r="A397" s="14" t="s">
        <v>6</v>
      </c>
      <c r="B397" s="14"/>
      <c r="C397" s="12"/>
      <c r="D397" s="12"/>
      <c r="E397" s="12"/>
      <c r="F397" s="12"/>
      <c r="G397" s="12"/>
      <c r="H397" s="13"/>
    </row>
    <row r="398" spans="1:8" ht="16.5" x14ac:dyDescent="0.3">
      <c r="A398" s="23" t="s">
        <v>7</v>
      </c>
      <c r="B398" s="24"/>
      <c r="C398" s="25"/>
      <c r="D398" s="26" t="s">
        <v>36</v>
      </c>
      <c r="E398" s="27" t="s">
        <v>9</v>
      </c>
      <c r="F398" s="26" t="s">
        <v>37</v>
      </c>
      <c r="G398" s="28" t="s">
        <v>11</v>
      </c>
      <c r="H398" s="29"/>
    </row>
    <row r="399" spans="1:8" ht="16.5" x14ac:dyDescent="0.3">
      <c r="A399" s="61" t="str">
        <f>[1]recursos!B20</f>
        <v>VIBRADOR (GAS/ELEC)</v>
      </c>
      <c r="B399" s="31"/>
      <c r="C399" s="32"/>
      <c r="D399" s="69" t="s">
        <v>41</v>
      </c>
      <c r="E399" s="69">
        <f>[1]recursos!E20</f>
        <v>88953</v>
      </c>
      <c r="F399" s="80">
        <v>7.0000000000000007E-2</v>
      </c>
      <c r="G399" s="36">
        <f>+E399*F399</f>
        <v>6226.7100000000009</v>
      </c>
      <c r="H399" s="37"/>
    </row>
    <row r="400" spans="1:8" ht="16.5" x14ac:dyDescent="0.3">
      <c r="A400" s="61" t="str">
        <f>[1]recursos!B23</f>
        <v>TABLERO METALICO 0,50 X 1,20 m</v>
      </c>
      <c r="B400" s="39"/>
      <c r="C400" s="40"/>
      <c r="D400" s="69" t="s">
        <v>71</v>
      </c>
      <c r="E400" s="69">
        <f>[1]recursos!E23</f>
        <v>543</v>
      </c>
      <c r="F400" s="80">
        <v>50</v>
      </c>
      <c r="G400" s="36">
        <f>+E400*F400</f>
        <v>27150</v>
      </c>
      <c r="H400" s="37"/>
    </row>
    <row r="401" spans="1:8" ht="16.5" x14ac:dyDescent="0.3">
      <c r="A401" s="38"/>
      <c r="B401" s="39"/>
      <c r="C401" s="40"/>
      <c r="D401" s="69"/>
      <c r="E401" s="69"/>
      <c r="F401" s="80"/>
      <c r="G401" s="36"/>
      <c r="H401" s="37"/>
    </row>
    <row r="402" spans="1:8" ht="16.5" x14ac:dyDescent="0.3">
      <c r="A402" s="38"/>
      <c r="B402" s="39"/>
      <c r="C402" s="40"/>
      <c r="D402" s="69"/>
      <c r="E402" s="42"/>
      <c r="F402" s="41"/>
      <c r="G402" s="43"/>
      <c r="H402" s="37"/>
    </row>
    <row r="403" spans="1:8" ht="16.5" x14ac:dyDescent="0.3">
      <c r="A403" s="44" t="s">
        <v>14</v>
      </c>
      <c r="B403" s="45"/>
      <c r="C403" s="46"/>
      <c r="D403" s="69"/>
      <c r="E403" s="42"/>
      <c r="F403" s="47">
        <v>0.1</v>
      </c>
      <c r="G403" s="43">
        <f>F403*H426</f>
        <v>40405.335750000006</v>
      </c>
      <c r="H403" s="37"/>
    </row>
    <row r="404" spans="1:8" ht="17.25" thickBot="1" x14ac:dyDescent="0.35">
      <c r="A404" s="48"/>
      <c r="B404" s="49"/>
      <c r="C404" s="50"/>
      <c r="D404" s="130"/>
      <c r="E404" s="51"/>
      <c r="F404" s="52"/>
      <c r="G404" s="53"/>
      <c r="H404" s="54"/>
    </row>
    <row r="405" spans="1:8" ht="17.25" thickBot="1" x14ac:dyDescent="0.35">
      <c r="A405" s="12"/>
      <c r="B405" s="12"/>
      <c r="C405" s="12"/>
      <c r="D405" s="12"/>
      <c r="E405" s="12"/>
      <c r="F405" s="12"/>
      <c r="G405" s="55" t="s">
        <v>15</v>
      </c>
      <c r="H405" s="56">
        <f>SUM(G399:G404)</f>
        <v>73782.045750000005</v>
      </c>
    </row>
    <row r="406" spans="1:8" ht="17.25" thickBot="1" x14ac:dyDescent="0.35">
      <c r="A406" s="14" t="s">
        <v>16</v>
      </c>
      <c r="B406" s="14"/>
      <c r="C406" s="12"/>
      <c r="D406" s="12"/>
      <c r="E406" s="12"/>
      <c r="F406" s="12"/>
      <c r="G406" s="12"/>
      <c r="H406" s="13"/>
    </row>
    <row r="407" spans="1:8" ht="16.5" x14ac:dyDescent="0.3">
      <c r="A407" s="57" t="s">
        <v>7</v>
      </c>
      <c r="B407" s="58"/>
      <c r="C407" s="59"/>
      <c r="D407" s="26" t="s">
        <v>8</v>
      </c>
      <c r="E407" s="26" t="s">
        <v>17</v>
      </c>
      <c r="F407" s="26" t="s">
        <v>10</v>
      </c>
      <c r="G407" s="60" t="s">
        <v>11</v>
      </c>
      <c r="H407" s="29"/>
    </row>
    <row r="408" spans="1:8" ht="16.5" x14ac:dyDescent="0.3">
      <c r="A408" s="61" t="s">
        <v>119</v>
      </c>
      <c r="B408" s="62"/>
      <c r="C408" s="63"/>
      <c r="D408" s="64" t="s">
        <v>33</v>
      </c>
      <c r="E408" s="65">
        <f>'[1]APUS BASICOS'!H96</f>
        <v>682956</v>
      </c>
      <c r="F408" s="189">
        <v>1.06</v>
      </c>
      <c r="G408" s="67">
        <f>E408*F408</f>
        <v>723933.36</v>
      </c>
      <c r="H408" s="37"/>
    </row>
    <row r="409" spans="1:8" ht="16.5" x14ac:dyDescent="0.3">
      <c r="A409" s="61"/>
      <c r="B409" s="62"/>
      <c r="C409" s="63"/>
      <c r="D409" s="64"/>
      <c r="E409" s="65"/>
      <c r="F409" s="66"/>
      <c r="G409" s="67"/>
      <c r="H409" s="37"/>
    </row>
    <row r="410" spans="1:8" ht="16.5" x14ac:dyDescent="0.3">
      <c r="A410" s="61"/>
      <c r="B410" s="62"/>
      <c r="C410" s="63"/>
      <c r="D410" s="64"/>
      <c r="E410" s="65"/>
      <c r="F410" s="66"/>
      <c r="G410" s="67"/>
      <c r="H410" s="37"/>
    </row>
    <row r="411" spans="1:8" ht="16.5" x14ac:dyDescent="0.3">
      <c r="A411" s="61" t="s">
        <v>20</v>
      </c>
      <c r="B411" s="62"/>
      <c r="C411" s="63"/>
      <c r="D411" s="42"/>
      <c r="E411" s="42"/>
      <c r="F411" s="47">
        <v>0.05</v>
      </c>
      <c r="G411" s="75">
        <f>+F411*G408</f>
        <v>36196.667999999998</v>
      </c>
      <c r="H411" s="37"/>
    </row>
    <row r="412" spans="1:8" ht="17.25" thickBot="1" x14ac:dyDescent="0.35">
      <c r="A412" s="76"/>
      <c r="B412" s="77"/>
      <c r="C412" s="78"/>
      <c r="D412" s="51"/>
      <c r="E412" s="51"/>
      <c r="F412" s="52"/>
      <c r="G412" s="79"/>
      <c r="H412" s="54"/>
    </row>
    <row r="413" spans="1:8" ht="17.25" thickBot="1" x14ac:dyDescent="0.35">
      <c r="A413" s="12"/>
      <c r="B413" s="12"/>
      <c r="C413" s="12"/>
      <c r="D413" s="12"/>
      <c r="E413" s="12"/>
      <c r="F413" s="12"/>
      <c r="G413" s="55" t="s">
        <v>15</v>
      </c>
      <c r="H413" s="56">
        <f>SUM(G408:G412)</f>
        <v>760130.02799999993</v>
      </c>
    </row>
    <row r="414" spans="1:8" ht="17.25" thickBot="1" x14ac:dyDescent="0.35">
      <c r="A414" s="14" t="s">
        <v>21</v>
      </c>
      <c r="B414" s="14"/>
      <c r="C414" s="12"/>
      <c r="D414" s="12"/>
      <c r="E414" s="12"/>
      <c r="F414" s="12"/>
      <c r="G414" s="12"/>
      <c r="H414" s="13"/>
    </row>
    <row r="415" spans="1:8" ht="16.5" x14ac:dyDescent="0.3">
      <c r="A415" s="23" t="s">
        <v>22</v>
      </c>
      <c r="B415" s="25"/>
      <c r="C415" s="26" t="s">
        <v>23</v>
      </c>
      <c r="D415" s="26" t="s">
        <v>24</v>
      </c>
      <c r="E415" s="26" t="s">
        <v>25</v>
      </c>
      <c r="F415" s="26" t="s">
        <v>26</v>
      </c>
      <c r="G415" s="28" t="s">
        <v>11</v>
      </c>
      <c r="H415" s="29"/>
    </row>
    <row r="416" spans="1:8" ht="16.5" x14ac:dyDescent="0.3">
      <c r="A416" s="61"/>
      <c r="B416" s="63"/>
      <c r="C416" s="132"/>
      <c r="D416" s="133"/>
      <c r="E416" s="133"/>
      <c r="F416" s="134"/>
      <c r="G416" s="135">
        <f>E416*F416</f>
        <v>0</v>
      </c>
      <c r="H416" s="37"/>
    </row>
    <row r="417" spans="1:8" ht="17.25" thickBot="1" x14ac:dyDescent="0.35">
      <c r="A417" s="48"/>
      <c r="B417" s="50"/>
      <c r="C417" s="50"/>
      <c r="D417" s="50"/>
      <c r="E417" s="50"/>
      <c r="F417" s="50"/>
      <c r="G417" s="85"/>
      <c r="H417" s="37"/>
    </row>
    <row r="418" spans="1:8" ht="17.25" thickBot="1" x14ac:dyDescent="0.35">
      <c r="A418" s="12"/>
      <c r="B418" s="12"/>
      <c r="C418" s="12"/>
      <c r="D418" s="12"/>
      <c r="E418" s="12"/>
      <c r="F418" s="12"/>
      <c r="G418" s="55" t="s">
        <v>15</v>
      </c>
      <c r="H418" s="56">
        <f>SUM(G416:G417)</f>
        <v>0</v>
      </c>
    </row>
    <row r="419" spans="1:8" ht="17.25" thickBot="1" x14ac:dyDescent="0.35">
      <c r="A419" s="14" t="s">
        <v>27</v>
      </c>
      <c r="B419" s="14"/>
      <c r="C419" s="12"/>
      <c r="D419" s="12"/>
      <c r="E419" s="12"/>
      <c r="F419" s="12"/>
      <c r="G419" s="12"/>
      <c r="H419" s="13"/>
    </row>
    <row r="420" spans="1:8" ht="16.5" x14ac:dyDescent="0.3">
      <c r="A420" s="86" t="s">
        <v>28</v>
      </c>
      <c r="B420" s="26"/>
      <c r="C420" s="26" t="s">
        <v>53</v>
      </c>
      <c r="D420" s="26" t="s">
        <v>30</v>
      </c>
      <c r="E420" s="27" t="s">
        <v>39</v>
      </c>
      <c r="F420" s="87" t="s">
        <v>37</v>
      </c>
      <c r="G420" s="60" t="s">
        <v>11</v>
      </c>
      <c r="H420" s="29"/>
    </row>
    <row r="421" spans="1:8" ht="16.5" x14ac:dyDescent="0.3">
      <c r="A421" s="61" t="str">
        <f>'[1]MANO DE OBRA'!C19</f>
        <v>CUADRILLA DE CONSTRUCCIÓN 1X3</v>
      </c>
      <c r="B421" s="63"/>
      <c r="C421" s="88">
        <f>'[1]MANO DE OBRA'!I19</f>
        <v>213525</v>
      </c>
      <c r="D421" s="89">
        <v>0.89229999999999998</v>
      </c>
      <c r="E421" s="65">
        <f>(100%+D421)*C421</f>
        <v>404053.35750000004</v>
      </c>
      <c r="F421" s="80">
        <v>1</v>
      </c>
      <c r="G421" s="36">
        <f>E421/F421</f>
        <v>404053.35750000004</v>
      </c>
      <c r="H421" s="37"/>
    </row>
    <row r="422" spans="1:8" ht="16.5" x14ac:dyDescent="0.3">
      <c r="A422" s="61"/>
      <c r="B422" s="63"/>
      <c r="C422" s="105"/>
      <c r="D422" s="89"/>
      <c r="E422" s="65"/>
      <c r="F422" s="41"/>
      <c r="G422" s="36"/>
      <c r="H422" s="37"/>
    </row>
    <row r="423" spans="1:8" ht="16.5" x14ac:dyDescent="0.3">
      <c r="A423" s="61"/>
      <c r="B423" s="63"/>
      <c r="C423" s="114"/>
      <c r="D423" s="64"/>
      <c r="E423" s="114"/>
      <c r="F423" s="41"/>
      <c r="G423" s="75"/>
      <c r="H423" s="37"/>
    </row>
    <row r="424" spans="1:8" ht="16.5" x14ac:dyDescent="0.3">
      <c r="A424" s="61"/>
      <c r="B424" s="63"/>
      <c r="C424" s="114"/>
      <c r="D424" s="64"/>
      <c r="E424" s="114"/>
      <c r="F424" s="41"/>
      <c r="G424" s="75"/>
      <c r="H424" s="37"/>
    </row>
    <row r="425" spans="1:8" ht="17.25" thickBot="1" x14ac:dyDescent="0.35">
      <c r="A425" s="76"/>
      <c r="B425" s="78"/>
      <c r="C425" s="78"/>
      <c r="D425" s="78"/>
      <c r="E425" s="78"/>
      <c r="F425" s="78"/>
      <c r="G425" s="77"/>
      <c r="H425" s="54"/>
    </row>
    <row r="426" spans="1:8" ht="17.25" thickBot="1" x14ac:dyDescent="0.35">
      <c r="A426" s="12"/>
      <c r="B426" s="12"/>
      <c r="C426" s="12"/>
      <c r="D426" s="12"/>
      <c r="E426" s="12"/>
      <c r="F426" s="12"/>
      <c r="G426" s="55" t="s">
        <v>15</v>
      </c>
      <c r="H426" s="56">
        <f>SUM(G421:G425)</f>
        <v>404053.35750000004</v>
      </c>
    </row>
    <row r="427" spans="1:8" ht="17.25" thickBot="1" x14ac:dyDescent="0.35">
      <c r="A427" s="12"/>
      <c r="B427" s="12"/>
      <c r="C427" s="12"/>
      <c r="D427" s="12"/>
      <c r="E427" s="12"/>
      <c r="F427" s="12"/>
      <c r="G427" s="91"/>
      <c r="H427" s="13"/>
    </row>
    <row r="428" spans="1:8" ht="17.25" thickBot="1" x14ac:dyDescent="0.35">
      <c r="A428" s="12"/>
      <c r="B428" s="12"/>
      <c r="C428" s="12"/>
      <c r="D428" s="12"/>
      <c r="E428" s="92" t="s">
        <v>31</v>
      </c>
      <c r="F428" s="93"/>
      <c r="G428" s="93"/>
      <c r="H428" s="106">
        <f>ROUND((H405+H413+H418+H426),0)</f>
        <v>1237965</v>
      </c>
    </row>
    <row r="435" spans="1:8" ht="15" thickBot="1" x14ac:dyDescent="0.25"/>
    <row r="436" spans="1:8" x14ac:dyDescent="0.2">
      <c r="A436" s="5" t="s">
        <v>1</v>
      </c>
      <c r="B436" s="6"/>
      <c r="C436" s="6"/>
      <c r="D436" s="6"/>
      <c r="E436" s="6"/>
      <c r="F436" s="6"/>
      <c r="G436" s="6"/>
      <c r="H436" s="7"/>
    </row>
    <row r="437" spans="1:8" ht="15" thickBot="1" x14ac:dyDescent="0.25">
      <c r="A437" s="8"/>
      <c r="B437" s="9"/>
      <c r="C437" s="9"/>
      <c r="D437" s="9"/>
      <c r="E437" s="9"/>
      <c r="F437" s="9"/>
      <c r="G437" s="9"/>
      <c r="H437" s="10"/>
    </row>
    <row r="438" spans="1:8" ht="16.5" x14ac:dyDescent="0.3">
      <c r="A438" s="15"/>
      <c r="B438" s="12"/>
      <c r="C438" s="12"/>
      <c r="D438" s="12"/>
      <c r="E438" s="92"/>
      <c r="F438" s="93"/>
      <c r="G438" s="93"/>
      <c r="H438" s="95"/>
    </row>
    <row r="439" spans="1:8" ht="16.5" x14ac:dyDescent="0.3">
      <c r="A439" s="11"/>
      <c r="B439" s="14"/>
      <c r="C439" s="12"/>
      <c r="D439" s="15"/>
      <c r="E439" s="14"/>
      <c r="F439" s="15"/>
      <c r="G439" s="14"/>
      <c r="H439" s="13"/>
    </row>
    <row r="440" spans="1:8" ht="15.75" x14ac:dyDescent="0.2">
      <c r="A440" s="16" t="s">
        <v>2</v>
      </c>
      <c r="B440" s="107" t="str">
        <f>'[1]PRESUPUESTO OFICIAL (Entidad)'!G64</f>
        <v xml:space="preserve">suministro e instalacion concreto Columna rectangular 21 MPa, </v>
      </c>
      <c r="C440" s="108"/>
      <c r="D440" s="108"/>
      <c r="E440" s="108"/>
      <c r="F440" s="108"/>
      <c r="G440" s="19" t="s">
        <v>3</v>
      </c>
      <c r="H440" s="20" t="s">
        <v>127</v>
      </c>
    </row>
    <row r="441" spans="1:8" ht="16.5" x14ac:dyDescent="0.3">
      <c r="A441" s="11"/>
      <c r="B441" s="108"/>
      <c r="C441" s="108"/>
      <c r="D441" s="108"/>
      <c r="E441" s="108"/>
      <c r="F441" s="108"/>
      <c r="G441" s="19" t="s">
        <v>4</v>
      </c>
      <c r="H441" s="20" t="s">
        <v>33</v>
      </c>
    </row>
    <row r="444" spans="1:8" ht="17.25" thickBot="1" x14ac:dyDescent="0.35">
      <c r="A444" s="14" t="s">
        <v>6</v>
      </c>
      <c r="B444" s="14"/>
      <c r="C444" s="12"/>
      <c r="D444" s="12"/>
      <c r="E444" s="12"/>
      <c r="F444" s="12"/>
      <c r="G444" s="12"/>
      <c r="H444" s="13"/>
    </row>
    <row r="445" spans="1:8" ht="16.5" x14ac:dyDescent="0.3">
      <c r="A445" s="23" t="s">
        <v>7</v>
      </c>
      <c r="B445" s="24"/>
      <c r="C445" s="25"/>
      <c r="D445" s="26" t="s">
        <v>36</v>
      </c>
      <c r="E445" s="27" t="s">
        <v>9</v>
      </c>
      <c r="F445" s="26" t="s">
        <v>37</v>
      </c>
      <c r="G445" s="28" t="s">
        <v>11</v>
      </c>
      <c r="H445" s="29"/>
    </row>
    <row r="446" spans="1:8" ht="16.5" x14ac:dyDescent="0.3">
      <c r="A446" s="61" t="str">
        <f>[1]recursos!B20</f>
        <v>VIBRADOR (GAS/ELEC)</v>
      </c>
      <c r="B446" s="31"/>
      <c r="C446" s="32"/>
      <c r="D446" s="69" t="s">
        <v>41</v>
      </c>
      <c r="E446" s="69">
        <f>[1]recursos!E20</f>
        <v>88953</v>
      </c>
      <c r="F446" s="80">
        <v>0.4</v>
      </c>
      <c r="G446" s="36">
        <f>+E446*F446</f>
        <v>35581.200000000004</v>
      </c>
      <c r="H446" s="37"/>
    </row>
    <row r="447" spans="1:8" ht="16.5" x14ac:dyDescent="0.3">
      <c r="A447" s="61" t="str">
        <f>[1]recursos!B24</f>
        <v>TABLERO METALICO 0,3 X 1,20 m</v>
      </c>
      <c r="B447" s="39"/>
      <c r="C447" s="40"/>
      <c r="D447" s="69" t="s">
        <v>71</v>
      </c>
      <c r="E447" s="69">
        <f>[1]recursos!E24</f>
        <v>450</v>
      </c>
      <c r="F447" s="80">
        <v>74</v>
      </c>
      <c r="G447" s="36">
        <f>+E447*F447</f>
        <v>33300</v>
      </c>
      <c r="H447" s="37"/>
    </row>
    <row r="448" spans="1:8" ht="16.5" x14ac:dyDescent="0.3">
      <c r="A448" s="38"/>
      <c r="B448" s="39"/>
      <c r="C448" s="40"/>
      <c r="D448" s="69"/>
      <c r="E448" s="69"/>
      <c r="F448" s="80"/>
      <c r="G448" s="36"/>
      <c r="H448" s="37"/>
    </row>
    <row r="449" spans="1:8" ht="16.5" x14ac:dyDescent="0.3">
      <c r="A449" s="38"/>
      <c r="B449" s="39"/>
      <c r="C449" s="40"/>
      <c r="D449" s="69"/>
      <c r="E449" s="42"/>
      <c r="F449" s="41"/>
      <c r="G449" s="43"/>
      <c r="H449" s="37"/>
    </row>
    <row r="450" spans="1:8" ht="16.5" x14ac:dyDescent="0.3">
      <c r="A450" s="44" t="s">
        <v>14</v>
      </c>
      <c r="B450" s="45"/>
      <c r="C450" s="46"/>
      <c r="D450" s="69"/>
      <c r="E450" s="42"/>
      <c r="F450" s="47">
        <v>0.1</v>
      </c>
      <c r="G450" s="43">
        <f>F450*H473</f>
        <v>78565.930625000008</v>
      </c>
      <c r="H450" s="37"/>
    </row>
    <row r="451" spans="1:8" ht="17.25" thickBot="1" x14ac:dyDescent="0.35">
      <c r="A451" s="48"/>
      <c r="B451" s="49"/>
      <c r="C451" s="50"/>
      <c r="D451" s="130"/>
      <c r="E451" s="51"/>
      <c r="F451" s="52"/>
      <c r="G451" s="53"/>
      <c r="H451" s="54"/>
    </row>
    <row r="452" spans="1:8" ht="17.25" thickBot="1" x14ac:dyDescent="0.35">
      <c r="A452" s="12"/>
      <c r="B452" s="12"/>
      <c r="C452" s="12"/>
      <c r="D452" s="12"/>
      <c r="E452" s="12"/>
      <c r="F452" s="12"/>
      <c r="G452" s="55" t="s">
        <v>15</v>
      </c>
      <c r="H452" s="56">
        <f>SUM(G446:G451)</f>
        <v>147447.13062500002</v>
      </c>
    </row>
    <row r="453" spans="1:8" ht="17.25" thickBot="1" x14ac:dyDescent="0.35">
      <c r="A453" s="14" t="s">
        <v>16</v>
      </c>
      <c r="B453" s="14"/>
      <c r="C453" s="12"/>
      <c r="D453" s="12"/>
      <c r="E453" s="12"/>
      <c r="F453" s="12"/>
      <c r="G453" s="12"/>
      <c r="H453" s="13"/>
    </row>
    <row r="454" spans="1:8" ht="16.5" x14ac:dyDescent="0.3">
      <c r="A454" s="57" t="s">
        <v>7</v>
      </c>
      <c r="B454" s="58"/>
      <c r="C454" s="59"/>
      <c r="D454" s="26" t="s">
        <v>8</v>
      </c>
      <c r="E454" s="26" t="s">
        <v>17</v>
      </c>
      <c r="F454" s="26" t="s">
        <v>10</v>
      </c>
      <c r="G454" s="60" t="s">
        <v>11</v>
      </c>
      <c r="H454" s="29"/>
    </row>
    <row r="455" spans="1:8" ht="16.5" x14ac:dyDescent="0.3">
      <c r="A455" s="61" t="s">
        <v>119</v>
      </c>
      <c r="B455" s="62"/>
      <c r="C455" s="63"/>
      <c r="D455" s="64" t="s">
        <v>33</v>
      </c>
      <c r="E455" s="65">
        <f>'[1]APUS BASICOS'!H96</f>
        <v>682956</v>
      </c>
      <c r="F455" s="189">
        <v>1.06</v>
      </c>
      <c r="G455" s="67">
        <f>E455*F455</f>
        <v>723933.36</v>
      </c>
      <c r="H455" s="37"/>
    </row>
    <row r="456" spans="1:8" ht="16.5" x14ac:dyDescent="0.3">
      <c r="A456" s="61"/>
      <c r="B456" s="62"/>
      <c r="C456" s="63"/>
      <c r="D456" s="64"/>
      <c r="E456" s="65"/>
      <c r="F456" s="66"/>
      <c r="G456" s="67"/>
      <c r="H456" s="37"/>
    </row>
    <row r="457" spans="1:8" ht="16.5" x14ac:dyDescent="0.3">
      <c r="A457" s="61"/>
      <c r="B457" s="62"/>
      <c r="C457" s="63"/>
      <c r="D457" s="64"/>
      <c r="E457" s="65"/>
      <c r="F457" s="66"/>
      <c r="G457" s="67"/>
      <c r="H457" s="37"/>
    </row>
    <row r="458" spans="1:8" ht="16.5" x14ac:dyDescent="0.3">
      <c r="A458" s="61" t="s">
        <v>20</v>
      </c>
      <c r="B458" s="62"/>
      <c r="C458" s="63"/>
      <c r="D458" s="42"/>
      <c r="E458" s="42"/>
      <c r="F458" s="47">
        <v>0.05</v>
      </c>
      <c r="G458" s="75">
        <f>+F458*G455</f>
        <v>36196.667999999998</v>
      </c>
      <c r="H458" s="37"/>
    </row>
    <row r="459" spans="1:8" ht="17.25" thickBot="1" x14ac:dyDescent="0.35">
      <c r="A459" s="76"/>
      <c r="B459" s="77"/>
      <c r="C459" s="78"/>
      <c r="D459" s="51"/>
      <c r="E459" s="51"/>
      <c r="F459" s="52"/>
      <c r="G459" s="79"/>
      <c r="H459" s="54"/>
    </row>
    <row r="460" spans="1:8" ht="17.25" thickBot="1" x14ac:dyDescent="0.35">
      <c r="A460" s="12"/>
      <c r="B460" s="12"/>
      <c r="C460" s="12"/>
      <c r="D460" s="12"/>
      <c r="E460" s="12"/>
      <c r="F460" s="12"/>
      <c r="G460" s="55" t="s">
        <v>15</v>
      </c>
      <c r="H460" s="56">
        <f>SUM(G455:G459)</f>
        <v>760130.02799999993</v>
      </c>
    </row>
    <row r="461" spans="1:8" ht="17.25" thickBot="1" x14ac:dyDescent="0.35">
      <c r="A461" s="14" t="s">
        <v>21</v>
      </c>
      <c r="B461" s="14"/>
      <c r="C461" s="12"/>
      <c r="D461" s="12"/>
      <c r="E461" s="12"/>
      <c r="F461" s="12"/>
      <c r="G461" s="12"/>
      <c r="H461" s="13"/>
    </row>
    <row r="462" spans="1:8" ht="16.5" x14ac:dyDescent="0.3">
      <c r="A462" s="23" t="s">
        <v>22</v>
      </c>
      <c r="B462" s="25"/>
      <c r="C462" s="26" t="s">
        <v>23</v>
      </c>
      <c r="D462" s="26" t="s">
        <v>24</v>
      </c>
      <c r="E462" s="26" t="s">
        <v>25</v>
      </c>
      <c r="F462" s="26" t="s">
        <v>26</v>
      </c>
      <c r="G462" s="28" t="s">
        <v>11</v>
      </c>
      <c r="H462" s="29"/>
    </row>
    <row r="463" spans="1:8" ht="16.5" x14ac:dyDescent="0.3">
      <c r="A463" s="61"/>
      <c r="B463" s="63"/>
      <c r="C463" s="132"/>
      <c r="D463" s="133"/>
      <c r="E463" s="133"/>
      <c r="F463" s="134"/>
      <c r="G463" s="135">
        <f>E463*F463</f>
        <v>0</v>
      </c>
      <c r="H463" s="37"/>
    </row>
    <row r="464" spans="1:8" ht="17.25" thickBot="1" x14ac:dyDescent="0.35">
      <c r="A464" s="48"/>
      <c r="B464" s="50"/>
      <c r="C464" s="50"/>
      <c r="D464" s="50"/>
      <c r="E464" s="50"/>
      <c r="F464" s="50"/>
      <c r="G464" s="85"/>
      <c r="H464" s="37"/>
    </row>
    <row r="465" spans="1:8" ht="17.25" thickBot="1" x14ac:dyDescent="0.35">
      <c r="A465" s="12"/>
      <c r="B465" s="12"/>
      <c r="C465" s="12"/>
      <c r="D465" s="12"/>
      <c r="E465" s="12"/>
      <c r="F465" s="12"/>
      <c r="G465" s="55" t="s">
        <v>15</v>
      </c>
      <c r="H465" s="56">
        <f>SUM(G463:G464)</f>
        <v>0</v>
      </c>
    </row>
    <row r="466" spans="1:8" ht="17.25" thickBot="1" x14ac:dyDescent="0.35">
      <c r="A466" s="14" t="s">
        <v>27</v>
      </c>
      <c r="B466" s="14"/>
      <c r="C466" s="12"/>
      <c r="D466" s="12"/>
      <c r="E466" s="12"/>
      <c r="F466" s="12"/>
      <c r="G466" s="12"/>
      <c r="H466" s="13"/>
    </row>
    <row r="467" spans="1:8" ht="16.5" x14ac:dyDescent="0.3">
      <c r="A467" s="86" t="s">
        <v>28</v>
      </c>
      <c r="B467" s="26"/>
      <c r="C467" s="26" t="s">
        <v>53</v>
      </c>
      <c r="D467" s="26" t="s">
        <v>30</v>
      </c>
      <c r="E467" s="27" t="s">
        <v>39</v>
      </c>
      <c r="F467" s="87" t="s">
        <v>37</v>
      </c>
      <c r="G467" s="60" t="s">
        <v>11</v>
      </c>
      <c r="H467" s="29"/>
    </row>
    <row r="468" spans="1:8" ht="16.5" x14ac:dyDescent="0.3">
      <c r="A468" s="61" t="str">
        <f>'[1]MANO DE OBRA'!C18</f>
        <v>CUADRILLA DE CONSTRUCCIÓN 1X2</v>
      </c>
      <c r="B468" s="63"/>
      <c r="C468" s="88">
        <f>'[1]MANO DE OBRA'!I18</f>
        <v>166075</v>
      </c>
      <c r="D468" s="89">
        <v>0.89229999999999998</v>
      </c>
      <c r="E468" s="65">
        <f>(100%+D468)*C468</f>
        <v>314263.72250000003</v>
      </c>
      <c r="F468" s="80">
        <v>0.4</v>
      </c>
      <c r="G468" s="36">
        <f>E468/F468</f>
        <v>785659.30625000002</v>
      </c>
      <c r="H468" s="37"/>
    </row>
    <row r="469" spans="1:8" ht="16.5" x14ac:dyDescent="0.3">
      <c r="A469" s="61"/>
      <c r="B469" s="63"/>
      <c r="C469" s="105"/>
      <c r="D469" s="89"/>
      <c r="E469" s="65"/>
      <c r="F469" s="41"/>
      <c r="G469" s="36"/>
      <c r="H469" s="37"/>
    </row>
    <row r="470" spans="1:8" ht="16.5" x14ac:dyDescent="0.3">
      <c r="A470" s="61"/>
      <c r="B470" s="63"/>
      <c r="C470" s="114"/>
      <c r="D470" s="64"/>
      <c r="E470" s="114"/>
      <c r="F470" s="41"/>
      <c r="G470" s="75"/>
      <c r="H470" s="37"/>
    </row>
    <row r="471" spans="1:8" ht="16.5" x14ac:dyDescent="0.3">
      <c r="A471" s="61"/>
      <c r="B471" s="63"/>
      <c r="C471" s="114"/>
      <c r="D471" s="64"/>
      <c r="E471" s="114"/>
      <c r="F471" s="41"/>
      <c r="G471" s="75"/>
      <c r="H471" s="37"/>
    </row>
    <row r="472" spans="1:8" ht="17.25" thickBot="1" x14ac:dyDescent="0.35">
      <c r="A472" s="76"/>
      <c r="B472" s="78"/>
      <c r="C472" s="78"/>
      <c r="D472" s="78"/>
      <c r="E472" s="78"/>
      <c r="F472" s="78"/>
      <c r="G472" s="77"/>
      <c r="H472" s="54"/>
    </row>
    <row r="473" spans="1:8" ht="17.25" thickBot="1" x14ac:dyDescent="0.35">
      <c r="A473" s="12"/>
      <c r="B473" s="12"/>
      <c r="C473" s="12"/>
      <c r="D473" s="12"/>
      <c r="E473" s="12"/>
      <c r="F473" s="12"/>
      <c r="G473" s="55" t="s">
        <v>15</v>
      </c>
      <c r="H473" s="56">
        <f>SUM(G468:G472)</f>
        <v>785659.30625000002</v>
      </c>
    </row>
    <row r="474" spans="1:8" ht="17.25" thickBot="1" x14ac:dyDescent="0.35">
      <c r="A474" s="12"/>
      <c r="B474" s="12"/>
      <c r="C474" s="12"/>
      <c r="D474" s="12"/>
      <c r="E474" s="12"/>
      <c r="F474" s="12"/>
      <c r="G474" s="91"/>
      <c r="H474" s="13"/>
    </row>
    <row r="475" spans="1:8" ht="17.25" thickBot="1" x14ac:dyDescent="0.35">
      <c r="A475" s="12"/>
      <c r="B475" s="12"/>
      <c r="C475" s="12"/>
      <c r="D475" s="12"/>
      <c r="E475" s="92" t="s">
        <v>31</v>
      </c>
      <c r="F475" s="93"/>
      <c r="G475" s="93"/>
      <c r="H475" s="106">
        <f>ROUND((H452+H460+H465+H473),0)</f>
        <v>1693236</v>
      </c>
    </row>
    <row r="479" spans="1:8" ht="15" thickBot="1" x14ac:dyDescent="0.25"/>
    <row r="480" spans="1:8" ht="14.25" customHeight="1" x14ac:dyDescent="0.2">
      <c r="A480" s="5" t="s">
        <v>1</v>
      </c>
      <c r="B480" s="6"/>
      <c r="C480" s="6"/>
      <c r="D480" s="6"/>
      <c r="E480" s="6"/>
      <c r="F480" s="6"/>
      <c r="G480" s="6"/>
      <c r="H480" s="7"/>
    </row>
    <row r="481" spans="1:8" ht="14.25" customHeight="1" thickBot="1" x14ac:dyDescent="0.25">
      <c r="A481" s="8"/>
      <c r="B481" s="9"/>
      <c r="C481" s="9"/>
      <c r="D481" s="9"/>
      <c r="E481" s="9"/>
      <c r="F481" s="9"/>
      <c r="G481" s="9"/>
      <c r="H481" s="10"/>
    </row>
    <row r="482" spans="1:8" x14ac:dyDescent="0.2">
      <c r="A482" s="190"/>
      <c r="B482" s="191"/>
      <c r="C482" s="191"/>
      <c r="D482" s="191"/>
      <c r="E482" s="191"/>
      <c r="F482" s="191"/>
      <c r="G482" s="191"/>
      <c r="H482" s="192"/>
    </row>
    <row r="483" spans="1:8" x14ac:dyDescent="0.2">
      <c r="A483" s="190"/>
      <c r="B483" s="193"/>
      <c r="C483" s="191"/>
      <c r="E483" s="193"/>
      <c r="G483" s="193"/>
      <c r="H483" s="192"/>
    </row>
    <row r="484" spans="1:8" ht="14.25" customHeight="1" x14ac:dyDescent="0.2">
      <c r="A484" s="16" t="s">
        <v>43</v>
      </c>
      <c r="B484" s="107" t="str">
        <f>+'[1]PRESUPUESTO OFICIAL (Entidad)'!G65</f>
        <v>Acero de Refuerzo 60,000 psi</v>
      </c>
      <c r="C484" s="108"/>
      <c r="D484" s="108"/>
      <c r="E484" s="108"/>
      <c r="F484" s="108"/>
      <c r="G484" s="19" t="s">
        <v>3</v>
      </c>
      <c r="H484" s="20">
        <v>6.11</v>
      </c>
    </row>
    <row r="485" spans="1:8" ht="16.5" x14ac:dyDescent="0.3">
      <c r="A485" s="11"/>
      <c r="B485" s="108"/>
      <c r="C485" s="108"/>
      <c r="D485" s="108"/>
      <c r="E485" s="108"/>
      <c r="F485" s="108"/>
      <c r="G485" s="19" t="s">
        <v>4</v>
      </c>
      <c r="H485" s="20" t="s">
        <v>66</v>
      </c>
    </row>
    <row r="486" spans="1:8" x14ac:dyDescent="0.2">
      <c r="A486" s="190"/>
      <c r="B486" s="194"/>
      <c r="C486" s="194"/>
      <c r="D486" s="194"/>
      <c r="E486" s="194"/>
      <c r="F486" s="194"/>
      <c r="G486" s="193"/>
      <c r="H486" s="195"/>
    </row>
    <row r="487" spans="1:8" x14ac:dyDescent="0.2">
      <c r="A487" s="193"/>
      <c r="B487" s="193"/>
      <c r="C487" s="191"/>
      <c r="D487" s="193"/>
      <c r="E487" s="193"/>
      <c r="F487" s="193"/>
      <c r="G487" s="193"/>
      <c r="H487" s="192"/>
    </row>
    <row r="488" spans="1:8" ht="17.25" thickBot="1" x14ac:dyDescent="0.35">
      <c r="A488" s="14" t="s">
        <v>6</v>
      </c>
      <c r="B488" s="14"/>
      <c r="C488" s="12"/>
      <c r="D488" s="12"/>
      <c r="E488" s="12"/>
      <c r="F488" s="12"/>
      <c r="G488" s="12"/>
      <c r="H488" s="13"/>
    </row>
    <row r="489" spans="1:8" ht="16.5" x14ac:dyDescent="0.3">
      <c r="A489" s="23" t="s">
        <v>7</v>
      </c>
      <c r="B489" s="24"/>
      <c r="C489" s="25"/>
      <c r="D489" s="26" t="s">
        <v>36</v>
      </c>
      <c r="E489" s="27" t="s">
        <v>9</v>
      </c>
      <c r="F489" s="26" t="s">
        <v>37</v>
      </c>
      <c r="G489" s="28" t="s">
        <v>11</v>
      </c>
      <c r="H489" s="29"/>
    </row>
    <row r="490" spans="1:8" ht="16.5" x14ac:dyDescent="0.3">
      <c r="A490" s="30" t="s">
        <v>128</v>
      </c>
      <c r="B490" s="31"/>
      <c r="C490" s="32"/>
      <c r="D490" s="33" t="s">
        <v>129</v>
      </c>
      <c r="E490" s="34">
        <f>+[1]recursos!$E$28</f>
        <v>18400</v>
      </c>
      <c r="F490" s="41">
        <v>180</v>
      </c>
      <c r="G490" s="36">
        <f>E490/F490</f>
        <v>102.22222222222223</v>
      </c>
      <c r="H490" s="37"/>
    </row>
    <row r="491" spans="1:8" ht="16.5" x14ac:dyDescent="0.3">
      <c r="A491" s="38" t="s">
        <v>130</v>
      </c>
      <c r="B491" s="39"/>
      <c r="C491" s="40"/>
      <c r="D491" s="69" t="s">
        <v>129</v>
      </c>
      <c r="E491" s="34">
        <v>90000</v>
      </c>
      <c r="F491" s="41">
        <v>180</v>
      </c>
      <c r="G491" s="36">
        <f>E491/F491</f>
        <v>500</v>
      </c>
      <c r="H491" s="37"/>
    </row>
    <row r="492" spans="1:8" ht="16.5" x14ac:dyDescent="0.3">
      <c r="A492" s="38"/>
      <c r="B492" s="39"/>
      <c r="C492" s="40"/>
      <c r="D492" s="42"/>
      <c r="E492" s="42"/>
      <c r="F492" s="41"/>
      <c r="G492" s="43"/>
      <c r="H492" s="37"/>
    </row>
    <row r="493" spans="1:8" ht="16.5" x14ac:dyDescent="0.3">
      <c r="A493" s="38"/>
      <c r="B493" s="39"/>
      <c r="C493" s="40"/>
      <c r="D493" s="42"/>
      <c r="E493" s="42"/>
      <c r="F493" s="41"/>
      <c r="G493" s="43"/>
      <c r="H493" s="37"/>
    </row>
    <row r="494" spans="1:8" ht="16.5" x14ac:dyDescent="0.3">
      <c r="A494" s="38"/>
      <c r="B494" s="39"/>
      <c r="C494" s="40"/>
      <c r="D494" s="42"/>
      <c r="E494" s="42"/>
      <c r="F494" s="41"/>
      <c r="G494" s="43"/>
      <c r="H494" s="37"/>
    </row>
    <row r="495" spans="1:8" ht="16.5" x14ac:dyDescent="0.3">
      <c r="A495" s="44" t="s">
        <v>131</v>
      </c>
      <c r="B495" s="45"/>
      <c r="C495" s="46"/>
      <c r="D495" s="42"/>
      <c r="E495" s="42"/>
      <c r="F495" s="47">
        <v>0.05</v>
      </c>
      <c r="G495" s="43">
        <f>F495*H522</f>
        <v>137.17860902777781</v>
      </c>
      <c r="H495" s="37"/>
    </row>
    <row r="496" spans="1:8" ht="17.25" thickBot="1" x14ac:dyDescent="0.35">
      <c r="A496" s="48"/>
      <c r="B496" s="49"/>
      <c r="C496" s="50"/>
      <c r="D496" s="51"/>
      <c r="E496" s="51"/>
      <c r="F496" s="52"/>
      <c r="G496" s="53"/>
      <c r="H496" s="54"/>
    </row>
    <row r="497" spans="1:8" ht="17.25" thickBot="1" x14ac:dyDescent="0.35">
      <c r="A497" s="12"/>
      <c r="B497" s="12"/>
      <c r="C497" s="12"/>
      <c r="D497" s="12"/>
      <c r="E497" s="12"/>
      <c r="F497" s="12"/>
      <c r="G497" s="55" t="s">
        <v>15</v>
      </c>
      <c r="H497" s="56">
        <f>SUM(G490:G496)</f>
        <v>739.40083125000001</v>
      </c>
    </row>
    <row r="498" spans="1:8" ht="17.25" thickBot="1" x14ac:dyDescent="0.35">
      <c r="A498" s="14" t="s">
        <v>16</v>
      </c>
      <c r="B498" s="14"/>
      <c r="C498" s="12"/>
      <c r="D498" s="12"/>
      <c r="E498" s="12"/>
      <c r="F498" s="12"/>
      <c r="G498" s="12"/>
      <c r="H498" s="13"/>
    </row>
    <row r="499" spans="1:8" ht="16.5" x14ac:dyDescent="0.3">
      <c r="A499" s="57" t="s">
        <v>7</v>
      </c>
      <c r="B499" s="58"/>
      <c r="C499" s="59"/>
      <c r="D499" s="26" t="s">
        <v>8</v>
      </c>
      <c r="E499" s="26" t="s">
        <v>17</v>
      </c>
      <c r="F499" s="26" t="s">
        <v>10</v>
      </c>
      <c r="G499" s="60" t="s">
        <v>11</v>
      </c>
      <c r="H499" s="29"/>
    </row>
    <row r="500" spans="1:8" ht="16.5" x14ac:dyDescent="0.3">
      <c r="A500" s="61" t="s">
        <v>132</v>
      </c>
      <c r="B500" s="62"/>
      <c r="C500" s="63"/>
      <c r="D500" s="64" t="s">
        <v>66</v>
      </c>
      <c r="E500" s="65">
        <f>+[1]recursos!$E$87</f>
        <v>4858.16</v>
      </c>
      <c r="F500" s="65">
        <v>1.05</v>
      </c>
      <c r="G500" s="67">
        <f>E500*F500</f>
        <v>5101.0680000000002</v>
      </c>
      <c r="H500" s="37"/>
    </row>
    <row r="501" spans="1:8" ht="16.5" x14ac:dyDescent="0.3">
      <c r="A501" s="61" t="s">
        <v>133</v>
      </c>
      <c r="B501" s="62"/>
      <c r="C501" s="63"/>
      <c r="D501" s="64" t="s">
        <v>66</v>
      </c>
      <c r="E501" s="65">
        <f>+[1]recursos!$E$91</f>
        <v>8681.7099999999991</v>
      </c>
      <c r="F501" s="70">
        <v>0.2</v>
      </c>
      <c r="G501" s="67">
        <f>E501*F501</f>
        <v>1736.3419999999999</v>
      </c>
      <c r="H501" s="37"/>
    </row>
    <row r="502" spans="1:8" ht="16.5" x14ac:dyDescent="0.3">
      <c r="A502" s="61"/>
      <c r="B502" s="62"/>
      <c r="C502" s="63"/>
      <c r="D502" s="69"/>
      <c r="E502" s="70"/>
      <c r="F502" s="70"/>
      <c r="G502" s="67"/>
      <c r="H502" s="37"/>
    </row>
    <row r="503" spans="1:8" ht="16.5" x14ac:dyDescent="0.3">
      <c r="A503" s="61"/>
      <c r="B503" s="62"/>
      <c r="C503" s="63"/>
      <c r="D503" s="71"/>
      <c r="E503" s="72"/>
      <c r="F503" s="116"/>
      <c r="G503" s="74"/>
      <c r="H503" s="37"/>
    </row>
    <row r="504" spans="1:8" ht="16.5" x14ac:dyDescent="0.3">
      <c r="A504" s="61" t="s">
        <v>20</v>
      </c>
      <c r="B504" s="62"/>
      <c r="C504" s="63"/>
      <c r="D504" s="42"/>
      <c r="E504" s="42"/>
      <c r="F504" s="47">
        <v>0.05</v>
      </c>
      <c r="G504" s="75">
        <f>SUM(G500:G503)*F504</f>
        <v>341.87049999999999</v>
      </c>
      <c r="H504" s="37"/>
    </row>
    <row r="505" spans="1:8" ht="17.25" thickBot="1" x14ac:dyDescent="0.35">
      <c r="A505" s="76"/>
      <c r="B505" s="77"/>
      <c r="C505" s="78"/>
      <c r="D505" s="51"/>
      <c r="E505" s="51"/>
      <c r="F505" s="52"/>
      <c r="G505" s="79"/>
      <c r="H505" s="54"/>
    </row>
    <row r="506" spans="1:8" ht="17.25" thickBot="1" x14ac:dyDescent="0.35">
      <c r="A506" s="12"/>
      <c r="B506" s="12"/>
      <c r="C506" s="12"/>
      <c r="D506" s="12"/>
      <c r="E506" s="12"/>
      <c r="F506" s="12"/>
      <c r="G506" s="55" t="s">
        <v>15</v>
      </c>
      <c r="H506" s="56">
        <f>SUM(G500:G505)</f>
        <v>7179.2804999999998</v>
      </c>
    </row>
    <row r="507" spans="1:8" ht="17.25" thickBot="1" x14ac:dyDescent="0.35">
      <c r="A507" s="14" t="s">
        <v>21</v>
      </c>
      <c r="B507" s="14"/>
      <c r="C507" s="12"/>
      <c r="D507" s="12"/>
      <c r="E507" s="12"/>
      <c r="F507" s="12"/>
      <c r="G507" s="12"/>
      <c r="H507" s="13"/>
    </row>
    <row r="508" spans="1:8" ht="16.5" x14ac:dyDescent="0.3">
      <c r="A508" s="23" t="s">
        <v>22</v>
      </c>
      <c r="B508" s="25"/>
      <c r="C508" s="26" t="s">
        <v>23</v>
      </c>
      <c r="D508" s="26" t="s">
        <v>24</v>
      </c>
      <c r="E508" s="26" t="s">
        <v>25</v>
      </c>
      <c r="F508" s="26" t="s">
        <v>26</v>
      </c>
      <c r="G508" s="28" t="s">
        <v>11</v>
      </c>
      <c r="H508" s="29"/>
    </row>
    <row r="509" spans="1:8" ht="16.5" x14ac:dyDescent="0.3">
      <c r="A509" s="61" t="str">
        <f>A500</f>
        <v>ACERO DE REFUERZO</v>
      </c>
      <c r="B509" s="63"/>
      <c r="C509" s="80">
        <f>+F500</f>
        <v>1.05</v>
      </c>
      <c r="D509" s="81">
        <v>5</v>
      </c>
      <c r="E509" s="81">
        <f>C509*D509</f>
        <v>5.25</v>
      </c>
      <c r="F509" s="82">
        <v>25</v>
      </c>
      <c r="G509" s="65">
        <f>E509*F509</f>
        <v>131.25</v>
      </c>
      <c r="H509" s="37"/>
    </row>
    <row r="510" spans="1:8" ht="16.5" x14ac:dyDescent="0.3">
      <c r="A510" s="61" t="str">
        <f>A501</f>
        <v>ALAMBRE NEGRO</v>
      </c>
      <c r="B510" s="63"/>
      <c r="C510" s="80">
        <f>+F501</f>
        <v>0.2</v>
      </c>
      <c r="D510" s="81">
        <v>5</v>
      </c>
      <c r="E510" s="81">
        <f>C510*D510</f>
        <v>1</v>
      </c>
      <c r="F510" s="82">
        <f>F509</f>
        <v>25</v>
      </c>
      <c r="G510" s="65">
        <f>E510*F510</f>
        <v>25</v>
      </c>
      <c r="H510" s="37"/>
    </row>
    <row r="511" spans="1:8" ht="16.5" x14ac:dyDescent="0.3">
      <c r="A511" s="61"/>
      <c r="B511" s="63"/>
      <c r="C511" s="80"/>
      <c r="D511" s="81"/>
      <c r="E511" s="81"/>
      <c r="F511" s="80"/>
      <c r="G511" s="41"/>
      <c r="H511" s="37"/>
    </row>
    <row r="512" spans="1:8" ht="16.5" x14ac:dyDescent="0.3">
      <c r="A512" s="61"/>
      <c r="B512" s="63"/>
      <c r="C512" s="83"/>
      <c r="D512" s="64"/>
      <c r="E512" s="84"/>
      <c r="F512" s="41"/>
      <c r="G512" s="41"/>
      <c r="H512" s="37"/>
    </row>
    <row r="513" spans="1:8" ht="17.25" thickBot="1" x14ac:dyDescent="0.35">
      <c r="A513" s="48"/>
      <c r="B513" s="50"/>
      <c r="C513" s="50"/>
      <c r="D513" s="50"/>
      <c r="E513" s="50"/>
      <c r="F513" s="50"/>
      <c r="G513" s="85"/>
      <c r="H513" s="37"/>
    </row>
    <row r="514" spans="1:8" ht="17.25" thickBot="1" x14ac:dyDescent="0.35">
      <c r="A514" s="12"/>
      <c r="B514" s="12"/>
      <c r="C514" s="12"/>
      <c r="D514" s="12"/>
      <c r="E514" s="12"/>
      <c r="F514" s="12"/>
      <c r="G514" s="55" t="s">
        <v>15</v>
      </c>
      <c r="H514" s="56">
        <f>SUM(G509:G513)</f>
        <v>156.25</v>
      </c>
    </row>
    <row r="515" spans="1:8" ht="17.25" thickBot="1" x14ac:dyDescent="0.35">
      <c r="A515" s="14" t="s">
        <v>27</v>
      </c>
      <c r="B515" s="14"/>
      <c r="C515" s="12"/>
      <c r="D515" s="12"/>
      <c r="E515" s="12"/>
      <c r="F515" s="12"/>
      <c r="G515" s="12"/>
      <c r="H515" s="13"/>
    </row>
    <row r="516" spans="1:8" ht="16.5" x14ac:dyDescent="0.3">
      <c r="A516" s="86" t="s">
        <v>28</v>
      </c>
      <c r="B516" s="26"/>
      <c r="C516" s="26" t="s">
        <v>53</v>
      </c>
      <c r="D516" s="26" t="s">
        <v>30</v>
      </c>
      <c r="E516" s="27" t="s">
        <v>39</v>
      </c>
      <c r="F516" s="87" t="s">
        <v>37</v>
      </c>
      <c r="G516" s="60" t="s">
        <v>11</v>
      </c>
      <c r="H516" s="29"/>
    </row>
    <row r="517" spans="1:8" ht="16.5" x14ac:dyDescent="0.3">
      <c r="A517" s="61" t="str">
        <f>'[1]MANO DE OBRA'!$C$20</f>
        <v>CUADRILLA DE CONSTRUCCIÓN 1X4</v>
      </c>
      <c r="B517" s="63"/>
      <c r="C517" s="105">
        <f>'[1]MANO DE OBRA'!$I$20</f>
        <v>260975</v>
      </c>
      <c r="D517" s="196">
        <v>0.89229999999999998</v>
      </c>
      <c r="E517" s="65">
        <f>(100%+D517)*C517</f>
        <v>493842.99250000005</v>
      </c>
      <c r="F517" s="65">
        <v>180</v>
      </c>
      <c r="G517" s="36">
        <f>E517/F517</f>
        <v>2743.5721805555559</v>
      </c>
      <c r="H517" s="37"/>
    </row>
    <row r="518" spans="1:8" ht="16.5" x14ac:dyDescent="0.3">
      <c r="A518" s="61"/>
      <c r="B518" s="63"/>
      <c r="C518" s="105"/>
      <c r="D518" s="196"/>
      <c r="E518" s="65"/>
      <c r="F518" s="65"/>
      <c r="G518" s="36"/>
      <c r="H518" s="37"/>
    </row>
    <row r="519" spans="1:8" ht="16.5" x14ac:dyDescent="0.3">
      <c r="A519" s="61"/>
      <c r="B519" s="63"/>
      <c r="C519" s="114"/>
      <c r="D519" s="64"/>
      <c r="E519" s="114"/>
      <c r="F519" s="41"/>
      <c r="G519" s="75"/>
      <c r="H519" s="37"/>
    </row>
    <row r="520" spans="1:8" ht="16.5" x14ac:dyDescent="0.3">
      <c r="A520" s="61"/>
      <c r="B520" s="63"/>
      <c r="C520" s="114"/>
      <c r="D520" s="64"/>
      <c r="E520" s="114"/>
      <c r="F520" s="41"/>
      <c r="G520" s="75"/>
      <c r="H520" s="37"/>
    </row>
    <row r="521" spans="1:8" ht="17.25" thickBot="1" x14ac:dyDescent="0.35">
      <c r="A521" s="76"/>
      <c r="B521" s="78"/>
      <c r="C521" s="78"/>
      <c r="D521" s="78"/>
      <c r="E521" s="78"/>
      <c r="F521" s="78"/>
      <c r="G521" s="77"/>
      <c r="H521" s="54"/>
    </row>
    <row r="522" spans="1:8" ht="17.25" thickBot="1" x14ac:dyDescent="0.35">
      <c r="A522" s="12"/>
      <c r="B522" s="12"/>
      <c r="C522" s="12"/>
      <c r="D522" s="12"/>
      <c r="E522" s="12"/>
      <c r="F522" s="12"/>
      <c r="G522" s="55" t="s">
        <v>15</v>
      </c>
      <c r="H522" s="56">
        <f>SUM(G517:G521)</f>
        <v>2743.5721805555559</v>
      </c>
    </row>
    <row r="523" spans="1:8" ht="17.25" thickBot="1" x14ac:dyDescent="0.35">
      <c r="A523" s="12"/>
      <c r="B523" s="12"/>
      <c r="C523" s="12"/>
      <c r="D523" s="12"/>
      <c r="E523" s="12"/>
      <c r="F523" s="12"/>
      <c r="G523" s="91"/>
      <c r="H523" s="13"/>
    </row>
    <row r="524" spans="1:8" ht="17.25" thickBot="1" x14ac:dyDescent="0.35">
      <c r="A524" s="12"/>
      <c r="B524" s="12"/>
      <c r="C524" s="12"/>
      <c r="D524" s="12"/>
      <c r="E524" s="92" t="s">
        <v>31</v>
      </c>
      <c r="F524" s="93"/>
      <c r="G524" s="93"/>
      <c r="H524" s="170">
        <f>ROUND((H497+H506+H514+H522),0)</f>
        <v>10819</v>
      </c>
    </row>
    <row r="525" spans="1:8" x14ac:dyDescent="0.2">
      <c r="A525" s="191"/>
      <c r="B525" s="191"/>
      <c r="C525" s="191"/>
      <c r="D525" s="191"/>
      <c r="E525" s="197"/>
      <c r="F525" s="198"/>
      <c r="G525" s="198"/>
      <c r="H525" s="199"/>
    </row>
    <row r="527" spans="1:8" ht="15" thickBot="1" x14ac:dyDescent="0.25"/>
    <row r="528" spans="1:8" x14ac:dyDescent="0.2">
      <c r="A528" s="5" t="s">
        <v>1</v>
      </c>
      <c r="B528" s="6"/>
      <c r="C528" s="6"/>
      <c r="D528" s="6"/>
      <c r="E528" s="6"/>
      <c r="F528" s="6"/>
      <c r="G528" s="6"/>
      <c r="H528" s="7"/>
    </row>
    <row r="529" spans="1:8" ht="15" thickBot="1" x14ac:dyDescent="0.25">
      <c r="A529" s="8"/>
      <c r="B529" s="9"/>
      <c r="C529" s="9"/>
      <c r="D529" s="9"/>
      <c r="E529" s="9"/>
      <c r="F529" s="9"/>
      <c r="G529" s="9"/>
      <c r="H529" s="10"/>
    </row>
    <row r="530" spans="1:8" ht="16.5" x14ac:dyDescent="0.3">
      <c r="A530" s="15"/>
      <c r="B530" s="12"/>
      <c r="C530" s="12"/>
      <c r="D530" s="12"/>
      <c r="E530" s="92"/>
      <c r="F530" s="93"/>
      <c r="G530" s="93"/>
      <c r="H530" s="95"/>
    </row>
    <row r="531" spans="1:8" ht="16.5" x14ac:dyDescent="0.3">
      <c r="A531" s="11"/>
      <c r="B531" s="14"/>
      <c r="C531" s="12"/>
      <c r="D531" s="15"/>
      <c r="E531" s="14"/>
      <c r="F531" s="15"/>
      <c r="G531" s="14"/>
      <c r="H531" s="13"/>
    </row>
    <row r="532" spans="1:8" ht="15.75" x14ac:dyDescent="0.2">
      <c r="A532" s="16" t="s">
        <v>2</v>
      </c>
      <c r="B532" s="107" t="str">
        <f>'[1]PRESUPUESTO OFICIAL (Entidad)'!G66</f>
        <v>MURO EN BLOQUE N°5</v>
      </c>
      <c r="C532" s="108"/>
      <c r="D532" s="108"/>
      <c r="E532" s="108"/>
      <c r="F532" s="108"/>
      <c r="G532" s="19" t="s">
        <v>3</v>
      </c>
      <c r="H532" s="20" t="s">
        <v>134</v>
      </c>
    </row>
    <row r="533" spans="1:8" ht="16.5" x14ac:dyDescent="0.3">
      <c r="A533" s="11"/>
      <c r="B533" s="108"/>
      <c r="C533" s="108"/>
      <c r="D533" s="108"/>
      <c r="E533" s="108"/>
      <c r="F533" s="108"/>
      <c r="G533" s="19" t="s">
        <v>4</v>
      </c>
      <c r="H533" s="20" t="s">
        <v>5</v>
      </c>
    </row>
    <row r="536" spans="1:8" ht="17.25" thickBot="1" x14ac:dyDescent="0.35">
      <c r="A536" s="14" t="s">
        <v>6</v>
      </c>
      <c r="B536" s="14"/>
      <c r="C536" s="12"/>
      <c r="D536" s="12"/>
      <c r="E536" s="12"/>
      <c r="F536" s="12"/>
      <c r="G536" s="12"/>
      <c r="H536" s="13"/>
    </row>
    <row r="537" spans="1:8" ht="16.5" x14ac:dyDescent="0.3">
      <c r="A537" s="23" t="s">
        <v>7</v>
      </c>
      <c r="B537" s="24"/>
      <c r="C537" s="25"/>
      <c r="D537" s="26" t="s">
        <v>36</v>
      </c>
      <c r="E537" s="27" t="s">
        <v>9</v>
      </c>
      <c r="F537" s="26" t="s">
        <v>37</v>
      </c>
      <c r="G537" s="28" t="s">
        <v>11</v>
      </c>
      <c r="H537" s="29"/>
    </row>
    <row r="538" spans="1:8" ht="16.5" x14ac:dyDescent="0.3">
      <c r="A538" s="30" t="str">
        <f>+[1]recursos!$B$33</f>
        <v>ANDAMIO TUBULAR 1.50*1.50</v>
      </c>
      <c r="B538" s="31"/>
      <c r="C538" s="32"/>
      <c r="D538" s="69" t="s">
        <v>71</v>
      </c>
      <c r="E538" s="34">
        <f>+[1]recursos!$E$33</f>
        <v>2000</v>
      </c>
      <c r="F538" s="41">
        <v>0.1</v>
      </c>
      <c r="G538" s="36">
        <f>+E538*F538</f>
        <v>200</v>
      </c>
      <c r="H538" s="37"/>
    </row>
    <row r="539" spans="1:8" ht="16.5" x14ac:dyDescent="0.3">
      <c r="A539" s="38" t="str">
        <f>+[1]recursos!$B$34</f>
        <v>TABLON PARA ANDAMIO</v>
      </c>
      <c r="B539" s="39"/>
      <c r="C539" s="40"/>
      <c r="D539" s="69" t="s">
        <v>71</v>
      </c>
      <c r="E539" s="34">
        <f>+[1]recursos!$E$34</f>
        <v>650</v>
      </c>
      <c r="F539" s="41">
        <v>0.1</v>
      </c>
      <c r="G539" s="36">
        <f>+E539*F539</f>
        <v>65</v>
      </c>
      <c r="H539" s="37"/>
    </row>
    <row r="540" spans="1:8" ht="16.5" x14ac:dyDescent="0.3">
      <c r="A540" s="38"/>
      <c r="B540" s="39"/>
      <c r="C540" s="40"/>
      <c r="D540" s="69"/>
      <c r="E540" s="42"/>
      <c r="F540" s="41"/>
      <c r="G540" s="43"/>
      <c r="H540" s="37"/>
    </row>
    <row r="541" spans="1:8" ht="16.5" x14ac:dyDescent="0.3">
      <c r="A541" s="38"/>
      <c r="B541" s="39"/>
      <c r="C541" s="40"/>
      <c r="D541" s="69"/>
      <c r="E541" s="42"/>
      <c r="F541" s="41"/>
      <c r="G541" s="43"/>
      <c r="H541" s="37"/>
    </row>
    <row r="542" spans="1:8" ht="16.5" x14ac:dyDescent="0.3">
      <c r="A542" s="38"/>
      <c r="B542" s="39"/>
      <c r="C542" s="40"/>
      <c r="D542" s="69"/>
      <c r="E542" s="42"/>
      <c r="F542" s="41"/>
      <c r="G542" s="43"/>
      <c r="H542" s="37"/>
    </row>
    <row r="543" spans="1:8" ht="16.5" x14ac:dyDescent="0.3">
      <c r="A543" s="44" t="s">
        <v>14</v>
      </c>
      <c r="B543" s="45"/>
      <c r="C543" s="46"/>
      <c r="D543" s="69"/>
      <c r="E543" s="42"/>
      <c r="F543" s="47">
        <v>0.1</v>
      </c>
      <c r="G543" s="43">
        <f>F543*H569</f>
        <v>4489.4817500000008</v>
      </c>
      <c r="H543" s="37"/>
    </row>
    <row r="544" spans="1:8" ht="17.25" thickBot="1" x14ac:dyDescent="0.35">
      <c r="A544" s="48"/>
      <c r="B544" s="49"/>
      <c r="C544" s="50"/>
      <c r="D544" s="130"/>
      <c r="E544" s="51"/>
      <c r="F544" s="52"/>
      <c r="G544" s="53"/>
      <c r="H544" s="54"/>
    </row>
    <row r="545" spans="1:8" ht="17.25" thickBot="1" x14ac:dyDescent="0.35">
      <c r="A545" s="12"/>
      <c r="B545" s="12"/>
      <c r="C545" s="12"/>
      <c r="D545" s="12"/>
      <c r="E545" s="12"/>
      <c r="F545" s="12"/>
      <c r="G545" s="55" t="s">
        <v>15</v>
      </c>
      <c r="H545" s="56">
        <f>SUM(G538:G544)</f>
        <v>4754.4817500000008</v>
      </c>
    </row>
    <row r="546" spans="1:8" ht="17.25" thickBot="1" x14ac:dyDescent="0.35">
      <c r="A546" s="14" t="s">
        <v>16</v>
      </c>
      <c r="B546" s="14"/>
      <c r="C546" s="12"/>
      <c r="D546" s="12"/>
      <c r="E546" s="12"/>
      <c r="F546" s="12"/>
      <c r="G546" s="12"/>
      <c r="H546" s="13"/>
    </row>
    <row r="547" spans="1:8" ht="16.5" x14ac:dyDescent="0.3">
      <c r="A547" s="57" t="s">
        <v>7</v>
      </c>
      <c r="B547" s="58"/>
      <c r="C547" s="59"/>
      <c r="D547" s="26" t="s">
        <v>8</v>
      </c>
      <c r="E547" s="26" t="s">
        <v>17</v>
      </c>
      <c r="F547" s="26" t="s">
        <v>10</v>
      </c>
      <c r="G547" s="60" t="s">
        <v>11</v>
      </c>
      <c r="H547" s="29"/>
    </row>
    <row r="548" spans="1:8" ht="16.5" x14ac:dyDescent="0.3">
      <c r="A548" s="61" t="str">
        <f>+'[1]APUS BASICOS'!$B$267</f>
        <v>MORTERO 1:4</v>
      </c>
      <c r="B548" s="62"/>
      <c r="C548" s="63"/>
      <c r="D548" s="64" t="s">
        <v>33</v>
      </c>
      <c r="E548" s="65">
        <f>+'[1]APUS BASICOS'!$H$309</f>
        <v>615506</v>
      </c>
      <c r="F548" s="66">
        <f>16*0.02*0.12*0.54</f>
        <v>2.0736000000000001E-2</v>
      </c>
      <c r="G548" s="67">
        <f>E548*F548</f>
        <v>12763.132416</v>
      </c>
      <c r="H548" s="37"/>
    </row>
    <row r="549" spans="1:8" ht="16.5" x14ac:dyDescent="0.3">
      <c r="A549" s="61" t="s">
        <v>135</v>
      </c>
      <c r="B549" s="62"/>
      <c r="C549" s="63"/>
      <c r="D549" s="64" t="s">
        <v>65</v>
      </c>
      <c r="E549" s="65">
        <f>[1]recursos!E93</f>
        <v>1600.55</v>
      </c>
      <c r="F549" s="66">
        <v>17.5</v>
      </c>
      <c r="G549" s="67">
        <f>E549*F549</f>
        <v>28009.625</v>
      </c>
      <c r="H549" s="37"/>
    </row>
    <row r="550" spans="1:8" ht="16.5" x14ac:dyDescent="0.3">
      <c r="A550" s="61"/>
      <c r="B550" s="62"/>
      <c r="C550" s="63"/>
      <c r="D550" s="64"/>
      <c r="E550" s="65"/>
      <c r="F550" s="66"/>
      <c r="G550" s="67"/>
      <c r="H550" s="37"/>
    </row>
    <row r="551" spans="1:8" ht="16.5" x14ac:dyDescent="0.3">
      <c r="A551" s="61" t="s">
        <v>20</v>
      </c>
      <c r="B551" s="62"/>
      <c r="C551" s="63"/>
      <c r="D551" s="42"/>
      <c r="E551" s="42"/>
      <c r="F551" s="47">
        <v>0.05</v>
      </c>
      <c r="G551" s="75">
        <f>+F551*G548</f>
        <v>638.15662080000004</v>
      </c>
      <c r="H551" s="37"/>
    </row>
    <row r="552" spans="1:8" ht="17.25" thickBot="1" x14ac:dyDescent="0.35">
      <c r="A552" s="76"/>
      <c r="B552" s="77"/>
      <c r="C552" s="78"/>
      <c r="D552" s="51"/>
      <c r="E552" s="51"/>
      <c r="F552" s="52"/>
      <c r="G552" s="79"/>
      <c r="H552" s="54"/>
    </row>
    <row r="553" spans="1:8" ht="17.25" thickBot="1" x14ac:dyDescent="0.35">
      <c r="A553" s="12"/>
      <c r="B553" s="12"/>
      <c r="C553" s="12"/>
      <c r="D553" s="12"/>
      <c r="E553" s="12"/>
      <c r="F553" s="12"/>
      <c r="G553" s="55" t="s">
        <v>15</v>
      </c>
      <c r="H553" s="56">
        <f>SUM(G548:G552)</f>
        <v>41410.914036800001</v>
      </c>
    </row>
    <row r="554" spans="1:8" ht="17.25" thickBot="1" x14ac:dyDescent="0.35">
      <c r="A554" s="14" t="s">
        <v>21</v>
      </c>
      <c r="B554" s="14"/>
      <c r="C554" s="12"/>
      <c r="D554" s="12"/>
      <c r="E554" s="12"/>
      <c r="F554" s="12"/>
      <c r="G554" s="12"/>
      <c r="H554" s="13"/>
    </row>
    <row r="555" spans="1:8" ht="16.5" x14ac:dyDescent="0.3">
      <c r="A555" s="23" t="s">
        <v>22</v>
      </c>
      <c r="B555" s="25"/>
      <c r="C555" s="26" t="s">
        <v>23</v>
      </c>
      <c r="D555" s="26" t="s">
        <v>24</v>
      </c>
      <c r="E555" s="26" t="s">
        <v>25</v>
      </c>
      <c r="F555" s="26" t="s">
        <v>26</v>
      </c>
      <c r="G555" s="28" t="s">
        <v>11</v>
      </c>
      <c r="H555" s="29"/>
    </row>
    <row r="556" spans="1:8" ht="16.5" x14ac:dyDescent="0.3">
      <c r="A556" s="61" t="str">
        <f>A549</f>
        <v>Bloque#5</v>
      </c>
      <c r="B556" s="63"/>
      <c r="C556" s="132">
        <f>F549*5.2</f>
        <v>91</v>
      </c>
      <c r="D556" s="133">
        <v>5</v>
      </c>
      <c r="E556" s="133">
        <f>C556*D556</f>
        <v>455</v>
      </c>
      <c r="F556" s="134">
        <v>12</v>
      </c>
      <c r="G556" s="135">
        <f>E556*F556</f>
        <v>5460</v>
      </c>
      <c r="H556" s="37"/>
    </row>
    <row r="557" spans="1:8" ht="16.5" x14ac:dyDescent="0.3">
      <c r="A557" s="61"/>
      <c r="B557" s="63"/>
      <c r="C557" s="80"/>
      <c r="D557" s="81"/>
      <c r="E557" s="81"/>
      <c r="F557" s="82"/>
      <c r="G557" s="65"/>
      <c r="H557" s="37"/>
    </row>
    <row r="558" spans="1:8" ht="16.5" x14ac:dyDescent="0.3">
      <c r="A558" s="61"/>
      <c r="B558" s="63"/>
      <c r="C558" s="80"/>
      <c r="D558" s="81"/>
      <c r="E558" s="81"/>
      <c r="F558" s="80"/>
      <c r="G558" s="41"/>
      <c r="H558" s="37"/>
    </row>
    <row r="559" spans="1:8" ht="16.5" x14ac:dyDescent="0.3">
      <c r="A559" s="61"/>
      <c r="B559" s="63"/>
      <c r="C559" s="83"/>
      <c r="D559" s="64"/>
      <c r="E559" s="84"/>
      <c r="F559" s="41"/>
      <c r="G559" s="41"/>
      <c r="H559" s="37"/>
    </row>
    <row r="560" spans="1:8" ht="17.25" thickBot="1" x14ac:dyDescent="0.35">
      <c r="A560" s="48"/>
      <c r="B560" s="50"/>
      <c r="C560" s="50"/>
      <c r="D560" s="50"/>
      <c r="E560" s="50"/>
      <c r="F560" s="50"/>
      <c r="G560" s="85"/>
      <c r="H560" s="37"/>
    </row>
    <row r="561" spans="1:8" ht="17.25" thickBot="1" x14ac:dyDescent="0.35">
      <c r="A561" s="12"/>
      <c r="B561" s="12"/>
      <c r="C561" s="12"/>
      <c r="D561" s="12"/>
      <c r="E561" s="12"/>
      <c r="F561" s="12"/>
      <c r="G561" s="55" t="s">
        <v>15</v>
      </c>
      <c r="H561" s="56">
        <f>SUM(G556:G560)</f>
        <v>5460</v>
      </c>
    </row>
    <row r="562" spans="1:8" ht="17.25" thickBot="1" x14ac:dyDescent="0.35">
      <c r="A562" s="14" t="s">
        <v>27</v>
      </c>
      <c r="B562" s="14"/>
      <c r="C562" s="12"/>
      <c r="D562" s="12"/>
      <c r="E562" s="12"/>
      <c r="F562" s="12"/>
      <c r="G562" s="12"/>
      <c r="H562" s="13"/>
    </row>
    <row r="563" spans="1:8" ht="16.5" x14ac:dyDescent="0.3">
      <c r="A563" s="86" t="s">
        <v>28</v>
      </c>
      <c r="B563" s="26"/>
      <c r="C563" s="26" t="s">
        <v>53</v>
      </c>
      <c r="D563" s="26" t="s">
        <v>30</v>
      </c>
      <c r="E563" s="27" t="s">
        <v>39</v>
      </c>
      <c r="F563" s="87" t="s">
        <v>37</v>
      </c>
      <c r="G563" s="60" t="s">
        <v>11</v>
      </c>
      <c r="H563" s="29"/>
    </row>
    <row r="564" spans="1:8" ht="16.5" x14ac:dyDescent="0.3">
      <c r="A564" s="61" t="str">
        <f>'[1]MANO DE OBRA'!C17</f>
        <v>CUADRILLA DE CONSTRUCCIÓN 1X1</v>
      </c>
      <c r="B564" s="63"/>
      <c r="C564" s="88">
        <f>'[1]MANO DE OBRA'!I17</f>
        <v>118625</v>
      </c>
      <c r="D564" s="89">
        <v>0.89229999999999998</v>
      </c>
      <c r="E564" s="65">
        <f>(100%+D564)*C564</f>
        <v>224474.08750000002</v>
      </c>
      <c r="F564" s="80">
        <v>5</v>
      </c>
      <c r="G564" s="36">
        <f>E564/F564</f>
        <v>44894.817500000005</v>
      </c>
      <c r="H564" s="37"/>
    </row>
    <row r="565" spans="1:8" ht="16.5" x14ac:dyDescent="0.3">
      <c r="A565" s="61"/>
      <c r="B565" s="63"/>
      <c r="C565" s="105"/>
      <c r="D565" s="89"/>
      <c r="E565" s="65"/>
      <c r="F565" s="41"/>
      <c r="G565" s="36"/>
      <c r="H565" s="37"/>
    </row>
    <row r="566" spans="1:8" ht="16.5" x14ac:dyDescent="0.3">
      <c r="A566" s="61"/>
      <c r="B566" s="63"/>
      <c r="C566" s="114"/>
      <c r="D566" s="64"/>
      <c r="E566" s="114"/>
      <c r="F566" s="41"/>
      <c r="G566" s="75"/>
      <c r="H566" s="37"/>
    </row>
    <row r="567" spans="1:8" ht="16.5" x14ac:dyDescent="0.3">
      <c r="A567" s="61"/>
      <c r="B567" s="63"/>
      <c r="C567" s="114"/>
      <c r="D567" s="64"/>
      <c r="E567" s="114"/>
      <c r="F567" s="41"/>
      <c r="G567" s="75"/>
      <c r="H567" s="37"/>
    </row>
    <row r="568" spans="1:8" ht="17.25" thickBot="1" x14ac:dyDescent="0.35">
      <c r="A568" s="76"/>
      <c r="B568" s="78"/>
      <c r="C568" s="78"/>
      <c r="D568" s="78"/>
      <c r="E568" s="78"/>
      <c r="F568" s="78"/>
      <c r="G568" s="77"/>
      <c r="H568" s="54"/>
    </row>
    <row r="569" spans="1:8" ht="17.25" thickBot="1" x14ac:dyDescent="0.35">
      <c r="A569" s="12"/>
      <c r="B569" s="12"/>
      <c r="C569" s="12"/>
      <c r="D569" s="12"/>
      <c r="E569" s="12"/>
      <c r="F569" s="12"/>
      <c r="G569" s="55" t="s">
        <v>15</v>
      </c>
      <c r="H569" s="56">
        <f>SUM(G564:G568)</f>
        <v>44894.817500000005</v>
      </c>
    </row>
    <row r="570" spans="1:8" ht="15" thickBot="1" x14ac:dyDescent="0.25"/>
    <row r="571" spans="1:8" ht="17.25" thickBot="1" x14ac:dyDescent="0.35">
      <c r="A571" s="12"/>
      <c r="B571" s="12"/>
      <c r="C571" s="12"/>
      <c r="D571" s="12"/>
      <c r="E571" s="92" t="s">
        <v>31</v>
      </c>
      <c r="F571" s="93"/>
      <c r="G571" s="93"/>
      <c r="H571" s="106">
        <f>ROUND((H545+H553+H561+H569),0)</f>
        <v>96520</v>
      </c>
    </row>
    <row r="577" spans="1:8" ht="15" thickBot="1" x14ac:dyDescent="0.25"/>
    <row r="578" spans="1:8" x14ac:dyDescent="0.2">
      <c r="A578" s="5" t="s">
        <v>1</v>
      </c>
      <c r="B578" s="6"/>
      <c r="C578" s="6"/>
      <c r="D578" s="6"/>
      <c r="E578" s="6"/>
      <c r="F578" s="6"/>
      <c r="G578" s="6"/>
      <c r="H578" s="7"/>
    </row>
    <row r="579" spans="1:8" ht="15" thickBot="1" x14ac:dyDescent="0.25">
      <c r="A579" s="8"/>
      <c r="B579" s="9"/>
      <c r="C579" s="9"/>
      <c r="D579" s="9"/>
      <c r="E579" s="9"/>
      <c r="F579" s="9"/>
      <c r="G579" s="9"/>
      <c r="H579" s="10"/>
    </row>
    <row r="580" spans="1:8" ht="16.5" x14ac:dyDescent="0.3">
      <c r="A580" s="15"/>
      <c r="B580" s="12"/>
      <c r="C580" s="12"/>
      <c r="D580" s="12"/>
      <c r="E580" s="92"/>
      <c r="F580" s="93"/>
      <c r="G580" s="93"/>
      <c r="H580" s="95"/>
    </row>
    <row r="581" spans="1:8" ht="16.5" x14ac:dyDescent="0.3">
      <c r="A581" s="11"/>
      <c r="B581" s="14"/>
      <c r="C581" s="12"/>
      <c r="D581" s="15"/>
      <c r="E581" s="14"/>
      <c r="F581" s="15"/>
      <c r="G581" s="14"/>
      <c r="H581" s="13"/>
    </row>
    <row r="582" spans="1:8" ht="15.75" x14ac:dyDescent="0.2">
      <c r="A582" s="16" t="s">
        <v>2</v>
      </c>
      <c r="B582" s="107" t="str">
        <f>'[1]PRESUPUESTO OFICIAL (Entidad)'!G67</f>
        <v>suministro e instalacion pintura en vinilo</v>
      </c>
      <c r="C582" s="108"/>
      <c r="D582" s="108"/>
      <c r="E582" s="108"/>
      <c r="F582" s="108"/>
      <c r="G582" s="19" t="s">
        <v>3</v>
      </c>
      <c r="H582" s="20" t="s">
        <v>136</v>
      </c>
    </row>
    <row r="583" spans="1:8" ht="16.5" x14ac:dyDescent="0.3">
      <c r="A583" s="11"/>
      <c r="B583" s="108"/>
      <c r="C583" s="108"/>
      <c r="D583" s="108"/>
      <c r="E583" s="108"/>
      <c r="F583" s="108"/>
      <c r="G583" s="19" t="s">
        <v>4</v>
      </c>
      <c r="H583" s="20" t="s">
        <v>5</v>
      </c>
    </row>
    <row r="586" spans="1:8" ht="17.25" thickBot="1" x14ac:dyDescent="0.35">
      <c r="A586" s="14" t="s">
        <v>6</v>
      </c>
      <c r="B586" s="14"/>
      <c r="C586" s="12"/>
      <c r="D586" s="12"/>
      <c r="E586" s="12"/>
      <c r="F586" s="12"/>
      <c r="G586" s="12"/>
      <c r="H586" s="13"/>
    </row>
    <row r="587" spans="1:8" ht="16.5" x14ac:dyDescent="0.3">
      <c r="A587" s="23" t="s">
        <v>7</v>
      </c>
      <c r="B587" s="24"/>
      <c r="C587" s="25"/>
      <c r="D587" s="26" t="s">
        <v>36</v>
      </c>
      <c r="E587" s="27" t="s">
        <v>9</v>
      </c>
      <c r="F587" s="26" t="s">
        <v>37</v>
      </c>
      <c r="G587" s="28" t="s">
        <v>11</v>
      </c>
      <c r="H587" s="29"/>
    </row>
    <row r="588" spans="1:8" ht="16.5" x14ac:dyDescent="0.3">
      <c r="A588" s="30"/>
      <c r="B588" s="31"/>
      <c r="C588" s="32"/>
      <c r="D588" s="69"/>
      <c r="E588" s="34"/>
      <c r="F588" s="41"/>
      <c r="G588" s="36"/>
      <c r="H588" s="37"/>
    </row>
    <row r="589" spans="1:8" ht="16.5" x14ac:dyDescent="0.3">
      <c r="A589" s="38"/>
      <c r="B589" s="39"/>
      <c r="C589" s="40"/>
      <c r="D589" s="69"/>
      <c r="E589" s="34"/>
      <c r="F589" s="41"/>
      <c r="G589" s="36"/>
      <c r="H589" s="37"/>
    </row>
    <row r="590" spans="1:8" ht="16.5" x14ac:dyDescent="0.3">
      <c r="A590" s="38"/>
      <c r="B590" s="39"/>
      <c r="C590" s="40"/>
      <c r="D590" s="69"/>
      <c r="E590" s="42"/>
      <c r="F590" s="41"/>
      <c r="G590" s="43"/>
      <c r="H590" s="37"/>
    </row>
    <row r="591" spans="1:8" ht="16.5" x14ac:dyDescent="0.3">
      <c r="A591" s="38"/>
      <c r="B591" s="39"/>
      <c r="C591" s="40"/>
      <c r="D591" s="69"/>
      <c r="E591" s="42"/>
      <c r="F591" s="41"/>
      <c r="G591" s="43"/>
      <c r="H591" s="37"/>
    </row>
    <row r="592" spans="1:8" ht="16.5" x14ac:dyDescent="0.3">
      <c r="A592" s="38"/>
      <c r="B592" s="39"/>
      <c r="C592" s="40"/>
      <c r="D592" s="69"/>
      <c r="E592" s="42"/>
      <c r="F592" s="41"/>
      <c r="G592" s="43"/>
      <c r="H592" s="37"/>
    </row>
    <row r="593" spans="1:8" ht="16.5" x14ac:dyDescent="0.3">
      <c r="A593" s="44" t="s">
        <v>14</v>
      </c>
      <c r="B593" s="45"/>
      <c r="C593" s="46"/>
      <c r="D593" s="69"/>
      <c r="E593" s="42"/>
      <c r="F593" s="47">
        <v>0.1</v>
      </c>
      <c r="G593" s="43">
        <f>F593*H619</f>
        <v>897.89635000000021</v>
      </c>
      <c r="H593" s="37"/>
    </row>
    <row r="594" spans="1:8" ht="17.25" thickBot="1" x14ac:dyDescent="0.35">
      <c r="A594" s="48"/>
      <c r="B594" s="49"/>
      <c r="C594" s="50"/>
      <c r="D594" s="130"/>
      <c r="E594" s="51"/>
      <c r="F594" s="52"/>
      <c r="G594" s="53"/>
      <c r="H594" s="54"/>
    </row>
    <row r="595" spans="1:8" ht="17.25" thickBot="1" x14ac:dyDescent="0.35">
      <c r="A595" s="12"/>
      <c r="B595" s="12"/>
      <c r="C595" s="12"/>
      <c r="D595" s="12"/>
      <c r="E595" s="12"/>
      <c r="F595" s="12"/>
      <c r="G595" s="55" t="s">
        <v>15</v>
      </c>
      <c r="H595" s="56">
        <f>SUM(G588:G594)</f>
        <v>897.89635000000021</v>
      </c>
    </row>
    <row r="596" spans="1:8" ht="17.25" thickBot="1" x14ac:dyDescent="0.35">
      <c r="A596" s="14" t="s">
        <v>16</v>
      </c>
      <c r="B596" s="14"/>
      <c r="C596" s="12"/>
      <c r="D596" s="12"/>
      <c r="E596" s="12"/>
      <c r="F596" s="12"/>
      <c r="G596" s="12"/>
      <c r="H596" s="13"/>
    </row>
    <row r="597" spans="1:8" ht="16.5" x14ac:dyDescent="0.3">
      <c r="A597" s="57" t="s">
        <v>7</v>
      </c>
      <c r="B597" s="58"/>
      <c r="C597" s="59"/>
      <c r="D597" s="26" t="s">
        <v>8</v>
      </c>
      <c r="E597" s="26" t="s">
        <v>17</v>
      </c>
      <c r="F597" s="26" t="s">
        <v>10</v>
      </c>
      <c r="G597" s="60" t="s">
        <v>11</v>
      </c>
      <c r="H597" s="29"/>
    </row>
    <row r="598" spans="1:8" ht="16.5" x14ac:dyDescent="0.3">
      <c r="A598" s="61" t="s">
        <v>137</v>
      </c>
      <c r="B598" s="62"/>
      <c r="C598" s="63"/>
      <c r="D598" s="64" t="s">
        <v>138</v>
      </c>
      <c r="E598" s="65">
        <f>[1]recursos!E72</f>
        <v>108285</v>
      </c>
      <c r="F598" s="66">
        <v>7.0000000000000007E-2</v>
      </c>
      <c r="G598" s="67">
        <f>E598*F598</f>
        <v>7579.9500000000007</v>
      </c>
      <c r="H598" s="37"/>
    </row>
    <row r="599" spans="1:8" ht="16.5" x14ac:dyDescent="0.3">
      <c r="A599" s="61"/>
      <c r="B599" s="62"/>
      <c r="C599" s="63"/>
      <c r="D599" s="64"/>
      <c r="E599" s="65"/>
      <c r="F599" s="66"/>
      <c r="G599" s="67"/>
      <c r="H599" s="37"/>
    </row>
    <row r="600" spans="1:8" ht="16.5" x14ac:dyDescent="0.3">
      <c r="A600" s="61"/>
      <c r="B600" s="62"/>
      <c r="C600" s="63"/>
      <c r="D600" s="64"/>
      <c r="E600" s="65"/>
      <c r="F600" s="66"/>
      <c r="G600" s="67"/>
      <c r="H600" s="37"/>
    </row>
    <row r="601" spans="1:8" ht="16.5" x14ac:dyDescent="0.3">
      <c r="A601" s="61" t="s">
        <v>20</v>
      </c>
      <c r="B601" s="62"/>
      <c r="C601" s="63"/>
      <c r="D601" s="42"/>
      <c r="E601" s="42"/>
      <c r="F601" s="47">
        <v>0.05</v>
      </c>
      <c r="G601" s="75">
        <f>+F601*G598</f>
        <v>378.99750000000006</v>
      </c>
      <c r="H601" s="37"/>
    </row>
    <row r="602" spans="1:8" ht="17.25" thickBot="1" x14ac:dyDescent="0.35">
      <c r="A602" s="76"/>
      <c r="B602" s="77"/>
      <c r="C602" s="78"/>
      <c r="D602" s="51"/>
      <c r="E602" s="51"/>
      <c r="F602" s="52"/>
      <c r="G602" s="79"/>
      <c r="H602" s="54"/>
    </row>
    <row r="603" spans="1:8" ht="17.25" thickBot="1" x14ac:dyDescent="0.35">
      <c r="A603" s="12"/>
      <c r="B603" s="12"/>
      <c r="C603" s="12"/>
      <c r="D603" s="12"/>
      <c r="E603" s="12"/>
      <c r="F603" s="12"/>
      <c r="G603" s="55" t="s">
        <v>15</v>
      </c>
      <c r="H603" s="56">
        <f>SUM(G598:G602)</f>
        <v>7958.9475000000011</v>
      </c>
    </row>
    <row r="604" spans="1:8" ht="17.25" thickBot="1" x14ac:dyDescent="0.35">
      <c r="A604" s="14" t="s">
        <v>21</v>
      </c>
      <c r="B604" s="14"/>
      <c r="C604" s="12"/>
      <c r="D604" s="12"/>
      <c r="E604" s="12"/>
      <c r="F604" s="12"/>
      <c r="G604" s="12"/>
      <c r="H604" s="13"/>
    </row>
    <row r="605" spans="1:8" ht="16.5" x14ac:dyDescent="0.3">
      <c r="A605" s="23" t="s">
        <v>22</v>
      </c>
      <c r="B605" s="25"/>
      <c r="C605" s="26" t="s">
        <v>23</v>
      </c>
      <c r="D605" s="26" t="s">
        <v>24</v>
      </c>
      <c r="E605" s="26" t="s">
        <v>25</v>
      </c>
      <c r="F605" s="26" t="s">
        <v>26</v>
      </c>
      <c r="G605" s="28" t="s">
        <v>11</v>
      </c>
      <c r="H605" s="29"/>
    </row>
    <row r="606" spans="1:8" ht="16.5" x14ac:dyDescent="0.3">
      <c r="A606" s="61"/>
      <c r="B606" s="63"/>
      <c r="C606" s="132"/>
      <c r="D606" s="133"/>
      <c r="E606" s="133"/>
      <c r="F606" s="134"/>
      <c r="G606" s="135">
        <f>E606*F606</f>
        <v>0</v>
      </c>
      <c r="H606" s="37"/>
    </row>
    <row r="607" spans="1:8" ht="16.5" x14ac:dyDescent="0.3">
      <c r="A607" s="61"/>
      <c r="B607" s="63"/>
      <c r="C607" s="80"/>
      <c r="D607" s="81"/>
      <c r="E607" s="81"/>
      <c r="F607" s="82"/>
      <c r="G607" s="65"/>
      <c r="H607" s="37"/>
    </row>
    <row r="608" spans="1:8" ht="16.5" x14ac:dyDescent="0.3">
      <c r="A608" s="61"/>
      <c r="B608" s="63"/>
      <c r="C608" s="80"/>
      <c r="D608" s="81"/>
      <c r="E608" s="81"/>
      <c r="F608" s="80"/>
      <c r="G608" s="41"/>
      <c r="H608" s="37"/>
    </row>
    <row r="609" spans="1:8" ht="16.5" x14ac:dyDescent="0.3">
      <c r="A609" s="61"/>
      <c r="B609" s="63"/>
      <c r="C609" s="83"/>
      <c r="D609" s="64"/>
      <c r="E609" s="84"/>
      <c r="F609" s="41"/>
      <c r="G609" s="41"/>
      <c r="H609" s="37"/>
    </row>
    <row r="610" spans="1:8" ht="17.25" thickBot="1" x14ac:dyDescent="0.35">
      <c r="A610" s="48"/>
      <c r="B610" s="50"/>
      <c r="C610" s="50"/>
      <c r="D610" s="50"/>
      <c r="E610" s="50"/>
      <c r="F610" s="50"/>
      <c r="G610" s="85"/>
      <c r="H610" s="37"/>
    </row>
    <row r="611" spans="1:8" ht="17.25" thickBot="1" x14ac:dyDescent="0.35">
      <c r="A611" s="12"/>
      <c r="B611" s="12"/>
      <c r="C611" s="12"/>
      <c r="D611" s="12"/>
      <c r="E611" s="12"/>
      <c r="F611" s="12"/>
      <c r="G611" s="55" t="s">
        <v>15</v>
      </c>
      <c r="H611" s="56">
        <f>SUM(G606:G610)</f>
        <v>0</v>
      </c>
    </row>
    <row r="612" spans="1:8" ht="17.25" thickBot="1" x14ac:dyDescent="0.35">
      <c r="A612" s="14" t="s">
        <v>27</v>
      </c>
      <c r="B612" s="14"/>
      <c r="C612" s="12"/>
      <c r="D612" s="12"/>
      <c r="E612" s="12"/>
      <c r="F612" s="12"/>
      <c r="G612" s="12"/>
      <c r="H612" s="13"/>
    </row>
    <row r="613" spans="1:8" ht="16.5" x14ac:dyDescent="0.3">
      <c r="A613" s="86" t="s">
        <v>28</v>
      </c>
      <c r="B613" s="26"/>
      <c r="C613" s="26" t="s">
        <v>53</v>
      </c>
      <c r="D613" s="26" t="s">
        <v>30</v>
      </c>
      <c r="E613" s="27" t="s">
        <v>39</v>
      </c>
      <c r="F613" s="87" t="s">
        <v>37</v>
      </c>
      <c r="G613" s="60" t="s">
        <v>11</v>
      </c>
      <c r="H613" s="29"/>
    </row>
    <row r="614" spans="1:8" ht="16.5" x14ac:dyDescent="0.3">
      <c r="A614" s="61" t="str">
        <f>'[1]MANO DE OBRA'!C17</f>
        <v>CUADRILLA DE CONSTRUCCIÓN 1X1</v>
      </c>
      <c r="B614" s="63"/>
      <c r="C614" s="88">
        <f>'[1]MANO DE OBRA'!I17</f>
        <v>118625</v>
      </c>
      <c r="D614" s="89">
        <v>0.89229999999999998</v>
      </c>
      <c r="E614" s="65">
        <f>(100%+D614)*C614</f>
        <v>224474.08750000002</v>
      </c>
      <c r="F614" s="80">
        <v>25</v>
      </c>
      <c r="G614" s="36">
        <f>E614/F614</f>
        <v>8978.9635000000017</v>
      </c>
      <c r="H614" s="37"/>
    </row>
    <row r="615" spans="1:8" ht="16.5" x14ac:dyDescent="0.3">
      <c r="A615" s="61"/>
      <c r="B615" s="63"/>
      <c r="C615" s="105"/>
      <c r="D615" s="89"/>
      <c r="E615" s="65"/>
      <c r="F615" s="41"/>
      <c r="G615" s="36"/>
      <c r="H615" s="37"/>
    </row>
    <row r="616" spans="1:8" ht="16.5" x14ac:dyDescent="0.3">
      <c r="A616" s="61"/>
      <c r="B616" s="63"/>
      <c r="C616" s="114"/>
      <c r="D616" s="64"/>
      <c r="E616" s="114"/>
      <c r="F616" s="41"/>
      <c r="G616" s="75"/>
      <c r="H616" s="37"/>
    </row>
    <row r="617" spans="1:8" ht="16.5" x14ac:dyDescent="0.3">
      <c r="A617" s="61"/>
      <c r="B617" s="63"/>
      <c r="C617" s="114"/>
      <c r="D617" s="64"/>
      <c r="E617" s="114"/>
      <c r="F617" s="41"/>
      <c r="G617" s="75"/>
      <c r="H617" s="37"/>
    </row>
    <row r="618" spans="1:8" ht="17.25" thickBot="1" x14ac:dyDescent="0.35">
      <c r="A618" s="76"/>
      <c r="B618" s="78"/>
      <c r="C618" s="78"/>
      <c r="D618" s="78"/>
      <c r="E618" s="78"/>
      <c r="F618" s="78"/>
      <c r="G618" s="77"/>
      <c r="H618" s="54"/>
    </row>
    <row r="619" spans="1:8" ht="17.25" thickBot="1" x14ac:dyDescent="0.35">
      <c r="A619" s="12"/>
      <c r="B619" s="12"/>
      <c r="C619" s="12"/>
      <c r="D619" s="12"/>
      <c r="E619" s="12"/>
      <c r="F619" s="12"/>
      <c r="G619" s="55" t="s">
        <v>15</v>
      </c>
      <c r="H619" s="56">
        <f>SUM(G614:G618)</f>
        <v>8978.9635000000017</v>
      </c>
    </row>
    <row r="620" spans="1:8" ht="15" thickBot="1" x14ac:dyDescent="0.25"/>
    <row r="621" spans="1:8" ht="17.25" thickBot="1" x14ac:dyDescent="0.35">
      <c r="A621" s="12"/>
      <c r="B621" s="12"/>
      <c r="C621" s="12"/>
      <c r="D621" s="12"/>
      <c r="E621" s="92" t="s">
        <v>31</v>
      </c>
      <c r="F621" s="93"/>
      <c r="G621" s="93"/>
      <c r="H621" s="106">
        <f>ROUND((H595+H603+H611+H619),0)</f>
        <v>17836</v>
      </c>
    </row>
    <row r="628" spans="1:8" ht="15" thickBot="1" x14ac:dyDescent="0.25"/>
    <row r="629" spans="1:8" x14ac:dyDescent="0.2">
      <c r="A629" s="5" t="s">
        <v>1</v>
      </c>
      <c r="B629" s="6"/>
      <c r="C629" s="6"/>
      <c r="D629" s="6"/>
      <c r="E629" s="6"/>
      <c r="F629" s="6"/>
      <c r="G629" s="6"/>
      <c r="H629" s="7"/>
    </row>
    <row r="630" spans="1:8" ht="15" thickBot="1" x14ac:dyDescent="0.25">
      <c r="A630" s="8"/>
      <c r="B630" s="9"/>
      <c r="C630" s="9"/>
      <c r="D630" s="9"/>
      <c r="E630" s="9"/>
      <c r="F630" s="9"/>
      <c r="G630" s="9"/>
      <c r="H630" s="10"/>
    </row>
    <row r="631" spans="1:8" ht="16.5" x14ac:dyDescent="0.3">
      <c r="A631" s="15"/>
      <c r="B631" s="12"/>
      <c r="C631" s="12"/>
      <c r="D631" s="12"/>
      <c r="E631" s="92"/>
      <c r="F631" s="93"/>
      <c r="G631" s="93"/>
      <c r="H631" s="95"/>
    </row>
    <row r="632" spans="1:8" ht="16.5" x14ac:dyDescent="0.3">
      <c r="A632" s="11"/>
      <c r="B632" s="14"/>
      <c r="C632" s="12"/>
      <c r="D632" s="15"/>
      <c r="E632" s="14"/>
      <c r="F632" s="15"/>
      <c r="G632" s="14"/>
      <c r="H632" s="13"/>
    </row>
    <row r="633" spans="1:8" ht="15.75" x14ac:dyDescent="0.2">
      <c r="A633" s="16" t="s">
        <v>2</v>
      </c>
      <c r="B633" s="107" t="str">
        <f>'[1]PRESUPUESTO OFICIAL (Entidad)'!G68</f>
        <v>construccion cerramiento en malla eslabonada h=2,5m</v>
      </c>
      <c r="C633" s="108"/>
      <c r="D633" s="108"/>
      <c r="E633" s="108"/>
      <c r="F633" s="108"/>
      <c r="G633" s="19" t="s">
        <v>3</v>
      </c>
      <c r="H633" s="20" t="s">
        <v>139</v>
      </c>
    </row>
    <row r="634" spans="1:8" ht="16.5" x14ac:dyDescent="0.3">
      <c r="A634" s="11"/>
      <c r="B634" s="108"/>
      <c r="C634" s="108"/>
      <c r="D634" s="108"/>
      <c r="E634" s="108"/>
      <c r="F634" s="108"/>
      <c r="G634" s="19" t="s">
        <v>4</v>
      </c>
      <c r="H634" s="20" t="s">
        <v>5</v>
      </c>
    </row>
    <row r="637" spans="1:8" ht="17.25" thickBot="1" x14ac:dyDescent="0.35">
      <c r="A637" s="14" t="s">
        <v>6</v>
      </c>
      <c r="B637" s="14"/>
      <c r="C637" s="12"/>
      <c r="D637" s="12"/>
      <c r="E637" s="12"/>
      <c r="F637" s="12"/>
      <c r="G637" s="12"/>
      <c r="H637" s="13"/>
    </row>
    <row r="638" spans="1:8" ht="16.5" x14ac:dyDescent="0.3">
      <c r="A638" s="23" t="s">
        <v>7</v>
      </c>
      <c r="B638" s="24"/>
      <c r="C638" s="25"/>
      <c r="D638" s="26" t="s">
        <v>36</v>
      </c>
      <c r="E638" s="27" t="s">
        <v>9</v>
      </c>
      <c r="F638" s="26" t="s">
        <v>37</v>
      </c>
      <c r="G638" s="28" t="s">
        <v>11</v>
      </c>
      <c r="H638" s="29"/>
    </row>
    <row r="639" spans="1:8" ht="16.5" x14ac:dyDescent="0.3">
      <c r="A639" s="30" t="s">
        <v>140</v>
      </c>
      <c r="B639" s="31"/>
      <c r="C639" s="32"/>
      <c r="D639" s="69" t="s">
        <v>71</v>
      </c>
      <c r="E639" s="34">
        <f>[1]recursos!E33</f>
        <v>2000</v>
      </c>
      <c r="F639" s="41">
        <v>1</v>
      </c>
      <c r="G639" s="36">
        <f>+E639*F639</f>
        <v>2000</v>
      </c>
      <c r="H639" s="37"/>
    </row>
    <row r="640" spans="1:8" ht="16.5" x14ac:dyDescent="0.3">
      <c r="A640" s="38" t="str">
        <f>[1]recursos!B37</f>
        <v>EQUIPO DE SOLDADURA</v>
      </c>
      <c r="B640" s="39"/>
      <c r="C640" s="40"/>
      <c r="D640" s="69" t="s">
        <v>41</v>
      </c>
      <c r="E640" s="34">
        <f>[1]recursos!E37</f>
        <v>85000</v>
      </c>
      <c r="F640" s="41">
        <v>0.08</v>
      </c>
      <c r="G640" s="36">
        <f>+E640*F640</f>
        <v>6800</v>
      </c>
      <c r="H640" s="37"/>
    </row>
    <row r="641" spans="1:254" ht="16.5" x14ac:dyDescent="0.3">
      <c r="A641" s="38" t="str">
        <f>[1]recursos!B45</f>
        <v>COMPRESOR DE PINTURA</v>
      </c>
      <c r="B641" s="39"/>
      <c r="C641" s="40"/>
      <c r="D641" s="69" t="s">
        <v>41</v>
      </c>
      <c r="E641" s="34">
        <f>[1]recursos!E45</f>
        <v>110000</v>
      </c>
      <c r="F641" s="41">
        <v>0.04</v>
      </c>
      <c r="G641" s="36">
        <f>+E641*F641</f>
        <v>4400</v>
      </c>
      <c r="H641" s="37"/>
    </row>
    <row r="642" spans="1:254" ht="16.5" x14ac:dyDescent="0.3">
      <c r="A642" s="38"/>
      <c r="B642" s="39"/>
      <c r="C642" s="40"/>
      <c r="D642" s="69"/>
      <c r="E642" s="42"/>
      <c r="F642" s="41"/>
      <c r="G642" s="43"/>
      <c r="H642" s="37"/>
    </row>
    <row r="643" spans="1:254" ht="16.5" x14ac:dyDescent="0.3">
      <c r="A643" s="38"/>
      <c r="B643" s="39"/>
      <c r="C643" s="40"/>
      <c r="D643" s="69"/>
      <c r="E643" s="42"/>
      <c r="F643" s="41"/>
      <c r="G643" s="43"/>
      <c r="H643" s="37"/>
    </row>
    <row r="644" spans="1:254" ht="16.5" x14ac:dyDescent="0.3">
      <c r="A644" s="44" t="s">
        <v>14</v>
      </c>
      <c r="B644" s="45"/>
      <c r="C644" s="46"/>
      <c r="D644" s="69"/>
      <c r="E644" s="42"/>
      <c r="F644" s="47">
        <v>0.1</v>
      </c>
      <c r="G644" s="43">
        <f>F644*H676</f>
        <v>4489.4817500000008</v>
      </c>
      <c r="H644" s="37"/>
    </row>
    <row r="645" spans="1:254" ht="17.25" thickBot="1" x14ac:dyDescent="0.35">
      <c r="A645" s="48"/>
      <c r="B645" s="49"/>
      <c r="C645" s="50"/>
      <c r="D645" s="130"/>
      <c r="E645" s="51"/>
      <c r="F645" s="52"/>
      <c r="G645" s="53"/>
      <c r="H645" s="54"/>
    </row>
    <row r="646" spans="1:254" ht="17.25" thickBot="1" x14ac:dyDescent="0.35">
      <c r="A646" s="12"/>
      <c r="B646" s="12"/>
      <c r="C646" s="12"/>
      <c r="D646" s="12"/>
      <c r="E646" s="12"/>
      <c r="F646" s="12"/>
      <c r="G646" s="55" t="s">
        <v>15</v>
      </c>
      <c r="H646" s="56">
        <f>SUM(G639:G645)</f>
        <v>17689.481749999999</v>
      </c>
    </row>
    <row r="647" spans="1:254" ht="17.25" thickBot="1" x14ac:dyDescent="0.35">
      <c r="A647" s="14" t="s">
        <v>16</v>
      </c>
      <c r="B647" s="14"/>
      <c r="C647" s="12"/>
      <c r="D647" s="12"/>
      <c r="E647" s="12"/>
      <c r="F647" s="12"/>
      <c r="G647" s="12"/>
      <c r="H647" s="13"/>
    </row>
    <row r="648" spans="1:254" ht="16.5" x14ac:dyDescent="0.3">
      <c r="A648" s="57" t="s">
        <v>7</v>
      </c>
      <c r="B648" s="58"/>
      <c r="C648" s="59"/>
      <c r="D648" s="26" t="s">
        <v>8</v>
      </c>
      <c r="E648" s="26" t="s">
        <v>17</v>
      </c>
      <c r="F648" s="26" t="s">
        <v>10</v>
      </c>
      <c r="G648" s="60" t="s">
        <v>11</v>
      </c>
      <c r="H648" s="29"/>
    </row>
    <row r="649" spans="1:254" ht="16.5" x14ac:dyDescent="0.3">
      <c r="A649" s="61" t="s">
        <v>141</v>
      </c>
      <c r="B649" s="62"/>
      <c r="C649" s="63"/>
      <c r="D649" s="64" t="s">
        <v>93</v>
      </c>
      <c r="E649" s="65">
        <f>+[1]recursos!E73</f>
        <v>27171.67</v>
      </c>
      <c r="F649" s="66">
        <v>1.32</v>
      </c>
      <c r="G649" s="67">
        <f t="shared" ref="G649:G657" si="1">E649*F649</f>
        <v>35866.604399999997</v>
      </c>
      <c r="H649" s="37"/>
      <c r="I649" s="200"/>
      <c r="IM649" s="201"/>
      <c r="IN649" s="201"/>
      <c r="IO649" s="201"/>
      <c r="IP649" s="201"/>
      <c r="IQ649" s="201"/>
      <c r="IR649" s="201"/>
      <c r="IS649" s="201"/>
      <c r="IT649" s="201"/>
    </row>
    <row r="650" spans="1:254" ht="16.5" x14ac:dyDescent="0.3">
      <c r="A650" s="61" t="s">
        <v>142</v>
      </c>
      <c r="B650" s="62"/>
      <c r="C650" s="63"/>
      <c r="D650" s="64" t="s">
        <v>5</v>
      </c>
      <c r="E650" s="65">
        <f>+[1]recursos!E75</f>
        <v>22213.33</v>
      </c>
      <c r="F650" s="66">
        <v>1.05</v>
      </c>
      <c r="G650" s="67">
        <f t="shared" si="1"/>
        <v>23323.996500000001</v>
      </c>
      <c r="H650" s="37"/>
      <c r="I650" s="200"/>
      <c r="IM650" s="201"/>
      <c r="IN650" s="201"/>
      <c r="IO650" s="201"/>
      <c r="IP650" s="201"/>
      <c r="IQ650" s="201"/>
      <c r="IR650" s="201"/>
      <c r="IS650" s="201"/>
      <c r="IT650" s="201"/>
    </row>
    <row r="651" spans="1:254" ht="16.5" x14ac:dyDescent="0.3">
      <c r="A651" s="61" t="s">
        <v>143</v>
      </c>
      <c r="B651" s="62"/>
      <c r="C651" s="63"/>
      <c r="D651" s="64" t="s">
        <v>55</v>
      </c>
      <c r="E651" s="65">
        <f>+[1]recursos!E76</f>
        <v>16029.17</v>
      </c>
      <c r="F651" s="66">
        <v>3.2</v>
      </c>
      <c r="G651" s="67">
        <f t="shared" si="1"/>
        <v>51293.344000000005</v>
      </c>
      <c r="H651" s="37"/>
      <c r="I651" s="200"/>
      <c r="IM651" s="201"/>
      <c r="IN651" s="201"/>
      <c r="IO651" s="201"/>
      <c r="IP651" s="201"/>
      <c r="IQ651" s="201"/>
      <c r="IR651" s="201"/>
      <c r="IS651" s="201"/>
      <c r="IT651" s="201"/>
    </row>
    <row r="652" spans="1:254" ht="16.5" x14ac:dyDescent="0.3">
      <c r="A652" s="61" t="s">
        <v>144</v>
      </c>
      <c r="B652" s="62"/>
      <c r="C652" s="63"/>
      <c r="D652" s="64" t="s">
        <v>55</v>
      </c>
      <c r="E652" s="65">
        <f>+[1]recursos!E77</f>
        <v>2434.17</v>
      </c>
      <c r="F652" s="66">
        <v>1.8</v>
      </c>
      <c r="G652" s="67">
        <f t="shared" si="1"/>
        <v>4381.5060000000003</v>
      </c>
      <c r="H652" s="37"/>
      <c r="I652" s="200"/>
      <c r="IM652" s="201"/>
      <c r="IN652" s="201"/>
      <c r="IO652" s="201"/>
      <c r="IP652" s="201"/>
      <c r="IQ652" s="201"/>
      <c r="IR652" s="201"/>
      <c r="IS652" s="201"/>
      <c r="IT652" s="201"/>
    </row>
    <row r="653" spans="1:254" ht="16.5" x14ac:dyDescent="0.3">
      <c r="A653" s="61" t="s">
        <v>145</v>
      </c>
      <c r="B653" s="62"/>
      <c r="C653" s="63"/>
      <c r="D653" s="64" t="s">
        <v>59</v>
      </c>
      <c r="E653" s="65">
        <f>+[1]recursos!E78</f>
        <v>71875</v>
      </c>
      <c r="F653" s="66">
        <v>0.05</v>
      </c>
      <c r="G653" s="67">
        <f t="shared" si="1"/>
        <v>3593.75</v>
      </c>
      <c r="H653" s="37"/>
      <c r="I653" s="200"/>
      <c r="IM653" s="201"/>
      <c r="IN653" s="201"/>
      <c r="IO653" s="201"/>
      <c r="IP653" s="201"/>
      <c r="IQ653" s="201"/>
      <c r="IR653" s="201"/>
      <c r="IS653" s="201"/>
      <c r="IT653" s="201"/>
    </row>
    <row r="654" spans="1:254" ht="16.5" x14ac:dyDescent="0.3">
      <c r="A654" s="61" t="s">
        <v>146</v>
      </c>
      <c r="B654" s="62"/>
      <c r="C654" s="63"/>
      <c r="D654" s="64" t="s">
        <v>59</v>
      </c>
      <c r="E654" s="65">
        <f>+[1]recursos!E79</f>
        <v>86700.01</v>
      </c>
      <c r="F654" s="66">
        <v>0.04</v>
      </c>
      <c r="G654" s="67">
        <f t="shared" si="1"/>
        <v>3468.0003999999999</v>
      </c>
      <c r="H654" s="37"/>
      <c r="I654" s="200"/>
      <c r="IM654" s="201"/>
      <c r="IN654" s="201"/>
      <c r="IO654" s="201"/>
      <c r="IP654" s="201"/>
      <c r="IQ654" s="201"/>
      <c r="IR654" s="201"/>
      <c r="IS654" s="201"/>
      <c r="IT654" s="201"/>
    </row>
    <row r="655" spans="1:254" ht="16.5" x14ac:dyDescent="0.3">
      <c r="A655" s="61" t="s">
        <v>147</v>
      </c>
      <c r="B655" s="62"/>
      <c r="C655" s="63"/>
      <c r="D655" s="64" t="s">
        <v>94</v>
      </c>
      <c r="E655" s="65">
        <f>+[1]recursos!E80</f>
        <v>20031.669999999998</v>
      </c>
      <c r="F655" s="66">
        <v>0.05</v>
      </c>
      <c r="G655" s="67">
        <f t="shared" si="1"/>
        <v>1001.5835</v>
      </c>
      <c r="H655" s="37"/>
      <c r="I655" s="200"/>
      <c r="IM655" s="201"/>
      <c r="IN655" s="201"/>
      <c r="IO655" s="201"/>
      <c r="IP655" s="201"/>
      <c r="IQ655" s="201"/>
      <c r="IR655" s="201"/>
      <c r="IS655" s="201"/>
      <c r="IT655" s="201"/>
    </row>
    <row r="656" spans="1:254" ht="16.5" x14ac:dyDescent="0.3">
      <c r="A656" s="61" t="s">
        <v>148</v>
      </c>
      <c r="B656" s="62"/>
      <c r="C656" s="63"/>
      <c r="D656" s="64" t="s">
        <v>149</v>
      </c>
      <c r="E656" s="65">
        <f>+[1]recursos!E81</f>
        <v>19635</v>
      </c>
      <c r="F656" s="66">
        <v>0.03</v>
      </c>
      <c r="G656" s="67">
        <f t="shared" si="1"/>
        <v>589.04999999999995</v>
      </c>
      <c r="H656" s="37"/>
      <c r="I656" s="200"/>
      <c r="IM656" s="201"/>
      <c r="IN656" s="201"/>
      <c r="IO656" s="201"/>
      <c r="IP656" s="201"/>
      <c r="IQ656" s="201"/>
      <c r="IR656" s="201"/>
      <c r="IS656" s="201"/>
      <c r="IT656" s="201"/>
    </row>
    <row r="657" spans="1:254" ht="16.5" x14ac:dyDescent="0.3">
      <c r="A657" s="61" t="s">
        <v>150</v>
      </c>
      <c r="B657" s="62"/>
      <c r="C657" s="63"/>
      <c r="D657" s="64" t="s">
        <v>151</v>
      </c>
      <c r="E657" s="65">
        <f>+[1]recursos!E82</f>
        <v>22312.5</v>
      </c>
      <c r="F657" s="66">
        <v>1.2</v>
      </c>
      <c r="G657" s="67">
        <f t="shared" si="1"/>
        <v>26775</v>
      </c>
      <c r="H657" s="37"/>
      <c r="I657" s="200"/>
      <c r="IM657" s="201"/>
      <c r="IN657" s="201"/>
      <c r="IO657" s="201"/>
      <c r="IP657" s="201"/>
      <c r="IQ657" s="201"/>
      <c r="IR657" s="201"/>
      <c r="IS657" s="201"/>
      <c r="IT657" s="201"/>
    </row>
    <row r="658" spans="1:254" ht="16.5" x14ac:dyDescent="0.3">
      <c r="A658" s="61" t="s">
        <v>20</v>
      </c>
      <c r="B658" s="62"/>
      <c r="C658" s="63"/>
      <c r="D658" s="42"/>
      <c r="E658" s="42"/>
      <c r="F658" s="47">
        <v>0.05</v>
      </c>
      <c r="G658" s="75">
        <f>+F658*SUM(G649:G657)</f>
        <v>7514.6417400000009</v>
      </c>
      <c r="H658" s="37"/>
      <c r="I658" s="200"/>
      <c r="IM658" s="201"/>
      <c r="IN658" s="201"/>
      <c r="IO658" s="201"/>
      <c r="IP658" s="201"/>
      <c r="IQ658" s="201"/>
      <c r="IR658" s="201"/>
      <c r="IS658" s="201"/>
      <c r="IT658" s="201"/>
    </row>
    <row r="659" spans="1:254" ht="17.25" thickBot="1" x14ac:dyDescent="0.35">
      <c r="A659" s="76"/>
      <c r="B659" s="77"/>
      <c r="C659" s="78"/>
      <c r="D659" s="51"/>
      <c r="E659" s="51"/>
      <c r="F659" s="52"/>
      <c r="G659" s="79"/>
      <c r="H659" s="54"/>
    </row>
    <row r="660" spans="1:254" ht="17.25" thickBot="1" x14ac:dyDescent="0.35">
      <c r="A660" s="12"/>
      <c r="B660" s="12"/>
      <c r="C660" s="12"/>
      <c r="D660" s="12"/>
      <c r="E660" s="12"/>
      <c r="F660" s="12"/>
      <c r="G660" s="55" t="s">
        <v>15</v>
      </c>
      <c r="H660" s="56">
        <f>SUM(G649:G658)</f>
        <v>157807.47654</v>
      </c>
    </row>
    <row r="661" spans="1:254" ht="17.25" thickBot="1" x14ac:dyDescent="0.35">
      <c r="A661" s="14" t="s">
        <v>21</v>
      </c>
      <c r="B661" s="14"/>
      <c r="C661" s="12"/>
      <c r="D661" s="12"/>
      <c r="E661" s="12"/>
      <c r="F661" s="12"/>
      <c r="G661" s="12"/>
      <c r="H661" s="13"/>
    </row>
    <row r="662" spans="1:254" ht="16.5" x14ac:dyDescent="0.3">
      <c r="A662" s="23" t="s">
        <v>22</v>
      </c>
      <c r="B662" s="25"/>
      <c r="C662" s="26" t="s">
        <v>23</v>
      </c>
      <c r="D662" s="26" t="s">
        <v>24</v>
      </c>
      <c r="E662" s="26" t="s">
        <v>25</v>
      </c>
      <c r="F662" s="26" t="s">
        <v>26</v>
      </c>
      <c r="G662" s="28" t="s">
        <v>11</v>
      </c>
      <c r="H662" s="29"/>
    </row>
    <row r="663" spans="1:254" ht="16.5" x14ac:dyDescent="0.3">
      <c r="A663" s="61" t="s">
        <v>152</v>
      </c>
      <c r="B663" s="63"/>
      <c r="C663" s="132"/>
      <c r="D663" s="133"/>
      <c r="E663" s="133">
        <v>0.6</v>
      </c>
      <c r="F663" s="134">
        <v>1900</v>
      </c>
      <c r="G663" s="135">
        <f>E663*F663</f>
        <v>1140</v>
      </c>
      <c r="H663" s="37"/>
    </row>
    <row r="664" spans="1:254" ht="16.5" x14ac:dyDescent="0.3">
      <c r="A664" s="61"/>
      <c r="B664" s="63"/>
      <c r="C664" s="80"/>
      <c r="D664" s="81"/>
      <c r="E664" s="81"/>
      <c r="F664" s="82"/>
      <c r="G664" s="135"/>
      <c r="H664" s="37"/>
    </row>
    <row r="665" spans="1:254" ht="16.5" x14ac:dyDescent="0.3">
      <c r="A665" s="61"/>
      <c r="B665" s="63"/>
      <c r="C665" s="80"/>
      <c r="D665" s="81"/>
      <c r="E665" s="81"/>
      <c r="F665" s="80"/>
      <c r="G665" s="41"/>
      <c r="H665" s="37"/>
    </row>
    <row r="666" spans="1:254" ht="16.5" x14ac:dyDescent="0.3">
      <c r="A666" s="61"/>
      <c r="B666" s="63"/>
      <c r="C666" s="83"/>
      <c r="D666" s="64"/>
      <c r="E666" s="84"/>
      <c r="F666" s="41"/>
      <c r="G666" s="41"/>
      <c r="H666" s="37"/>
    </row>
    <row r="667" spans="1:254" ht="17.25" thickBot="1" x14ac:dyDescent="0.35">
      <c r="A667" s="48"/>
      <c r="B667" s="50"/>
      <c r="C667" s="50"/>
      <c r="D667" s="50"/>
      <c r="E667" s="50"/>
      <c r="F667" s="50"/>
      <c r="G667" s="85"/>
      <c r="H667" s="37"/>
    </row>
    <row r="668" spans="1:254" ht="17.25" thickBot="1" x14ac:dyDescent="0.35">
      <c r="A668" s="12"/>
      <c r="B668" s="12"/>
      <c r="C668" s="12"/>
      <c r="D668" s="12"/>
      <c r="E668" s="12"/>
      <c r="F668" s="12"/>
      <c r="G668" s="55" t="s">
        <v>15</v>
      </c>
      <c r="H668" s="56">
        <f>SUM(G663:G667)</f>
        <v>1140</v>
      </c>
    </row>
    <row r="669" spans="1:254" ht="17.25" thickBot="1" x14ac:dyDescent="0.35">
      <c r="A669" s="14" t="s">
        <v>27</v>
      </c>
      <c r="B669" s="14"/>
      <c r="C669" s="12"/>
      <c r="D669" s="12"/>
      <c r="E669" s="12"/>
      <c r="F669" s="12"/>
      <c r="G669" s="12"/>
      <c r="H669" s="13"/>
    </row>
    <row r="670" spans="1:254" ht="16.5" x14ac:dyDescent="0.3">
      <c r="A670" s="86" t="s">
        <v>28</v>
      </c>
      <c r="B670" s="26"/>
      <c r="C670" s="26" t="s">
        <v>53</v>
      </c>
      <c r="D670" s="26" t="s">
        <v>30</v>
      </c>
      <c r="E670" s="27" t="s">
        <v>39</v>
      </c>
      <c r="F670" s="87" t="s">
        <v>37</v>
      </c>
      <c r="G670" s="60" t="s">
        <v>11</v>
      </c>
      <c r="H670" s="29"/>
    </row>
    <row r="671" spans="1:254" ht="16.5" x14ac:dyDescent="0.3">
      <c r="A671" s="61" t="str">
        <f>'[1]MANO DE OBRA'!C17</f>
        <v>CUADRILLA DE CONSTRUCCIÓN 1X1</v>
      </c>
      <c r="B671" s="63"/>
      <c r="C671" s="88">
        <f>'[1]MANO DE OBRA'!I17</f>
        <v>118625</v>
      </c>
      <c r="D671" s="89">
        <v>0.89229999999999998</v>
      </c>
      <c r="E671" s="65">
        <f>(100%+D671)*C671</f>
        <v>224474.08750000002</v>
      </c>
      <c r="F671" s="80">
        <v>9</v>
      </c>
      <c r="G671" s="36">
        <f>E671/F671</f>
        <v>24941.56527777778</v>
      </c>
      <c r="H671" s="37"/>
    </row>
    <row r="672" spans="1:254" ht="16.5" x14ac:dyDescent="0.3">
      <c r="A672" s="61" t="str">
        <f>'[1]MANO DE OBRA'!C45</f>
        <v xml:space="preserve">Oficial de especialidad </v>
      </c>
      <c r="B672" s="63"/>
      <c r="C672" s="88">
        <f>'[1]MANO DE OBRA'!I45</f>
        <v>94900</v>
      </c>
      <c r="D672" s="89">
        <v>0.89229999999999998</v>
      </c>
      <c r="E672" s="65">
        <f>(100%+D672)*C672</f>
        <v>179579.27000000002</v>
      </c>
      <c r="F672" s="80">
        <v>9</v>
      </c>
      <c r="G672" s="36">
        <f>E672/F672</f>
        <v>19953.252222222225</v>
      </c>
      <c r="H672" s="37"/>
    </row>
    <row r="673" spans="1:8" ht="16.5" x14ac:dyDescent="0.3">
      <c r="A673" s="61"/>
      <c r="B673" s="63"/>
      <c r="C673" s="114"/>
      <c r="D673" s="64"/>
      <c r="E673" s="114"/>
      <c r="F673" s="41"/>
      <c r="G673" s="75"/>
      <c r="H673" s="37"/>
    </row>
    <row r="674" spans="1:8" ht="16.5" x14ac:dyDescent="0.3">
      <c r="A674" s="61"/>
      <c r="B674" s="63"/>
      <c r="C674" s="114"/>
      <c r="D674" s="64"/>
      <c r="E674" s="114"/>
      <c r="F674" s="41"/>
      <c r="G674" s="75"/>
      <c r="H674" s="37"/>
    </row>
    <row r="675" spans="1:8" ht="17.25" thickBot="1" x14ac:dyDescent="0.35">
      <c r="A675" s="76"/>
      <c r="B675" s="78"/>
      <c r="C675" s="78"/>
      <c r="D675" s="78"/>
      <c r="E675" s="78"/>
      <c r="F675" s="78"/>
      <c r="G675" s="77"/>
      <c r="H675" s="54"/>
    </row>
    <row r="676" spans="1:8" ht="17.25" thickBot="1" x14ac:dyDescent="0.35">
      <c r="A676" s="12"/>
      <c r="B676" s="12"/>
      <c r="C676" s="12"/>
      <c r="D676" s="12"/>
      <c r="E676" s="12"/>
      <c r="F676" s="12"/>
      <c r="G676" s="55" t="s">
        <v>15</v>
      </c>
      <c r="H676" s="56">
        <f>SUM(G671:G675)</f>
        <v>44894.817500000005</v>
      </c>
    </row>
    <row r="677" spans="1:8" ht="15" thickBot="1" x14ac:dyDescent="0.25"/>
    <row r="678" spans="1:8" ht="17.25" thickBot="1" x14ac:dyDescent="0.35">
      <c r="A678" s="12"/>
      <c r="B678" s="12"/>
      <c r="C678" s="12"/>
      <c r="D678" s="12"/>
      <c r="E678" s="92" t="s">
        <v>31</v>
      </c>
      <c r="F678" s="93"/>
      <c r="G678" s="93"/>
      <c r="H678" s="106">
        <f>ROUND((H646+H660+H668+H676),0)</f>
        <v>221532</v>
      </c>
    </row>
    <row r="682" spans="1:8" ht="16.5" x14ac:dyDescent="0.3">
      <c r="A682" s="11"/>
      <c r="B682" s="12"/>
      <c r="C682" s="12"/>
      <c r="D682" s="12"/>
      <c r="E682" s="12"/>
      <c r="F682" s="12"/>
      <c r="G682" s="12"/>
      <c r="H682" s="13"/>
    </row>
    <row r="683" spans="1:8" ht="16.5" x14ac:dyDescent="0.3">
      <c r="A683" s="11"/>
      <c r="B683" s="12"/>
      <c r="C683" s="12"/>
      <c r="D683" s="12"/>
      <c r="E683" s="12"/>
      <c r="F683" s="12"/>
      <c r="G683" s="12"/>
      <c r="H683" s="13"/>
    </row>
    <row r="684" spans="1:8" ht="17.25" thickBot="1" x14ac:dyDescent="0.35">
      <c r="A684" s="11"/>
      <c r="B684" s="12"/>
      <c r="C684" s="12"/>
      <c r="D684" s="12"/>
      <c r="E684" s="12"/>
      <c r="F684" s="12"/>
      <c r="G684" s="12"/>
      <c r="H684" s="13"/>
    </row>
    <row r="685" spans="1:8" x14ac:dyDescent="0.2">
      <c r="A685" s="5" t="s">
        <v>1</v>
      </c>
      <c r="B685" s="6"/>
      <c r="C685" s="6"/>
      <c r="D685" s="6"/>
      <c r="E685" s="6"/>
      <c r="F685" s="6"/>
      <c r="G685" s="6"/>
      <c r="H685" s="7"/>
    </row>
    <row r="686" spans="1:8" ht="15" thickBot="1" x14ac:dyDescent="0.25">
      <c r="A686" s="8"/>
      <c r="B686" s="9"/>
      <c r="C686" s="9"/>
      <c r="D686" s="9"/>
      <c r="E686" s="9"/>
      <c r="F686" s="9"/>
      <c r="G686" s="9"/>
      <c r="H686" s="10"/>
    </row>
    <row r="687" spans="1:8" ht="16.5" x14ac:dyDescent="0.3">
      <c r="A687" s="15"/>
      <c r="B687" s="12"/>
      <c r="C687" s="12"/>
      <c r="D687" s="12"/>
      <c r="E687" s="92"/>
      <c r="F687" s="93"/>
      <c r="G687" s="93"/>
      <c r="H687" s="95"/>
    </row>
    <row r="688" spans="1:8" ht="16.5" x14ac:dyDescent="0.3">
      <c r="A688" s="11"/>
      <c r="B688" s="14"/>
      <c r="C688" s="12"/>
      <c r="D688" s="15"/>
      <c r="E688" s="14"/>
      <c r="F688" s="15"/>
      <c r="G688" s="14"/>
      <c r="H688" s="13"/>
    </row>
    <row r="689" spans="1:8" ht="15.75" x14ac:dyDescent="0.2">
      <c r="A689" s="16" t="s">
        <v>2</v>
      </c>
      <c r="B689" s="107" t="str">
        <f>'[1]PRESUPUESTO OFICIAL (Entidad)'!G69</f>
        <v>suministro e instalacion de porton para  acceso</v>
      </c>
      <c r="C689" s="108"/>
      <c r="D689" s="108"/>
      <c r="E689" s="108"/>
      <c r="F689" s="108"/>
      <c r="G689" s="19" t="s">
        <v>3</v>
      </c>
      <c r="H689" s="20" t="s">
        <v>153</v>
      </c>
    </row>
    <row r="690" spans="1:8" ht="16.5" x14ac:dyDescent="0.3">
      <c r="A690" s="11"/>
      <c r="B690" s="108"/>
      <c r="C690" s="108"/>
      <c r="D690" s="108"/>
      <c r="E690" s="108"/>
      <c r="F690" s="108"/>
      <c r="G690" s="19" t="s">
        <v>4</v>
      </c>
      <c r="H690" s="20" t="s">
        <v>65</v>
      </c>
    </row>
    <row r="691" spans="1:8" ht="16.5" x14ac:dyDescent="0.3">
      <c r="A691" s="14"/>
      <c r="B691" s="14"/>
      <c r="C691" s="12"/>
      <c r="D691" s="14"/>
      <c r="E691" s="14"/>
      <c r="F691" s="14"/>
      <c r="G691" s="14"/>
      <c r="H691" s="13"/>
    </row>
    <row r="692" spans="1:8" ht="17.25" thickBot="1" x14ac:dyDescent="0.35">
      <c r="A692" s="14" t="s">
        <v>6</v>
      </c>
      <c r="B692" s="14"/>
      <c r="C692" s="12"/>
      <c r="D692" s="12"/>
      <c r="E692" s="12"/>
      <c r="F692" s="12"/>
      <c r="G692" s="12"/>
      <c r="H692" s="13"/>
    </row>
    <row r="693" spans="1:8" ht="16.5" x14ac:dyDescent="0.3">
      <c r="A693" s="23" t="s">
        <v>7</v>
      </c>
      <c r="B693" s="24"/>
      <c r="C693" s="25"/>
      <c r="D693" s="26" t="s">
        <v>36</v>
      </c>
      <c r="E693" s="27" t="s">
        <v>9</v>
      </c>
      <c r="F693" s="26" t="s">
        <v>37</v>
      </c>
      <c r="G693" s="28" t="s">
        <v>11</v>
      </c>
      <c r="H693" s="29"/>
    </row>
    <row r="694" spans="1:8" ht="16.5" x14ac:dyDescent="0.3">
      <c r="A694" s="30" t="s">
        <v>140</v>
      </c>
      <c r="B694" s="31"/>
      <c r="C694" s="32"/>
      <c r="D694" s="69" t="s">
        <v>71</v>
      </c>
      <c r="E694" s="34">
        <v>2000</v>
      </c>
      <c r="F694" s="41">
        <f>+F726</f>
        <v>0.75</v>
      </c>
      <c r="G694" s="36">
        <f>+E694*F694</f>
        <v>1500</v>
      </c>
      <c r="H694" s="37"/>
    </row>
    <row r="695" spans="1:8" ht="16.5" x14ac:dyDescent="0.3">
      <c r="A695" s="38" t="s">
        <v>154</v>
      </c>
      <c r="B695" s="39"/>
      <c r="C695" s="40"/>
      <c r="D695" s="69" t="s">
        <v>71</v>
      </c>
      <c r="E695" s="34">
        <v>650</v>
      </c>
      <c r="F695" s="41">
        <f>+F694</f>
        <v>0.75</v>
      </c>
      <c r="G695" s="36">
        <f>+E695*F695</f>
        <v>487.5</v>
      </c>
      <c r="H695" s="37"/>
    </row>
    <row r="696" spans="1:8" ht="16.5" x14ac:dyDescent="0.3">
      <c r="A696" s="38"/>
      <c r="B696" s="39"/>
      <c r="C696" s="40"/>
      <c r="D696" s="69"/>
      <c r="E696" s="42"/>
      <c r="F696" s="41"/>
      <c r="G696" s="43"/>
      <c r="H696" s="37"/>
    </row>
    <row r="697" spans="1:8" ht="16.5" x14ac:dyDescent="0.3">
      <c r="A697" s="38"/>
      <c r="B697" s="39"/>
      <c r="C697" s="40"/>
      <c r="D697" s="69"/>
      <c r="E697" s="42"/>
      <c r="F697" s="41"/>
      <c r="G697" s="43"/>
      <c r="H697" s="37"/>
    </row>
    <row r="698" spans="1:8" ht="16.5" x14ac:dyDescent="0.3">
      <c r="A698" s="38"/>
      <c r="B698" s="39"/>
      <c r="C698" s="40"/>
      <c r="D698" s="69"/>
      <c r="E698" s="42"/>
      <c r="F698" s="41"/>
      <c r="G698" s="43"/>
      <c r="H698" s="37"/>
    </row>
    <row r="699" spans="1:8" ht="16.5" x14ac:dyDescent="0.3">
      <c r="A699" s="44" t="s">
        <v>14</v>
      </c>
      <c r="B699" s="45"/>
      <c r="C699" s="46"/>
      <c r="D699" s="69"/>
      <c r="E699" s="42"/>
      <c r="F699" s="47">
        <v>0.1</v>
      </c>
      <c r="G699" s="43">
        <f>F699*H731</f>
        <v>53873.78100000001</v>
      </c>
      <c r="H699" s="37"/>
    </row>
    <row r="700" spans="1:8" ht="17.25" thickBot="1" x14ac:dyDescent="0.35">
      <c r="A700" s="48"/>
      <c r="B700" s="49"/>
      <c r="C700" s="50"/>
      <c r="D700" s="130"/>
      <c r="E700" s="51"/>
      <c r="F700" s="52"/>
      <c r="G700" s="53"/>
      <c r="H700" s="54"/>
    </row>
    <row r="701" spans="1:8" ht="17.25" thickBot="1" x14ac:dyDescent="0.35">
      <c r="A701" s="12"/>
      <c r="B701" s="12"/>
      <c r="C701" s="12"/>
      <c r="D701" s="12"/>
      <c r="E701" s="12"/>
      <c r="F701" s="12"/>
      <c r="G701" s="55" t="s">
        <v>15</v>
      </c>
      <c r="H701" s="56">
        <f>SUM(G694:G700)</f>
        <v>55861.28100000001</v>
      </c>
    </row>
    <row r="702" spans="1:8" ht="17.25" thickBot="1" x14ac:dyDescent="0.35">
      <c r="A702" s="14" t="s">
        <v>16</v>
      </c>
      <c r="B702" s="14"/>
      <c r="C702" s="12"/>
      <c r="D702" s="12"/>
      <c r="E702" s="12"/>
      <c r="F702" s="12"/>
      <c r="G702" s="12"/>
      <c r="H702" s="13"/>
    </row>
    <row r="703" spans="1:8" ht="16.5" x14ac:dyDescent="0.3">
      <c r="A703" s="57" t="s">
        <v>7</v>
      </c>
      <c r="B703" s="58"/>
      <c r="C703" s="59"/>
      <c r="D703" s="26" t="s">
        <v>8</v>
      </c>
      <c r="E703" s="26" t="s">
        <v>17</v>
      </c>
      <c r="F703" s="26" t="s">
        <v>10</v>
      </c>
      <c r="G703" s="60" t="s">
        <v>11</v>
      </c>
      <c r="H703" s="29"/>
    </row>
    <row r="704" spans="1:8" ht="16.5" x14ac:dyDescent="0.3">
      <c r="A704" s="61" t="s">
        <v>141</v>
      </c>
      <c r="B704" s="62"/>
      <c r="C704" s="63"/>
      <c r="D704" s="64" t="s">
        <v>55</v>
      </c>
      <c r="E704" s="65">
        <f>[1]recursos!E73</f>
        <v>27171.67</v>
      </c>
      <c r="F704" s="66">
        <f>2.5*2+1.2*3</f>
        <v>8.6</v>
      </c>
      <c r="G704" s="67">
        <f t="shared" ref="G704:G712" si="2">E704*F704</f>
        <v>233676.36199999996</v>
      </c>
      <c r="H704" s="37"/>
    </row>
    <row r="705" spans="1:8" ht="16.5" x14ac:dyDescent="0.3">
      <c r="A705" s="61" t="s">
        <v>142</v>
      </c>
      <c r="B705" s="62"/>
      <c r="C705" s="63"/>
      <c r="D705" s="64" t="s">
        <v>5</v>
      </c>
      <c r="E705" s="65">
        <f>[1]recursos!E75</f>
        <v>22213.33</v>
      </c>
      <c r="F705" s="66">
        <f>1.2*2.5</f>
        <v>3</v>
      </c>
      <c r="G705" s="67">
        <f t="shared" si="2"/>
        <v>66639.990000000005</v>
      </c>
      <c r="H705" s="37"/>
    </row>
    <row r="706" spans="1:8" ht="16.5" x14ac:dyDescent="0.3">
      <c r="A706" s="61" t="s">
        <v>143</v>
      </c>
      <c r="B706" s="62"/>
      <c r="C706" s="63"/>
      <c r="D706" s="64" t="s">
        <v>55</v>
      </c>
      <c r="E706" s="65">
        <f>[1]recursos!E76</f>
        <v>16029.17</v>
      </c>
      <c r="F706" s="66">
        <f>1.5*2</f>
        <v>3</v>
      </c>
      <c r="G706" s="67">
        <f t="shared" si="2"/>
        <v>48087.51</v>
      </c>
      <c r="H706" s="37"/>
    </row>
    <row r="707" spans="1:8" ht="16.5" x14ac:dyDescent="0.3">
      <c r="A707" s="61" t="s">
        <v>144</v>
      </c>
      <c r="B707" s="62"/>
      <c r="C707" s="63"/>
      <c r="D707" s="64" t="s">
        <v>55</v>
      </c>
      <c r="E707" s="65">
        <f>[1]recursos!E77</f>
        <v>2434.17</v>
      </c>
      <c r="F707" s="66">
        <f>+F704</f>
        <v>8.6</v>
      </c>
      <c r="G707" s="67">
        <f t="shared" si="2"/>
        <v>20933.862000000001</v>
      </c>
      <c r="H707" s="37"/>
    </row>
    <row r="708" spans="1:8" ht="16.5" x14ac:dyDescent="0.3">
      <c r="A708" s="61" t="s">
        <v>145</v>
      </c>
      <c r="B708" s="62"/>
      <c r="C708" s="63"/>
      <c r="D708" s="64" t="s">
        <v>59</v>
      </c>
      <c r="E708" s="65">
        <f>[1]recursos!E78</f>
        <v>71875</v>
      </c>
      <c r="F708" s="66">
        <v>0.8</v>
      </c>
      <c r="G708" s="67">
        <f t="shared" si="2"/>
        <v>57500</v>
      </c>
      <c r="H708" s="37"/>
    </row>
    <row r="709" spans="1:8" ht="16.5" x14ac:dyDescent="0.3">
      <c r="A709" s="61" t="s">
        <v>146</v>
      </c>
      <c r="B709" s="62"/>
      <c r="C709" s="63"/>
      <c r="D709" s="64" t="s">
        <v>59</v>
      </c>
      <c r="E709" s="65">
        <f>[1]recursos!E79</f>
        <v>86700.01</v>
      </c>
      <c r="F709" s="66">
        <v>0.8</v>
      </c>
      <c r="G709" s="67">
        <f t="shared" si="2"/>
        <v>69360.008000000002</v>
      </c>
      <c r="H709" s="37"/>
    </row>
    <row r="710" spans="1:8" ht="16.5" x14ac:dyDescent="0.3">
      <c r="A710" s="61" t="s">
        <v>147</v>
      </c>
      <c r="B710" s="62"/>
      <c r="C710" s="63"/>
      <c r="D710" s="64" t="s">
        <v>94</v>
      </c>
      <c r="E710" s="65">
        <f>[1]recursos!E80</f>
        <v>20031.669999999998</v>
      </c>
      <c r="F710" s="66">
        <v>5</v>
      </c>
      <c r="G710" s="67">
        <f t="shared" si="2"/>
        <v>100158.34999999999</v>
      </c>
      <c r="H710" s="37"/>
    </row>
    <row r="711" spans="1:8" ht="16.5" x14ac:dyDescent="0.3">
      <c r="A711" s="61" t="s">
        <v>148</v>
      </c>
      <c r="B711" s="62"/>
      <c r="C711" s="63"/>
      <c r="D711" s="64" t="s">
        <v>149</v>
      </c>
      <c r="E711" s="65">
        <f>[1]recursos!E81</f>
        <v>19635</v>
      </c>
      <c r="F711" s="66">
        <v>0.3</v>
      </c>
      <c r="G711" s="67">
        <f t="shared" si="2"/>
        <v>5890.5</v>
      </c>
      <c r="H711" s="37"/>
    </row>
    <row r="712" spans="1:8" ht="16.5" x14ac:dyDescent="0.3">
      <c r="A712" s="61" t="s">
        <v>150</v>
      </c>
      <c r="B712" s="62"/>
      <c r="C712" s="63"/>
      <c r="D712" s="64" t="s">
        <v>151</v>
      </c>
      <c r="E712" s="65">
        <f>[1]recursos!E82</f>
        <v>22312.5</v>
      </c>
      <c r="F712" s="66">
        <v>3.5</v>
      </c>
      <c r="G712" s="67">
        <f t="shared" si="2"/>
        <v>78093.75</v>
      </c>
      <c r="H712" s="37"/>
    </row>
    <row r="713" spans="1:8" ht="16.5" x14ac:dyDescent="0.3">
      <c r="A713" s="61" t="s">
        <v>20</v>
      </c>
      <c r="B713" s="62"/>
      <c r="C713" s="63"/>
      <c r="D713" s="42"/>
      <c r="E713" s="42"/>
      <c r="F713" s="47">
        <v>0.05</v>
      </c>
      <c r="G713" s="75">
        <f>+F713*SUM(G704:G712)</f>
        <v>34017.016599999995</v>
      </c>
      <c r="H713" s="37"/>
    </row>
    <row r="714" spans="1:8" ht="17.25" thickBot="1" x14ac:dyDescent="0.35">
      <c r="A714" s="76"/>
      <c r="B714" s="77"/>
      <c r="C714" s="78"/>
      <c r="D714" s="51"/>
      <c r="E714" s="51"/>
      <c r="F714" s="52"/>
      <c r="G714" s="79"/>
      <c r="H714" s="54"/>
    </row>
    <row r="715" spans="1:8" ht="17.25" thickBot="1" x14ac:dyDescent="0.35">
      <c r="A715" s="12"/>
      <c r="B715" s="12"/>
      <c r="C715" s="12"/>
      <c r="D715" s="12"/>
      <c r="E715" s="12"/>
      <c r="F715" s="12"/>
      <c r="G715" s="55" t="s">
        <v>15</v>
      </c>
      <c r="H715" s="56">
        <f>SUM(G704:G714)</f>
        <v>714357.34859999991</v>
      </c>
    </row>
    <row r="716" spans="1:8" ht="17.25" thickBot="1" x14ac:dyDescent="0.35">
      <c r="A716" s="14" t="s">
        <v>21</v>
      </c>
      <c r="B716" s="14"/>
      <c r="C716" s="12"/>
      <c r="D716" s="12"/>
      <c r="E716" s="12"/>
      <c r="F716" s="12"/>
      <c r="G716" s="12"/>
      <c r="H716" s="13"/>
    </row>
    <row r="717" spans="1:8" ht="16.5" x14ac:dyDescent="0.3">
      <c r="A717" s="23" t="s">
        <v>22</v>
      </c>
      <c r="B717" s="25"/>
      <c r="C717" s="26" t="s">
        <v>23</v>
      </c>
      <c r="D717" s="26" t="s">
        <v>24</v>
      </c>
      <c r="E717" s="26" t="s">
        <v>25</v>
      </c>
      <c r="F717" s="26" t="s">
        <v>26</v>
      </c>
      <c r="G717" s="28" t="s">
        <v>11</v>
      </c>
      <c r="H717" s="29"/>
    </row>
    <row r="718" spans="1:8" ht="16.5" x14ac:dyDescent="0.3">
      <c r="A718" s="61"/>
      <c r="B718" s="63"/>
      <c r="C718" s="132"/>
      <c r="D718" s="133"/>
      <c r="E718" s="133"/>
      <c r="F718" s="134"/>
      <c r="G718" s="135">
        <f>E718*F718</f>
        <v>0</v>
      </c>
      <c r="H718" s="37"/>
    </row>
    <row r="719" spans="1:8" ht="16.5" x14ac:dyDescent="0.3">
      <c r="A719" s="61"/>
      <c r="B719" s="63"/>
      <c r="C719" s="80"/>
      <c r="D719" s="81"/>
      <c r="E719" s="81"/>
      <c r="F719" s="82"/>
      <c r="G719" s="65"/>
      <c r="H719" s="37"/>
    </row>
    <row r="720" spans="1:8" ht="16.5" x14ac:dyDescent="0.3">
      <c r="A720" s="61"/>
      <c r="B720" s="63"/>
      <c r="C720" s="80"/>
      <c r="D720" s="81"/>
      <c r="E720" s="81"/>
      <c r="F720" s="80"/>
      <c r="G720" s="41"/>
      <c r="H720" s="37"/>
    </row>
    <row r="721" spans="1:8" ht="16.5" x14ac:dyDescent="0.3">
      <c r="A721" s="61"/>
      <c r="B721" s="63"/>
      <c r="C721" s="83"/>
      <c r="D721" s="64"/>
      <c r="E721" s="84"/>
      <c r="F721" s="41"/>
      <c r="G721" s="41"/>
      <c r="H721" s="37"/>
    </row>
    <row r="722" spans="1:8" ht="17.25" thickBot="1" x14ac:dyDescent="0.35">
      <c r="A722" s="48"/>
      <c r="B722" s="50"/>
      <c r="C722" s="50"/>
      <c r="D722" s="50"/>
      <c r="E722" s="50"/>
      <c r="F722" s="50"/>
      <c r="G722" s="85"/>
      <c r="H722" s="37"/>
    </row>
    <row r="723" spans="1:8" ht="17.25" thickBot="1" x14ac:dyDescent="0.35">
      <c r="A723" s="12"/>
      <c r="B723" s="12"/>
      <c r="C723" s="12"/>
      <c r="D723" s="12"/>
      <c r="E723" s="12"/>
      <c r="F723" s="12"/>
      <c r="G723" s="55" t="s">
        <v>15</v>
      </c>
      <c r="H723" s="56">
        <f>SUM(G718:G722)</f>
        <v>0</v>
      </c>
    </row>
    <row r="724" spans="1:8" ht="17.25" thickBot="1" x14ac:dyDescent="0.35">
      <c r="A724" s="14" t="s">
        <v>27</v>
      </c>
      <c r="B724" s="14"/>
      <c r="C724" s="12"/>
      <c r="D724" s="12"/>
      <c r="E724" s="12"/>
      <c r="F724" s="12"/>
      <c r="G724" s="12"/>
      <c r="H724" s="13"/>
    </row>
    <row r="725" spans="1:8" ht="16.5" x14ac:dyDescent="0.3">
      <c r="A725" s="86" t="s">
        <v>28</v>
      </c>
      <c r="B725" s="26"/>
      <c r="C725" s="26" t="s">
        <v>53</v>
      </c>
      <c r="D725" s="26" t="s">
        <v>30</v>
      </c>
      <c r="E725" s="27" t="s">
        <v>39</v>
      </c>
      <c r="F725" s="87" t="s">
        <v>37</v>
      </c>
      <c r="G725" s="60" t="s">
        <v>11</v>
      </c>
      <c r="H725" s="29"/>
    </row>
    <row r="726" spans="1:8" ht="16.5" x14ac:dyDescent="0.3">
      <c r="A726" s="61" t="str">
        <f>'[1]MANO DE OBRA'!C17</f>
        <v>CUADRILLA DE CONSTRUCCIÓN 1X1</v>
      </c>
      <c r="B726" s="63"/>
      <c r="C726" s="88">
        <f>'[1]MANO DE OBRA'!I17</f>
        <v>118625</v>
      </c>
      <c r="D726" s="89">
        <v>0.89229999999999998</v>
      </c>
      <c r="E726" s="65">
        <f>(100%+D726)*C726</f>
        <v>224474.08750000002</v>
      </c>
      <c r="F726" s="80">
        <v>0.75</v>
      </c>
      <c r="G726" s="36">
        <f>E726/F726</f>
        <v>299298.78333333338</v>
      </c>
      <c r="H726" s="37"/>
    </row>
    <row r="727" spans="1:8" ht="16.5" x14ac:dyDescent="0.3">
      <c r="A727" s="61" t="str">
        <f>'[1]MANO DE OBRA'!C45</f>
        <v xml:space="preserve">Oficial de especialidad </v>
      </c>
      <c r="B727" s="63"/>
      <c r="C727" s="88">
        <f>'[1]MANO DE OBRA'!I45</f>
        <v>94900</v>
      </c>
      <c r="D727" s="89">
        <v>0.89229999999999998</v>
      </c>
      <c r="E727" s="65">
        <f>(100%+D727)*C727</f>
        <v>179579.27000000002</v>
      </c>
      <c r="F727" s="80">
        <v>0.75</v>
      </c>
      <c r="G727" s="36">
        <f>E727/F727</f>
        <v>239439.0266666667</v>
      </c>
      <c r="H727" s="37"/>
    </row>
    <row r="728" spans="1:8" ht="16.5" x14ac:dyDescent="0.3">
      <c r="A728" s="61"/>
      <c r="B728" s="63"/>
      <c r="C728" s="114"/>
      <c r="D728" s="64"/>
      <c r="E728" s="114"/>
      <c r="F728" s="41"/>
      <c r="G728" s="75"/>
      <c r="H728" s="37"/>
    </row>
    <row r="729" spans="1:8" ht="16.5" x14ac:dyDescent="0.3">
      <c r="A729" s="61"/>
      <c r="B729" s="63"/>
      <c r="C729" s="114"/>
      <c r="D729" s="64"/>
      <c r="E729" s="114"/>
      <c r="F729" s="41"/>
      <c r="G729" s="75"/>
      <c r="H729" s="37"/>
    </row>
    <row r="730" spans="1:8" ht="17.25" thickBot="1" x14ac:dyDescent="0.35">
      <c r="A730" s="76"/>
      <c r="B730" s="78"/>
      <c r="C730" s="78"/>
      <c r="D730" s="78"/>
      <c r="E730" s="78"/>
      <c r="F730" s="78"/>
      <c r="G730" s="77"/>
      <c r="H730" s="54"/>
    </row>
    <row r="731" spans="1:8" ht="17.25" thickBot="1" x14ac:dyDescent="0.35">
      <c r="A731" s="12"/>
      <c r="B731" s="12"/>
      <c r="C731" s="12"/>
      <c r="D731" s="12"/>
      <c r="E731" s="12"/>
      <c r="F731" s="12"/>
      <c r="G731" s="55" t="s">
        <v>15</v>
      </c>
      <c r="H731" s="56">
        <f>SUM(G726:G730)</f>
        <v>538737.81000000006</v>
      </c>
    </row>
    <row r="732" spans="1:8" ht="17.25" thickBot="1" x14ac:dyDescent="0.35">
      <c r="A732" s="12"/>
      <c r="B732" s="12"/>
      <c r="C732" s="12"/>
      <c r="D732" s="12"/>
      <c r="E732" s="12"/>
      <c r="F732" s="12"/>
      <c r="G732" s="91"/>
      <c r="H732" s="13"/>
    </row>
    <row r="733" spans="1:8" ht="17.25" thickBot="1" x14ac:dyDescent="0.35">
      <c r="A733" s="12"/>
      <c r="B733" s="12"/>
      <c r="C733" s="12"/>
      <c r="D733" s="12"/>
      <c r="E733" s="92" t="s">
        <v>31</v>
      </c>
      <c r="F733" s="93"/>
      <c r="G733" s="93"/>
      <c r="H733" s="170">
        <f>ROUND((H701+H715+H723+H731),0)</f>
        <v>1308956</v>
      </c>
    </row>
    <row r="734" spans="1:8" ht="16.5" x14ac:dyDescent="0.3">
      <c r="A734" s="15"/>
      <c r="B734" s="12"/>
      <c r="C734" s="12"/>
      <c r="D734" s="12"/>
      <c r="E734" s="92"/>
      <c r="F734" s="93"/>
      <c r="G734" s="93"/>
      <c r="H734" s="95"/>
    </row>
    <row r="735" spans="1:8" ht="16.5" x14ac:dyDescent="0.3">
      <c r="A735" s="15"/>
      <c r="B735" s="12"/>
      <c r="C735" s="12"/>
      <c r="D735" s="12"/>
      <c r="E735" s="92"/>
      <c r="F735" s="93"/>
      <c r="G735" s="93"/>
      <c r="H735" s="95"/>
    </row>
    <row r="736" spans="1:8" ht="16.5" x14ac:dyDescent="0.3">
      <c r="A736" s="15"/>
      <c r="B736" s="12"/>
      <c r="C736" s="12"/>
      <c r="D736" s="12"/>
      <c r="E736" s="92"/>
      <c r="F736" s="93"/>
      <c r="G736" s="93"/>
      <c r="H736" s="95"/>
    </row>
    <row r="737" spans="1:8" ht="16.5" x14ac:dyDescent="0.3">
      <c r="A737" s="15"/>
      <c r="B737" s="12"/>
      <c r="C737" s="12"/>
      <c r="D737" s="12"/>
      <c r="E737" s="92"/>
      <c r="F737" s="93"/>
      <c r="G737" s="93"/>
      <c r="H737" s="95"/>
    </row>
    <row r="738" spans="1:8" ht="17.25" thickBot="1" x14ac:dyDescent="0.35">
      <c r="A738" s="15"/>
      <c r="B738" s="12"/>
      <c r="C738" s="12"/>
      <c r="D738" s="12"/>
      <c r="E738" s="92"/>
      <c r="F738" s="93"/>
      <c r="G738" s="93"/>
      <c r="H738" s="95"/>
    </row>
    <row r="739" spans="1:8" x14ac:dyDescent="0.2">
      <c r="A739" s="5" t="s">
        <v>1</v>
      </c>
      <c r="B739" s="6"/>
      <c r="C739" s="6"/>
      <c r="D739" s="6"/>
      <c r="E739" s="6"/>
      <c r="F739" s="6"/>
      <c r="G739" s="6"/>
      <c r="H739" s="7"/>
    </row>
    <row r="740" spans="1:8" ht="15" thickBot="1" x14ac:dyDescent="0.25">
      <c r="A740" s="8"/>
      <c r="B740" s="9"/>
      <c r="C740" s="9"/>
      <c r="D740" s="9"/>
      <c r="E740" s="9"/>
      <c r="F740" s="9"/>
      <c r="G740" s="9"/>
      <c r="H740" s="10"/>
    </row>
    <row r="741" spans="1:8" ht="16.5" x14ac:dyDescent="0.3">
      <c r="A741" s="11"/>
      <c r="B741" s="12"/>
      <c r="C741" s="12"/>
      <c r="D741" s="12"/>
      <c r="E741" s="12"/>
      <c r="F741" s="12"/>
      <c r="G741" s="12"/>
      <c r="H741" s="13"/>
    </row>
    <row r="742" spans="1:8" ht="16.5" x14ac:dyDescent="0.3">
      <c r="A742" s="11"/>
      <c r="B742" s="14"/>
      <c r="C742" s="12"/>
      <c r="D742" s="15"/>
      <c r="E742" s="14"/>
      <c r="F742" s="15"/>
      <c r="G742" s="14"/>
      <c r="H742" s="13"/>
    </row>
    <row r="743" spans="1:8" ht="16.5" customHeight="1" x14ac:dyDescent="0.2">
      <c r="A743" s="202" t="s">
        <v>43</v>
      </c>
      <c r="B743" s="107" t="str">
        <f>+'[1]PRESUPUESTO OFICIAL (Entidad)'!$G$70</f>
        <v>Porterias en tuberia de presion de 4" según reglamentacion FIFA</v>
      </c>
      <c r="C743" s="108"/>
      <c r="D743" s="108"/>
      <c r="E743" s="108"/>
      <c r="F743" s="108"/>
      <c r="G743" s="19" t="s">
        <v>3</v>
      </c>
      <c r="H743" s="20">
        <f>+'[1]PRESUPUESTO OFICIAL (Entidad)'!$C$70</f>
        <v>6.16</v>
      </c>
    </row>
    <row r="744" spans="1:8" ht="16.5" x14ac:dyDescent="0.3">
      <c r="A744" s="11"/>
      <c r="B744" s="108"/>
      <c r="C744" s="108"/>
      <c r="D744" s="108"/>
      <c r="E744" s="108"/>
      <c r="F744" s="108"/>
      <c r="G744" s="19" t="s">
        <v>4</v>
      </c>
      <c r="H744" s="20" t="s">
        <v>65</v>
      </c>
    </row>
    <row r="745" spans="1:8" ht="16.5" x14ac:dyDescent="0.3">
      <c r="A745" s="11"/>
      <c r="B745" s="112"/>
      <c r="C745" s="112"/>
      <c r="D745" s="112"/>
      <c r="E745" s="112"/>
      <c r="F745" s="112"/>
      <c r="G745" s="14"/>
      <c r="H745" s="22"/>
    </row>
    <row r="746" spans="1:8" ht="16.5" x14ac:dyDescent="0.3">
      <c r="A746" s="11"/>
      <c r="B746" s="112"/>
      <c r="C746" s="112"/>
      <c r="D746" s="112"/>
      <c r="E746" s="112"/>
      <c r="F746" s="112"/>
      <c r="G746" s="14"/>
      <c r="H746" s="22"/>
    </row>
    <row r="747" spans="1:8" ht="16.5" x14ac:dyDescent="0.3">
      <c r="A747" s="14"/>
      <c r="B747" s="14"/>
      <c r="C747" s="12"/>
      <c r="D747" s="14"/>
      <c r="E747" s="14"/>
      <c r="F747" s="14"/>
      <c r="G747" s="14"/>
      <c r="H747" s="13"/>
    </row>
    <row r="748" spans="1:8" ht="17.25" thickBot="1" x14ac:dyDescent="0.35">
      <c r="A748" s="14" t="s">
        <v>6</v>
      </c>
      <c r="B748" s="14"/>
      <c r="C748" s="12"/>
      <c r="D748" s="12"/>
      <c r="E748" s="12"/>
      <c r="F748" s="12"/>
      <c r="G748" s="12"/>
      <c r="H748" s="13"/>
    </row>
    <row r="749" spans="1:8" ht="16.5" x14ac:dyDescent="0.3">
      <c r="A749" s="23" t="s">
        <v>7</v>
      </c>
      <c r="B749" s="24"/>
      <c r="C749" s="25"/>
      <c r="D749" s="26" t="s">
        <v>36</v>
      </c>
      <c r="E749" s="27" t="s">
        <v>9</v>
      </c>
      <c r="F749" s="26" t="s">
        <v>37</v>
      </c>
      <c r="G749" s="28" t="s">
        <v>11</v>
      </c>
      <c r="H749" s="29"/>
    </row>
    <row r="750" spans="1:8" ht="16.5" x14ac:dyDescent="0.3">
      <c r="A750" s="30" t="s">
        <v>140</v>
      </c>
      <c r="B750" s="31"/>
      <c r="C750" s="32"/>
      <c r="D750" s="69" t="s">
        <v>71</v>
      </c>
      <c r="E750" s="34">
        <v>2000</v>
      </c>
      <c r="F750" s="41">
        <f>+F780</f>
        <v>0.75</v>
      </c>
      <c r="G750" s="36">
        <f>+E750*F750</f>
        <v>1500</v>
      </c>
      <c r="H750" s="37"/>
    </row>
    <row r="751" spans="1:8" ht="16.5" x14ac:dyDescent="0.3">
      <c r="A751" s="38" t="s">
        <v>154</v>
      </c>
      <c r="B751" s="39"/>
      <c r="C751" s="40"/>
      <c r="D751" s="69" t="s">
        <v>71</v>
      </c>
      <c r="E751" s="34">
        <v>650</v>
      </c>
      <c r="F751" s="41">
        <f>+F750</f>
        <v>0.75</v>
      </c>
      <c r="G751" s="36">
        <f>+E751*F751</f>
        <v>487.5</v>
      </c>
      <c r="H751" s="37"/>
    </row>
    <row r="752" spans="1:8" ht="16.5" x14ac:dyDescent="0.3">
      <c r="A752" s="38"/>
      <c r="B752" s="39"/>
      <c r="C752" s="40"/>
      <c r="D752" s="69"/>
      <c r="E752" s="42"/>
      <c r="F752" s="41"/>
      <c r="G752" s="43"/>
      <c r="H752" s="37"/>
    </row>
    <row r="753" spans="1:8" ht="16.5" x14ac:dyDescent="0.3">
      <c r="A753" s="38"/>
      <c r="B753" s="39"/>
      <c r="C753" s="40"/>
      <c r="D753" s="69"/>
      <c r="E753" s="42"/>
      <c r="F753" s="41"/>
      <c r="G753" s="43"/>
      <c r="H753" s="37"/>
    </row>
    <row r="754" spans="1:8" ht="16.5" x14ac:dyDescent="0.3">
      <c r="A754" s="38"/>
      <c r="B754" s="39"/>
      <c r="C754" s="40"/>
      <c r="D754" s="69"/>
      <c r="E754" s="42"/>
      <c r="F754" s="41"/>
      <c r="G754" s="43"/>
      <c r="H754" s="37"/>
    </row>
    <row r="755" spans="1:8" ht="16.5" x14ac:dyDescent="0.3">
      <c r="A755" s="44" t="s">
        <v>14</v>
      </c>
      <c r="B755" s="45"/>
      <c r="C755" s="46"/>
      <c r="D755" s="69"/>
      <c r="E755" s="42"/>
      <c r="F755" s="47">
        <v>0.1</v>
      </c>
      <c r="G755" s="43">
        <f>F755*H785</f>
        <v>35915.854000000007</v>
      </c>
      <c r="H755" s="37"/>
    </row>
    <row r="756" spans="1:8" ht="17.25" thickBot="1" x14ac:dyDescent="0.35">
      <c r="A756" s="48"/>
      <c r="B756" s="49"/>
      <c r="C756" s="50"/>
      <c r="D756" s="130"/>
      <c r="E756" s="51"/>
      <c r="F756" s="52"/>
      <c r="G756" s="53"/>
      <c r="H756" s="54"/>
    </row>
    <row r="757" spans="1:8" ht="17.25" thickBot="1" x14ac:dyDescent="0.35">
      <c r="A757" s="12"/>
      <c r="B757" s="12"/>
      <c r="C757" s="12"/>
      <c r="D757" s="12"/>
      <c r="E757" s="12"/>
      <c r="F757" s="12"/>
      <c r="G757" s="55" t="s">
        <v>15</v>
      </c>
      <c r="H757" s="56">
        <f>SUM(G750:G756)</f>
        <v>37903.354000000007</v>
      </c>
    </row>
    <row r="758" spans="1:8" ht="17.25" thickBot="1" x14ac:dyDescent="0.35">
      <c r="A758" s="14" t="s">
        <v>16</v>
      </c>
      <c r="B758" s="14"/>
      <c r="C758" s="12"/>
      <c r="D758" s="12"/>
      <c r="E758" s="12"/>
      <c r="F758" s="12"/>
      <c r="G758" s="12"/>
      <c r="H758" s="13"/>
    </row>
    <row r="759" spans="1:8" ht="16.5" x14ac:dyDescent="0.3">
      <c r="A759" s="57" t="s">
        <v>7</v>
      </c>
      <c r="B759" s="58"/>
      <c r="C759" s="59"/>
      <c r="D759" s="26" t="s">
        <v>8</v>
      </c>
      <c r="E759" s="26" t="s">
        <v>17</v>
      </c>
      <c r="F759" s="26" t="s">
        <v>10</v>
      </c>
      <c r="G759" s="60" t="s">
        <v>11</v>
      </c>
      <c r="H759" s="29"/>
    </row>
    <row r="760" spans="1:8" ht="16.5" x14ac:dyDescent="0.3">
      <c r="A760" s="160" t="s">
        <v>155</v>
      </c>
      <c r="B760" s="161"/>
      <c r="C760" s="162"/>
      <c r="D760" s="64" t="s">
        <v>65</v>
      </c>
      <c r="E760" s="65">
        <f>+[1]recursos!E83</f>
        <v>4650000</v>
      </c>
      <c r="F760" s="66">
        <v>1</v>
      </c>
      <c r="G760" s="67">
        <f>E760*F760</f>
        <v>4650000</v>
      </c>
      <c r="H760" s="37"/>
    </row>
    <row r="761" spans="1:8" ht="16.5" x14ac:dyDescent="0.3">
      <c r="A761" s="61" t="s">
        <v>156</v>
      </c>
      <c r="B761" s="62"/>
      <c r="C761" s="63"/>
      <c r="D761" s="64" t="s">
        <v>33</v>
      </c>
      <c r="E761" s="65">
        <f>'[1]APUS BASICOS'!H47</f>
        <v>653660</v>
      </c>
      <c r="F761" s="66">
        <f>0.4*0.4*0.5*2</f>
        <v>0.16000000000000003</v>
      </c>
      <c r="G761" s="67">
        <f>E761*F761</f>
        <v>104585.60000000002</v>
      </c>
      <c r="H761" s="37"/>
    </row>
    <row r="762" spans="1:8" ht="16.5" x14ac:dyDescent="0.3">
      <c r="A762" s="61"/>
      <c r="B762" s="62"/>
      <c r="C762" s="63"/>
      <c r="D762" s="64"/>
      <c r="E762" s="65"/>
      <c r="F762" s="66"/>
      <c r="G762" s="67"/>
      <c r="H762" s="37"/>
    </row>
    <row r="763" spans="1:8" ht="16.5" x14ac:dyDescent="0.3">
      <c r="A763" s="61"/>
      <c r="B763" s="62"/>
      <c r="C763" s="63"/>
      <c r="D763" s="64"/>
      <c r="E763" s="65"/>
      <c r="F763" s="66"/>
      <c r="G763" s="67"/>
      <c r="H763" s="37"/>
    </row>
    <row r="764" spans="1:8" ht="16.5" x14ac:dyDescent="0.3">
      <c r="A764" s="61"/>
      <c r="B764" s="62"/>
      <c r="C764" s="63"/>
      <c r="D764" s="64"/>
      <c r="E764" s="65"/>
      <c r="F764" s="66"/>
      <c r="G764" s="67"/>
      <c r="H764" s="37"/>
    </row>
    <row r="765" spans="1:8" ht="16.5" x14ac:dyDescent="0.3">
      <c r="A765" s="61"/>
      <c r="B765" s="62"/>
      <c r="C765" s="63"/>
      <c r="D765" s="64"/>
      <c r="E765" s="65"/>
      <c r="F765" s="66"/>
      <c r="G765" s="67"/>
      <c r="H765" s="37"/>
    </row>
    <row r="766" spans="1:8" ht="16.5" x14ac:dyDescent="0.3">
      <c r="A766" s="61"/>
      <c r="B766" s="62"/>
      <c r="C766" s="63"/>
      <c r="D766" s="64"/>
      <c r="E766" s="65"/>
      <c r="F766" s="66"/>
      <c r="G766" s="67"/>
      <c r="H766" s="37"/>
    </row>
    <row r="767" spans="1:8" ht="16.5" x14ac:dyDescent="0.3">
      <c r="A767" s="61" t="s">
        <v>20</v>
      </c>
      <c r="B767" s="62"/>
      <c r="C767" s="63"/>
      <c r="D767" s="42"/>
      <c r="E767" s="42"/>
      <c r="F767" s="47"/>
      <c r="G767" s="75"/>
      <c r="H767" s="37"/>
    </row>
    <row r="768" spans="1:8" ht="17.25" thickBot="1" x14ac:dyDescent="0.35">
      <c r="A768" s="76"/>
      <c r="B768" s="77"/>
      <c r="C768" s="78"/>
      <c r="D768" s="51"/>
      <c r="E768" s="51"/>
      <c r="F768" s="52"/>
      <c r="G768" s="79"/>
      <c r="H768" s="54"/>
    </row>
    <row r="769" spans="1:8" ht="17.25" thickBot="1" x14ac:dyDescent="0.35">
      <c r="A769" s="12"/>
      <c r="B769" s="12"/>
      <c r="C769" s="12"/>
      <c r="D769" s="12"/>
      <c r="E769" s="12"/>
      <c r="F769" s="12"/>
      <c r="G769" s="55" t="s">
        <v>15</v>
      </c>
      <c r="H769" s="56">
        <f>SUM(G760:G768)</f>
        <v>4754585.5999999996</v>
      </c>
    </row>
    <row r="770" spans="1:8" ht="17.25" thickBot="1" x14ac:dyDescent="0.35">
      <c r="A770" s="14" t="s">
        <v>21</v>
      </c>
      <c r="B770" s="14"/>
      <c r="C770" s="12"/>
      <c r="D770" s="12"/>
      <c r="E770" s="12"/>
      <c r="F770" s="12"/>
      <c r="G770" s="12"/>
      <c r="H770" s="13"/>
    </row>
    <row r="771" spans="1:8" ht="16.5" x14ac:dyDescent="0.3">
      <c r="A771" s="23" t="s">
        <v>22</v>
      </c>
      <c r="B771" s="25"/>
      <c r="C771" s="26" t="s">
        <v>23</v>
      </c>
      <c r="D771" s="26" t="s">
        <v>24</v>
      </c>
      <c r="E771" s="26" t="s">
        <v>25</v>
      </c>
      <c r="F771" s="26" t="s">
        <v>26</v>
      </c>
      <c r="G771" s="28" t="s">
        <v>11</v>
      </c>
      <c r="H771" s="29"/>
    </row>
    <row r="772" spans="1:8" ht="16.5" x14ac:dyDescent="0.3">
      <c r="A772" s="61"/>
      <c r="B772" s="63"/>
      <c r="C772" s="132"/>
      <c r="D772" s="133"/>
      <c r="E772" s="133"/>
      <c r="F772" s="134"/>
      <c r="G772" s="135">
        <f>E772*F772</f>
        <v>0</v>
      </c>
      <c r="H772" s="37"/>
    </row>
    <row r="773" spans="1:8" ht="16.5" x14ac:dyDescent="0.3">
      <c r="A773" s="61"/>
      <c r="B773" s="63"/>
      <c r="C773" s="80"/>
      <c r="D773" s="81"/>
      <c r="E773" s="81"/>
      <c r="F773" s="82"/>
      <c r="G773" s="65"/>
      <c r="H773" s="37"/>
    </row>
    <row r="774" spans="1:8" ht="16.5" x14ac:dyDescent="0.3">
      <c r="A774" s="61"/>
      <c r="B774" s="63"/>
      <c r="C774" s="80"/>
      <c r="D774" s="81"/>
      <c r="E774" s="81"/>
      <c r="F774" s="80"/>
      <c r="G774" s="41"/>
      <c r="H774" s="37"/>
    </row>
    <row r="775" spans="1:8" ht="16.5" x14ac:dyDescent="0.3">
      <c r="A775" s="61"/>
      <c r="B775" s="63"/>
      <c r="C775" s="83"/>
      <c r="D775" s="64"/>
      <c r="E775" s="84"/>
      <c r="F775" s="41"/>
      <c r="G775" s="41"/>
      <c r="H775" s="37"/>
    </row>
    <row r="776" spans="1:8" ht="17.25" thickBot="1" x14ac:dyDescent="0.35">
      <c r="A776" s="48"/>
      <c r="B776" s="50"/>
      <c r="C776" s="50"/>
      <c r="D776" s="50"/>
      <c r="E776" s="50"/>
      <c r="F776" s="50"/>
      <c r="G776" s="85"/>
      <c r="H776" s="37"/>
    </row>
    <row r="777" spans="1:8" ht="17.25" thickBot="1" x14ac:dyDescent="0.35">
      <c r="A777" s="12"/>
      <c r="B777" s="12"/>
      <c r="C777" s="12"/>
      <c r="D777" s="12"/>
      <c r="E777" s="12"/>
      <c r="F777" s="12"/>
      <c r="G777" s="55" t="s">
        <v>15</v>
      </c>
      <c r="H777" s="56">
        <f>SUM(G772:G776)</f>
        <v>0</v>
      </c>
    </row>
    <row r="778" spans="1:8" ht="17.25" thickBot="1" x14ac:dyDescent="0.35">
      <c r="A778" s="14" t="s">
        <v>27</v>
      </c>
      <c r="B778" s="14"/>
      <c r="C778" s="12"/>
      <c r="D778" s="12"/>
      <c r="E778" s="12"/>
      <c r="F778" s="12"/>
      <c r="G778" s="12"/>
      <c r="H778" s="13"/>
    </row>
    <row r="779" spans="1:8" ht="16.5" x14ac:dyDescent="0.3">
      <c r="A779" s="86" t="s">
        <v>28</v>
      </c>
      <c r="B779" s="26"/>
      <c r="C779" s="26" t="s">
        <v>53</v>
      </c>
      <c r="D779" s="26" t="s">
        <v>30</v>
      </c>
      <c r="E779" s="27" t="s">
        <v>39</v>
      </c>
      <c r="F779" s="87" t="s">
        <v>37</v>
      </c>
      <c r="G779" s="60" t="s">
        <v>11</v>
      </c>
      <c r="H779" s="29"/>
    </row>
    <row r="780" spans="1:8" ht="16.5" x14ac:dyDescent="0.3">
      <c r="A780" s="61" t="str">
        <f>'[1]MANO DE OBRA'!C13</f>
        <v>CUADRILLA DE CONSTRUCCIÓN 0X1</v>
      </c>
      <c r="B780" s="63"/>
      <c r="C780" s="88">
        <f>'[1]MANO DE OBRA'!I13</f>
        <v>47450</v>
      </c>
      <c r="D780" s="89">
        <v>0.89229999999999998</v>
      </c>
      <c r="E780" s="65">
        <f>(100%+D780)*C780</f>
        <v>89789.635000000009</v>
      </c>
      <c r="F780" s="80">
        <v>0.75</v>
      </c>
      <c r="G780" s="36">
        <f>E780/F780</f>
        <v>119719.51333333335</v>
      </c>
      <c r="H780" s="37"/>
    </row>
    <row r="781" spans="1:8" ht="16.5" x14ac:dyDescent="0.3">
      <c r="A781" s="61" t="str">
        <f>'[1]MANO DE OBRA'!C45</f>
        <v xml:space="preserve">Oficial de especialidad </v>
      </c>
      <c r="B781" s="63"/>
      <c r="C781" s="88">
        <f>'[1]MANO DE OBRA'!I45</f>
        <v>94900</v>
      </c>
      <c r="D781" s="89">
        <v>0.89229999999999998</v>
      </c>
      <c r="E781" s="65">
        <f>(100%+D781)*C781</f>
        <v>179579.27000000002</v>
      </c>
      <c r="F781" s="80">
        <v>0.75</v>
      </c>
      <c r="G781" s="36">
        <f>E781/F781</f>
        <v>239439.0266666667</v>
      </c>
      <c r="H781" s="37"/>
    </row>
    <row r="782" spans="1:8" ht="16.5" x14ac:dyDescent="0.3">
      <c r="A782" s="61"/>
      <c r="B782" s="63"/>
      <c r="C782" s="114"/>
      <c r="D782" s="64"/>
      <c r="E782" s="114"/>
      <c r="F782" s="41"/>
      <c r="G782" s="75"/>
      <c r="H782" s="37"/>
    </row>
    <row r="783" spans="1:8" ht="16.5" x14ac:dyDescent="0.3">
      <c r="A783" s="61"/>
      <c r="B783" s="63"/>
      <c r="C783" s="114"/>
      <c r="D783" s="64"/>
      <c r="E783" s="114"/>
      <c r="F783" s="41"/>
      <c r="G783" s="75"/>
      <c r="H783" s="37"/>
    </row>
    <row r="784" spans="1:8" ht="17.25" thickBot="1" x14ac:dyDescent="0.35">
      <c r="A784" s="76"/>
      <c r="B784" s="78"/>
      <c r="C784" s="78"/>
      <c r="D784" s="78"/>
      <c r="E784" s="78"/>
      <c r="F784" s="78"/>
      <c r="G784" s="77"/>
      <c r="H784" s="54"/>
    </row>
    <row r="785" spans="1:8" ht="17.25" thickBot="1" x14ac:dyDescent="0.35">
      <c r="A785" s="12"/>
      <c r="B785" s="12"/>
      <c r="C785" s="12"/>
      <c r="D785" s="12"/>
      <c r="E785" s="12"/>
      <c r="F785" s="12"/>
      <c r="G785" s="55" t="s">
        <v>15</v>
      </c>
      <c r="H785" s="56">
        <f>SUM(G780:G784)</f>
        <v>359158.54000000004</v>
      </c>
    </row>
    <row r="786" spans="1:8" ht="17.25" thickBot="1" x14ac:dyDescent="0.35">
      <c r="A786" s="12"/>
      <c r="B786" s="12"/>
      <c r="C786" s="12"/>
      <c r="D786" s="12"/>
      <c r="E786" s="12"/>
      <c r="F786" s="12"/>
      <c r="G786" s="91"/>
      <c r="H786" s="13"/>
    </row>
    <row r="787" spans="1:8" ht="17.25" thickBot="1" x14ac:dyDescent="0.35">
      <c r="A787" s="12"/>
      <c r="B787" s="12"/>
      <c r="C787" s="12"/>
      <c r="D787" s="12"/>
      <c r="E787" s="92" t="s">
        <v>31</v>
      </c>
      <c r="F787" s="93"/>
      <c r="G787" s="93"/>
      <c r="H787" s="170">
        <f>ROUND((H757+H769+H777+H785),0)</f>
        <v>5151647</v>
      </c>
    </row>
    <row r="792" spans="1:8" ht="15" thickBot="1" x14ac:dyDescent="0.25"/>
    <row r="793" spans="1:8" x14ac:dyDescent="0.2">
      <c r="A793" s="5" t="s">
        <v>1</v>
      </c>
      <c r="B793" s="6"/>
      <c r="C793" s="6"/>
      <c r="D793" s="6"/>
      <c r="E793" s="6"/>
      <c r="F793" s="6"/>
      <c r="G793" s="6"/>
      <c r="H793" s="7"/>
    </row>
    <row r="794" spans="1:8" ht="15" thickBot="1" x14ac:dyDescent="0.25">
      <c r="A794" s="8"/>
      <c r="B794" s="9"/>
      <c r="C794" s="9"/>
      <c r="D794" s="9"/>
      <c r="E794" s="9"/>
      <c r="F794" s="9"/>
      <c r="G794" s="9"/>
      <c r="H794" s="10"/>
    </row>
    <row r="795" spans="1:8" ht="16.5" x14ac:dyDescent="0.3">
      <c r="A795" s="11"/>
      <c r="B795" s="12"/>
      <c r="C795" s="12"/>
      <c r="D795" s="12"/>
      <c r="E795" s="12"/>
      <c r="F795" s="12"/>
      <c r="G795" s="12"/>
      <c r="H795" s="13"/>
    </row>
    <row r="796" spans="1:8" ht="16.5" x14ac:dyDescent="0.3">
      <c r="A796" s="11"/>
      <c r="B796" s="14"/>
      <c r="C796" s="12"/>
      <c r="D796" s="15"/>
      <c r="E796" s="14"/>
      <c r="F796" s="15"/>
      <c r="G796" s="14"/>
      <c r="H796" s="13"/>
    </row>
    <row r="797" spans="1:8" ht="15.75" x14ac:dyDescent="0.2">
      <c r="A797" s="16" t="s">
        <v>43</v>
      </c>
      <c r="B797" s="107" t="str">
        <f>'[1]PRESUPUESTO OFICIAL (Entidad)'!G71</f>
        <v>Retiro de material sobrante</v>
      </c>
      <c r="C797" s="108"/>
      <c r="D797" s="108"/>
      <c r="E797" s="108"/>
      <c r="F797" s="108"/>
      <c r="G797" s="99" t="s">
        <v>3</v>
      </c>
      <c r="H797" s="20" t="s">
        <v>157</v>
      </c>
    </row>
    <row r="798" spans="1:8" ht="16.5" x14ac:dyDescent="0.3">
      <c r="A798" s="11"/>
      <c r="B798" s="108"/>
      <c r="C798" s="108"/>
      <c r="D798" s="108"/>
      <c r="E798" s="108"/>
      <c r="F798" s="108"/>
      <c r="G798" s="99" t="s">
        <v>4</v>
      </c>
      <c r="H798" s="20" t="s">
        <v>33</v>
      </c>
    </row>
    <row r="799" spans="1:8" ht="16.5" x14ac:dyDescent="0.3">
      <c r="A799" s="14"/>
      <c r="B799" s="14"/>
      <c r="C799" s="12"/>
      <c r="D799" s="14"/>
      <c r="E799" s="14"/>
      <c r="F799" s="14"/>
      <c r="G799" s="14"/>
      <c r="H799" s="13"/>
    </row>
    <row r="800" spans="1:8" ht="17.25" thickBot="1" x14ac:dyDescent="0.35">
      <c r="A800" s="14" t="s">
        <v>6</v>
      </c>
      <c r="B800" s="14"/>
      <c r="C800" s="12"/>
      <c r="D800" s="12"/>
      <c r="E800" s="12"/>
      <c r="F800" s="12"/>
      <c r="G800" s="12"/>
      <c r="H800" s="13"/>
    </row>
    <row r="801" spans="1:8" ht="16.5" x14ac:dyDescent="0.3">
      <c r="A801" s="23" t="s">
        <v>7</v>
      </c>
      <c r="B801" s="24"/>
      <c r="C801" s="25"/>
      <c r="D801" s="26" t="s">
        <v>36</v>
      </c>
      <c r="E801" s="27" t="s">
        <v>44</v>
      </c>
      <c r="F801" s="26" t="s">
        <v>37</v>
      </c>
      <c r="G801" s="28" t="s">
        <v>11</v>
      </c>
      <c r="H801" s="29"/>
    </row>
    <row r="802" spans="1:8" ht="16.5" x14ac:dyDescent="0.3">
      <c r="A802" s="30" t="str">
        <f>[1]recursos!B10</f>
        <v>VOLQUETA 6 M3</v>
      </c>
      <c r="B802" s="31"/>
      <c r="C802" s="32"/>
      <c r="D802" s="33" t="s">
        <v>158</v>
      </c>
      <c r="E802" s="34">
        <f>[1]recursos!E10</f>
        <v>180000</v>
      </c>
      <c r="F802" s="80">
        <v>0.19</v>
      </c>
      <c r="G802" s="36">
        <f>+E802*F802</f>
        <v>34200</v>
      </c>
      <c r="H802" s="37"/>
    </row>
    <row r="803" spans="1:8" ht="16.5" x14ac:dyDescent="0.3">
      <c r="A803" s="38"/>
      <c r="B803" s="39"/>
      <c r="C803" s="40"/>
      <c r="D803" s="33"/>
      <c r="E803" s="34"/>
      <c r="F803" s="41"/>
      <c r="G803" s="36"/>
      <c r="H803" s="37"/>
    </row>
    <row r="804" spans="1:8" ht="16.5" x14ac:dyDescent="0.3">
      <c r="A804" s="113"/>
      <c r="B804" s="39"/>
      <c r="C804" s="40"/>
      <c r="D804" s="42"/>
      <c r="E804" s="42"/>
      <c r="F804" s="41"/>
      <c r="G804" s="43"/>
      <c r="H804" s="37"/>
    </row>
    <row r="805" spans="1:8" ht="16.5" x14ac:dyDescent="0.3">
      <c r="A805" s="113"/>
      <c r="B805" s="39"/>
      <c r="C805" s="40"/>
      <c r="D805" s="42"/>
      <c r="E805" s="42"/>
      <c r="F805" s="41"/>
      <c r="G805" s="43"/>
      <c r="H805" s="37"/>
    </row>
    <row r="806" spans="1:8" ht="16.5" x14ac:dyDescent="0.3">
      <c r="A806" s="113"/>
      <c r="B806" s="39"/>
      <c r="C806" s="40"/>
      <c r="D806" s="42"/>
      <c r="E806" s="42"/>
      <c r="F806" s="41"/>
      <c r="G806" s="43"/>
      <c r="H806" s="37"/>
    </row>
    <row r="807" spans="1:8" ht="16.5" x14ac:dyDescent="0.3">
      <c r="A807" s="44" t="s">
        <v>14</v>
      </c>
      <c r="B807" s="45"/>
      <c r="C807" s="46"/>
      <c r="D807" s="42"/>
      <c r="E807" s="42"/>
      <c r="F807" s="47"/>
      <c r="G807" s="43"/>
      <c r="H807" s="37"/>
    </row>
    <row r="808" spans="1:8" ht="17.25" thickBot="1" x14ac:dyDescent="0.35">
      <c r="A808" s="48"/>
      <c r="B808" s="49"/>
      <c r="C808" s="50"/>
      <c r="D808" s="51"/>
      <c r="E808" s="51"/>
      <c r="F808" s="52"/>
      <c r="G808" s="53"/>
      <c r="H808" s="54"/>
    </row>
    <row r="809" spans="1:8" ht="17.25" thickBot="1" x14ac:dyDescent="0.35">
      <c r="A809" s="12"/>
      <c r="B809" s="12"/>
      <c r="C809" s="12"/>
      <c r="D809" s="12"/>
      <c r="E809" s="12"/>
      <c r="F809" s="12"/>
      <c r="G809" s="55" t="s">
        <v>15</v>
      </c>
      <c r="H809" s="56">
        <f>SUM(G802:G808)</f>
        <v>34200</v>
      </c>
    </row>
    <row r="810" spans="1:8" ht="17.25" thickBot="1" x14ac:dyDescent="0.35">
      <c r="A810" s="14" t="s">
        <v>16</v>
      </c>
      <c r="B810" s="14"/>
      <c r="C810" s="12"/>
      <c r="D810" s="12"/>
      <c r="E810" s="12"/>
      <c r="F810" s="12"/>
      <c r="G810" s="12"/>
      <c r="H810" s="13"/>
    </row>
    <row r="811" spans="1:8" ht="16.5" x14ac:dyDescent="0.3">
      <c r="A811" s="57" t="s">
        <v>7</v>
      </c>
      <c r="B811" s="58"/>
      <c r="C811" s="59"/>
      <c r="D811" s="26" t="s">
        <v>8</v>
      </c>
      <c r="E811" s="26" t="s">
        <v>17</v>
      </c>
      <c r="F811" s="26" t="s">
        <v>10</v>
      </c>
      <c r="G811" s="60" t="s">
        <v>11</v>
      </c>
      <c r="H811" s="29"/>
    </row>
    <row r="812" spans="1:8" ht="16.5" x14ac:dyDescent="0.3">
      <c r="A812" s="203" t="s">
        <v>112</v>
      </c>
      <c r="B812" s="62"/>
      <c r="C812" s="63"/>
      <c r="D812" s="204" t="s">
        <v>46</v>
      </c>
      <c r="E812" s="205">
        <v>5000</v>
      </c>
      <c r="F812" s="41">
        <v>1</v>
      </c>
      <c r="G812" s="67">
        <f>E812*F812</f>
        <v>5000</v>
      </c>
      <c r="H812" s="37"/>
    </row>
    <row r="813" spans="1:8" ht="16.5" x14ac:dyDescent="0.3">
      <c r="A813" s="61"/>
      <c r="B813" s="62"/>
      <c r="C813" s="63"/>
      <c r="D813" s="42"/>
      <c r="E813" s="115"/>
      <c r="F813" s="115"/>
      <c r="G813" s="75"/>
      <c r="H813" s="37"/>
    </row>
    <row r="814" spans="1:8" ht="16.5" x14ac:dyDescent="0.3">
      <c r="A814" s="61"/>
      <c r="B814" s="62"/>
      <c r="C814" s="63"/>
      <c r="D814" s="71"/>
      <c r="E814" s="72"/>
      <c r="F814" s="116"/>
      <c r="G814" s="74"/>
      <c r="H814" s="37"/>
    </row>
    <row r="815" spans="1:8" ht="16.5" x14ac:dyDescent="0.3">
      <c r="A815" s="61"/>
      <c r="B815" s="62"/>
      <c r="C815" s="63"/>
      <c r="D815" s="71"/>
      <c r="E815" s="72"/>
      <c r="F815" s="116"/>
      <c r="G815" s="74"/>
      <c r="H815" s="37"/>
    </row>
    <row r="816" spans="1:8" ht="16.5" x14ac:dyDescent="0.3">
      <c r="A816" s="61" t="s">
        <v>20</v>
      </c>
      <c r="B816" s="62"/>
      <c r="C816" s="63"/>
      <c r="D816" s="42"/>
      <c r="E816" s="42"/>
      <c r="F816" s="47">
        <v>0.05</v>
      </c>
      <c r="G816" s="75"/>
      <c r="H816" s="37"/>
    </row>
    <row r="817" spans="1:8" ht="17.25" thickBot="1" x14ac:dyDescent="0.35">
      <c r="A817" s="76"/>
      <c r="B817" s="77"/>
      <c r="C817" s="78"/>
      <c r="D817" s="51"/>
      <c r="E817" s="51"/>
      <c r="F817" s="52"/>
      <c r="G817" s="79"/>
      <c r="H817" s="54"/>
    </row>
    <row r="818" spans="1:8" ht="17.25" thickBot="1" x14ac:dyDescent="0.35">
      <c r="A818" s="12"/>
      <c r="B818" s="12"/>
      <c r="C818" s="12"/>
      <c r="D818" s="12"/>
      <c r="E818" s="12"/>
      <c r="F818" s="12"/>
      <c r="G818" s="55" t="s">
        <v>15</v>
      </c>
      <c r="H818" s="56">
        <f>SUM(G812:G817)</f>
        <v>5000</v>
      </c>
    </row>
    <row r="819" spans="1:8" ht="17.25" thickBot="1" x14ac:dyDescent="0.35">
      <c r="A819" s="14" t="s">
        <v>21</v>
      </c>
      <c r="B819" s="14"/>
      <c r="C819" s="12"/>
      <c r="D819" s="12"/>
      <c r="E819" s="12"/>
      <c r="F819" s="12"/>
      <c r="G819" s="12"/>
      <c r="H819" s="13"/>
    </row>
    <row r="820" spans="1:8" ht="16.5" x14ac:dyDescent="0.3">
      <c r="A820" s="23" t="s">
        <v>22</v>
      </c>
      <c r="B820" s="25"/>
      <c r="C820" s="26" t="s">
        <v>33</v>
      </c>
      <c r="D820" s="26" t="s">
        <v>24</v>
      </c>
      <c r="E820" s="26" t="s">
        <v>25</v>
      </c>
      <c r="F820" s="26" t="s">
        <v>26</v>
      </c>
      <c r="G820" s="28" t="s">
        <v>11</v>
      </c>
      <c r="H820" s="29"/>
    </row>
    <row r="821" spans="1:8" ht="16.5" x14ac:dyDescent="0.3">
      <c r="A821" s="61" t="s">
        <v>47</v>
      </c>
      <c r="B821" s="63"/>
      <c r="C821" s="80">
        <v>1</v>
      </c>
      <c r="D821" s="125">
        <v>0</v>
      </c>
      <c r="E821" s="81">
        <f>+C821*D821</f>
        <v>0</v>
      </c>
      <c r="F821" s="82">
        <v>1900</v>
      </c>
      <c r="G821" s="65">
        <f>+F821*E821</f>
        <v>0</v>
      </c>
      <c r="H821" s="37"/>
    </row>
    <row r="822" spans="1:8" ht="16.5" x14ac:dyDescent="0.3">
      <c r="A822" s="61"/>
      <c r="B822" s="63"/>
      <c r="C822" s="80"/>
      <c r="D822" s="81"/>
      <c r="E822" s="81"/>
      <c r="F822" s="117"/>
      <c r="G822" s="41"/>
      <c r="H822" s="37"/>
    </row>
    <row r="823" spans="1:8" ht="16.5" x14ac:dyDescent="0.3">
      <c r="A823" s="61"/>
      <c r="B823" s="63"/>
      <c r="C823" s="80"/>
      <c r="D823" s="81"/>
      <c r="E823" s="81"/>
      <c r="F823" s="80"/>
      <c r="G823" s="41"/>
      <c r="H823" s="37"/>
    </row>
    <row r="824" spans="1:8" ht="16.5" x14ac:dyDescent="0.3">
      <c r="A824" s="61"/>
      <c r="B824" s="63"/>
      <c r="C824" s="83"/>
      <c r="D824" s="64"/>
      <c r="E824" s="84"/>
      <c r="F824" s="41"/>
      <c r="G824" s="41"/>
      <c r="H824" s="37"/>
    </row>
    <row r="825" spans="1:8" ht="17.25" thickBot="1" x14ac:dyDescent="0.35">
      <c r="A825" s="48"/>
      <c r="B825" s="50"/>
      <c r="C825" s="50"/>
      <c r="D825" s="50"/>
      <c r="E825" s="50"/>
      <c r="F825" s="50"/>
      <c r="G825" s="85"/>
      <c r="H825" s="37"/>
    </row>
    <row r="826" spans="1:8" ht="17.25" thickBot="1" x14ac:dyDescent="0.35">
      <c r="A826" s="12"/>
      <c r="B826" s="12"/>
      <c r="C826" s="12"/>
      <c r="D826" s="12"/>
      <c r="E826" s="12"/>
      <c r="F826" s="12"/>
      <c r="G826" s="55" t="s">
        <v>15</v>
      </c>
      <c r="H826" s="56">
        <f>SUM(G821:G825)</f>
        <v>0</v>
      </c>
    </row>
    <row r="827" spans="1:8" ht="17.25" thickBot="1" x14ac:dyDescent="0.35">
      <c r="A827" s="14" t="s">
        <v>27</v>
      </c>
      <c r="B827" s="14"/>
      <c r="C827" s="12"/>
      <c r="D827" s="12"/>
      <c r="E827" s="12"/>
      <c r="F827" s="12"/>
      <c r="G827" s="12"/>
      <c r="H827" s="13"/>
    </row>
    <row r="828" spans="1:8" ht="16.5" x14ac:dyDescent="0.3">
      <c r="A828" s="86" t="s">
        <v>28</v>
      </c>
      <c r="B828" s="26"/>
      <c r="C828" s="26" t="s">
        <v>29</v>
      </c>
      <c r="D828" s="26" t="s">
        <v>30</v>
      </c>
      <c r="E828" s="27" t="s">
        <v>29</v>
      </c>
      <c r="F828" s="87" t="s">
        <v>37</v>
      </c>
      <c r="G828" s="60" t="s">
        <v>11</v>
      </c>
      <c r="H828" s="29"/>
    </row>
    <row r="829" spans="1:8" ht="16.5" x14ac:dyDescent="0.3">
      <c r="A829" s="61" t="str">
        <f>'[1]MANO DE OBRA'!C13</f>
        <v>CUADRILLA DE CONSTRUCCIÓN 0X1</v>
      </c>
      <c r="B829" s="63"/>
      <c r="C829" s="105">
        <f>'[1]MANO DE OBRA'!L13</f>
        <v>7445</v>
      </c>
      <c r="D829" s="89">
        <v>0.89229999999999998</v>
      </c>
      <c r="E829" s="65">
        <f>(100%+D829)*C829</f>
        <v>14088.173500000001</v>
      </c>
      <c r="F829" s="41">
        <v>1.2</v>
      </c>
      <c r="G829" s="36">
        <f>E829/F829</f>
        <v>11740.144583333335</v>
      </c>
      <c r="H829" s="37"/>
    </row>
    <row r="830" spans="1:8" ht="16.5" x14ac:dyDescent="0.3">
      <c r="A830" s="61"/>
      <c r="B830" s="63"/>
      <c r="C830" s="105"/>
      <c r="D830" s="89"/>
      <c r="E830" s="65"/>
      <c r="F830" s="41"/>
      <c r="G830" s="36"/>
      <c r="H830" s="37"/>
    </row>
    <row r="831" spans="1:8" ht="16.5" x14ac:dyDescent="0.3">
      <c r="A831" s="61"/>
      <c r="B831" s="63"/>
      <c r="C831" s="114"/>
      <c r="D831" s="64"/>
      <c r="E831" s="114"/>
      <c r="F831" s="41"/>
      <c r="G831" s="75"/>
      <c r="H831" s="37"/>
    </row>
    <row r="832" spans="1:8" ht="17.25" thickBot="1" x14ac:dyDescent="0.35">
      <c r="A832" s="76"/>
      <c r="B832" s="78"/>
      <c r="C832" s="78"/>
      <c r="D832" s="78"/>
      <c r="E832" s="78"/>
      <c r="F832" s="78"/>
      <c r="G832" s="77"/>
      <c r="H832" s="54"/>
    </row>
    <row r="833" spans="1:8" ht="17.25" thickBot="1" x14ac:dyDescent="0.35">
      <c r="A833" s="12"/>
      <c r="B833" s="12"/>
      <c r="C833" s="12"/>
      <c r="D833" s="12"/>
      <c r="E833" s="12"/>
      <c r="F833" s="12"/>
      <c r="G833" s="55" t="s">
        <v>15</v>
      </c>
      <c r="H833" s="56">
        <f>SUM(G829:G832)</f>
        <v>11740.144583333335</v>
      </c>
    </row>
    <row r="834" spans="1:8" ht="17.25" thickBot="1" x14ac:dyDescent="0.35">
      <c r="A834" s="12"/>
      <c r="B834" s="12"/>
      <c r="C834" s="12"/>
      <c r="D834" s="12"/>
      <c r="E834" s="12"/>
      <c r="F834" s="12"/>
      <c r="G834" s="91"/>
      <c r="H834" s="13"/>
    </row>
    <row r="835" spans="1:8" ht="17.25" thickBot="1" x14ac:dyDescent="0.35">
      <c r="A835" s="12"/>
      <c r="B835" s="12"/>
      <c r="C835" s="12"/>
      <c r="D835" s="12"/>
      <c r="E835" s="92" t="s">
        <v>31</v>
      </c>
      <c r="F835" s="93"/>
      <c r="G835" s="93"/>
      <c r="H835" s="106">
        <f>ROUND((H809+H818+H826+H833),0)</f>
        <v>50940</v>
      </c>
    </row>
  </sheetData>
  <mergeCells count="37">
    <mergeCell ref="B797:F798"/>
    <mergeCell ref="A685:H686"/>
    <mergeCell ref="B689:F690"/>
    <mergeCell ref="A739:H740"/>
    <mergeCell ref="B743:F744"/>
    <mergeCell ref="A760:C760"/>
    <mergeCell ref="A793:H794"/>
    <mergeCell ref="A528:H529"/>
    <mergeCell ref="B532:F533"/>
    <mergeCell ref="A578:H579"/>
    <mergeCell ref="B582:F583"/>
    <mergeCell ref="A629:H630"/>
    <mergeCell ref="B633:F634"/>
    <mergeCell ref="A389:H390"/>
    <mergeCell ref="B393:F394"/>
    <mergeCell ref="A436:H437"/>
    <mergeCell ref="B440:F441"/>
    <mergeCell ref="A480:H481"/>
    <mergeCell ref="B484:F485"/>
    <mergeCell ref="A258:B258"/>
    <mergeCell ref="A293:H294"/>
    <mergeCell ref="B297:F298"/>
    <mergeCell ref="A305:B305"/>
    <mergeCell ref="A340:H341"/>
    <mergeCell ref="B344:F345"/>
    <mergeCell ref="A149:H150"/>
    <mergeCell ref="B153:F154"/>
    <mergeCell ref="A197:H198"/>
    <mergeCell ref="B201:F202"/>
    <mergeCell ref="A246:H247"/>
    <mergeCell ref="B250:F251"/>
    <mergeCell ref="A5:H6"/>
    <mergeCell ref="B9:F10"/>
    <mergeCell ref="A55:H56"/>
    <mergeCell ref="B59:F60"/>
    <mergeCell ref="A101:H102"/>
    <mergeCell ref="B105:F106"/>
  </mergeCells>
  <pageMargins left="0.70866141732283472" right="0.70866141732283472" top="0.74803149606299213" bottom="0.74803149606299213" header="0.31496062992125984" footer="0.98425196850393704"/>
  <pageSetup scale="72" orientation="portrait" horizontalDpi="1200" verticalDpi="1200" r:id="rId1"/>
  <headerFooter>
    <oddHeader>&amp;L           &amp;G</oddHeader>
    <oddFooter>&amp;R&amp;G</oddFooter>
  </headerFooter>
  <rowBreaks count="16" manualBreakCount="16">
    <brk id="50" max="16383" man="1"/>
    <brk id="98" max="16383" man="1"/>
    <brk id="145" max="16383" man="1"/>
    <brk id="193" max="16383" man="1"/>
    <brk id="240" max="16383" man="1"/>
    <brk id="288" max="16383" man="1"/>
    <brk id="335" max="16383" man="1"/>
    <brk id="383" max="16383" man="1"/>
    <brk id="429" max="16383" man="1"/>
    <brk id="476" max="16383" man="1"/>
    <brk id="525" max="7" man="1"/>
    <brk id="572" max="16383" man="1"/>
    <brk id="622" max="16383" man="1"/>
    <brk id="679" max="16383" man="1"/>
    <brk id="734" max="16383" man="1"/>
    <brk id="788" max="16383" man="1"/>
  </rowBreaks>
  <colBreaks count="1" manualBreakCount="1">
    <brk id="8" max="1048575" man="1"/>
  </colBreaks>
  <drawing r:id="rId2"/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48360-9C94-4490-ADCB-2E1E2E3F7BEE}">
  <dimension ref="A2:I596"/>
  <sheetViews>
    <sheetView view="pageBreakPreview" topLeftCell="A400" zoomScale="93" zoomScaleNormal="124" zoomScaleSheetLayoutView="93" workbookViewId="0">
      <selection activeCell="H401" sqref="H401"/>
    </sheetView>
  </sheetViews>
  <sheetFormatPr baseColWidth="10" defaultRowHeight="14.25" x14ac:dyDescent="0.2"/>
  <cols>
    <col min="1" max="1" width="14.28515625" style="1" customWidth="1"/>
    <col min="2" max="2" width="21.5703125" style="1" customWidth="1"/>
    <col min="3" max="3" width="21.85546875" style="1" customWidth="1"/>
    <col min="4" max="4" width="11.42578125" style="1"/>
    <col min="5" max="5" width="12.5703125" style="1" customWidth="1"/>
    <col min="6" max="6" width="11.42578125" style="1"/>
    <col min="7" max="7" width="12.7109375" style="1" customWidth="1"/>
    <col min="8" max="8" width="18.28515625" style="2" customWidth="1"/>
    <col min="9" max="9" width="11.42578125" style="3"/>
    <col min="10" max="256" width="11.42578125" style="1"/>
    <col min="257" max="257" width="14.28515625" style="1" customWidth="1"/>
    <col min="258" max="258" width="21.5703125" style="1" customWidth="1"/>
    <col min="259" max="259" width="21.85546875" style="1" customWidth="1"/>
    <col min="260" max="260" width="11.42578125" style="1"/>
    <col min="261" max="261" width="12.5703125" style="1" customWidth="1"/>
    <col min="262" max="262" width="11.42578125" style="1"/>
    <col min="263" max="263" width="12.7109375" style="1" customWidth="1"/>
    <col min="264" max="264" width="18.28515625" style="1" customWidth="1"/>
    <col min="265" max="512" width="11.42578125" style="1"/>
    <col min="513" max="513" width="14.28515625" style="1" customWidth="1"/>
    <col min="514" max="514" width="21.5703125" style="1" customWidth="1"/>
    <col min="515" max="515" width="21.85546875" style="1" customWidth="1"/>
    <col min="516" max="516" width="11.42578125" style="1"/>
    <col min="517" max="517" width="12.5703125" style="1" customWidth="1"/>
    <col min="518" max="518" width="11.42578125" style="1"/>
    <col min="519" max="519" width="12.7109375" style="1" customWidth="1"/>
    <col min="520" max="520" width="18.28515625" style="1" customWidth="1"/>
    <col min="521" max="768" width="11.42578125" style="1"/>
    <col min="769" max="769" width="14.28515625" style="1" customWidth="1"/>
    <col min="770" max="770" width="21.5703125" style="1" customWidth="1"/>
    <col min="771" max="771" width="21.85546875" style="1" customWidth="1"/>
    <col min="772" max="772" width="11.42578125" style="1"/>
    <col min="773" max="773" width="12.5703125" style="1" customWidth="1"/>
    <col min="774" max="774" width="11.42578125" style="1"/>
    <col min="775" max="775" width="12.7109375" style="1" customWidth="1"/>
    <col min="776" max="776" width="18.28515625" style="1" customWidth="1"/>
    <col min="777" max="1024" width="11.42578125" style="1"/>
    <col min="1025" max="1025" width="14.28515625" style="1" customWidth="1"/>
    <col min="1026" max="1026" width="21.5703125" style="1" customWidth="1"/>
    <col min="1027" max="1027" width="21.85546875" style="1" customWidth="1"/>
    <col min="1028" max="1028" width="11.42578125" style="1"/>
    <col min="1029" max="1029" width="12.5703125" style="1" customWidth="1"/>
    <col min="1030" max="1030" width="11.42578125" style="1"/>
    <col min="1031" max="1031" width="12.7109375" style="1" customWidth="1"/>
    <col min="1032" max="1032" width="18.28515625" style="1" customWidth="1"/>
    <col min="1033" max="1280" width="11.42578125" style="1"/>
    <col min="1281" max="1281" width="14.28515625" style="1" customWidth="1"/>
    <col min="1282" max="1282" width="21.5703125" style="1" customWidth="1"/>
    <col min="1283" max="1283" width="21.85546875" style="1" customWidth="1"/>
    <col min="1284" max="1284" width="11.42578125" style="1"/>
    <col min="1285" max="1285" width="12.5703125" style="1" customWidth="1"/>
    <col min="1286" max="1286" width="11.42578125" style="1"/>
    <col min="1287" max="1287" width="12.7109375" style="1" customWidth="1"/>
    <col min="1288" max="1288" width="18.28515625" style="1" customWidth="1"/>
    <col min="1289" max="1536" width="11.42578125" style="1"/>
    <col min="1537" max="1537" width="14.28515625" style="1" customWidth="1"/>
    <col min="1538" max="1538" width="21.5703125" style="1" customWidth="1"/>
    <col min="1539" max="1539" width="21.85546875" style="1" customWidth="1"/>
    <col min="1540" max="1540" width="11.42578125" style="1"/>
    <col min="1541" max="1541" width="12.5703125" style="1" customWidth="1"/>
    <col min="1542" max="1542" width="11.42578125" style="1"/>
    <col min="1543" max="1543" width="12.7109375" style="1" customWidth="1"/>
    <col min="1544" max="1544" width="18.28515625" style="1" customWidth="1"/>
    <col min="1545" max="1792" width="11.42578125" style="1"/>
    <col min="1793" max="1793" width="14.28515625" style="1" customWidth="1"/>
    <col min="1794" max="1794" width="21.5703125" style="1" customWidth="1"/>
    <col min="1795" max="1795" width="21.85546875" style="1" customWidth="1"/>
    <col min="1796" max="1796" width="11.42578125" style="1"/>
    <col min="1797" max="1797" width="12.5703125" style="1" customWidth="1"/>
    <col min="1798" max="1798" width="11.42578125" style="1"/>
    <col min="1799" max="1799" width="12.7109375" style="1" customWidth="1"/>
    <col min="1800" max="1800" width="18.28515625" style="1" customWidth="1"/>
    <col min="1801" max="2048" width="11.42578125" style="1"/>
    <col min="2049" max="2049" width="14.28515625" style="1" customWidth="1"/>
    <col min="2050" max="2050" width="21.5703125" style="1" customWidth="1"/>
    <col min="2051" max="2051" width="21.85546875" style="1" customWidth="1"/>
    <col min="2052" max="2052" width="11.42578125" style="1"/>
    <col min="2053" max="2053" width="12.5703125" style="1" customWidth="1"/>
    <col min="2054" max="2054" width="11.42578125" style="1"/>
    <col min="2055" max="2055" width="12.7109375" style="1" customWidth="1"/>
    <col min="2056" max="2056" width="18.28515625" style="1" customWidth="1"/>
    <col min="2057" max="2304" width="11.42578125" style="1"/>
    <col min="2305" max="2305" width="14.28515625" style="1" customWidth="1"/>
    <col min="2306" max="2306" width="21.5703125" style="1" customWidth="1"/>
    <col min="2307" max="2307" width="21.85546875" style="1" customWidth="1"/>
    <col min="2308" max="2308" width="11.42578125" style="1"/>
    <col min="2309" max="2309" width="12.5703125" style="1" customWidth="1"/>
    <col min="2310" max="2310" width="11.42578125" style="1"/>
    <col min="2311" max="2311" width="12.7109375" style="1" customWidth="1"/>
    <col min="2312" max="2312" width="18.28515625" style="1" customWidth="1"/>
    <col min="2313" max="2560" width="11.42578125" style="1"/>
    <col min="2561" max="2561" width="14.28515625" style="1" customWidth="1"/>
    <col min="2562" max="2562" width="21.5703125" style="1" customWidth="1"/>
    <col min="2563" max="2563" width="21.85546875" style="1" customWidth="1"/>
    <col min="2564" max="2564" width="11.42578125" style="1"/>
    <col min="2565" max="2565" width="12.5703125" style="1" customWidth="1"/>
    <col min="2566" max="2566" width="11.42578125" style="1"/>
    <col min="2567" max="2567" width="12.7109375" style="1" customWidth="1"/>
    <col min="2568" max="2568" width="18.28515625" style="1" customWidth="1"/>
    <col min="2569" max="2816" width="11.42578125" style="1"/>
    <col min="2817" max="2817" width="14.28515625" style="1" customWidth="1"/>
    <col min="2818" max="2818" width="21.5703125" style="1" customWidth="1"/>
    <col min="2819" max="2819" width="21.85546875" style="1" customWidth="1"/>
    <col min="2820" max="2820" width="11.42578125" style="1"/>
    <col min="2821" max="2821" width="12.5703125" style="1" customWidth="1"/>
    <col min="2822" max="2822" width="11.42578125" style="1"/>
    <col min="2823" max="2823" width="12.7109375" style="1" customWidth="1"/>
    <col min="2824" max="2824" width="18.28515625" style="1" customWidth="1"/>
    <col min="2825" max="3072" width="11.42578125" style="1"/>
    <col min="3073" max="3073" width="14.28515625" style="1" customWidth="1"/>
    <col min="3074" max="3074" width="21.5703125" style="1" customWidth="1"/>
    <col min="3075" max="3075" width="21.85546875" style="1" customWidth="1"/>
    <col min="3076" max="3076" width="11.42578125" style="1"/>
    <col min="3077" max="3077" width="12.5703125" style="1" customWidth="1"/>
    <col min="3078" max="3078" width="11.42578125" style="1"/>
    <col min="3079" max="3079" width="12.7109375" style="1" customWidth="1"/>
    <col min="3080" max="3080" width="18.28515625" style="1" customWidth="1"/>
    <col min="3081" max="3328" width="11.42578125" style="1"/>
    <col min="3329" max="3329" width="14.28515625" style="1" customWidth="1"/>
    <col min="3330" max="3330" width="21.5703125" style="1" customWidth="1"/>
    <col min="3331" max="3331" width="21.85546875" style="1" customWidth="1"/>
    <col min="3332" max="3332" width="11.42578125" style="1"/>
    <col min="3333" max="3333" width="12.5703125" style="1" customWidth="1"/>
    <col min="3334" max="3334" width="11.42578125" style="1"/>
    <col min="3335" max="3335" width="12.7109375" style="1" customWidth="1"/>
    <col min="3336" max="3336" width="18.28515625" style="1" customWidth="1"/>
    <col min="3337" max="3584" width="11.42578125" style="1"/>
    <col min="3585" max="3585" width="14.28515625" style="1" customWidth="1"/>
    <col min="3586" max="3586" width="21.5703125" style="1" customWidth="1"/>
    <col min="3587" max="3587" width="21.85546875" style="1" customWidth="1"/>
    <col min="3588" max="3588" width="11.42578125" style="1"/>
    <col min="3589" max="3589" width="12.5703125" style="1" customWidth="1"/>
    <col min="3590" max="3590" width="11.42578125" style="1"/>
    <col min="3591" max="3591" width="12.7109375" style="1" customWidth="1"/>
    <col min="3592" max="3592" width="18.28515625" style="1" customWidth="1"/>
    <col min="3593" max="3840" width="11.42578125" style="1"/>
    <col min="3841" max="3841" width="14.28515625" style="1" customWidth="1"/>
    <col min="3842" max="3842" width="21.5703125" style="1" customWidth="1"/>
    <col min="3843" max="3843" width="21.85546875" style="1" customWidth="1"/>
    <col min="3844" max="3844" width="11.42578125" style="1"/>
    <col min="3845" max="3845" width="12.5703125" style="1" customWidth="1"/>
    <col min="3846" max="3846" width="11.42578125" style="1"/>
    <col min="3847" max="3847" width="12.7109375" style="1" customWidth="1"/>
    <col min="3848" max="3848" width="18.28515625" style="1" customWidth="1"/>
    <col min="3849" max="4096" width="11.42578125" style="1"/>
    <col min="4097" max="4097" width="14.28515625" style="1" customWidth="1"/>
    <col min="4098" max="4098" width="21.5703125" style="1" customWidth="1"/>
    <col min="4099" max="4099" width="21.85546875" style="1" customWidth="1"/>
    <col min="4100" max="4100" width="11.42578125" style="1"/>
    <col min="4101" max="4101" width="12.5703125" style="1" customWidth="1"/>
    <col min="4102" max="4102" width="11.42578125" style="1"/>
    <col min="4103" max="4103" width="12.7109375" style="1" customWidth="1"/>
    <col min="4104" max="4104" width="18.28515625" style="1" customWidth="1"/>
    <col min="4105" max="4352" width="11.42578125" style="1"/>
    <col min="4353" max="4353" width="14.28515625" style="1" customWidth="1"/>
    <col min="4354" max="4354" width="21.5703125" style="1" customWidth="1"/>
    <col min="4355" max="4355" width="21.85546875" style="1" customWidth="1"/>
    <col min="4356" max="4356" width="11.42578125" style="1"/>
    <col min="4357" max="4357" width="12.5703125" style="1" customWidth="1"/>
    <col min="4358" max="4358" width="11.42578125" style="1"/>
    <col min="4359" max="4359" width="12.7109375" style="1" customWidth="1"/>
    <col min="4360" max="4360" width="18.28515625" style="1" customWidth="1"/>
    <col min="4361" max="4608" width="11.42578125" style="1"/>
    <col min="4609" max="4609" width="14.28515625" style="1" customWidth="1"/>
    <col min="4610" max="4610" width="21.5703125" style="1" customWidth="1"/>
    <col min="4611" max="4611" width="21.85546875" style="1" customWidth="1"/>
    <col min="4612" max="4612" width="11.42578125" style="1"/>
    <col min="4613" max="4613" width="12.5703125" style="1" customWidth="1"/>
    <col min="4614" max="4614" width="11.42578125" style="1"/>
    <col min="4615" max="4615" width="12.7109375" style="1" customWidth="1"/>
    <col min="4616" max="4616" width="18.28515625" style="1" customWidth="1"/>
    <col min="4617" max="4864" width="11.42578125" style="1"/>
    <col min="4865" max="4865" width="14.28515625" style="1" customWidth="1"/>
    <col min="4866" max="4866" width="21.5703125" style="1" customWidth="1"/>
    <col min="4867" max="4867" width="21.85546875" style="1" customWidth="1"/>
    <col min="4868" max="4868" width="11.42578125" style="1"/>
    <col min="4869" max="4869" width="12.5703125" style="1" customWidth="1"/>
    <col min="4870" max="4870" width="11.42578125" style="1"/>
    <col min="4871" max="4871" width="12.7109375" style="1" customWidth="1"/>
    <col min="4872" max="4872" width="18.28515625" style="1" customWidth="1"/>
    <col min="4873" max="5120" width="11.42578125" style="1"/>
    <col min="5121" max="5121" width="14.28515625" style="1" customWidth="1"/>
    <col min="5122" max="5122" width="21.5703125" style="1" customWidth="1"/>
    <col min="5123" max="5123" width="21.85546875" style="1" customWidth="1"/>
    <col min="5124" max="5124" width="11.42578125" style="1"/>
    <col min="5125" max="5125" width="12.5703125" style="1" customWidth="1"/>
    <col min="5126" max="5126" width="11.42578125" style="1"/>
    <col min="5127" max="5127" width="12.7109375" style="1" customWidth="1"/>
    <col min="5128" max="5128" width="18.28515625" style="1" customWidth="1"/>
    <col min="5129" max="5376" width="11.42578125" style="1"/>
    <col min="5377" max="5377" width="14.28515625" style="1" customWidth="1"/>
    <col min="5378" max="5378" width="21.5703125" style="1" customWidth="1"/>
    <col min="5379" max="5379" width="21.85546875" style="1" customWidth="1"/>
    <col min="5380" max="5380" width="11.42578125" style="1"/>
    <col min="5381" max="5381" width="12.5703125" style="1" customWidth="1"/>
    <col min="5382" max="5382" width="11.42578125" style="1"/>
    <col min="5383" max="5383" width="12.7109375" style="1" customWidth="1"/>
    <col min="5384" max="5384" width="18.28515625" style="1" customWidth="1"/>
    <col min="5385" max="5632" width="11.42578125" style="1"/>
    <col min="5633" max="5633" width="14.28515625" style="1" customWidth="1"/>
    <col min="5634" max="5634" width="21.5703125" style="1" customWidth="1"/>
    <col min="5635" max="5635" width="21.85546875" style="1" customWidth="1"/>
    <col min="5636" max="5636" width="11.42578125" style="1"/>
    <col min="5637" max="5637" width="12.5703125" style="1" customWidth="1"/>
    <col min="5638" max="5638" width="11.42578125" style="1"/>
    <col min="5639" max="5639" width="12.7109375" style="1" customWidth="1"/>
    <col min="5640" max="5640" width="18.28515625" style="1" customWidth="1"/>
    <col min="5641" max="5888" width="11.42578125" style="1"/>
    <col min="5889" max="5889" width="14.28515625" style="1" customWidth="1"/>
    <col min="5890" max="5890" width="21.5703125" style="1" customWidth="1"/>
    <col min="5891" max="5891" width="21.85546875" style="1" customWidth="1"/>
    <col min="5892" max="5892" width="11.42578125" style="1"/>
    <col min="5893" max="5893" width="12.5703125" style="1" customWidth="1"/>
    <col min="5894" max="5894" width="11.42578125" style="1"/>
    <col min="5895" max="5895" width="12.7109375" style="1" customWidth="1"/>
    <col min="5896" max="5896" width="18.28515625" style="1" customWidth="1"/>
    <col min="5897" max="6144" width="11.42578125" style="1"/>
    <col min="6145" max="6145" width="14.28515625" style="1" customWidth="1"/>
    <col min="6146" max="6146" width="21.5703125" style="1" customWidth="1"/>
    <col min="6147" max="6147" width="21.85546875" style="1" customWidth="1"/>
    <col min="6148" max="6148" width="11.42578125" style="1"/>
    <col min="6149" max="6149" width="12.5703125" style="1" customWidth="1"/>
    <col min="6150" max="6150" width="11.42578125" style="1"/>
    <col min="6151" max="6151" width="12.7109375" style="1" customWidth="1"/>
    <col min="6152" max="6152" width="18.28515625" style="1" customWidth="1"/>
    <col min="6153" max="6400" width="11.42578125" style="1"/>
    <col min="6401" max="6401" width="14.28515625" style="1" customWidth="1"/>
    <col min="6402" max="6402" width="21.5703125" style="1" customWidth="1"/>
    <col min="6403" max="6403" width="21.85546875" style="1" customWidth="1"/>
    <col min="6404" max="6404" width="11.42578125" style="1"/>
    <col min="6405" max="6405" width="12.5703125" style="1" customWidth="1"/>
    <col min="6406" max="6406" width="11.42578125" style="1"/>
    <col min="6407" max="6407" width="12.7109375" style="1" customWidth="1"/>
    <col min="6408" max="6408" width="18.28515625" style="1" customWidth="1"/>
    <col min="6409" max="6656" width="11.42578125" style="1"/>
    <col min="6657" max="6657" width="14.28515625" style="1" customWidth="1"/>
    <col min="6658" max="6658" width="21.5703125" style="1" customWidth="1"/>
    <col min="6659" max="6659" width="21.85546875" style="1" customWidth="1"/>
    <col min="6660" max="6660" width="11.42578125" style="1"/>
    <col min="6661" max="6661" width="12.5703125" style="1" customWidth="1"/>
    <col min="6662" max="6662" width="11.42578125" style="1"/>
    <col min="6663" max="6663" width="12.7109375" style="1" customWidth="1"/>
    <col min="6664" max="6664" width="18.28515625" style="1" customWidth="1"/>
    <col min="6665" max="6912" width="11.42578125" style="1"/>
    <col min="6913" max="6913" width="14.28515625" style="1" customWidth="1"/>
    <col min="6914" max="6914" width="21.5703125" style="1" customWidth="1"/>
    <col min="6915" max="6915" width="21.85546875" style="1" customWidth="1"/>
    <col min="6916" max="6916" width="11.42578125" style="1"/>
    <col min="6917" max="6917" width="12.5703125" style="1" customWidth="1"/>
    <col min="6918" max="6918" width="11.42578125" style="1"/>
    <col min="6919" max="6919" width="12.7109375" style="1" customWidth="1"/>
    <col min="6920" max="6920" width="18.28515625" style="1" customWidth="1"/>
    <col min="6921" max="7168" width="11.42578125" style="1"/>
    <col min="7169" max="7169" width="14.28515625" style="1" customWidth="1"/>
    <col min="7170" max="7170" width="21.5703125" style="1" customWidth="1"/>
    <col min="7171" max="7171" width="21.85546875" style="1" customWidth="1"/>
    <col min="7172" max="7172" width="11.42578125" style="1"/>
    <col min="7173" max="7173" width="12.5703125" style="1" customWidth="1"/>
    <col min="7174" max="7174" width="11.42578125" style="1"/>
    <col min="7175" max="7175" width="12.7109375" style="1" customWidth="1"/>
    <col min="7176" max="7176" width="18.28515625" style="1" customWidth="1"/>
    <col min="7177" max="7424" width="11.42578125" style="1"/>
    <col min="7425" max="7425" width="14.28515625" style="1" customWidth="1"/>
    <col min="7426" max="7426" width="21.5703125" style="1" customWidth="1"/>
    <col min="7427" max="7427" width="21.85546875" style="1" customWidth="1"/>
    <col min="7428" max="7428" width="11.42578125" style="1"/>
    <col min="7429" max="7429" width="12.5703125" style="1" customWidth="1"/>
    <col min="7430" max="7430" width="11.42578125" style="1"/>
    <col min="7431" max="7431" width="12.7109375" style="1" customWidth="1"/>
    <col min="7432" max="7432" width="18.28515625" style="1" customWidth="1"/>
    <col min="7433" max="7680" width="11.42578125" style="1"/>
    <col min="7681" max="7681" width="14.28515625" style="1" customWidth="1"/>
    <col min="7682" max="7682" width="21.5703125" style="1" customWidth="1"/>
    <col min="7683" max="7683" width="21.85546875" style="1" customWidth="1"/>
    <col min="7684" max="7684" width="11.42578125" style="1"/>
    <col min="7685" max="7685" width="12.5703125" style="1" customWidth="1"/>
    <col min="7686" max="7686" width="11.42578125" style="1"/>
    <col min="7687" max="7687" width="12.7109375" style="1" customWidth="1"/>
    <col min="7688" max="7688" width="18.28515625" style="1" customWidth="1"/>
    <col min="7689" max="7936" width="11.42578125" style="1"/>
    <col min="7937" max="7937" width="14.28515625" style="1" customWidth="1"/>
    <col min="7938" max="7938" width="21.5703125" style="1" customWidth="1"/>
    <col min="7939" max="7939" width="21.85546875" style="1" customWidth="1"/>
    <col min="7940" max="7940" width="11.42578125" style="1"/>
    <col min="7941" max="7941" width="12.5703125" style="1" customWidth="1"/>
    <col min="7942" max="7942" width="11.42578125" style="1"/>
    <col min="7943" max="7943" width="12.7109375" style="1" customWidth="1"/>
    <col min="7944" max="7944" width="18.28515625" style="1" customWidth="1"/>
    <col min="7945" max="8192" width="11.42578125" style="1"/>
    <col min="8193" max="8193" width="14.28515625" style="1" customWidth="1"/>
    <col min="8194" max="8194" width="21.5703125" style="1" customWidth="1"/>
    <col min="8195" max="8195" width="21.85546875" style="1" customWidth="1"/>
    <col min="8196" max="8196" width="11.42578125" style="1"/>
    <col min="8197" max="8197" width="12.5703125" style="1" customWidth="1"/>
    <col min="8198" max="8198" width="11.42578125" style="1"/>
    <col min="8199" max="8199" width="12.7109375" style="1" customWidth="1"/>
    <col min="8200" max="8200" width="18.28515625" style="1" customWidth="1"/>
    <col min="8201" max="8448" width="11.42578125" style="1"/>
    <col min="8449" max="8449" width="14.28515625" style="1" customWidth="1"/>
    <col min="8450" max="8450" width="21.5703125" style="1" customWidth="1"/>
    <col min="8451" max="8451" width="21.85546875" style="1" customWidth="1"/>
    <col min="8452" max="8452" width="11.42578125" style="1"/>
    <col min="8453" max="8453" width="12.5703125" style="1" customWidth="1"/>
    <col min="8454" max="8454" width="11.42578125" style="1"/>
    <col min="8455" max="8455" width="12.7109375" style="1" customWidth="1"/>
    <col min="8456" max="8456" width="18.28515625" style="1" customWidth="1"/>
    <col min="8457" max="8704" width="11.42578125" style="1"/>
    <col min="8705" max="8705" width="14.28515625" style="1" customWidth="1"/>
    <col min="8706" max="8706" width="21.5703125" style="1" customWidth="1"/>
    <col min="8707" max="8707" width="21.85546875" style="1" customWidth="1"/>
    <col min="8708" max="8708" width="11.42578125" style="1"/>
    <col min="8709" max="8709" width="12.5703125" style="1" customWidth="1"/>
    <col min="8710" max="8710" width="11.42578125" style="1"/>
    <col min="8711" max="8711" width="12.7109375" style="1" customWidth="1"/>
    <col min="8712" max="8712" width="18.28515625" style="1" customWidth="1"/>
    <col min="8713" max="8960" width="11.42578125" style="1"/>
    <col min="8961" max="8961" width="14.28515625" style="1" customWidth="1"/>
    <col min="8962" max="8962" width="21.5703125" style="1" customWidth="1"/>
    <col min="8963" max="8963" width="21.85546875" style="1" customWidth="1"/>
    <col min="8964" max="8964" width="11.42578125" style="1"/>
    <col min="8965" max="8965" width="12.5703125" style="1" customWidth="1"/>
    <col min="8966" max="8966" width="11.42578125" style="1"/>
    <col min="8967" max="8967" width="12.7109375" style="1" customWidth="1"/>
    <col min="8968" max="8968" width="18.28515625" style="1" customWidth="1"/>
    <col min="8969" max="9216" width="11.42578125" style="1"/>
    <col min="9217" max="9217" width="14.28515625" style="1" customWidth="1"/>
    <col min="9218" max="9218" width="21.5703125" style="1" customWidth="1"/>
    <col min="9219" max="9219" width="21.85546875" style="1" customWidth="1"/>
    <col min="9220" max="9220" width="11.42578125" style="1"/>
    <col min="9221" max="9221" width="12.5703125" style="1" customWidth="1"/>
    <col min="9222" max="9222" width="11.42578125" style="1"/>
    <col min="9223" max="9223" width="12.7109375" style="1" customWidth="1"/>
    <col min="9224" max="9224" width="18.28515625" style="1" customWidth="1"/>
    <col min="9225" max="9472" width="11.42578125" style="1"/>
    <col min="9473" max="9473" width="14.28515625" style="1" customWidth="1"/>
    <col min="9474" max="9474" width="21.5703125" style="1" customWidth="1"/>
    <col min="9475" max="9475" width="21.85546875" style="1" customWidth="1"/>
    <col min="9476" max="9476" width="11.42578125" style="1"/>
    <col min="9477" max="9477" width="12.5703125" style="1" customWidth="1"/>
    <col min="9478" max="9478" width="11.42578125" style="1"/>
    <col min="9479" max="9479" width="12.7109375" style="1" customWidth="1"/>
    <col min="9480" max="9480" width="18.28515625" style="1" customWidth="1"/>
    <col min="9481" max="9728" width="11.42578125" style="1"/>
    <col min="9729" max="9729" width="14.28515625" style="1" customWidth="1"/>
    <col min="9730" max="9730" width="21.5703125" style="1" customWidth="1"/>
    <col min="9731" max="9731" width="21.85546875" style="1" customWidth="1"/>
    <col min="9732" max="9732" width="11.42578125" style="1"/>
    <col min="9733" max="9733" width="12.5703125" style="1" customWidth="1"/>
    <col min="9734" max="9734" width="11.42578125" style="1"/>
    <col min="9735" max="9735" width="12.7109375" style="1" customWidth="1"/>
    <col min="9736" max="9736" width="18.28515625" style="1" customWidth="1"/>
    <col min="9737" max="9984" width="11.42578125" style="1"/>
    <col min="9985" max="9985" width="14.28515625" style="1" customWidth="1"/>
    <col min="9986" max="9986" width="21.5703125" style="1" customWidth="1"/>
    <col min="9987" max="9987" width="21.85546875" style="1" customWidth="1"/>
    <col min="9988" max="9988" width="11.42578125" style="1"/>
    <col min="9989" max="9989" width="12.5703125" style="1" customWidth="1"/>
    <col min="9990" max="9990" width="11.42578125" style="1"/>
    <col min="9991" max="9991" width="12.7109375" style="1" customWidth="1"/>
    <col min="9992" max="9992" width="18.28515625" style="1" customWidth="1"/>
    <col min="9993" max="10240" width="11.42578125" style="1"/>
    <col min="10241" max="10241" width="14.28515625" style="1" customWidth="1"/>
    <col min="10242" max="10242" width="21.5703125" style="1" customWidth="1"/>
    <col min="10243" max="10243" width="21.85546875" style="1" customWidth="1"/>
    <col min="10244" max="10244" width="11.42578125" style="1"/>
    <col min="10245" max="10245" width="12.5703125" style="1" customWidth="1"/>
    <col min="10246" max="10246" width="11.42578125" style="1"/>
    <col min="10247" max="10247" width="12.7109375" style="1" customWidth="1"/>
    <col min="10248" max="10248" width="18.28515625" style="1" customWidth="1"/>
    <col min="10249" max="10496" width="11.42578125" style="1"/>
    <col min="10497" max="10497" width="14.28515625" style="1" customWidth="1"/>
    <col min="10498" max="10498" width="21.5703125" style="1" customWidth="1"/>
    <col min="10499" max="10499" width="21.85546875" style="1" customWidth="1"/>
    <col min="10500" max="10500" width="11.42578125" style="1"/>
    <col min="10501" max="10501" width="12.5703125" style="1" customWidth="1"/>
    <col min="10502" max="10502" width="11.42578125" style="1"/>
    <col min="10503" max="10503" width="12.7109375" style="1" customWidth="1"/>
    <col min="10504" max="10504" width="18.28515625" style="1" customWidth="1"/>
    <col min="10505" max="10752" width="11.42578125" style="1"/>
    <col min="10753" max="10753" width="14.28515625" style="1" customWidth="1"/>
    <col min="10754" max="10754" width="21.5703125" style="1" customWidth="1"/>
    <col min="10755" max="10755" width="21.85546875" style="1" customWidth="1"/>
    <col min="10756" max="10756" width="11.42578125" style="1"/>
    <col min="10757" max="10757" width="12.5703125" style="1" customWidth="1"/>
    <col min="10758" max="10758" width="11.42578125" style="1"/>
    <col min="10759" max="10759" width="12.7109375" style="1" customWidth="1"/>
    <col min="10760" max="10760" width="18.28515625" style="1" customWidth="1"/>
    <col min="10761" max="11008" width="11.42578125" style="1"/>
    <col min="11009" max="11009" width="14.28515625" style="1" customWidth="1"/>
    <col min="11010" max="11010" width="21.5703125" style="1" customWidth="1"/>
    <col min="11011" max="11011" width="21.85546875" style="1" customWidth="1"/>
    <col min="11012" max="11012" width="11.42578125" style="1"/>
    <col min="11013" max="11013" width="12.5703125" style="1" customWidth="1"/>
    <col min="11014" max="11014" width="11.42578125" style="1"/>
    <col min="11015" max="11015" width="12.7109375" style="1" customWidth="1"/>
    <col min="11016" max="11016" width="18.28515625" style="1" customWidth="1"/>
    <col min="11017" max="11264" width="11.42578125" style="1"/>
    <col min="11265" max="11265" width="14.28515625" style="1" customWidth="1"/>
    <col min="11266" max="11266" width="21.5703125" style="1" customWidth="1"/>
    <col min="11267" max="11267" width="21.85546875" style="1" customWidth="1"/>
    <col min="11268" max="11268" width="11.42578125" style="1"/>
    <col min="11269" max="11269" width="12.5703125" style="1" customWidth="1"/>
    <col min="11270" max="11270" width="11.42578125" style="1"/>
    <col min="11271" max="11271" width="12.7109375" style="1" customWidth="1"/>
    <col min="11272" max="11272" width="18.28515625" style="1" customWidth="1"/>
    <col min="11273" max="11520" width="11.42578125" style="1"/>
    <col min="11521" max="11521" width="14.28515625" style="1" customWidth="1"/>
    <col min="11522" max="11522" width="21.5703125" style="1" customWidth="1"/>
    <col min="11523" max="11523" width="21.85546875" style="1" customWidth="1"/>
    <col min="11524" max="11524" width="11.42578125" style="1"/>
    <col min="11525" max="11525" width="12.5703125" style="1" customWidth="1"/>
    <col min="11526" max="11526" width="11.42578125" style="1"/>
    <col min="11527" max="11527" width="12.7109375" style="1" customWidth="1"/>
    <col min="11528" max="11528" width="18.28515625" style="1" customWidth="1"/>
    <col min="11529" max="11776" width="11.42578125" style="1"/>
    <col min="11777" max="11777" width="14.28515625" style="1" customWidth="1"/>
    <col min="11778" max="11778" width="21.5703125" style="1" customWidth="1"/>
    <col min="11779" max="11779" width="21.85546875" style="1" customWidth="1"/>
    <col min="11780" max="11780" width="11.42578125" style="1"/>
    <col min="11781" max="11781" width="12.5703125" style="1" customWidth="1"/>
    <col min="11782" max="11782" width="11.42578125" style="1"/>
    <col min="11783" max="11783" width="12.7109375" style="1" customWidth="1"/>
    <col min="11784" max="11784" width="18.28515625" style="1" customWidth="1"/>
    <col min="11785" max="12032" width="11.42578125" style="1"/>
    <col min="12033" max="12033" width="14.28515625" style="1" customWidth="1"/>
    <col min="12034" max="12034" width="21.5703125" style="1" customWidth="1"/>
    <col min="12035" max="12035" width="21.85546875" style="1" customWidth="1"/>
    <col min="12036" max="12036" width="11.42578125" style="1"/>
    <col min="12037" max="12037" width="12.5703125" style="1" customWidth="1"/>
    <col min="12038" max="12038" width="11.42578125" style="1"/>
    <col min="12039" max="12039" width="12.7109375" style="1" customWidth="1"/>
    <col min="12040" max="12040" width="18.28515625" style="1" customWidth="1"/>
    <col min="12041" max="12288" width="11.42578125" style="1"/>
    <col min="12289" max="12289" width="14.28515625" style="1" customWidth="1"/>
    <col min="12290" max="12290" width="21.5703125" style="1" customWidth="1"/>
    <col min="12291" max="12291" width="21.85546875" style="1" customWidth="1"/>
    <col min="12292" max="12292" width="11.42578125" style="1"/>
    <col min="12293" max="12293" width="12.5703125" style="1" customWidth="1"/>
    <col min="12294" max="12294" width="11.42578125" style="1"/>
    <col min="12295" max="12295" width="12.7109375" style="1" customWidth="1"/>
    <col min="12296" max="12296" width="18.28515625" style="1" customWidth="1"/>
    <col min="12297" max="12544" width="11.42578125" style="1"/>
    <col min="12545" max="12545" width="14.28515625" style="1" customWidth="1"/>
    <col min="12546" max="12546" width="21.5703125" style="1" customWidth="1"/>
    <col min="12547" max="12547" width="21.85546875" style="1" customWidth="1"/>
    <col min="12548" max="12548" width="11.42578125" style="1"/>
    <col min="12549" max="12549" width="12.5703125" style="1" customWidth="1"/>
    <col min="12550" max="12550" width="11.42578125" style="1"/>
    <col min="12551" max="12551" width="12.7109375" style="1" customWidth="1"/>
    <col min="12552" max="12552" width="18.28515625" style="1" customWidth="1"/>
    <col min="12553" max="12800" width="11.42578125" style="1"/>
    <col min="12801" max="12801" width="14.28515625" style="1" customWidth="1"/>
    <col min="12802" max="12802" width="21.5703125" style="1" customWidth="1"/>
    <col min="12803" max="12803" width="21.85546875" style="1" customWidth="1"/>
    <col min="12804" max="12804" width="11.42578125" style="1"/>
    <col min="12805" max="12805" width="12.5703125" style="1" customWidth="1"/>
    <col min="12806" max="12806" width="11.42578125" style="1"/>
    <col min="12807" max="12807" width="12.7109375" style="1" customWidth="1"/>
    <col min="12808" max="12808" width="18.28515625" style="1" customWidth="1"/>
    <col min="12809" max="13056" width="11.42578125" style="1"/>
    <col min="13057" max="13057" width="14.28515625" style="1" customWidth="1"/>
    <col min="13058" max="13058" width="21.5703125" style="1" customWidth="1"/>
    <col min="13059" max="13059" width="21.85546875" style="1" customWidth="1"/>
    <col min="13060" max="13060" width="11.42578125" style="1"/>
    <col min="13061" max="13061" width="12.5703125" style="1" customWidth="1"/>
    <col min="13062" max="13062" width="11.42578125" style="1"/>
    <col min="13063" max="13063" width="12.7109375" style="1" customWidth="1"/>
    <col min="13064" max="13064" width="18.28515625" style="1" customWidth="1"/>
    <col min="13065" max="13312" width="11.42578125" style="1"/>
    <col min="13313" max="13313" width="14.28515625" style="1" customWidth="1"/>
    <col min="13314" max="13314" width="21.5703125" style="1" customWidth="1"/>
    <col min="13315" max="13315" width="21.85546875" style="1" customWidth="1"/>
    <col min="13316" max="13316" width="11.42578125" style="1"/>
    <col min="13317" max="13317" width="12.5703125" style="1" customWidth="1"/>
    <col min="13318" max="13318" width="11.42578125" style="1"/>
    <col min="13319" max="13319" width="12.7109375" style="1" customWidth="1"/>
    <col min="13320" max="13320" width="18.28515625" style="1" customWidth="1"/>
    <col min="13321" max="13568" width="11.42578125" style="1"/>
    <col min="13569" max="13569" width="14.28515625" style="1" customWidth="1"/>
    <col min="13570" max="13570" width="21.5703125" style="1" customWidth="1"/>
    <col min="13571" max="13571" width="21.85546875" style="1" customWidth="1"/>
    <col min="13572" max="13572" width="11.42578125" style="1"/>
    <col min="13573" max="13573" width="12.5703125" style="1" customWidth="1"/>
    <col min="13574" max="13574" width="11.42578125" style="1"/>
    <col min="13575" max="13575" width="12.7109375" style="1" customWidth="1"/>
    <col min="13576" max="13576" width="18.28515625" style="1" customWidth="1"/>
    <col min="13577" max="13824" width="11.42578125" style="1"/>
    <col min="13825" max="13825" width="14.28515625" style="1" customWidth="1"/>
    <col min="13826" max="13826" width="21.5703125" style="1" customWidth="1"/>
    <col min="13827" max="13827" width="21.85546875" style="1" customWidth="1"/>
    <col min="13828" max="13828" width="11.42578125" style="1"/>
    <col min="13829" max="13829" width="12.5703125" style="1" customWidth="1"/>
    <col min="13830" max="13830" width="11.42578125" style="1"/>
    <col min="13831" max="13831" width="12.7109375" style="1" customWidth="1"/>
    <col min="13832" max="13832" width="18.28515625" style="1" customWidth="1"/>
    <col min="13833" max="14080" width="11.42578125" style="1"/>
    <col min="14081" max="14081" width="14.28515625" style="1" customWidth="1"/>
    <col min="14082" max="14082" width="21.5703125" style="1" customWidth="1"/>
    <col min="14083" max="14083" width="21.85546875" style="1" customWidth="1"/>
    <col min="14084" max="14084" width="11.42578125" style="1"/>
    <col min="14085" max="14085" width="12.5703125" style="1" customWidth="1"/>
    <col min="14086" max="14086" width="11.42578125" style="1"/>
    <col min="14087" max="14087" width="12.7109375" style="1" customWidth="1"/>
    <col min="14088" max="14088" width="18.28515625" style="1" customWidth="1"/>
    <col min="14089" max="14336" width="11.42578125" style="1"/>
    <col min="14337" max="14337" width="14.28515625" style="1" customWidth="1"/>
    <col min="14338" max="14338" width="21.5703125" style="1" customWidth="1"/>
    <col min="14339" max="14339" width="21.85546875" style="1" customWidth="1"/>
    <col min="14340" max="14340" width="11.42578125" style="1"/>
    <col min="14341" max="14341" width="12.5703125" style="1" customWidth="1"/>
    <col min="14342" max="14342" width="11.42578125" style="1"/>
    <col min="14343" max="14343" width="12.7109375" style="1" customWidth="1"/>
    <col min="14344" max="14344" width="18.28515625" style="1" customWidth="1"/>
    <col min="14345" max="14592" width="11.42578125" style="1"/>
    <col min="14593" max="14593" width="14.28515625" style="1" customWidth="1"/>
    <col min="14594" max="14594" width="21.5703125" style="1" customWidth="1"/>
    <col min="14595" max="14595" width="21.85546875" style="1" customWidth="1"/>
    <col min="14596" max="14596" width="11.42578125" style="1"/>
    <col min="14597" max="14597" width="12.5703125" style="1" customWidth="1"/>
    <col min="14598" max="14598" width="11.42578125" style="1"/>
    <col min="14599" max="14599" width="12.7109375" style="1" customWidth="1"/>
    <col min="14600" max="14600" width="18.28515625" style="1" customWidth="1"/>
    <col min="14601" max="14848" width="11.42578125" style="1"/>
    <col min="14849" max="14849" width="14.28515625" style="1" customWidth="1"/>
    <col min="14850" max="14850" width="21.5703125" style="1" customWidth="1"/>
    <col min="14851" max="14851" width="21.85546875" style="1" customWidth="1"/>
    <col min="14852" max="14852" width="11.42578125" style="1"/>
    <col min="14853" max="14853" width="12.5703125" style="1" customWidth="1"/>
    <col min="14854" max="14854" width="11.42578125" style="1"/>
    <col min="14855" max="14855" width="12.7109375" style="1" customWidth="1"/>
    <col min="14856" max="14856" width="18.28515625" style="1" customWidth="1"/>
    <col min="14857" max="15104" width="11.42578125" style="1"/>
    <col min="15105" max="15105" width="14.28515625" style="1" customWidth="1"/>
    <col min="15106" max="15106" width="21.5703125" style="1" customWidth="1"/>
    <col min="15107" max="15107" width="21.85546875" style="1" customWidth="1"/>
    <col min="15108" max="15108" width="11.42578125" style="1"/>
    <col min="15109" max="15109" width="12.5703125" style="1" customWidth="1"/>
    <col min="15110" max="15110" width="11.42578125" style="1"/>
    <col min="15111" max="15111" width="12.7109375" style="1" customWidth="1"/>
    <col min="15112" max="15112" width="18.28515625" style="1" customWidth="1"/>
    <col min="15113" max="15360" width="11.42578125" style="1"/>
    <col min="15361" max="15361" width="14.28515625" style="1" customWidth="1"/>
    <col min="15362" max="15362" width="21.5703125" style="1" customWidth="1"/>
    <col min="15363" max="15363" width="21.85546875" style="1" customWidth="1"/>
    <col min="15364" max="15364" width="11.42578125" style="1"/>
    <col min="15365" max="15365" width="12.5703125" style="1" customWidth="1"/>
    <col min="15366" max="15366" width="11.42578125" style="1"/>
    <col min="15367" max="15367" width="12.7109375" style="1" customWidth="1"/>
    <col min="15368" max="15368" width="18.28515625" style="1" customWidth="1"/>
    <col min="15369" max="15616" width="11.42578125" style="1"/>
    <col min="15617" max="15617" width="14.28515625" style="1" customWidth="1"/>
    <col min="15618" max="15618" width="21.5703125" style="1" customWidth="1"/>
    <col min="15619" max="15619" width="21.85546875" style="1" customWidth="1"/>
    <col min="15620" max="15620" width="11.42578125" style="1"/>
    <col min="15621" max="15621" width="12.5703125" style="1" customWidth="1"/>
    <col min="15622" max="15622" width="11.42578125" style="1"/>
    <col min="15623" max="15623" width="12.7109375" style="1" customWidth="1"/>
    <col min="15624" max="15624" width="18.28515625" style="1" customWidth="1"/>
    <col min="15625" max="15872" width="11.42578125" style="1"/>
    <col min="15873" max="15873" width="14.28515625" style="1" customWidth="1"/>
    <col min="15874" max="15874" width="21.5703125" style="1" customWidth="1"/>
    <col min="15875" max="15875" width="21.85546875" style="1" customWidth="1"/>
    <col min="15876" max="15876" width="11.42578125" style="1"/>
    <col min="15877" max="15877" width="12.5703125" style="1" customWidth="1"/>
    <col min="15878" max="15878" width="11.42578125" style="1"/>
    <col min="15879" max="15879" width="12.7109375" style="1" customWidth="1"/>
    <col min="15880" max="15880" width="18.28515625" style="1" customWidth="1"/>
    <col min="15881" max="16128" width="11.42578125" style="1"/>
    <col min="16129" max="16129" width="14.28515625" style="1" customWidth="1"/>
    <col min="16130" max="16130" width="21.5703125" style="1" customWidth="1"/>
    <col min="16131" max="16131" width="21.85546875" style="1" customWidth="1"/>
    <col min="16132" max="16132" width="11.42578125" style="1"/>
    <col min="16133" max="16133" width="12.5703125" style="1" customWidth="1"/>
    <col min="16134" max="16134" width="11.42578125" style="1"/>
    <col min="16135" max="16135" width="12.7109375" style="1" customWidth="1"/>
    <col min="16136" max="16136" width="18.28515625" style="1" customWidth="1"/>
    <col min="16137" max="16384" width="11.42578125" style="1"/>
  </cols>
  <sheetData>
    <row r="2" spans="1:8" ht="27.75" customHeight="1" x14ac:dyDescent="0.2"/>
    <row r="3" spans="1:8" ht="15" x14ac:dyDescent="0.25">
      <c r="A3" s="136" t="s">
        <v>159</v>
      </c>
      <c r="B3" s="136" t="str">
        <f>'[1]PRESUPUESTO OFICIAL (Entidad)'!G72</f>
        <v>MURO DE CONTENCIÓN</v>
      </c>
    </row>
    <row r="4" spans="1:8" ht="15" thickBot="1" x14ac:dyDescent="0.25"/>
    <row r="5" spans="1:8" ht="14.25" customHeight="1" x14ac:dyDescent="0.2">
      <c r="A5" s="5" t="s">
        <v>1</v>
      </c>
      <c r="B5" s="6"/>
      <c r="C5" s="6"/>
      <c r="D5" s="6"/>
      <c r="E5" s="6"/>
      <c r="F5" s="6"/>
      <c r="G5" s="6"/>
      <c r="H5" s="7"/>
    </row>
    <row r="6" spans="1:8" ht="14.25" customHeight="1" thickBot="1" x14ac:dyDescent="0.25">
      <c r="A6" s="8"/>
      <c r="B6" s="9"/>
      <c r="C6" s="9"/>
      <c r="D6" s="9"/>
      <c r="E6" s="9"/>
      <c r="F6" s="9"/>
      <c r="G6" s="9"/>
      <c r="H6" s="10"/>
    </row>
    <row r="7" spans="1:8" ht="16.5" x14ac:dyDescent="0.3">
      <c r="A7" s="11"/>
      <c r="B7" s="12"/>
      <c r="C7" s="12"/>
      <c r="D7" s="12"/>
      <c r="E7" s="12"/>
      <c r="F7" s="12"/>
      <c r="G7" s="12"/>
      <c r="H7" s="13"/>
    </row>
    <row r="8" spans="1:8" ht="16.5" x14ac:dyDescent="0.3">
      <c r="A8" s="11"/>
      <c r="B8" s="14"/>
      <c r="C8" s="12"/>
      <c r="D8" s="15"/>
      <c r="E8" s="14"/>
      <c r="F8" s="15"/>
      <c r="G8" s="14"/>
      <c r="H8" s="13"/>
    </row>
    <row r="9" spans="1:8" ht="15.75" x14ac:dyDescent="0.2">
      <c r="A9" s="16" t="s">
        <v>2</v>
      </c>
      <c r="B9" s="17" t="str">
        <f>'[1]PRESUPUESTO OFICIAL (Entidad)'!G73</f>
        <v>Localización y replanteo</v>
      </c>
      <c r="C9" s="18"/>
      <c r="D9" s="18"/>
      <c r="E9" s="18"/>
      <c r="F9" s="18"/>
      <c r="G9" s="19" t="s">
        <v>3</v>
      </c>
      <c r="H9" s="20" t="s">
        <v>160</v>
      </c>
    </row>
    <row r="10" spans="1:8" ht="16.5" x14ac:dyDescent="0.3">
      <c r="A10" s="11"/>
      <c r="B10" s="18"/>
      <c r="C10" s="18"/>
      <c r="D10" s="18"/>
      <c r="E10" s="18"/>
      <c r="F10" s="18"/>
      <c r="G10" s="19" t="s">
        <v>4</v>
      </c>
      <c r="H10" s="20" t="s">
        <v>5</v>
      </c>
    </row>
    <row r="11" spans="1:8" ht="16.5" x14ac:dyDescent="0.3">
      <c r="A11" s="11"/>
      <c r="B11" s="21"/>
      <c r="C11" s="21"/>
      <c r="D11" s="21"/>
      <c r="E11" s="21"/>
      <c r="F11" s="21"/>
      <c r="G11" s="14"/>
      <c r="H11" s="22"/>
    </row>
    <row r="12" spans="1:8" ht="16.5" x14ac:dyDescent="0.3">
      <c r="A12" s="11"/>
      <c r="B12" s="21"/>
      <c r="C12" s="21"/>
      <c r="D12" s="21"/>
      <c r="E12" s="21"/>
      <c r="F12" s="21"/>
      <c r="G12" s="14"/>
      <c r="H12" s="22"/>
    </row>
    <row r="13" spans="1:8" ht="16.5" x14ac:dyDescent="0.3">
      <c r="A13" s="14"/>
      <c r="B13" s="14"/>
      <c r="C13" s="12"/>
      <c r="D13" s="14"/>
      <c r="E13" s="14"/>
      <c r="F13" s="14"/>
      <c r="G13" s="14"/>
      <c r="H13" s="13"/>
    </row>
    <row r="14" spans="1:8" ht="17.25" thickBot="1" x14ac:dyDescent="0.35">
      <c r="A14" s="14" t="s">
        <v>6</v>
      </c>
      <c r="B14" s="14"/>
      <c r="C14" s="12"/>
      <c r="D14" s="12"/>
      <c r="E14" s="12"/>
      <c r="F14" s="12"/>
      <c r="G14" s="12"/>
      <c r="H14" s="13"/>
    </row>
    <row r="15" spans="1:8" ht="16.5" x14ac:dyDescent="0.3">
      <c r="A15" s="23" t="s">
        <v>7</v>
      </c>
      <c r="B15" s="24"/>
      <c r="C15" s="25"/>
      <c r="D15" s="26" t="s">
        <v>8</v>
      </c>
      <c r="E15" s="27" t="s">
        <v>9</v>
      </c>
      <c r="F15" s="26" t="s">
        <v>37</v>
      </c>
      <c r="G15" s="28" t="s">
        <v>11</v>
      </c>
      <c r="H15" s="29"/>
    </row>
    <row r="16" spans="1:8" ht="16.5" x14ac:dyDescent="0.3">
      <c r="A16" s="30" t="s">
        <v>12</v>
      </c>
      <c r="B16" s="31"/>
      <c r="C16" s="32"/>
      <c r="D16" s="33" t="s">
        <v>13</v>
      </c>
      <c r="E16" s="34">
        <f>+[1]recursos!E7</f>
        <v>178363</v>
      </c>
      <c r="F16" s="168">
        <v>1.0999999999999999E-2</v>
      </c>
      <c r="G16" s="36">
        <f>E16*F16</f>
        <v>1961.9929999999999</v>
      </c>
      <c r="H16" s="37"/>
    </row>
    <row r="17" spans="1:8" ht="16.5" x14ac:dyDescent="0.3">
      <c r="A17" s="38"/>
      <c r="B17" s="39"/>
      <c r="C17" s="40"/>
      <c r="D17" s="33"/>
      <c r="E17" s="34"/>
      <c r="F17" s="41"/>
      <c r="G17" s="36"/>
      <c r="H17" s="37"/>
    </row>
    <row r="18" spans="1:8" ht="16.5" x14ac:dyDescent="0.3">
      <c r="A18" s="38"/>
      <c r="B18" s="39"/>
      <c r="C18" s="40"/>
      <c r="D18" s="42"/>
      <c r="E18" s="42"/>
      <c r="F18" s="41"/>
      <c r="G18" s="43"/>
      <c r="H18" s="37"/>
    </row>
    <row r="19" spans="1:8" ht="16.5" x14ac:dyDescent="0.3">
      <c r="A19" s="38"/>
      <c r="B19" s="39"/>
      <c r="C19" s="40"/>
      <c r="D19" s="42"/>
      <c r="E19" s="42"/>
      <c r="F19" s="41"/>
      <c r="G19" s="43"/>
      <c r="H19" s="37"/>
    </row>
    <row r="20" spans="1:8" ht="16.5" x14ac:dyDescent="0.3">
      <c r="A20" s="38"/>
      <c r="B20" s="39"/>
      <c r="C20" s="40"/>
      <c r="D20" s="42"/>
      <c r="E20" s="42"/>
      <c r="F20" s="41"/>
      <c r="G20" s="43"/>
      <c r="H20" s="37"/>
    </row>
    <row r="21" spans="1:8" ht="16.5" x14ac:dyDescent="0.3">
      <c r="A21" s="44" t="s">
        <v>14</v>
      </c>
      <c r="B21" s="45"/>
      <c r="C21" s="46"/>
      <c r="D21" s="42"/>
      <c r="E21" s="42"/>
      <c r="F21" s="47"/>
      <c r="G21" s="43"/>
      <c r="H21" s="37"/>
    </row>
    <row r="22" spans="1:8" ht="17.25" thickBot="1" x14ac:dyDescent="0.35">
      <c r="A22" s="48"/>
      <c r="B22" s="49"/>
      <c r="C22" s="50"/>
      <c r="D22" s="51"/>
      <c r="E22" s="51"/>
      <c r="F22" s="52"/>
      <c r="G22" s="53"/>
      <c r="H22" s="54"/>
    </row>
    <row r="23" spans="1:8" ht="17.25" thickBot="1" x14ac:dyDescent="0.35">
      <c r="A23" s="12"/>
      <c r="B23" s="12"/>
      <c r="C23" s="12"/>
      <c r="D23" s="12"/>
      <c r="E23" s="12"/>
      <c r="F23" s="12"/>
      <c r="G23" s="55" t="s">
        <v>15</v>
      </c>
      <c r="H23" s="56">
        <f>SUM(G16:G22)</f>
        <v>1961.9929999999999</v>
      </c>
    </row>
    <row r="24" spans="1:8" ht="17.25" thickBot="1" x14ac:dyDescent="0.35">
      <c r="A24" s="14" t="s">
        <v>16</v>
      </c>
      <c r="B24" s="14"/>
      <c r="C24" s="12"/>
      <c r="D24" s="12"/>
      <c r="E24" s="12"/>
      <c r="F24" s="12"/>
      <c r="G24" s="12"/>
      <c r="H24" s="13"/>
    </row>
    <row r="25" spans="1:8" ht="16.5" x14ac:dyDescent="0.3">
      <c r="A25" s="57" t="s">
        <v>7</v>
      </c>
      <c r="B25" s="58"/>
      <c r="C25" s="59"/>
      <c r="D25" s="26" t="s">
        <v>8</v>
      </c>
      <c r="E25" s="26" t="s">
        <v>17</v>
      </c>
      <c r="F25" s="26" t="s">
        <v>10</v>
      </c>
      <c r="G25" s="60" t="s">
        <v>11</v>
      </c>
      <c r="H25" s="29"/>
    </row>
    <row r="26" spans="1:8" ht="16.5" x14ac:dyDescent="0.3">
      <c r="A26" s="61" t="str">
        <f>[1]recursos!B48</f>
        <v>TABLA PEGACHENTO 2X20X300</v>
      </c>
      <c r="B26" s="62"/>
      <c r="C26" s="63"/>
      <c r="D26" s="64" t="s">
        <v>18</v>
      </c>
      <c r="E26" s="65">
        <f>+[1]recursos!E48</f>
        <v>26418</v>
      </c>
      <c r="F26" s="66">
        <v>0.04</v>
      </c>
      <c r="G26" s="67">
        <f>E26*F26</f>
        <v>1056.72</v>
      </c>
      <c r="H26" s="37"/>
    </row>
    <row r="27" spans="1:8" ht="16.5" x14ac:dyDescent="0.3">
      <c r="A27" s="61" t="str">
        <f>[1]recursos!B49</f>
        <v>VARA COMUN 4M</v>
      </c>
      <c r="B27" s="62"/>
      <c r="C27" s="63"/>
      <c r="D27" s="64" t="s">
        <v>18</v>
      </c>
      <c r="E27" s="65">
        <f>+[1]recursos!E49</f>
        <v>24097.5</v>
      </c>
      <c r="F27" s="68">
        <v>0.03</v>
      </c>
      <c r="G27" s="67">
        <f>E27*F27</f>
        <v>722.92499999999995</v>
      </c>
      <c r="H27" s="37"/>
    </row>
    <row r="28" spans="1:8" ht="16.5" x14ac:dyDescent="0.3">
      <c r="A28" s="61" t="str">
        <f>[1]recursos!B52</f>
        <v>PUNTILLA 3 1/2 500 GR</v>
      </c>
      <c r="B28" s="62"/>
      <c r="C28" s="63"/>
      <c r="D28" s="69" t="s">
        <v>19</v>
      </c>
      <c r="E28" s="65">
        <f>+[1]recursos!E52</f>
        <v>7444.13</v>
      </c>
      <c r="F28" s="68">
        <v>2.5000000000000001E-2</v>
      </c>
      <c r="G28" s="67">
        <f>E28*F28</f>
        <v>186.10325</v>
      </c>
      <c r="H28" s="37"/>
    </row>
    <row r="29" spans="1:8" ht="16.5" x14ac:dyDescent="0.3">
      <c r="A29" s="61"/>
      <c r="B29" s="62"/>
      <c r="C29" s="63"/>
      <c r="D29" s="69"/>
      <c r="E29" s="70"/>
      <c r="F29" s="70"/>
      <c r="G29" s="67"/>
      <c r="H29" s="37"/>
    </row>
    <row r="30" spans="1:8" ht="16.5" x14ac:dyDescent="0.3">
      <c r="A30" s="61"/>
      <c r="B30" s="62"/>
      <c r="C30" s="63"/>
      <c r="D30" s="71"/>
      <c r="E30" s="72"/>
      <c r="F30" s="73"/>
      <c r="G30" s="74"/>
      <c r="H30" s="37"/>
    </row>
    <row r="31" spans="1:8" ht="16.5" x14ac:dyDescent="0.3">
      <c r="A31" s="61" t="s">
        <v>20</v>
      </c>
      <c r="B31" s="62"/>
      <c r="C31" s="63"/>
      <c r="D31" s="42"/>
      <c r="E31" s="42"/>
      <c r="F31" s="47">
        <v>0.05</v>
      </c>
      <c r="G31" s="75">
        <f>SUM(G26:G30)*F31</f>
        <v>98.287412500000016</v>
      </c>
      <c r="H31" s="37"/>
    </row>
    <row r="32" spans="1:8" ht="17.25" thickBot="1" x14ac:dyDescent="0.35">
      <c r="A32" s="76"/>
      <c r="B32" s="77"/>
      <c r="C32" s="78"/>
      <c r="D32" s="51"/>
      <c r="E32" s="51"/>
      <c r="F32" s="52"/>
      <c r="G32" s="79"/>
      <c r="H32" s="54"/>
    </row>
    <row r="33" spans="1:8" ht="17.25" thickBot="1" x14ac:dyDescent="0.35">
      <c r="A33" s="12"/>
      <c r="B33" s="12"/>
      <c r="C33" s="12"/>
      <c r="D33" s="12"/>
      <c r="E33" s="12"/>
      <c r="F33" s="12"/>
      <c r="G33" s="55" t="s">
        <v>15</v>
      </c>
      <c r="H33" s="56">
        <f>SUM(G26:G32)</f>
        <v>2064.0356624999999</v>
      </c>
    </row>
    <row r="34" spans="1:8" ht="17.25" thickBot="1" x14ac:dyDescent="0.35">
      <c r="A34" s="14" t="s">
        <v>21</v>
      </c>
      <c r="B34" s="14"/>
      <c r="C34" s="12"/>
      <c r="D34" s="12"/>
      <c r="E34" s="12"/>
      <c r="F34" s="12"/>
      <c r="G34" s="12"/>
      <c r="H34" s="13"/>
    </row>
    <row r="35" spans="1:8" ht="16.5" x14ac:dyDescent="0.3">
      <c r="A35" s="23" t="s">
        <v>22</v>
      </c>
      <c r="B35" s="25"/>
      <c r="C35" s="26" t="s">
        <v>23</v>
      </c>
      <c r="D35" s="26" t="s">
        <v>24</v>
      </c>
      <c r="E35" s="26" t="s">
        <v>25</v>
      </c>
      <c r="F35" s="26" t="s">
        <v>26</v>
      </c>
      <c r="G35" s="28" t="s">
        <v>11</v>
      </c>
      <c r="H35" s="29"/>
    </row>
    <row r="36" spans="1:8" ht="16.5" x14ac:dyDescent="0.3">
      <c r="A36" s="61"/>
      <c r="B36" s="63"/>
      <c r="C36" s="80"/>
      <c r="D36" s="81"/>
      <c r="E36" s="81"/>
      <c r="F36" s="82"/>
      <c r="G36" s="65"/>
      <c r="H36" s="37"/>
    </row>
    <row r="37" spans="1:8" ht="16.5" x14ac:dyDescent="0.3">
      <c r="A37" s="61"/>
      <c r="B37" s="63"/>
      <c r="C37" s="80"/>
      <c r="D37" s="81"/>
      <c r="E37" s="81"/>
      <c r="F37" s="82"/>
      <c r="G37" s="65"/>
      <c r="H37" s="37"/>
    </row>
    <row r="38" spans="1:8" ht="16.5" x14ac:dyDescent="0.3">
      <c r="A38" s="61"/>
      <c r="B38" s="63"/>
      <c r="C38" s="80"/>
      <c r="D38" s="81"/>
      <c r="E38" s="81"/>
      <c r="F38" s="65"/>
      <c r="G38" s="65"/>
      <c r="H38" s="37"/>
    </row>
    <row r="39" spans="1:8" ht="16.5" x14ac:dyDescent="0.3">
      <c r="A39" s="61"/>
      <c r="B39" s="63"/>
      <c r="C39" s="83"/>
      <c r="D39" s="64"/>
      <c r="E39" s="84"/>
      <c r="F39" s="41"/>
      <c r="G39" s="41"/>
      <c r="H39" s="37"/>
    </row>
    <row r="40" spans="1:8" ht="17.25" thickBot="1" x14ac:dyDescent="0.35">
      <c r="A40" s="48"/>
      <c r="B40" s="50"/>
      <c r="C40" s="50"/>
      <c r="D40" s="50"/>
      <c r="E40" s="50"/>
      <c r="F40" s="50"/>
      <c r="G40" s="85"/>
      <c r="H40" s="37"/>
    </row>
    <row r="41" spans="1:8" ht="17.25" thickBot="1" x14ac:dyDescent="0.35">
      <c r="A41" s="12"/>
      <c r="B41" s="12"/>
      <c r="C41" s="12"/>
      <c r="D41" s="12"/>
      <c r="E41" s="12"/>
      <c r="F41" s="12"/>
      <c r="G41" s="55" t="s">
        <v>15</v>
      </c>
      <c r="H41" s="56">
        <f>SUM(G36:G40)</f>
        <v>0</v>
      </c>
    </row>
    <row r="42" spans="1:8" ht="17.25" thickBot="1" x14ac:dyDescent="0.35">
      <c r="A42" s="14" t="s">
        <v>27</v>
      </c>
      <c r="B42" s="14"/>
      <c r="C42" s="12"/>
      <c r="D42" s="12"/>
      <c r="E42" s="12"/>
      <c r="F42" s="12"/>
      <c r="G42" s="12"/>
      <c r="H42" s="13"/>
    </row>
    <row r="43" spans="1:8" ht="16.5" x14ac:dyDescent="0.3">
      <c r="A43" s="86" t="s">
        <v>28</v>
      </c>
      <c r="B43" s="26"/>
      <c r="C43" s="26" t="s">
        <v>29</v>
      </c>
      <c r="D43" s="26" t="s">
        <v>30</v>
      </c>
      <c r="E43" s="27" t="s">
        <v>29</v>
      </c>
      <c r="F43" s="87" t="s">
        <v>10</v>
      </c>
      <c r="G43" s="60" t="s">
        <v>11</v>
      </c>
      <c r="H43" s="29"/>
    </row>
    <row r="44" spans="1:8" ht="16.5" x14ac:dyDescent="0.3">
      <c r="A44" s="61" t="str">
        <f>'[1]MANO DE OBRA'!C35</f>
        <v>CUADRILLA DE TOPOGRAFIA 1X2</v>
      </c>
      <c r="B44" s="63"/>
      <c r="C44" s="88">
        <f>'[1]MANO DE OBRA'!L35</f>
        <v>32761</v>
      </c>
      <c r="D44" s="89">
        <v>0.89229999999999998</v>
      </c>
      <c r="E44" s="65">
        <f>(100%+D44)*C44</f>
        <v>61993.640300000006</v>
      </c>
      <c r="F44" s="35">
        <v>0.04</v>
      </c>
      <c r="G44" s="90">
        <f>E44*F44</f>
        <v>2479.7456120000002</v>
      </c>
      <c r="H44" s="37"/>
    </row>
    <row r="45" spans="1:8" ht="16.5" x14ac:dyDescent="0.3">
      <c r="A45" s="61" t="str">
        <f>'[1]MANO DE OBRA'!C42</f>
        <v xml:space="preserve">Cadenero </v>
      </c>
      <c r="B45" s="63"/>
      <c r="C45" s="88">
        <f>'[1]MANO DE OBRA'!J42</f>
        <v>15710</v>
      </c>
      <c r="D45" s="89">
        <v>0.89229999999999998</v>
      </c>
      <c r="E45" s="65">
        <f>(100%+D45)*C45</f>
        <v>29728.033000000003</v>
      </c>
      <c r="F45" s="35">
        <v>0.02</v>
      </c>
      <c r="G45" s="90">
        <f>E45*F45</f>
        <v>594.5606600000001</v>
      </c>
      <c r="H45" s="37"/>
    </row>
    <row r="46" spans="1:8" ht="16.5" x14ac:dyDescent="0.3">
      <c r="A46" s="61"/>
      <c r="B46" s="63"/>
      <c r="C46" s="105"/>
      <c r="D46" s="89"/>
      <c r="E46" s="65"/>
      <c r="F46" s="66"/>
      <c r="G46" s="90"/>
      <c r="H46" s="37"/>
    </row>
    <row r="47" spans="1:8" ht="17.25" thickBot="1" x14ac:dyDescent="0.35">
      <c r="A47" s="76"/>
      <c r="B47" s="78"/>
      <c r="C47" s="78"/>
      <c r="D47" s="78"/>
      <c r="E47" s="78"/>
      <c r="F47" s="78"/>
      <c r="G47" s="77"/>
      <c r="H47" s="54"/>
    </row>
    <row r="48" spans="1:8" ht="17.25" thickBot="1" x14ac:dyDescent="0.35">
      <c r="A48" s="12"/>
      <c r="B48" s="12"/>
      <c r="C48" s="12"/>
      <c r="D48" s="12"/>
      <c r="E48" s="12"/>
      <c r="F48" s="12"/>
      <c r="G48" s="55" t="s">
        <v>15</v>
      </c>
      <c r="H48" s="56">
        <f>SUM(G44:G47)</f>
        <v>3074.3062720000003</v>
      </c>
    </row>
    <row r="49" spans="1:8" ht="17.25" thickBot="1" x14ac:dyDescent="0.35">
      <c r="A49" s="12"/>
      <c r="B49" s="12"/>
      <c r="C49" s="12"/>
      <c r="D49" s="12"/>
      <c r="E49" s="12"/>
      <c r="F49" s="12"/>
      <c r="G49" s="91"/>
      <c r="H49" s="13"/>
    </row>
    <row r="50" spans="1:8" ht="17.25" thickBot="1" x14ac:dyDescent="0.35">
      <c r="A50" s="12"/>
      <c r="B50" s="12"/>
      <c r="C50" s="12"/>
      <c r="D50" s="12"/>
      <c r="E50" s="92" t="s">
        <v>31</v>
      </c>
      <c r="F50" s="93"/>
      <c r="G50" s="93"/>
      <c r="H50" s="94">
        <f>ROUND((H23+H33+H41+H48),0)</f>
        <v>7100</v>
      </c>
    </row>
    <row r="51" spans="1:8" ht="16.5" x14ac:dyDescent="0.3">
      <c r="A51" s="12"/>
      <c r="B51" s="12"/>
      <c r="C51" s="12"/>
      <c r="D51" s="12"/>
      <c r="E51" s="92"/>
      <c r="F51" s="93"/>
      <c r="G51" s="93"/>
      <c r="H51" s="95"/>
    </row>
    <row r="52" spans="1:8" ht="16.5" x14ac:dyDescent="0.3">
      <c r="A52" s="15"/>
      <c r="B52" s="12"/>
      <c r="C52" s="12"/>
      <c r="D52" s="12"/>
      <c r="E52" s="92"/>
      <c r="F52" s="93"/>
      <c r="G52" s="93"/>
      <c r="H52" s="95"/>
    </row>
    <row r="53" spans="1:8" ht="16.5" x14ac:dyDescent="0.3">
      <c r="A53" s="15"/>
      <c r="B53" s="12"/>
      <c r="C53" s="12"/>
      <c r="D53" s="12"/>
      <c r="E53" s="92"/>
      <c r="F53" s="93"/>
      <c r="G53" s="93"/>
      <c r="H53" s="95"/>
    </row>
    <row r="54" spans="1:8" ht="17.25" thickBot="1" x14ac:dyDescent="0.35">
      <c r="A54" s="15"/>
      <c r="B54" s="12"/>
      <c r="C54" s="12"/>
      <c r="D54" s="12"/>
      <c r="E54" s="92"/>
      <c r="F54" s="93"/>
      <c r="G54" s="93"/>
      <c r="H54" s="95"/>
    </row>
    <row r="55" spans="1:8" ht="17.25" customHeight="1" x14ac:dyDescent="0.2">
      <c r="A55" s="5" t="s">
        <v>1</v>
      </c>
      <c r="B55" s="6"/>
      <c r="C55" s="6"/>
      <c r="D55" s="6"/>
      <c r="E55" s="6"/>
      <c r="F55" s="6"/>
      <c r="G55" s="6"/>
      <c r="H55" s="7"/>
    </row>
    <row r="56" spans="1:8" ht="14.25" customHeight="1" thickBot="1" x14ac:dyDescent="0.25">
      <c r="A56" s="8"/>
      <c r="B56" s="9"/>
      <c r="C56" s="9"/>
      <c r="D56" s="9"/>
      <c r="E56" s="9"/>
      <c r="F56" s="9"/>
      <c r="G56" s="9"/>
      <c r="H56" s="10"/>
    </row>
    <row r="57" spans="1:8" ht="15" customHeight="1" x14ac:dyDescent="0.3">
      <c r="A57" s="15"/>
      <c r="B57" s="12"/>
      <c r="C57" s="12"/>
      <c r="D57" s="12"/>
      <c r="E57" s="92"/>
      <c r="F57" s="93"/>
      <c r="G57" s="93"/>
      <c r="H57" s="95"/>
    </row>
    <row r="58" spans="1:8" ht="17.25" customHeight="1" x14ac:dyDescent="0.3">
      <c r="A58" s="11"/>
      <c r="B58" s="14"/>
      <c r="C58" s="12"/>
      <c r="D58" s="15"/>
      <c r="E58" s="14"/>
      <c r="F58" s="15"/>
      <c r="G58" s="14"/>
      <c r="H58" s="13"/>
    </row>
    <row r="59" spans="1:8" ht="17.25" customHeight="1" x14ac:dyDescent="0.2">
      <c r="A59" s="16" t="s">
        <v>2</v>
      </c>
      <c r="B59" s="107" t="str">
        <f>'[1]PRESUPUESTO OFICIAL (Entidad)'!G74</f>
        <v>Demoliciones en concreto reforzado</v>
      </c>
      <c r="C59" s="107"/>
      <c r="D59" s="107"/>
      <c r="E59" s="107"/>
      <c r="F59" s="107"/>
      <c r="G59" s="19" t="s">
        <v>3</v>
      </c>
      <c r="H59" s="20" t="s">
        <v>161</v>
      </c>
    </row>
    <row r="60" spans="1:8" ht="15.75" customHeight="1" x14ac:dyDescent="0.3">
      <c r="A60" s="11"/>
      <c r="B60" s="107"/>
      <c r="C60" s="107"/>
      <c r="D60" s="107"/>
      <c r="E60" s="107"/>
      <c r="F60" s="107"/>
      <c r="G60" s="19" t="s">
        <v>4</v>
      </c>
      <c r="H60" s="20" t="s">
        <v>33</v>
      </c>
    </row>
    <row r="61" spans="1:8" ht="16.5" customHeight="1" x14ac:dyDescent="0.3">
      <c r="A61" s="11"/>
      <c r="B61" s="21"/>
      <c r="C61" s="21"/>
      <c r="D61" s="21"/>
      <c r="E61" s="21"/>
      <c r="F61" s="21"/>
      <c r="G61" s="14"/>
      <c r="H61" s="22"/>
    </row>
    <row r="62" spans="1:8" ht="17.25" thickBot="1" x14ac:dyDescent="0.35">
      <c r="A62" s="14" t="s">
        <v>6</v>
      </c>
      <c r="B62" s="14"/>
      <c r="C62" s="12"/>
      <c r="D62" s="12"/>
      <c r="E62" s="12"/>
      <c r="F62" s="12"/>
      <c r="G62" s="12"/>
      <c r="H62" s="13"/>
    </row>
    <row r="63" spans="1:8" ht="16.5" x14ac:dyDescent="0.3">
      <c r="A63" s="23" t="s">
        <v>7</v>
      </c>
      <c r="B63" s="24"/>
      <c r="C63" s="25"/>
      <c r="D63" s="26" t="s">
        <v>36</v>
      </c>
      <c r="E63" s="27" t="s">
        <v>9</v>
      </c>
      <c r="F63" s="26" t="s">
        <v>37</v>
      </c>
      <c r="G63" s="28" t="s">
        <v>11</v>
      </c>
      <c r="H63" s="29"/>
    </row>
    <row r="64" spans="1:8" ht="16.5" x14ac:dyDescent="0.3">
      <c r="A64" s="30" t="str">
        <f>+[1]recursos!B30</f>
        <v>COMPRESOR DE AIRE 2 MARTILLOS</v>
      </c>
      <c r="B64" s="31"/>
      <c r="C64" s="32"/>
      <c r="D64" s="33" t="s">
        <v>41</v>
      </c>
      <c r="E64" s="34">
        <f>+[1]recursos!E30</f>
        <v>125212</v>
      </c>
      <c r="F64" s="41">
        <v>0.8</v>
      </c>
      <c r="G64" s="36">
        <f>E64/F64</f>
        <v>156515</v>
      </c>
      <c r="H64" s="37"/>
    </row>
    <row r="65" spans="1:8" ht="16.5" x14ac:dyDescent="0.3">
      <c r="A65" s="38" t="str">
        <f>[1]recursos!B38</f>
        <v>EQUIPO DE OXICORTE (ACETILENO)</v>
      </c>
      <c r="B65" s="39"/>
      <c r="C65" s="40"/>
      <c r="D65" s="69" t="s">
        <v>34</v>
      </c>
      <c r="E65" s="34">
        <f>+[1]recursos!E38/8</f>
        <v>17250</v>
      </c>
      <c r="F65" s="41">
        <v>0.5</v>
      </c>
      <c r="G65" s="36">
        <f>E65*F65</f>
        <v>8625</v>
      </c>
      <c r="H65" s="37"/>
    </row>
    <row r="66" spans="1:8" ht="16.5" x14ac:dyDescent="0.3">
      <c r="A66" s="38"/>
      <c r="B66" s="39"/>
      <c r="C66" s="40"/>
      <c r="D66" s="69"/>
      <c r="E66" s="42"/>
      <c r="F66" s="41"/>
      <c r="G66" s="43"/>
      <c r="H66" s="37"/>
    </row>
    <row r="67" spans="1:8" ht="16.5" x14ac:dyDescent="0.3">
      <c r="A67" s="38"/>
      <c r="B67" s="39"/>
      <c r="C67" s="40"/>
      <c r="D67" s="69"/>
      <c r="E67" s="42"/>
      <c r="F67" s="41"/>
      <c r="G67" s="43"/>
      <c r="H67" s="37"/>
    </row>
    <row r="68" spans="1:8" ht="16.5" x14ac:dyDescent="0.3">
      <c r="A68" s="38"/>
      <c r="B68" s="39"/>
      <c r="C68" s="40"/>
      <c r="D68" s="69"/>
      <c r="E68" s="42"/>
      <c r="F68" s="41"/>
      <c r="G68" s="43"/>
      <c r="H68" s="37"/>
    </row>
    <row r="69" spans="1:8" ht="16.5" x14ac:dyDescent="0.3">
      <c r="A69" s="44" t="s">
        <v>14</v>
      </c>
      <c r="B69" s="45"/>
      <c r="C69" s="46"/>
      <c r="D69" s="69"/>
      <c r="E69" s="42"/>
      <c r="F69" s="47">
        <v>0.1</v>
      </c>
      <c r="G69" s="43">
        <f>F69*H94</f>
        <v>8081.0671500000017</v>
      </c>
      <c r="H69" s="37"/>
    </row>
    <row r="70" spans="1:8" ht="17.25" thickBot="1" x14ac:dyDescent="0.35">
      <c r="A70" s="48"/>
      <c r="B70" s="49"/>
      <c r="C70" s="50"/>
      <c r="D70" s="130"/>
      <c r="E70" s="51"/>
      <c r="F70" s="52"/>
      <c r="G70" s="53"/>
      <c r="H70" s="54"/>
    </row>
    <row r="71" spans="1:8" ht="17.25" thickBot="1" x14ac:dyDescent="0.35">
      <c r="A71" s="12"/>
      <c r="B71" s="12"/>
      <c r="C71" s="12"/>
      <c r="D71" s="12"/>
      <c r="E71" s="12"/>
      <c r="F71" s="12"/>
      <c r="G71" s="55" t="s">
        <v>15</v>
      </c>
      <c r="H71" s="56">
        <f>SUM(G64:G70)</f>
        <v>173221.06714999999</v>
      </c>
    </row>
    <row r="72" spans="1:8" ht="17.25" thickBot="1" x14ac:dyDescent="0.35">
      <c r="A72" s="14" t="s">
        <v>16</v>
      </c>
      <c r="B72" s="14"/>
      <c r="C72" s="12"/>
      <c r="D72" s="12"/>
      <c r="E72" s="12"/>
      <c r="F72" s="12"/>
      <c r="G72" s="12"/>
      <c r="H72" s="13"/>
    </row>
    <row r="73" spans="1:8" ht="16.5" x14ac:dyDescent="0.3">
      <c r="A73" s="57" t="s">
        <v>7</v>
      </c>
      <c r="B73" s="58"/>
      <c r="C73" s="59"/>
      <c r="D73" s="26" t="s">
        <v>8</v>
      </c>
      <c r="E73" s="26" t="s">
        <v>17</v>
      </c>
      <c r="F73" s="26" t="s">
        <v>10</v>
      </c>
      <c r="G73" s="60" t="s">
        <v>11</v>
      </c>
      <c r="H73" s="29"/>
    </row>
    <row r="74" spans="1:8" ht="16.5" x14ac:dyDescent="0.3">
      <c r="A74" s="61"/>
      <c r="B74" s="62"/>
      <c r="C74" s="63"/>
      <c r="D74" s="64"/>
      <c r="E74" s="65"/>
      <c r="F74" s="66"/>
      <c r="G74" s="67">
        <f>E74*F74</f>
        <v>0</v>
      </c>
      <c r="H74" s="37"/>
    </row>
    <row r="75" spans="1:8" ht="16.5" x14ac:dyDescent="0.3">
      <c r="A75" s="61"/>
      <c r="B75" s="62"/>
      <c r="C75" s="63"/>
      <c r="D75" s="64"/>
      <c r="E75" s="65"/>
      <c r="F75" s="66"/>
      <c r="G75" s="67"/>
      <c r="H75" s="37"/>
    </row>
    <row r="76" spans="1:8" ht="16.5" x14ac:dyDescent="0.3">
      <c r="A76" s="61"/>
      <c r="B76" s="62"/>
      <c r="C76" s="63"/>
      <c r="D76" s="64"/>
      <c r="E76" s="65"/>
      <c r="F76" s="66"/>
      <c r="G76" s="67"/>
      <c r="H76" s="37"/>
    </row>
    <row r="77" spans="1:8" ht="16.5" x14ac:dyDescent="0.3">
      <c r="A77" s="61" t="s">
        <v>20</v>
      </c>
      <c r="B77" s="62"/>
      <c r="C77" s="63"/>
      <c r="D77" s="42"/>
      <c r="E77" s="42"/>
      <c r="F77" s="47">
        <v>0.05</v>
      </c>
      <c r="G77" s="75">
        <f>+F77*G74</f>
        <v>0</v>
      </c>
      <c r="H77" s="37"/>
    </row>
    <row r="78" spans="1:8" ht="17.25" thickBot="1" x14ac:dyDescent="0.35">
      <c r="A78" s="76"/>
      <c r="B78" s="77"/>
      <c r="C78" s="78"/>
      <c r="D78" s="51"/>
      <c r="E78" s="51"/>
      <c r="F78" s="52"/>
      <c r="G78" s="79"/>
      <c r="H78" s="54"/>
    </row>
    <row r="79" spans="1:8" ht="17.25" thickBot="1" x14ac:dyDescent="0.35">
      <c r="A79" s="12"/>
      <c r="B79" s="12"/>
      <c r="C79" s="12"/>
      <c r="D79" s="12"/>
      <c r="E79" s="12"/>
      <c r="F79" s="12"/>
      <c r="G79" s="55" t="s">
        <v>15</v>
      </c>
      <c r="H79" s="56">
        <f>SUM(G74:G78)</f>
        <v>0</v>
      </c>
    </row>
    <row r="80" spans="1:8" ht="17.25" thickBot="1" x14ac:dyDescent="0.35">
      <c r="A80" s="14" t="s">
        <v>21</v>
      </c>
      <c r="B80" s="14"/>
      <c r="C80" s="12"/>
      <c r="D80" s="12"/>
      <c r="E80" s="12"/>
      <c r="F80" s="12"/>
      <c r="G80" s="12"/>
      <c r="H80" s="13"/>
    </row>
    <row r="81" spans="1:8" ht="16.5" x14ac:dyDescent="0.3">
      <c r="A81" s="23" t="s">
        <v>22</v>
      </c>
      <c r="B81" s="25"/>
      <c r="C81" s="26" t="s">
        <v>23</v>
      </c>
      <c r="D81" s="26" t="s">
        <v>24</v>
      </c>
      <c r="E81" s="26" t="s">
        <v>25</v>
      </c>
      <c r="F81" s="26" t="s">
        <v>26</v>
      </c>
      <c r="G81" s="28" t="s">
        <v>11</v>
      </c>
      <c r="H81" s="29"/>
    </row>
    <row r="82" spans="1:8" ht="16.5" x14ac:dyDescent="0.3">
      <c r="A82" s="61"/>
      <c r="B82" s="63"/>
      <c r="C82" s="169"/>
      <c r="D82" s="169"/>
      <c r="E82" s="80"/>
      <c r="F82" s="82"/>
      <c r="G82" s="65">
        <f>+E82*F82</f>
        <v>0</v>
      </c>
      <c r="H82" s="37"/>
    </row>
    <row r="83" spans="1:8" ht="16.5" x14ac:dyDescent="0.3">
      <c r="A83" s="61"/>
      <c r="B83" s="63"/>
      <c r="C83" s="80"/>
      <c r="D83" s="81"/>
      <c r="E83" s="81"/>
      <c r="F83" s="82"/>
      <c r="G83" s="65"/>
      <c r="H83" s="37"/>
    </row>
    <row r="84" spans="1:8" ht="16.5" x14ac:dyDescent="0.3">
      <c r="A84" s="61"/>
      <c r="B84" s="63"/>
      <c r="C84" s="80"/>
      <c r="D84" s="81"/>
      <c r="E84" s="81"/>
      <c r="F84" s="80"/>
      <c r="G84" s="41"/>
      <c r="H84" s="37"/>
    </row>
    <row r="85" spans="1:8" ht="16.5" x14ac:dyDescent="0.3">
      <c r="A85" s="61"/>
      <c r="B85" s="63"/>
      <c r="C85" s="83"/>
      <c r="D85" s="64"/>
      <c r="E85" s="84"/>
      <c r="F85" s="41"/>
      <c r="G85" s="41"/>
      <c r="H85" s="37"/>
    </row>
    <row r="86" spans="1:8" ht="17.25" thickBot="1" x14ac:dyDescent="0.35">
      <c r="A86" s="48"/>
      <c r="B86" s="50"/>
      <c r="C86" s="50"/>
      <c r="D86" s="50"/>
      <c r="E86" s="50"/>
      <c r="F86" s="50"/>
      <c r="G86" s="85"/>
      <c r="H86" s="37"/>
    </row>
    <row r="87" spans="1:8" ht="17.25" thickBot="1" x14ac:dyDescent="0.35">
      <c r="A87" s="12"/>
      <c r="B87" s="12"/>
      <c r="C87" s="12"/>
      <c r="D87" s="12"/>
      <c r="E87" s="12"/>
      <c r="F87" s="12"/>
      <c r="G87" s="55" t="s">
        <v>15</v>
      </c>
      <c r="H87" s="56">
        <f>SUM(G82:G86)</f>
        <v>0</v>
      </c>
    </row>
    <row r="88" spans="1:8" ht="17.25" thickBot="1" x14ac:dyDescent="0.35">
      <c r="A88" s="14" t="s">
        <v>27</v>
      </c>
      <c r="B88" s="14"/>
      <c r="C88" s="12"/>
      <c r="D88" s="12"/>
      <c r="E88" s="12"/>
      <c r="F88" s="12"/>
      <c r="G88" s="12"/>
      <c r="H88" s="13"/>
    </row>
    <row r="89" spans="1:8" ht="16.5" x14ac:dyDescent="0.3">
      <c r="A89" s="86" t="s">
        <v>28</v>
      </c>
      <c r="B89" s="26"/>
      <c r="C89" s="26" t="s">
        <v>53</v>
      </c>
      <c r="D89" s="26" t="s">
        <v>30</v>
      </c>
      <c r="E89" s="27" t="s">
        <v>39</v>
      </c>
      <c r="F89" s="87" t="s">
        <v>37</v>
      </c>
      <c r="G89" s="60" t="s">
        <v>11</v>
      </c>
      <c r="H89" s="29"/>
    </row>
    <row r="90" spans="1:8" ht="16.5" x14ac:dyDescent="0.3">
      <c r="A90" s="61" t="str">
        <f>'[1]MANO DE OBRA'!C19</f>
        <v>CUADRILLA DE CONSTRUCCIÓN 1X3</v>
      </c>
      <c r="B90" s="63"/>
      <c r="C90" s="88">
        <f>'[1]MANO DE OBRA'!I19</f>
        <v>213525</v>
      </c>
      <c r="D90" s="89">
        <v>0.89229999999999998</v>
      </c>
      <c r="E90" s="65">
        <f>(100%+D90)*C90</f>
        <v>404053.35750000004</v>
      </c>
      <c r="F90" s="35">
        <v>0.2</v>
      </c>
      <c r="G90" s="36">
        <f>E90*F90</f>
        <v>80810.671500000011</v>
      </c>
      <c r="H90" s="37"/>
    </row>
    <row r="91" spans="1:8" ht="16.5" x14ac:dyDescent="0.3">
      <c r="A91" s="61"/>
      <c r="B91" s="63"/>
      <c r="C91" s="114"/>
      <c r="D91" s="64"/>
      <c r="E91" s="114"/>
      <c r="F91" s="41"/>
      <c r="G91" s="75"/>
      <c r="H91" s="37"/>
    </row>
    <row r="92" spans="1:8" ht="16.5" x14ac:dyDescent="0.3">
      <c r="A92" s="61"/>
      <c r="B92" s="63"/>
      <c r="C92" s="114"/>
      <c r="D92" s="64"/>
      <c r="E92" s="114"/>
      <c r="F92" s="41"/>
      <c r="G92" s="75"/>
      <c r="H92" s="37"/>
    </row>
    <row r="93" spans="1:8" ht="17.25" thickBot="1" x14ac:dyDescent="0.35">
      <c r="A93" s="76"/>
      <c r="B93" s="78"/>
      <c r="C93" s="78"/>
      <c r="D93" s="78"/>
      <c r="E93" s="78"/>
      <c r="F93" s="78"/>
      <c r="G93" s="77"/>
      <c r="H93" s="54"/>
    </row>
    <row r="94" spans="1:8" ht="14.25" customHeight="1" thickBot="1" x14ac:dyDescent="0.35">
      <c r="A94" s="12"/>
      <c r="B94" s="12"/>
      <c r="C94" s="12"/>
      <c r="D94" s="12"/>
      <c r="E94" s="12"/>
      <c r="F94" s="12"/>
      <c r="G94" s="55" t="s">
        <v>15</v>
      </c>
      <c r="H94" s="56">
        <f>SUM(G90:G93)</f>
        <v>80810.671500000011</v>
      </c>
    </row>
    <row r="95" spans="1:8" ht="14.25" customHeight="1" thickBot="1" x14ac:dyDescent="0.35">
      <c r="A95" s="12"/>
      <c r="B95" s="12"/>
      <c r="C95" s="12"/>
      <c r="D95" s="12"/>
      <c r="E95" s="12"/>
      <c r="F95" s="12"/>
      <c r="G95" s="91"/>
      <c r="H95" s="13"/>
    </row>
    <row r="96" spans="1:8" s="3" customFormat="1" ht="15" customHeight="1" thickBot="1" x14ac:dyDescent="0.35">
      <c r="A96" s="12"/>
      <c r="B96" s="12"/>
      <c r="C96" s="12"/>
      <c r="D96" s="12"/>
      <c r="E96" s="92" t="s">
        <v>31</v>
      </c>
      <c r="F96" s="93"/>
      <c r="G96" s="93"/>
      <c r="H96" s="170">
        <f>ROUND((H71+H79+H87+H94),0)</f>
        <v>254032</v>
      </c>
    </row>
    <row r="97" spans="1:8" s="3" customFormat="1" ht="15" customHeight="1" x14ac:dyDescent="0.3">
      <c r="A97" s="12"/>
      <c r="B97" s="12"/>
      <c r="C97" s="12"/>
      <c r="D97" s="12"/>
      <c r="E97" s="92"/>
      <c r="F97" s="93"/>
      <c r="G97" s="93"/>
      <c r="H97" s="126"/>
    </row>
    <row r="98" spans="1:8" s="3" customFormat="1" ht="15" customHeight="1" x14ac:dyDescent="0.3">
      <c r="A98" s="12"/>
      <c r="B98" s="12"/>
      <c r="C98" s="12"/>
      <c r="D98" s="12"/>
      <c r="E98" s="92"/>
      <c r="F98" s="93"/>
      <c r="G98" s="93"/>
      <c r="H98" s="126"/>
    </row>
    <row r="99" spans="1:8" s="3" customFormat="1" ht="15" customHeight="1" x14ac:dyDescent="0.3">
      <c r="A99" s="12"/>
      <c r="B99" s="12"/>
      <c r="C99" s="12"/>
      <c r="D99" s="12"/>
      <c r="E99" s="92"/>
      <c r="F99" s="93"/>
      <c r="G99" s="93"/>
      <c r="H99" s="126"/>
    </row>
    <row r="100" spans="1:8" s="3" customFormat="1" ht="15" customHeight="1" x14ac:dyDescent="0.3">
      <c r="A100" s="12"/>
      <c r="B100" s="12"/>
      <c r="C100" s="12"/>
      <c r="D100" s="12"/>
      <c r="E100" s="92"/>
      <c r="F100" s="93"/>
      <c r="G100" s="93"/>
      <c r="H100" s="126"/>
    </row>
    <row r="101" spans="1:8" s="3" customFormat="1" ht="17.25" thickBot="1" x14ac:dyDescent="0.35">
      <c r="A101" s="15"/>
      <c r="B101" s="12"/>
      <c r="C101" s="12"/>
      <c r="D101" s="12"/>
      <c r="E101" s="92"/>
      <c r="F101" s="93"/>
      <c r="G101" s="93"/>
      <c r="H101" s="95"/>
    </row>
    <row r="102" spans="1:8" s="3" customFormat="1" ht="11.25" x14ac:dyDescent="0.2">
      <c r="A102" s="5" t="s">
        <v>1</v>
      </c>
      <c r="B102" s="6"/>
      <c r="C102" s="6"/>
      <c r="D102" s="6"/>
      <c r="E102" s="6"/>
      <c r="F102" s="6"/>
      <c r="G102" s="6"/>
      <c r="H102" s="7"/>
    </row>
    <row r="103" spans="1:8" s="3" customFormat="1" ht="16.5" customHeight="1" thickBot="1" x14ac:dyDescent="0.25">
      <c r="A103" s="8"/>
      <c r="B103" s="9"/>
      <c r="C103" s="9"/>
      <c r="D103" s="9"/>
      <c r="E103" s="9"/>
      <c r="F103" s="9"/>
      <c r="G103" s="9"/>
      <c r="H103" s="10"/>
    </row>
    <row r="104" spans="1:8" s="3" customFormat="1" ht="16.5" x14ac:dyDescent="0.3">
      <c r="A104" s="15"/>
      <c r="B104" s="12"/>
      <c r="C104" s="12"/>
      <c r="D104" s="12"/>
      <c r="E104" s="92"/>
      <c r="F104" s="93"/>
      <c r="G104" s="93"/>
      <c r="H104" s="95"/>
    </row>
    <row r="105" spans="1:8" s="3" customFormat="1" ht="16.5" x14ac:dyDescent="0.3">
      <c r="A105" s="11"/>
      <c r="B105" s="14"/>
      <c r="C105" s="12"/>
      <c r="D105" s="15"/>
      <c r="E105" s="14"/>
      <c r="F105" s="15"/>
      <c r="G105" s="14"/>
      <c r="H105" s="13"/>
    </row>
    <row r="106" spans="1:8" s="3" customFormat="1" ht="16.5" customHeight="1" x14ac:dyDescent="0.2">
      <c r="A106" s="16" t="s">
        <v>2</v>
      </c>
      <c r="B106" s="96" t="str">
        <f>'[1]PRESUPUESTO OFICIAL (Entidad)'!G12</f>
        <v>Excavación manual sin clasificar</v>
      </c>
      <c r="C106" s="97"/>
      <c r="D106" s="97"/>
      <c r="E106" s="97"/>
      <c r="F106" s="98"/>
      <c r="G106" s="111" t="s">
        <v>3</v>
      </c>
      <c r="H106" s="110" t="s">
        <v>162</v>
      </c>
    </row>
    <row r="107" spans="1:8" s="3" customFormat="1" ht="18" customHeight="1" x14ac:dyDescent="0.3">
      <c r="A107" s="11"/>
      <c r="B107" s="101"/>
      <c r="C107" s="102"/>
      <c r="D107" s="102"/>
      <c r="E107" s="102"/>
      <c r="F107" s="103"/>
      <c r="G107" s="111" t="s">
        <v>4</v>
      </c>
      <c r="H107" s="110" t="s">
        <v>33</v>
      </c>
    </row>
    <row r="108" spans="1:8" s="3" customFormat="1" ht="16.5" x14ac:dyDescent="0.3">
      <c r="A108" s="11"/>
      <c r="B108" s="112"/>
      <c r="C108" s="112"/>
      <c r="D108" s="112"/>
      <c r="E108" s="112"/>
      <c r="F108" s="112"/>
      <c r="G108" s="14"/>
      <c r="H108" s="22"/>
    </row>
    <row r="109" spans="1:8" s="3" customFormat="1" ht="16.5" x14ac:dyDescent="0.3">
      <c r="A109" s="11"/>
      <c r="B109" s="112"/>
      <c r="C109" s="112"/>
      <c r="D109" s="112"/>
      <c r="E109" s="112"/>
      <c r="F109" s="112"/>
      <c r="G109" s="14"/>
      <c r="H109" s="22"/>
    </row>
    <row r="110" spans="1:8" s="3" customFormat="1" ht="16.5" x14ac:dyDescent="0.3">
      <c r="A110" s="14"/>
      <c r="B110" s="14"/>
      <c r="C110" s="12"/>
      <c r="D110" s="14"/>
      <c r="E110" s="14"/>
      <c r="F110" s="14"/>
      <c r="G110" s="14"/>
      <c r="H110" s="13"/>
    </row>
    <row r="111" spans="1:8" s="3" customFormat="1" ht="17.25" thickBot="1" x14ac:dyDescent="0.35">
      <c r="A111" s="14" t="s">
        <v>6</v>
      </c>
      <c r="B111" s="14"/>
      <c r="C111" s="12"/>
      <c r="D111" s="12"/>
      <c r="E111" s="12"/>
      <c r="F111" s="12"/>
      <c r="G111" s="12"/>
      <c r="H111" s="13"/>
    </row>
    <row r="112" spans="1:8" s="3" customFormat="1" ht="16.5" x14ac:dyDescent="0.3">
      <c r="A112" s="23" t="s">
        <v>7</v>
      </c>
      <c r="B112" s="24"/>
      <c r="C112" s="25"/>
      <c r="D112" s="26" t="s">
        <v>36</v>
      </c>
      <c r="E112" s="27" t="s">
        <v>9</v>
      </c>
      <c r="F112" s="26" t="s">
        <v>37</v>
      </c>
      <c r="G112" s="28" t="s">
        <v>11</v>
      </c>
      <c r="H112" s="29"/>
    </row>
    <row r="113" spans="1:8" s="3" customFormat="1" ht="16.5" x14ac:dyDescent="0.3">
      <c r="A113" s="30"/>
      <c r="B113" s="31"/>
      <c r="C113" s="32"/>
      <c r="D113" s="69"/>
      <c r="E113" s="34"/>
      <c r="F113" s="41"/>
      <c r="G113" s="36">
        <f>+F113*E113</f>
        <v>0</v>
      </c>
      <c r="H113" s="37"/>
    </row>
    <row r="114" spans="1:8" s="3" customFormat="1" ht="16.5" x14ac:dyDescent="0.3">
      <c r="A114" s="113"/>
      <c r="B114" s="39"/>
      <c r="C114" s="40"/>
      <c r="D114" s="42"/>
      <c r="E114" s="42"/>
      <c r="F114" s="41"/>
      <c r="G114" s="43"/>
      <c r="H114" s="37"/>
    </row>
    <row r="115" spans="1:8" s="3" customFormat="1" ht="16.5" x14ac:dyDescent="0.3">
      <c r="A115" s="113"/>
      <c r="B115" s="39"/>
      <c r="C115" s="40"/>
      <c r="D115" s="42"/>
      <c r="E115" s="42"/>
      <c r="F115" s="41"/>
      <c r="G115" s="43"/>
      <c r="H115" s="37"/>
    </row>
    <row r="116" spans="1:8" s="3" customFormat="1" ht="16.5" x14ac:dyDescent="0.3">
      <c r="A116" s="113"/>
      <c r="B116" s="39"/>
      <c r="C116" s="40"/>
      <c r="D116" s="42"/>
      <c r="E116" s="42"/>
      <c r="F116" s="41"/>
      <c r="G116" s="43"/>
      <c r="H116" s="37"/>
    </row>
    <row r="117" spans="1:8" s="3" customFormat="1" ht="16.5" x14ac:dyDescent="0.3">
      <c r="A117" s="113"/>
      <c r="B117" s="39"/>
      <c r="C117" s="40"/>
      <c r="D117" s="42"/>
      <c r="E117" s="42"/>
      <c r="F117" s="41"/>
      <c r="G117" s="43"/>
      <c r="H117" s="37"/>
    </row>
    <row r="118" spans="1:8" s="3" customFormat="1" ht="16.5" x14ac:dyDescent="0.3">
      <c r="A118" s="44" t="s">
        <v>14</v>
      </c>
      <c r="B118" s="45"/>
      <c r="C118" s="46"/>
      <c r="D118" s="42"/>
      <c r="E118" s="42"/>
      <c r="F118" s="47">
        <v>0</v>
      </c>
      <c r="G118" s="43">
        <f>F118*H144</f>
        <v>0</v>
      </c>
      <c r="H118" s="37"/>
    </row>
    <row r="119" spans="1:8" s="3" customFormat="1" ht="17.25" thickBot="1" x14ac:dyDescent="0.35">
      <c r="A119" s="48"/>
      <c r="B119" s="49"/>
      <c r="C119" s="50"/>
      <c r="D119" s="51"/>
      <c r="E119" s="51"/>
      <c r="F119" s="52"/>
      <c r="G119" s="53"/>
      <c r="H119" s="54"/>
    </row>
    <row r="120" spans="1:8" s="3" customFormat="1" ht="17.25" thickBot="1" x14ac:dyDescent="0.35">
      <c r="A120" s="12"/>
      <c r="B120" s="12"/>
      <c r="C120" s="12"/>
      <c r="D120" s="12"/>
      <c r="E120" s="12"/>
      <c r="F120" s="12"/>
      <c r="G120" s="55" t="s">
        <v>15</v>
      </c>
      <c r="H120" s="56">
        <f>SUM(G113:G119)</f>
        <v>0</v>
      </c>
    </row>
    <row r="121" spans="1:8" s="3" customFormat="1" ht="17.25" thickBot="1" x14ac:dyDescent="0.35">
      <c r="A121" s="14" t="s">
        <v>16</v>
      </c>
      <c r="B121" s="14"/>
      <c r="C121" s="12"/>
      <c r="D121" s="12"/>
      <c r="E121" s="12"/>
      <c r="F121" s="12"/>
      <c r="G121" s="12"/>
      <c r="H121" s="13"/>
    </row>
    <row r="122" spans="1:8" s="3" customFormat="1" ht="16.5" x14ac:dyDescent="0.3">
      <c r="A122" s="57" t="s">
        <v>7</v>
      </c>
      <c r="B122" s="58"/>
      <c r="C122" s="59"/>
      <c r="D122" s="26" t="s">
        <v>8</v>
      </c>
      <c r="E122" s="26" t="s">
        <v>17</v>
      </c>
      <c r="F122" s="26" t="s">
        <v>10</v>
      </c>
      <c r="G122" s="60" t="s">
        <v>11</v>
      </c>
      <c r="H122" s="29"/>
    </row>
    <row r="123" spans="1:8" s="3" customFormat="1" ht="16.5" x14ac:dyDescent="0.3">
      <c r="A123" s="61"/>
      <c r="B123" s="62"/>
      <c r="C123" s="63"/>
      <c r="D123" s="114"/>
      <c r="E123" s="65"/>
      <c r="F123" s="41"/>
      <c r="G123" s="67"/>
      <c r="H123" s="37"/>
    </row>
    <row r="124" spans="1:8" s="3" customFormat="1" ht="16.5" x14ac:dyDescent="0.3">
      <c r="A124" s="61"/>
      <c r="B124" s="62"/>
      <c r="C124" s="63"/>
      <c r="D124" s="42"/>
      <c r="E124" s="115"/>
      <c r="F124" s="115"/>
      <c r="G124" s="75"/>
      <c r="H124" s="37"/>
    </row>
    <row r="125" spans="1:8" s="3" customFormat="1" ht="16.5" x14ac:dyDescent="0.3">
      <c r="A125" s="61"/>
      <c r="B125" s="62"/>
      <c r="C125" s="63"/>
      <c r="D125" s="71"/>
      <c r="E125" s="72"/>
      <c r="F125" s="116"/>
      <c r="G125" s="74"/>
      <c r="H125" s="37"/>
    </row>
    <row r="126" spans="1:8" s="3" customFormat="1" ht="16.5" x14ac:dyDescent="0.3">
      <c r="A126" s="61"/>
      <c r="B126" s="62"/>
      <c r="C126" s="63"/>
      <c r="D126" s="71"/>
      <c r="E126" s="72"/>
      <c r="F126" s="116"/>
      <c r="G126" s="74"/>
      <c r="H126" s="37"/>
    </row>
    <row r="127" spans="1:8" s="3" customFormat="1" ht="16.5" x14ac:dyDescent="0.3">
      <c r="A127" s="61" t="s">
        <v>20</v>
      </c>
      <c r="B127" s="62"/>
      <c r="C127" s="63"/>
      <c r="D127" s="42"/>
      <c r="E127" s="42"/>
      <c r="F127" s="47">
        <v>0.05</v>
      </c>
      <c r="G127" s="75"/>
      <c r="H127" s="37"/>
    </row>
    <row r="128" spans="1:8" s="3" customFormat="1" ht="17.25" thickBot="1" x14ac:dyDescent="0.35">
      <c r="A128" s="76"/>
      <c r="B128" s="77"/>
      <c r="C128" s="78"/>
      <c r="D128" s="51"/>
      <c r="E128" s="51"/>
      <c r="F128" s="52"/>
      <c r="G128" s="79"/>
      <c r="H128" s="54"/>
    </row>
    <row r="129" spans="1:8" s="3" customFormat="1" ht="17.25" thickBot="1" x14ac:dyDescent="0.35">
      <c r="A129" s="12"/>
      <c r="B129" s="12"/>
      <c r="C129" s="12"/>
      <c r="D129" s="12"/>
      <c r="E129" s="12"/>
      <c r="F129" s="12"/>
      <c r="G129" s="55" t="s">
        <v>15</v>
      </c>
      <c r="H129" s="56">
        <f>SUM(G123:G128)</f>
        <v>0</v>
      </c>
    </row>
    <row r="130" spans="1:8" s="3" customFormat="1" ht="17.25" thickBot="1" x14ac:dyDescent="0.35">
      <c r="A130" s="14" t="s">
        <v>21</v>
      </c>
      <c r="B130" s="14"/>
      <c r="C130" s="12"/>
      <c r="D130" s="12"/>
      <c r="E130" s="12"/>
      <c r="F130" s="12"/>
      <c r="G130" s="12"/>
      <c r="H130" s="13"/>
    </row>
    <row r="131" spans="1:8" s="3" customFormat="1" ht="16.5" x14ac:dyDescent="0.3">
      <c r="A131" s="23" t="s">
        <v>22</v>
      </c>
      <c r="B131" s="25"/>
      <c r="C131" s="26" t="s">
        <v>23</v>
      </c>
      <c r="D131" s="26" t="s">
        <v>24</v>
      </c>
      <c r="E131" s="26" t="s">
        <v>25</v>
      </c>
      <c r="F131" s="26" t="s">
        <v>26</v>
      </c>
      <c r="G131" s="28" t="s">
        <v>11</v>
      </c>
      <c r="H131" s="29"/>
    </row>
    <row r="132" spans="1:8" s="3" customFormat="1" ht="16.5" x14ac:dyDescent="0.3">
      <c r="A132" s="61"/>
      <c r="B132" s="63"/>
      <c r="C132" s="80"/>
      <c r="D132" s="81"/>
      <c r="E132" s="81"/>
      <c r="F132" s="82"/>
      <c r="G132" s="65"/>
      <c r="H132" s="37"/>
    </row>
    <row r="133" spans="1:8" s="3" customFormat="1" ht="16.5" x14ac:dyDescent="0.3">
      <c r="A133" s="61"/>
      <c r="B133" s="63"/>
      <c r="C133" s="80"/>
      <c r="D133" s="81"/>
      <c r="E133" s="81"/>
      <c r="F133" s="117"/>
      <c r="G133" s="41"/>
      <c r="H133" s="37"/>
    </row>
    <row r="134" spans="1:8" s="3" customFormat="1" ht="16.5" x14ac:dyDescent="0.3">
      <c r="A134" s="61"/>
      <c r="B134" s="63"/>
      <c r="C134" s="80"/>
      <c r="D134" s="81"/>
      <c r="E134" s="81"/>
      <c r="F134" s="80"/>
      <c r="G134" s="41"/>
      <c r="H134" s="37"/>
    </row>
    <row r="135" spans="1:8" s="3" customFormat="1" ht="16.5" x14ac:dyDescent="0.3">
      <c r="A135" s="61"/>
      <c r="B135" s="63"/>
      <c r="C135" s="83"/>
      <c r="D135" s="64"/>
      <c r="E135" s="84"/>
      <c r="F135" s="41"/>
      <c r="G135" s="41"/>
      <c r="H135" s="37"/>
    </row>
    <row r="136" spans="1:8" s="3" customFormat="1" ht="17.25" thickBot="1" x14ac:dyDescent="0.35">
      <c r="A136" s="48"/>
      <c r="B136" s="50"/>
      <c r="C136" s="50"/>
      <c r="D136" s="50"/>
      <c r="E136" s="50"/>
      <c r="F136" s="50"/>
      <c r="G136" s="85"/>
      <c r="H136" s="37"/>
    </row>
    <row r="137" spans="1:8" s="3" customFormat="1" ht="17.25" thickBot="1" x14ac:dyDescent="0.35">
      <c r="A137" s="12"/>
      <c r="B137" s="12"/>
      <c r="C137" s="12"/>
      <c r="D137" s="12"/>
      <c r="E137" s="12"/>
      <c r="F137" s="12"/>
      <c r="G137" s="55" t="s">
        <v>15</v>
      </c>
      <c r="H137" s="56">
        <f>SUM(G132:G136)</f>
        <v>0</v>
      </c>
    </row>
    <row r="138" spans="1:8" s="3" customFormat="1" ht="17.25" thickBot="1" x14ac:dyDescent="0.35">
      <c r="A138" s="14" t="s">
        <v>27</v>
      </c>
      <c r="B138" s="14"/>
      <c r="C138" s="12"/>
      <c r="D138" s="12"/>
      <c r="E138" s="12"/>
      <c r="F138" s="12"/>
      <c r="G138" s="12"/>
      <c r="H138" s="13"/>
    </row>
    <row r="139" spans="1:8" s="3" customFormat="1" ht="16.5" x14ac:dyDescent="0.3">
      <c r="A139" s="86" t="s">
        <v>28</v>
      </c>
      <c r="B139" s="26"/>
      <c r="C139" s="26" t="s">
        <v>53</v>
      </c>
      <c r="D139" s="26" t="s">
        <v>30</v>
      </c>
      <c r="E139" s="27" t="s">
        <v>39</v>
      </c>
      <c r="F139" s="87" t="s">
        <v>37</v>
      </c>
      <c r="G139" s="60" t="s">
        <v>11</v>
      </c>
      <c r="H139" s="29"/>
    </row>
    <row r="140" spans="1:8" s="3" customFormat="1" ht="16.5" x14ac:dyDescent="0.3">
      <c r="A140" s="61" t="str">
        <f>'[1]MANO DE OBRA'!C13</f>
        <v>CUADRILLA DE CONSTRUCCIÓN 0X1</v>
      </c>
      <c r="B140" s="63"/>
      <c r="C140" s="88">
        <f>'[1]MANO DE OBRA'!L13</f>
        <v>7445</v>
      </c>
      <c r="D140" s="89">
        <v>0.89229999999999998</v>
      </c>
      <c r="E140" s="65">
        <f>(100%+D140)*C140</f>
        <v>14088.173500000001</v>
      </c>
      <c r="F140" s="80">
        <v>6.5</v>
      </c>
      <c r="G140" s="36">
        <f>E140*F140</f>
        <v>91573.12775</v>
      </c>
      <c r="H140" s="37"/>
    </row>
    <row r="141" spans="1:8" s="3" customFormat="1" ht="16.5" x14ac:dyDescent="0.3">
      <c r="A141" s="61"/>
      <c r="B141" s="63"/>
      <c r="C141" s="114"/>
      <c r="D141" s="64"/>
      <c r="E141" s="114"/>
      <c r="F141" s="41"/>
      <c r="G141" s="75"/>
      <c r="H141" s="37"/>
    </row>
    <row r="142" spans="1:8" s="3" customFormat="1" ht="16.5" x14ac:dyDescent="0.3">
      <c r="A142" s="61"/>
      <c r="B142" s="63"/>
      <c r="C142" s="114"/>
      <c r="D142" s="64"/>
      <c r="E142" s="114"/>
      <c r="F142" s="41"/>
      <c r="G142" s="75"/>
      <c r="H142" s="37"/>
    </row>
    <row r="143" spans="1:8" s="3" customFormat="1" ht="17.25" thickBot="1" x14ac:dyDescent="0.35">
      <c r="A143" s="76"/>
      <c r="B143" s="78"/>
      <c r="C143" s="78"/>
      <c r="D143" s="78"/>
      <c r="E143" s="78"/>
      <c r="F143" s="78"/>
      <c r="G143" s="77"/>
      <c r="H143" s="54"/>
    </row>
    <row r="144" spans="1:8" s="3" customFormat="1" ht="17.25" thickBot="1" x14ac:dyDescent="0.35">
      <c r="A144" s="12"/>
      <c r="B144" s="12"/>
      <c r="C144" s="12"/>
      <c r="D144" s="12"/>
      <c r="E144" s="12"/>
      <c r="F144" s="12"/>
      <c r="G144" s="55" t="s">
        <v>15</v>
      </c>
      <c r="H144" s="56">
        <f>SUM(G140:G143)</f>
        <v>91573.12775</v>
      </c>
    </row>
    <row r="145" spans="1:8" s="3" customFormat="1" ht="17.25" thickBot="1" x14ac:dyDescent="0.35">
      <c r="A145" s="12"/>
      <c r="B145" s="12"/>
      <c r="C145" s="12"/>
      <c r="D145" s="12"/>
      <c r="E145" s="12"/>
      <c r="F145" s="12"/>
      <c r="G145" s="91"/>
      <c r="H145" s="13"/>
    </row>
    <row r="146" spans="1:8" s="3" customFormat="1" ht="17.25" thickBot="1" x14ac:dyDescent="0.35">
      <c r="A146" s="12"/>
      <c r="B146" s="12"/>
      <c r="C146" s="12"/>
      <c r="D146" s="12"/>
      <c r="E146" s="92" t="s">
        <v>31</v>
      </c>
      <c r="F146" s="93"/>
      <c r="G146" s="93"/>
      <c r="H146" s="106">
        <f>ROUND((H120+H129+H137+H144),0)</f>
        <v>91573</v>
      </c>
    </row>
    <row r="147" spans="1:8" s="3" customFormat="1" ht="16.5" x14ac:dyDescent="0.3">
      <c r="A147" s="12"/>
      <c r="B147" s="12"/>
      <c r="C147" s="12"/>
      <c r="D147" s="12"/>
      <c r="E147" s="92"/>
      <c r="F147" s="93"/>
      <c r="G147" s="93"/>
      <c r="H147" s="95"/>
    </row>
    <row r="148" spans="1:8" s="3" customFormat="1" ht="16.5" x14ac:dyDescent="0.3">
      <c r="A148" s="15"/>
      <c r="B148" s="12"/>
      <c r="C148" s="12"/>
      <c r="D148" s="12"/>
      <c r="E148" s="92"/>
      <c r="F148" s="93"/>
      <c r="G148" s="93"/>
      <c r="H148" s="95"/>
    </row>
    <row r="149" spans="1:8" s="3" customFormat="1" ht="16.5" x14ac:dyDescent="0.3">
      <c r="A149" s="15"/>
      <c r="B149" s="12"/>
      <c r="C149" s="12"/>
      <c r="D149" s="12"/>
      <c r="E149" s="92"/>
      <c r="F149" s="93"/>
      <c r="G149" s="93"/>
      <c r="H149" s="95"/>
    </row>
    <row r="150" spans="1:8" s="3" customFormat="1" ht="14.25" customHeight="1" thickBot="1" x14ac:dyDescent="0.35">
      <c r="A150" s="15"/>
      <c r="B150" s="12"/>
      <c r="C150" s="12"/>
      <c r="D150" s="12"/>
      <c r="E150" s="92"/>
      <c r="F150" s="93"/>
      <c r="G150" s="93"/>
      <c r="H150" s="95"/>
    </row>
    <row r="151" spans="1:8" s="3" customFormat="1" ht="14.25" customHeight="1" x14ac:dyDescent="0.2">
      <c r="A151" s="5" t="s">
        <v>1</v>
      </c>
      <c r="B151" s="6"/>
      <c r="C151" s="6"/>
      <c r="D151" s="6"/>
      <c r="E151" s="6"/>
      <c r="F151" s="6"/>
      <c r="G151" s="6"/>
      <c r="H151" s="7"/>
    </row>
    <row r="152" spans="1:8" s="3" customFormat="1" ht="15" customHeight="1" thickBot="1" x14ac:dyDescent="0.25">
      <c r="A152" s="8"/>
      <c r="B152" s="9"/>
      <c r="C152" s="9"/>
      <c r="D152" s="9"/>
      <c r="E152" s="9"/>
      <c r="F152" s="9"/>
      <c r="G152" s="9"/>
      <c r="H152" s="10"/>
    </row>
    <row r="153" spans="1:8" s="3" customFormat="1" ht="16.5" x14ac:dyDescent="0.3">
      <c r="A153" s="11"/>
      <c r="B153" s="12"/>
      <c r="C153" s="12"/>
      <c r="D153" s="12"/>
      <c r="E153" s="12"/>
      <c r="F153" s="12"/>
      <c r="G153" s="12"/>
      <c r="H153" s="13"/>
    </row>
    <row r="154" spans="1:8" s="3" customFormat="1" ht="16.5" x14ac:dyDescent="0.3">
      <c r="A154" s="11"/>
      <c r="B154" s="14"/>
      <c r="C154" s="12"/>
      <c r="D154" s="15"/>
      <c r="E154" s="14"/>
      <c r="F154" s="15"/>
      <c r="G154" s="14"/>
      <c r="H154" s="13"/>
    </row>
    <row r="155" spans="1:8" s="3" customFormat="1" ht="24.75" customHeight="1" x14ac:dyDescent="0.2">
      <c r="A155" s="16" t="s">
        <v>2</v>
      </c>
      <c r="B155" s="107" t="str">
        <f>+'[1]PRESUPUESTO OFICIAL (Entidad)'!G76</f>
        <v>Excavación mecanizada</v>
      </c>
      <c r="C155" s="107"/>
      <c r="D155" s="107"/>
      <c r="E155" s="107"/>
      <c r="F155" s="107"/>
      <c r="G155" s="19" t="s">
        <v>3</v>
      </c>
      <c r="H155" s="20" t="s">
        <v>163</v>
      </c>
    </row>
    <row r="156" spans="1:8" s="3" customFormat="1" ht="27" customHeight="1" x14ac:dyDescent="0.3">
      <c r="A156" s="11"/>
      <c r="B156" s="107"/>
      <c r="C156" s="107"/>
      <c r="D156" s="107"/>
      <c r="E156" s="107"/>
      <c r="F156" s="107"/>
      <c r="G156" s="19" t="s">
        <v>4</v>
      </c>
      <c r="H156" s="20" t="s">
        <v>33</v>
      </c>
    </row>
    <row r="157" spans="1:8" s="3" customFormat="1" ht="16.5" x14ac:dyDescent="0.3">
      <c r="A157" s="11"/>
      <c r="B157" s="112"/>
      <c r="C157" s="112"/>
      <c r="D157" s="112"/>
      <c r="E157" s="112"/>
      <c r="F157" s="112"/>
      <c r="G157" s="14"/>
      <c r="H157" s="22"/>
    </row>
    <row r="158" spans="1:8" s="3" customFormat="1" ht="16.5" x14ac:dyDescent="0.3">
      <c r="A158" s="11"/>
      <c r="B158" s="112"/>
      <c r="C158" s="112"/>
      <c r="D158" s="112"/>
      <c r="E158" s="112"/>
      <c r="F158" s="112"/>
      <c r="G158" s="14"/>
      <c r="H158" s="22"/>
    </row>
    <row r="159" spans="1:8" s="3" customFormat="1" ht="16.5" x14ac:dyDescent="0.3">
      <c r="A159" s="14"/>
      <c r="B159" s="14"/>
      <c r="C159" s="12"/>
      <c r="D159" s="14"/>
      <c r="E159" s="14"/>
      <c r="F159" s="14"/>
      <c r="G159" s="14"/>
      <c r="H159" s="13"/>
    </row>
    <row r="160" spans="1:8" s="3" customFormat="1" ht="17.25" thickBot="1" x14ac:dyDescent="0.35">
      <c r="A160" s="14" t="s">
        <v>6</v>
      </c>
      <c r="B160" s="14"/>
      <c r="C160" s="12"/>
      <c r="D160" s="12"/>
      <c r="E160" s="12"/>
      <c r="F160" s="12"/>
      <c r="G160" s="12"/>
      <c r="H160" s="13"/>
    </row>
    <row r="161" spans="1:8" s="3" customFormat="1" ht="16.5" x14ac:dyDescent="0.3">
      <c r="A161" s="23" t="s">
        <v>7</v>
      </c>
      <c r="B161" s="24"/>
      <c r="C161" s="25"/>
      <c r="D161" s="26" t="s">
        <v>36</v>
      </c>
      <c r="E161" s="27" t="s">
        <v>9</v>
      </c>
      <c r="F161" s="26" t="s">
        <v>37</v>
      </c>
      <c r="G161" s="28" t="s">
        <v>11</v>
      </c>
      <c r="H161" s="29"/>
    </row>
    <row r="162" spans="1:8" s="3" customFormat="1" ht="16.5" x14ac:dyDescent="0.3">
      <c r="A162" s="118" t="str">
        <f>[1]recursos!B11</f>
        <v>RETROCARGADOR</v>
      </c>
      <c r="B162" s="119"/>
      <c r="C162" s="32"/>
      <c r="D162" s="69" t="s">
        <v>34</v>
      </c>
      <c r="E162" s="34">
        <f>+[1]recursos!E11</f>
        <v>172500</v>
      </c>
      <c r="F162" s="80">
        <v>0.05</v>
      </c>
      <c r="G162" s="36">
        <f>+F162*E162</f>
        <v>8625</v>
      </c>
      <c r="H162" s="37"/>
    </row>
    <row r="163" spans="1:8" s="3" customFormat="1" ht="16.5" customHeight="1" x14ac:dyDescent="0.3">
      <c r="A163" s="118" t="str">
        <f>[1]recursos!B14</f>
        <v>BULLDOZER</v>
      </c>
      <c r="B163" s="119"/>
      <c r="C163" s="40"/>
      <c r="D163" s="69" t="s">
        <v>34</v>
      </c>
      <c r="E163" s="34">
        <f>+[1]recursos!E14</f>
        <v>178250</v>
      </c>
      <c r="F163" s="80">
        <v>0.05</v>
      </c>
      <c r="G163" s="36">
        <f>+F163*E163</f>
        <v>8912.5</v>
      </c>
      <c r="H163" s="37"/>
    </row>
    <row r="164" spans="1:8" s="3" customFormat="1" ht="16.5" x14ac:dyDescent="0.3">
      <c r="A164" s="113"/>
      <c r="B164" s="39"/>
      <c r="C164" s="40"/>
      <c r="D164" s="42"/>
      <c r="E164" s="42"/>
      <c r="F164" s="41"/>
      <c r="G164" s="43"/>
      <c r="H164" s="37"/>
    </row>
    <row r="165" spans="1:8" s="3" customFormat="1" ht="16.5" x14ac:dyDescent="0.3">
      <c r="A165" s="113"/>
      <c r="B165" s="39"/>
      <c r="C165" s="40"/>
      <c r="D165" s="42"/>
      <c r="E165" s="42"/>
      <c r="F165" s="41"/>
      <c r="G165" s="43"/>
      <c r="H165" s="37"/>
    </row>
    <row r="166" spans="1:8" s="3" customFormat="1" ht="16.5" x14ac:dyDescent="0.3">
      <c r="A166" s="113"/>
      <c r="B166" s="39"/>
      <c r="C166" s="40"/>
      <c r="D166" s="42"/>
      <c r="E166" s="42"/>
      <c r="F166" s="41"/>
      <c r="G166" s="43"/>
      <c r="H166" s="37"/>
    </row>
    <row r="167" spans="1:8" s="3" customFormat="1" ht="16.5" x14ac:dyDescent="0.3">
      <c r="A167" s="44" t="s">
        <v>14</v>
      </c>
      <c r="B167" s="45"/>
      <c r="C167" s="46"/>
      <c r="D167" s="42"/>
      <c r="E167" s="42"/>
      <c r="F167" s="47">
        <v>0</v>
      </c>
      <c r="G167" s="43">
        <f>F167*H193</f>
        <v>0</v>
      </c>
      <c r="H167" s="37"/>
    </row>
    <row r="168" spans="1:8" s="3" customFormat="1" ht="17.25" thickBot="1" x14ac:dyDescent="0.35">
      <c r="A168" s="48"/>
      <c r="B168" s="49"/>
      <c r="C168" s="50"/>
      <c r="D168" s="51"/>
      <c r="E168" s="51"/>
      <c r="F168" s="52"/>
      <c r="G168" s="53"/>
      <c r="H168" s="54"/>
    </row>
    <row r="169" spans="1:8" s="3" customFormat="1" ht="17.25" thickBot="1" x14ac:dyDescent="0.35">
      <c r="A169" s="12"/>
      <c r="B169" s="12"/>
      <c r="C169" s="12"/>
      <c r="D169" s="12"/>
      <c r="E169" s="12"/>
      <c r="F169" s="12"/>
      <c r="G169" s="55" t="s">
        <v>15</v>
      </c>
      <c r="H169" s="56">
        <f>SUM(G162:G168)</f>
        <v>17537.5</v>
      </c>
    </row>
    <row r="170" spans="1:8" s="3" customFormat="1" ht="17.25" thickBot="1" x14ac:dyDescent="0.35">
      <c r="A170" s="14" t="s">
        <v>16</v>
      </c>
      <c r="B170" s="14"/>
      <c r="C170" s="12"/>
      <c r="D170" s="12"/>
      <c r="E170" s="12"/>
      <c r="F170" s="12"/>
      <c r="G170" s="12"/>
      <c r="H170" s="13"/>
    </row>
    <row r="171" spans="1:8" s="3" customFormat="1" ht="16.5" x14ac:dyDescent="0.3">
      <c r="A171" s="57" t="s">
        <v>7</v>
      </c>
      <c r="B171" s="58"/>
      <c r="C171" s="59"/>
      <c r="D171" s="26" t="s">
        <v>8</v>
      </c>
      <c r="E171" s="26" t="s">
        <v>17</v>
      </c>
      <c r="F171" s="26" t="s">
        <v>10</v>
      </c>
      <c r="G171" s="60" t="s">
        <v>11</v>
      </c>
      <c r="H171" s="29"/>
    </row>
    <row r="172" spans="1:8" s="3" customFormat="1" ht="16.5" x14ac:dyDescent="0.3">
      <c r="A172" s="61"/>
      <c r="B172" s="62"/>
      <c r="C172" s="63"/>
      <c r="D172" s="114"/>
      <c r="E172" s="65"/>
      <c r="F172" s="41"/>
      <c r="G172" s="67"/>
      <c r="H172" s="37"/>
    </row>
    <row r="173" spans="1:8" s="3" customFormat="1" ht="16.5" x14ac:dyDescent="0.3">
      <c r="A173" s="61"/>
      <c r="B173" s="62"/>
      <c r="C173" s="63"/>
      <c r="D173" s="42"/>
      <c r="E173" s="115"/>
      <c r="F173" s="115"/>
      <c r="G173" s="75"/>
      <c r="H173" s="37"/>
    </row>
    <row r="174" spans="1:8" s="3" customFormat="1" ht="16.5" x14ac:dyDescent="0.3">
      <c r="A174" s="61"/>
      <c r="B174" s="62"/>
      <c r="C174" s="63"/>
      <c r="D174" s="71"/>
      <c r="E174" s="72"/>
      <c r="F174" s="116"/>
      <c r="G174" s="74"/>
      <c r="H174" s="37"/>
    </row>
    <row r="175" spans="1:8" s="3" customFormat="1" ht="16.5" x14ac:dyDescent="0.3">
      <c r="A175" s="61"/>
      <c r="B175" s="62"/>
      <c r="C175" s="63"/>
      <c r="D175" s="71"/>
      <c r="E175" s="72"/>
      <c r="F175" s="116"/>
      <c r="G175" s="74"/>
      <c r="H175" s="37"/>
    </row>
    <row r="176" spans="1:8" s="3" customFormat="1" ht="16.5" x14ac:dyDescent="0.3">
      <c r="A176" s="61" t="s">
        <v>20</v>
      </c>
      <c r="B176" s="62"/>
      <c r="C176" s="63"/>
      <c r="D176" s="42"/>
      <c r="E176" s="42"/>
      <c r="F176" s="47">
        <v>0.05</v>
      </c>
      <c r="G176" s="75"/>
      <c r="H176" s="37"/>
    </row>
    <row r="177" spans="1:8" s="3" customFormat="1" ht="17.25" thickBot="1" x14ac:dyDescent="0.35">
      <c r="A177" s="76"/>
      <c r="B177" s="77"/>
      <c r="C177" s="78"/>
      <c r="D177" s="51"/>
      <c r="E177" s="51"/>
      <c r="F177" s="52"/>
      <c r="G177" s="79"/>
      <c r="H177" s="54"/>
    </row>
    <row r="178" spans="1:8" s="3" customFormat="1" ht="17.25" thickBot="1" x14ac:dyDescent="0.35">
      <c r="A178" s="12"/>
      <c r="B178" s="12"/>
      <c r="C178" s="12"/>
      <c r="D178" s="12"/>
      <c r="E178" s="12"/>
      <c r="F178" s="12"/>
      <c r="G178" s="55" t="s">
        <v>15</v>
      </c>
      <c r="H178" s="56">
        <f>SUM(G172:G177)</f>
        <v>0</v>
      </c>
    </row>
    <row r="179" spans="1:8" s="3" customFormat="1" ht="17.25" thickBot="1" x14ac:dyDescent="0.35">
      <c r="A179" s="14" t="s">
        <v>21</v>
      </c>
      <c r="B179" s="14"/>
      <c r="C179" s="12"/>
      <c r="D179" s="12"/>
      <c r="E179" s="12"/>
      <c r="F179" s="12"/>
      <c r="G179" s="12"/>
      <c r="H179" s="13"/>
    </row>
    <row r="180" spans="1:8" s="3" customFormat="1" ht="16.5" x14ac:dyDescent="0.3">
      <c r="A180" s="23" t="s">
        <v>22</v>
      </c>
      <c r="B180" s="25"/>
      <c r="C180" s="26" t="s">
        <v>23</v>
      </c>
      <c r="D180" s="26" t="s">
        <v>24</v>
      </c>
      <c r="E180" s="26" t="s">
        <v>25</v>
      </c>
      <c r="F180" s="26" t="s">
        <v>26</v>
      </c>
      <c r="G180" s="28" t="s">
        <v>11</v>
      </c>
      <c r="H180" s="29"/>
    </row>
    <row r="181" spans="1:8" s="3" customFormat="1" ht="16.5" x14ac:dyDescent="0.3">
      <c r="A181" s="61"/>
      <c r="B181" s="63"/>
      <c r="C181" s="80"/>
      <c r="D181" s="81"/>
      <c r="E181" s="81"/>
      <c r="F181" s="82"/>
      <c r="G181" s="65"/>
      <c r="H181" s="37"/>
    </row>
    <row r="182" spans="1:8" s="3" customFormat="1" ht="16.5" x14ac:dyDescent="0.3">
      <c r="A182" s="61"/>
      <c r="B182" s="63"/>
      <c r="C182" s="80"/>
      <c r="D182" s="81"/>
      <c r="E182" s="81"/>
      <c r="F182" s="117"/>
      <c r="G182" s="41"/>
      <c r="H182" s="37"/>
    </row>
    <row r="183" spans="1:8" s="3" customFormat="1" ht="16.5" x14ac:dyDescent="0.3">
      <c r="A183" s="61"/>
      <c r="B183" s="63"/>
      <c r="C183" s="80"/>
      <c r="D183" s="81"/>
      <c r="E183" s="81"/>
      <c r="F183" s="80"/>
      <c r="G183" s="41"/>
      <c r="H183" s="37"/>
    </row>
    <row r="184" spans="1:8" s="3" customFormat="1" ht="16.5" x14ac:dyDescent="0.3">
      <c r="A184" s="61"/>
      <c r="B184" s="63"/>
      <c r="C184" s="83"/>
      <c r="D184" s="64"/>
      <c r="E184" s="84"/>
      <c r="F184" s="41"/>
      <c r="G184" s="41"/>
      <c r="H184" s="37"/>
    </row>
    <row r="185" spans="1:8" s="3" customFormat="1" ht="17.25" thickBot="1" x14ac:dyDescent="0.35">
      <c r="A185" s="48"/>
      <c r="B185" s="50"/>
      <c r="C185" s="50"/>
      <c r="D185" s="50"/>
      <c r="E185" s="50"/>
      <c r="F185" s="50"/>
      <c r="G185" s="85"/>
      <c r="H185" s="37"/>
    </row>
    <row r="186" spans="1:8" s="3" customFormat="1" ht="17.25" thickBot="1" x14ac:dyDescent="0.35">
      <c r="A186" s="12"/>
      <c r="B186" s="12"/>
      <c r="C186" s="12"/>
      <c r="D186" s="12"/>
      <c r="E186" s="12"/>
      <c r="F186" s="12"/>
      <c r="G186" s="55" t="s">
        <v>15</v>
      </c>
      <c r="H186" s="56">
        <f>SUM(G181:G185)</f>
        <v>0</v>
      </c>
    </row>
    <row r="187" spans="1:8" s="3" customFormat="1" ht="17.25" thickBot="1" x14ac:dyDescent="0.35">
      <c r="A187" s="14" t="s">
        <v>27</v>
      </c>
      <c r="B187" s="14"/>
      <c r="C187" s="12"/>
      <c r="D187" s="12"/>
      <c r="E187" s="12"/>
      <c r="F187" s="12"/>
      <c r="G187" s="12"/>
      <c r="H187" s="13"/>
    </row>
    <row r="188" spans="1:8" s="3" customFormat="1" ht="16.5" x14ac:dyDescent="0.3">
      <c r="A188" s="86" t="s">
        <v>28</v>
      </c>
      <c r="B188" s="26"/>
      <c r="C188" s="26" t="s">
        <v>164</v>
      </c>
      <c r="D188" s="26" t="s">
        <v>30</v>
      </c>
      <c r="E188" s="27" t="s">
        <v>39</v>
      </c>
      <c r="F188" s="87" t="s">
        <v>37</v>
      </c>
      <c r="G188" s="60" t="s">
        <v>11</v>
      </c>
      <c r="H188" s="29"/>
    </row>
    <row r="189" spans="1:8" s="3" customFormat="1" ht="16.5" x14ac:dyDescent="0.3">
      <c r="A189" s="61" t="str">
        <f>'[1]MANO DE OBRA'!C13</f>
        <v>CUADRILLA DE CONSTRUCCIÓN 0X1</v>
      </c>
      <c r="B189" s="63"/>
      <c r="C189" s="88">
        <f>'[1]MANO DE OBRA'!L13</f>
        <v>7445</v>
      </c>
      <c r="D189" s="89">
        <v>0.89229999999999998</v>
      </c>
      <c r="E189" s="65">
        <f>(100%+D189)*C189</f>
        <v>14088.173500000001</v>
      </c>
      <c r="F189" s="80">
        <v>0.05</v>
      </c>
      <c r="G189" s="36">
        <f>E189*F189</f>
        <v>704.40867500000013</v>
      </c>
      <c r="H189" s="37"/>
    </row>
    <row r="190" spans="1:8" s="3" customFormat="1" ht="16.5" x14ac:dyDescent="0.3">
      <c r="A190" s="61"/>
      <c r="B190" s="63"/>
      <c r="C190" s="114"/>
      <c r="D190" s="64"/>
      <c r="E190" s="114"/>
      <c r="F190" s="41"/>
      <c r="G190" s="75"/>
      <c r="H190" s="37"/>
    </row>
    <row r="191" spans="1:8" s="3" customFormat="1" ht="16.5" x14ac:dyDescent="0.3">
      <c r="A191" s="61"/>
      <c r="B191" s="63"/>
      <c r="C191" s="114"/>
      <c r="D191" s="64"/>
      <c r="E191" s="114"/>
      <c r="F191" s="41"/>
      <c r="G191" s="75"/>
      <c r="H191" s="37"/>
    </row>
    <row r="192" spans="1:8" s="3" customFormat="1" ht="17.25" thickBot="1" x14ac:dyDescent="0.35">
      <c r="A192" s="76"/>
      <c r="B192" s="78"/>
      <c r="C192" s="78"/>
      <c r="D192" s="78"/>
      <c r="E192" s="78"/>
      <c r="F192" s="78"/>
      <c r="G192" s="77"/>
      <c r="H192" s="54"/>
    </row>
    <row r="193" spans="1:8" s="3" customFormat="1" ht="17.25" thickBot="1" x14ac:dyDescent="0.35">
      <c r="A193" s="12"/>
      <c r="B193" s="12"/>
      <c r="C193" s="12"/>
      <c r="D193" s="12"/>
      <c r="E193" s="12"/>
      <c r="F193" s="12"/>
      <c r="G193" s="55" t="s">
        <v>15</v>
      </c>
      <c r="H193" s="56">
        <f>SUM(G189:G192)</f>
        <v>704.40867500000013</v>
      </c>
    </row>
    <row r="194" spans="1:8" s="3" customFormat="1" ht="17.25" thickBot="1" x14ac:dyDescent="0.35">
      <c r="A194" s="12"/>
      <c r="B194" s="12"/>
      <c r="C194" s="12"/>
      <c r="D194" s="12"/>
      <c r="E194" s="12"/>
      <c r="F194" s="12"/>
      <c r="G194" s="91"/>
      <c r="H194" s="13"/>
    </row>
    <row r="195" spans="1:8" s="3" customFormat="1" ht="17.25" thickBot="1" x14ac:dyDescent="0.35">
      <c r="A195" s="12"/>
      <c r="B195" s="12"/>
      <c r="C195" s="12"/>
      <c r="D195" s="12"/>
      <c r="E195" s="92" t="s">
        <v>31</v>
      </c>
      <c r="F195" s="93"/>
      <c r="G195" s="93"/>
      <c r="H195" s="106">
        <f>ROUND((H169+H178+H186+H193),0)</f>
        <v>18242</v>
      </c>
    </row>
    <row r="196" spans="1:8" s="3" customFormat="1" ht="16.5" x14ac:dyDescent="0.3">
      <c r="A196" s="12"/>
      <c r="B196" s="12"/>
      <c r="C196" s="12"/>
      <c r="D196" s="12"/>
      <c r="E196" s="92"/>
      <c r="F196" s="93"/>
      <c r="G196" s="93"/>
      <c r="H196" s="95"/>
    </row>
    <row r="197" spans="1:8" s="3" customFormat="1" ht="16.5" x14ac:dyDescent="0.3">
      <c r="A197" s="15"/>
      <c r="B197" s="12"/>
      <c r="C197" s="12"/>
      <c r="D197" s="12"/>
      <c r="E197" s="92"/>
      <c r="F197" s="93"/>
      <c r="G197" s="93"/>
      <c r="H197" s="95"/>
    </row>
    <row r="198" spans="1:8" s="3" customFormat="1" ht="16.5" x14ac:dyDescent="0.3">
      <c r="A198" s="15"/>
      <c r="B198" s="12"/>
      <c r="C198" s="12"/>
      <c r="D198" s="12"/>
      <c r="E198" s="92"/>
      <c r="F198" s="93"/>
      <c r="G198" s="93"/>
      <c r="H198" s="95"/>
    </row>
    <row r="199" spans="1:8" s="3" customFormat="1" ht="16.5" x14ac:dyDescent="0.3">
      <c r="A199" s="15"/>
      <c r="B199" s="12"/>
      <c r="C199" s="12"/>
      <c r="D199" s="12"/>
      <c r="E199" s="92"/>
      <c r="F199" s="93"/>
      <c r="G199" s="93"/>
      <c r="H199" s="95"/>
    </row>
    <row r="200" spans="1:8" s="3" customFormat="1" ht="17.25" thickBot="1" x14ac:dyDescent="0.35">
      <c r="A200" s="15"/>
      <c r="B200" s="12"/>
      <c r="C200" s="12"/>
      <c r="D200" s="12"/>
      <c r="E200" s="92"/>
      <c r="F200" s="93"/>
      <c r="G200" s="93"/>
      <c r="H200" s="95"/>
    </row>
    <row r="201" spans="1:8" s="3" customFormat="1" ht="14.25" customHeight="1" x14ac:dyDescent="0.2">
      <c r="A201" s="5" t="s">
        <v>1</v>
      </c>
      <c r="B201" s="6"/>
      <c r="C201" s="6"/>
      <c r="D201" s="6"/>
      <c r="E201" s="6"/>
      <c r="F201" s="6"/>
      <c r="G201" s="6"/>
      <c r="H201" s="7"/>
    </row>
    <row r="202" spans="1:8" s="3" customFormat="1" ht="14.25" customHeight="1" thickBot="1" x14ac:dyDescent="0.25">
      <c r="A202" s="8"/>
      <c r="B202" s="9"/>
      <c r="C202" s="9"/>
      <c r="D202" s="9"/>
      <c r="E202" s="9"/>
      <c r="F202" s="9"/>
      <c r="G202" s="9"/>
      <c r="H202" s="10"/>
    </row>
    <row r="203" spans="1:8" s="3" customFormat="1" ht="15" customHeight="1" x14ac:dyDescent="0.3">
      <c r="A203" s="11"/>
      <c r="B203" s="12"/>
      <c r="C203" s="12"/>
      <c r="D203" s="12"/>
      <c r="E203" s="12"/>
      <c r="F203" s="12"/>
      <c r="G203" s="12"/>
      <c r="H203" s="13"/>
    </row>
    <row r="204" spans="1:8" s="3" customFormat="1" ht="23.25" customHeight="1" x14ac:dyDescent="0.3">
      <c r="A204" s="11"/>
      <c r="B204" s="14"/>
      <c r="C204" s="12"/>
      <c r="D204" s="15"/>
      <c r="E204" s="14"/>
      <c r="F204" s="15"/>
      <c r="G204" s="14"/>
      <c r="H204" s="13"/>
    </row>
    <row r="205" spans="1:8" s="3" customFormat="1" ht="30.75" customHeight="1" x14ac:dyDescent="0.2">
      <c r="A205" s="16" t="s">
        <v>2</v>
      </c>
      <c r="B205" s="107" t="str">
        <f>'[1]PRESUPUESTO OFICIAL (Entidad)'!G77</f>
        <v>Relleno con material seleccionado de la misma excavacion</v>
      </c>
      <c r="C205" s="107"/>
      <c r="D205" s="107"/>
      <c r="E205" s="107"/>
      <c r="F205" s="107"/>
      <c r="G205" s="19" t="s">
        <v>3</v>
      </c>
      <c r="H205" s="20" t="s">
        <v>165</v>
      </c>
    </row>
    <row r="206" spans="1:8" s="3" customFormat="1" ht="29.25" customHeight="1" x14ac:dyDescent="0.3">
      <c r="A206" s="11"/>
      <c r="B206" s="107"/>
      <c r="C206" s="107"/>
      <c r="D206" s="107"/>
      <c r="E206" s="107"/>
      <c r="F206" s="107"/>
      <c r="G206" s="19" t="s">
        <v>4</v>
      </c>
      <c r="H206" s="20" t="s">
        <v>33</v>
      </c>
    </row>
    <row r="207" spans="1:8" s="3" customFormat="1" ht="16.5" customHeight="1" x14ac:dyDescent="0.3">
      <c r="A207" s="11"/>
      <c r="B207" s="120"/>
      <c r="C207" s="120"/>
      <c r="D207" s="120"/>
      <c r="E207" s="120"/>
      <c r="F207" s="120"/>
      <c r="G207" s="14"/>
      <c r="H207" s="22"/>
    </row>
    <row r="208" spans="1:8" s="3" customFormat="1" ht="16.5" x14ac:dyDescent="0.3">
      <c r="A208" s="14"/>
      <c r="B208" s="14"/>
      <c r="C208" s="12"/>
      <c r="D208" s="14"/>
      <c r="E208" s="14"/>
      <c r="F208" s="14"/>
      <c r="G208" s="14"/>
      <c r="H208" s="13"/>
    </row>
    <row r="209" spans="1:8" s="3" customFormat="1" ht="17.25" thickBot="1" x14ac:dyDescent="0.35">
      <c r="A209" s="14" t="s">
        <v>6</v>
      </c>
      <c r="B209" s="14"/>
      <c r="C209" s="12"/>
      <c r="D209" s="12"/>
      <c r="E209" s="12"/>
      <c r="F209" s="12"/>
      <c r="G209" s="12"/>
      <c r="H209" s="13"/>
    </row>
    <row r="210" spans="1:8" s="3" customFormat="1" ht="16.5" x14ac:dyDescent="0.3">
      <c r="A210" s="23" t="s">
        <v>7</v>
      </c>
      <c r="B210" s="24"/>
      <c r="C210" s="25"/>
      <c r="D210" s="26" t="s">
        <v>36</v>
      </c>
      <c r="E210" s="27" t="s">
        <v>9</v>
      </c>
      <c r="F210" s="26" t="s">
        <v>37</v>
      </c>
      <c r="G210" s="28" t="s">
        <v>11</v>
      </c>
      <c r="H210" s="29"/>
    </row>
    <row r="211" spans="1:8" s="3" customFormat="1" ht="16.5" x14ac:dyDescent="0.3">
      <c r="A211" s="30" t="s">
        <v>40</v>
      </c>
      <c r="B211" s="31"/>
      <c r="C211" s="32"/>
      <c r="D211" s="33" t="s">
        <v>41</v>
      </c>
      <c r="E211" s="34">
        <f>+[1]recursos!E8</f>
        <v>88953</v>
      </c>
      <c r="F211" s="80">
        <v>0.1</v>
      </c>
      <c r="G211" s="36">
        <f>E211*F211</f>
        <v>8895.3000000000011</v>
      </c>
      <c r="H211" s="37"/>
    </row>
    <row r="212" spans="1:8" s="3" customFormat="1" ht="16.5" x14ac:dyDescent="0.3">
      <c r="A212" s="38"/>
      <c r="B212" s="39"/>
      <c r="C212" s="40"/>
      <c r="D212" s="33"/>
      <c r="E212" s="34"/>
      <c r="F212" s="41"/>
      <c r="G212" s="36"/>
      <c r="H212" s="37"/>
    </row>
    <row r="213" spans="1:8" s="3" customFormat="1" ht="16.5" x14ac:dyDescent="0.3">
      <c r="A213" s="113"/>
      <c r="B213" s="39"/>
      <c r="C213" s="40"/>
      <c r="D213" s="42"/>
      <c r="E213" s="42"/>
      <c r="F213" s="41"/>
      <c r="G213" s="43"/>
      <c r="H213" s="37"/>
    </row>
    <row r="214" spans="1:8" s="3" customFormat="1" ht="16.5" x14ac:dyDescent="0.3">
      <c r="A214" s="113"/>
      <c r="B214" s="39"/>
      <c r="C214" s="40"/>
      <c r="D214" s="42"/>
      <c r="E214" s="42"/>
      <c r="F214" s="41"/>
      <c r="G214" s="43"/>
      <c r="H214" s="37"/>
    </row>
    <row r="215" spans="1:8" s="3" customFormat="1" ht="16.5" x14ac:dyDescent="0.3">
      <c r="A215" s="113"/>
      <c r="B215" s="39"/>
      <c r="C215" s="40"/>
      <c r="D215" s="42"/>
      <c r="E215" s="42"/>
      <c r="F215" s="41"/>
      <c r="G215" s="43"/>
      <c r="H215" s="37"/>
    </row>
    <row r="216" spans="1:8" s="3" customFormat="1" ht="16.5" x14ac:dyDescent="0.3">
      <c r="A216" s="44" t="s">
        <v>14</v>
      </c>
      <c r="B216" s="45"/>
      <c r="C216" s="46"/>
      <c r="D216" s="42"/>
      <c r="E216" s="42"/>
      <c r="F216" s="47"/>
      <c r="G216" s="43"/>
      <c r="H216" s="37"/>
    </row>
    <row r="217" spans="1:8" s="3" customFormat="1" ht="17.25" thickBot="1" x14ac:dyDescent="0.35">
      <c r="A217" s="48"/>
      <c r="B217" s="49"/>
      <c r="C217" s="50"/>
      <c r="D217" s="51"/>
      <c r="E217" s="51"/>
      <c r="F217" s="52"/>
      <c r="G217" s="53"/>
      <c r="H217" s="54"/>
    </row>
    <row r="218" spans="1:8" s="3" customFormat="1" ht="17.25" thickBot="1" x14ac:dyDescent="0.35">
      <c r="A218" s="12"/>
      <c r="B218" s="12"/>
      <c r="C218" s="12"/>
      <c r="D218" s="12"/>
      <c r="E218" s="12"/>
      <c r="F218" s="12"/>
      <c r="G218" s="55" t="s">
        <v>15</v>
      </c>
      <c r="H218" s="56">
        <f>SUM(G211:G217)</f>
        <v>8895.3000000000011</v>
      </c>
    </row>
    <row r="219" spans="1:8" s="3" customFormat="1" ht="17.25" thickBot="1" x14ac:dyDescent="0.35">
      <c r="A219" s="14" t="s">
        <v>16</v>
      </c>
      <c r="B219" s="14"/>
      <c r="C219" s="12"/>
      <c r="D219" s="12"/>
      <c r="E219" s="12"/>
      <c r="F219" s="12"/>
      <c r="G219" s="12"/>
      <c r="H219" s="13"/>
    </row>
    <row r="220" spans="1:8" s="3" customFormat="1" ht="16.5" x14ac:dyDescent="0.3">
      <c r="A220" s="57" t="s">
        <v>7</v>
      </c>
      <c r="B220" s="58"/>
      <c r="C220" s="59"/>
      <c r="D220" s="26" t="s">
        <v>8</v>
      </c>
      <c r="E220" s="26" t="s">
        <v>17</v>
      </c>
      <c r="F220" s="26" t="s">
        <v>10</v>
      </c>
      <c r="G220" s="60" t="s">
        <v>11</v>
      </c>
      <c r="H220" s="29"/>
    </row>
    <row r="221" spans="1:8" s="3" customFormat="1" ht="16.5" x14ac:dyDescent="0.3">
      <c r="A221" s="61"/>
      <c r="B221" s="62"/>
      <c r="C221" s="63"/>
      <c r="D221" s="114"/>
      <c r="E221" s="65"/>
      <c r="F221" s="41"/>
      <c r="G221" s="67"/>
      <c r="H221" s="37"/>
    </row>
    <row r="222" spans="1:8" s="3" customFormat="1" ht="16.5" x14ac:dyDescent="0.3">
      <c r="A222" s="61"/>
      <c r="B222" s="62"/>
      <c r="C222" s="63"/>
      <c r="D222" s="42"/>
      <c r="E222" s="115"/>
      <c r="F222" s="115"/>
      <c r="G222" s="75"/>
      <c r="H222" s="37"/>
    </row>
    <row r="223" spans="1:8" s="3" customFormat="1" ht="16.5" x14ac:dyDescent="0.3">
      <c r="A223" s="61"/>
      <c r="B223" s="62"/>
      <c r="C223" s="63"/>
      <c r="D223" s="71"/>
      <c r="E223" s="72"/>
      <c r="F223" s="116"/>
      <c r="G223" s="74"/>
      <c r="H223" s="37"/>
    </row>
    <row r="224" spans="1:8" s="3" customFormat="1" ht="16.5" x14ac:dyDescent="0.3">
      <c r="A224" s="61"/>
      <c r="B224" s="62"/>
      <c r="C224" s="63"/>
      <c r="D224" s="71"/>
      <c r="E224" s="72"/>
      <c r="F224" s="116"/>
      <c r="G224" s="74"/>
      <c r="H224" s="37"/>
    </row>
    <row r="225" spans="1:8" s="3" customFormat="1" ht="16.5" x14ac:dyDescent="0.3">
      <c r="A225" s="61" t="s">
        <v>20</v>
      </c>
      <c r="B225" s="62"/>
      <c r="C225" s="63"/>
      <c r="D225" s="42"/>
      <c r="E225" s="42"/>
      <c r="F225" s="47">
        <v>0.05</v>
      </c>
      <c r="G225" s="75"/>
      <c r="H225" s="37"/>
    </row>
    <row r="226" spans="1:8" s="3" customFormat="1" ht="17.25" thickBot="1" x14ac:dyDescent="0.35">
      <c r="A226" s="76"/>
      <c r="B226" s="77"/>
      <c r="C226" s="78"/>
      <c r="D226" s="51"/>
      <c r="E226" s="51"/>
      <c r="F226" s="52"/>
      <c r="G226" s="79"/>
      <c r="H226" s="54"/>
    </row>
    <row r="227" spans="1:8" s="3" customFormat="1" ht="17.25" thickBot="1" x14ac:dyDescent="0.35">
      <c r="A227" s="12"/>
      <c r="B227" s="12"/>
      <c r="C227" s="12"/>
      <c r="D227" s="12"/>
      <c r="E227" s="12"/>
      <c r="F227" s="12"/>
      <c r="G227" s="55" t="s">
        <v>15</v>
      </c>
      <c r="H227" s="56">
        <f>SUM(G221:G226)</f>
        <v>0</v>
      </c>
    </row>
    <row r="228" spans="1:8" s="3" customFormat="1" ht="17.25" thickBot="1" x14ac:dyDescent="0.35">
      <c r="A228" s="14" t="s">
        <v>21</v>
      </c>
      <c r="B228" s="14"/>
      <c r="C228" s="12"/>
      <c r="D228" s="12"/>
      <c r="E228" s="12"/>
      <c r="F228" s="12"/>
      <c r="G228" s="12"/>
      <c r="H228" s="13"/>
    </row>
    <row r="229" spans="1:8" s="3" customFormat="1" ht="16.5" x14ac:dyDescent="0.3">
      <c r="A229" s="23" t="s">
        <v>22</v>
      </c>
      <c r="B229" s="25"/>
      <c r="C229" s="26" t="s">
        <v>23</v>
      </c>
      <c r="D229" s="26" t="s">
        <v>24</v>
      </c>
      <c r="E229" s="26" t="s">
        <v>25</v>
      </c>
      <c r="F229" s="26" t="s">
        <v>26</v>
      </c>
      <c r="G229" s="28" t="s">
        <v>11</v>
      </c>
      <c r="H229" s="29"/>
    </row>
    <row r="230" spans="1:8" s="3" customFormat="1" ht="16.5" x14ac:dyDescent="0.3">
      <c r="A230" s="61"/>
      <c r="B230" s="63"/>
      <c r="C230" s="80"/>
      <c r="D230" s="81"/>
      <c r="E230" s="81"/>
      <c r="F230" s="82"/>
      <c r="G230" s="65"/>
      <c r="H230" s="37"/>
    </row>
    <row r="231" spans="1:8" s="3" customFormat="1" ht="16.5" x14ac:dyDescent="0.3">
      <c r="A231" s="61"/>
      <c r="B231" s="63"/>
      <c r="C231" s="80"/>
      <c r="D231" s="81"/>
      <c r="E231" s="81"/>
      <c r="F231" s="117"/>
      <c r="G231" s="41"/>
      <c r="H231" s="37"/>
    </row>
    <row r="232" spans="1:8" s="3" customFormat="1" ht="16.5" x14ac:dyDescent="0.3">
      <c r="A232" s="61"/>
      <c r="B232" s="63"/>
      <c r="C232" s="80"/>
      <c r="D232" s="81"/>
      <c r="E232" s="81"/>
      <c r="F232" s="80"/>
      <c r="G232" s="41"/>
      <c r="H232" s="37"/>
    </row>
    <row r="233" spans="1:8" s="3" customFormat="1" ht="16.5" x14ac:dyDescent="0.3">
      <c r="A233" s="61"/>
      <c r="B233" s="63"/>
      <c r="C233" s="83"/>
      <c r="D233" s="64"/>
      <c r="E233" s="84"/>
      <c r="F233" s="41"/>
      <c r="G233" s="41"/>
      <c r="H233" s="37"/>
    </row>
    <row r="234" spans="1:8" s="3" customFormat="1" ht="17.25" thickBot="1" x14ac:dyDescent="0.35">
      <c r="A234" s="48"/>
      <c r="B234" s="50"/>
      <c r="C234" s="50"/>
      <c r="D234" s="50"/>
      <c r="E234" s="50"/>
      <c r="F234" s="50"/>
      <c r="G234" s="85"/>
      <c r="H234" s="37"/>
    </row>
    <row r="235" spans="1:8" s="3" customFormat="1" ht="17.25" thickBot="1" x14ac:dyDescent="0.35">
      <c r="A235" s="12"/>
      <c r="B235" s="12"/>
      <c r="C235" s="12"/>
      <c r="D235" s="12"/>
      <c r="E235" s="12"/>
      <c r="F235" s="12"/>
      <c r="G235" s="55" t="s">
        <v>15</v>
      </c>
      <c r="H235" s="56">
        <f>SUM(G230:G234)</f>
        <v>0</v>
      </c>
    </row>
    <row r="236" spans="1:8" s="3" customFormat="1" ht="17.25" thickBot="1" x14ac:dyDescent="0.35">
      <c r="A236" s="14" t="s">
        <v>27</v>
      </c>
      <c r="B236" s="14"/>
      <c r="C236" s="12"/>
      <c r="D236" s="12"/>
      <c r="E236" s="12"/>
      <c r="F236" s="12"/>
      <c r="G236" s="12"/>
      <c r="H236" s="13"/>
    </row>
    <row r="237" spans="1:8" s="3" customFormat="1" ht="16.5" x14ac:dyDescent="0.3">
      <c r="A237" s="86" t="s">
        <v>28</v>
      </c>
      <c r="B237" s="26"/>
      <c r="C237" s="26" t="s">
        <v>53</v>
      </c>
      <c r="D237" s="26" t="s">
        <v>30</v>
      </c>
      <c r="E237" s="27" t="s">
        <v>39</v>
      </c>
      <c r="F237" s="87" t="s">
        <v>37</v>
      </c>
      <c r="G237" s="60" t="s">
        <v>11</v>
      </c>
      <c r="H237" s="29"/>
    </row>
    <row r="238" spans="1:8" s="3" customFormat="1" ht="16.5" x14ac:dyDescent="0.3">
      <c r="A238" s="61" t="str">
        <f>'[1]MANO DE OBRA'!C14</f>
        <v>CUADRILLA DE CONSTRUCCIÓN 0X2</v>
      </c>
      <c r="B238" s="63"/>
      <c r="C238" s="88">
        <f>'[1]MANO DE OBRA'!I14</f>
        <v>94900</v>
      </c>
      <c r="D238" s="89">
        <v>0.89229999999999998</v>
      </c>
      <c r="E238" s="65">
        <f>(100%+D238)*C238</f>
        <v>179579.27000000002</v>
      </c>
      <c r="F238" s="80">
        <v>5.9</v>
      </c>
      <c r="G238" s="36">
        <f>E238/F238</f>
        <v>30437.164406779662</v>
      </c>
      <c r="H238" s="37"/>
    </row>
    <row r="239" spans="1:8" s="3" customFormat="1" ht="16.5" x14ac:dyDescent="0.3">
      <c r="A239" s="61"/>
      <c r="B239" s="63"/>
      <c r="C239" s="105"/>
      <c r="D239" s="89"/>
      <c r="E239" s="65"/>
      <c r="F239" s="41"/>
      <c r="G239" s="36"/>
      <c r="H239" s="37"/>
    </row>
    <row r="240" spans="1:8" s="3" customFormat="1" ht="16.5" x14ac:dyDescent="0.3">
      <c r="A240" s="61"/>
      <c r="B240" s="63"/>
      <c r="C240" s="114"/>
      <c r="D240" s="64"/>
      <c r="E240" s="114"/>
      <c r="F240" s="41"/>
      <c r="G240" s="75"/>
      <c r="H240" s="37"/>
    </row>
    <row r="241" spans="1:8" s="3" customFormat="1" ht="17.25" thickBot="1" x14ac:dyDescent="0.35">
      <c r="A241" s="76"/>
      <c r="B241" s="78"/>
      <c r="C241" s="78"/>
      <c r="D241" s="78"/>
      <c r="E241" s="78"/>
      <c r="F241" s="78"/>
      <c r="G241" s="77"/>
      <c r="H241" s="54"/>
    </row>
    <row r="242" spans="1:8" s="3" customFormat="1" ht="17.25" thickBot="1" x14ac:dyDescent="0.35">
      <c r="A242" s="12"/>
      <c r="B242" s="12"/>
      <c r="C242" s="12"/>
      <c r="D242" s="12"/>
      <c r="E242" s="12"/>
      <c r="F242" s="12"/>
      <c r="G242" s="55" t="s">
        <v>15</v>
      </c>
      <c r="H242" s="56">
        <f>SUM(G238:G241)</f>
        <v>30437.164406779662</v>
      </c>
    </row>
    <row r="243" spans="1:8" s="3" customFormat="1" ht="17.25" thickBot="1" x14ac:dyDescent="0.35">
      <c r="A243" s="12"/>
      <c r="B243" s="12"/>
      <c r="C243" s="12"/>
      <c r="D243" s="12"/>
      <c r="E243" s="12"/>
      <c r="F243" s="12"/>
      <c r="G243" s="91"/>
      <c r="H243" s="13"/>
    </row>
    <row r="244" spans="1:8" s="3" customFormat="1" ht="17.25" thickBot="1" x14ac:dyDescent="0.35">
      <c r="A244" s="12"/>
      <c r="B244" s="12"/>
      <c r="C244" s="12"/>
      <c r="D244" s="12"/>
      <c r="E244" s="92" t="s">
        <v>31</v>
      </c>
      <c r="F244" s="93"/>
      <c r="G244" s="93"/>
      <c r="H244" s="106">
        <f>ROUND((H218+H227+H235+H242),0)</f>
        <v>39332</v>
      </c>
    </row>
    <row r="245" spans="1:8" s="3" customFormat="1" ht="16.5" x14ac:dyDescent="0.3">
      <c r="A245" s="12"/>
      <c r="B245" s="12"/>
      <c r="C245" s="12"/>
      <c r="D245" s="12"/>
      <c r="E245" s="92"/>
      <c r="F245" s="93"/>
      <c r="G245" s="93"/>
      <c r="H245" s="95"/>
    </row>
    <row r="246" spans="1:8" s="3" customFormat="1" ht="16.5" x14ac:dyDescent="0.3">
      <c r="A246" s="12"/>
      <c r="B246" s="12"/>
      <c r="C246" s="12"/>
      <c r="D246" s="12"/>
      <c r="E246" s="92"/>
      <c r="F246" s="93"/>
      <c r="G246" s="93"/>
      <c r="H246" s="95"/>
    </row>
    <row r="247" spans="1:8" s="3" customFormat="1" ht="16.5" x14ac:dyDescent="0.3">
      <c r="A247" s="12"/>
      <c r="B247" s="12"/>
      <c r="C247" s="12"/>
      <c r="D247" s="12"/>
      <c r="E247" s="92"/>
      <c r="F247" s="93"/>
      <c r="G247" s="93"/>
      <c r="H247" s="95"/>
    </row>
    <row r="248" spans="1:8" s="3" customFormat="1" ht="16.5" x14ac:dyDescent="0.3">
      <c r="A248" s="12"/>
      <c r="B248" s="12"/>
      <c r="C248" s="12"/>
      <c r="D248" s="12"/>
      <c r="E248" s="92"/>
      <c r="F248" s="93"/>
      <c r="G248" s="93"/>
      <c r="H248" s="95"/>
    </row>
    <row r="249" spans="1:8" s="3" customFormat="1" ht="17.25" thickBot="1" x14ac:dyDescent="0.35">
      <c r="A249" s="12"/>
      <c r="B249" s="12"/>
      <c r="C249" s="12"/>
      <c r="D249" s="12"/>
      <c r="E249" s="92"/>
      <c r="F249" s="93"/>
      <c r="G249" s="93"/>
      <c r="H249" s="95"/>
    </row>
    <row r="250" spans="1:8" s="3" customFormat="1" ht="11.25" x14ac:dyDescent="0.2">
      <c r="A250" s="5" t="s">
        <v>1</v>
      </c>
      <c r="B250" s="6"/>
      <c r="C250" s="6"/>
      <c r="D250" s="6"/>
      <c r="E250" s="6"/>
      <c r="F250" s="6"/>
      <c r="G250" s="6"/>
      <c r="H250" s="7"/>
    </row>
    <row r="251" spans="1:8" s="3" customFormat="1" ht="12" thickBot="1" x14ac:dyDescent="0.25">
      <c r="A251" s="8"/>
      <c r="B251" s="9"/>
      <c r="C251" s="9"/>
      <c r="D251" s="9"/>
      <c r="E251" s="9"/>
      <c r="F251" s="9"/>
      <c r="G251" s="9"/>
      <c r="H251" s="10"/>
    </row>
    <row r="252" spans="1:8" s="3" customFormat="1" ht="16.5" x14ac:dyDescent="0.3">
      <c r="A252" s="15"/>
      <c r="B252" s="12"/>
      <c r="C252" s="12"/>
      <c r="D252" s="12"/>
      <c r="E252" s="92"/>
      <c r="F252" s="93"/>
      <c r="G252" s="93"/>
      <c r="H252" s="95"/>
    </row>
    <row r="253" spans="1:8" s="3" customFormat="1" ht="16.5" x14ac:dyDescent="0.3">
      <c r="A253" s="11"/>
      <c r="B253" s="14"/>
      <c r="C253" s="12"/>
      <c r="D253" s="15"/>
      <c r="E253" s="14"/>
      <c r="F253" s="15"/>
      <c r="G253" s="14"/>
      <c r="H253" s="13"/>
    </row>
    <row r="254" spans="1:8" s="3" customFormat="1" ht="15.75" x14ac:dyDescent="0.2">
      <c r="A254" s="16" t="s">
        <v>2</v>
      </c>
      <c r="B254" s="107" t="str">
        <f>'[1]PRESUPUESTO OFICIAL (Entidad)'!G78</f>
        <v>suministro e instalacion solado en concreto 17.5 MPa e: 0,075 m</v>
      </c>
      <c r="C254" s="108"/>
      <c r="D254" s="108"/>
      <c r="E254" s="108"/>
      <c r="F254" s="108"/>
      <c r="G254" s="19" t="s">
        <v>3</v>
      </c>
      <c r="H254" s="20" t="s">
        <v>166</v>
      </c>
    </row>
    <row r="255" spans="1:8" s="3" customFormat="1" ht="16.5" x14ac:dyDescent="0.3">
      <c r="A255" s="11"/>
      <c r="B255" s="108"/>
      <c r="C255" s="108"/>
      <c r="D255" s="108"/>
      <c r="E255" s="108"/>
      <c r="F255" s="108"/>
      <c r="G255" s="19" t="s">
        <v>4</v>
      </c>
      <c r="H255" s="20" t="s">
        <v>5</v>
      </c>
    </row>
    <row r="256" spans="1:8" s="3" customFormat="1" ht="16.5" x14ac:dyDescent="0.3">
      <c r="A256" s="11"/>
      <c r="B256" s="120"/>
      <c r="C256" s="120"/>
      <c r="D256" s="120"/>
      <c r="E256" s="120"/>
      <c r="F256" s="120"/>
      <c r="G256" s="14"/>
      <c r="H256" s="22"/>
    </row>
    <row r="257" spans="1:8" s="3" customFormat="1" ht="16.5" x14ac:dyDescent="0.3">
      <c r="A257" s="14"/>
      <c r="B257" s="14"/>
      <c r="C257" s="12"/>
      <c r="D257" s="14"/>
      <c r="E257" s="14"/>
      <c r="F257" s="14"/>
      <c r="G257" s="14"/>
      <c r="H257" s="13"/>
    </row>
    <row r="258" spans="1:8" s="3" customFormat="1" ht="17.25" thickBot="1" x14ac:dyDescent="0.35">
      <c r="A258" s="14" t="s">
        <v>6</v>
      </c>
      <c r="B258" s="14"/>
      <c r="C258" s="12"/>
      <c r="D258" s="12"/>
      <c r="E258" s="12"/>
      <c r="F258" s="12"/>
      <c r="G258" s="12"/>
      <c r="H258" s="13"/>
    </row>
    <row r="259" spans="1:8" s="3" customFormat="1" ht="16.5" x14ac:dyDescent="0.3">
      <c r="A259" s="23" t="s">
        <v>7</v>
      </c>
      <c r="B259" s="24"/>
      <c r="C259" s="25"/>
      <c r="D259" s="26" t="s">
        <v>36</v>
      </c>
      <c r="E259" s="27" t="s">
        <v>9</v>
      </c>
      <c r="F259" s="26" t="s">
        <v>37</v>
      </c>
      <c r="G259" s="28" t="s">
        <v>11</v>
      </c>
      <c r="H259" s="29"/>
    </row>
    <row r="260" spans="1:8" s="3" customFormat="1" ht="16.5" x14ac:dyDescent="0.3">
      <c r="A260" s="61"/>
      <c r="B260" s="31"/>
      <c r="C260" s="32"/>
      <c r="D260" s="69"/>
      <c r="E260" s="34"/>
      <c r="F260" s="80"/>
      <c r="G260" s="36">
        <f>+E260*F260</f>
        <v>0</v>
      </c>
      <c r="H260" s="37"/>
    </row>
    <row r="261" spans="1:8" s="3" customFormat="1" ht="11.25" customHeight="1" x14ac:dyDescent="0.3">
      <c r="A261" s="30"/>
      <c r="B261" s="39"/>
      <c r="C261" s="40"/>
      <c r="D261" s="69"/>
      <c r="E261" s="34"/>
      <c r="F261" s="80"/>
      <c r="G261" s="36"/>
      <c r="H261" s="37"/>
    </row>
    <row r="262" spans="1:8" s="3" customFormat="1" ht="12" customHeight="1" x14ac:dyDescent="0.3">
      <c r="A262" s="180"/>
      <c r="B262" s="181"/>
      <c r="C262" s="182"/>
      <c r="D262" s="183"/>
      <c r="E262" s="183"/>
      <c r="F262" s="184"/>
      <c r="G262" s="185"/>
      <c r="H262" s="186"/>
    </row>
    <row r="263" spans="1:8" s="3" customFormat="1" ht="16.5" x14ac:dyDescent="0.3">
      <c r="A263" s="113"/>
      <c r="B263" s="39"/>
      <c r="C263" s="40"/>
      <c r="D263" s="42"/>
      <c r="E263" s="42"/>
      <c r="F263" s="41"/>
      <c r="G263" s="43"/>
      <c r="H263" s="37"/>
    </row>
    <row r="264" spans="1:8" s="3" customFormat="1" ht="16.5" x14ac:dyDescent="0.3">
      <c r="A264" s="113"/>
      <c r="B264" s="39"/>
      <c r="C264" s="40"/>
      <c r="D264" s="42"/>
      <c r="E264" s="42"/>
      <c r="F264" s="41"/>
      <c r="G264" s="43"/>
      <c r="H264" s="37"/>
    </row>
    <row r="265" spans="1:8" s="3" customFormat="1" ht="16.5" x14ac:dyDescent="0.3">
      <c r="A265" s="44" t="s">
        <v>14</v>
      </c>
      <c r="B265" s="45"/>
      <c r="C265" s="46"/>
      <c r="D265" s="42"/>
      <c r="E265" s="42"/>
      <c r="F265" s="47">
        <v>0.1</v>
      </c>
      <c r="G265" s="43">
        <f>F265*H290</f>
        <v>2743.5721805555559</v>
      </c>
      <c r="H265" s="37"/>
    </row>
    <row r="266" spans="1:8" s="3" customFormat="1" ht="17.25" thickBot="1" x14ac:dyDescent="0.35">
      <c r="A266" s="48"/>
      <c r="B266" s="49"/>
      <c r="C266" s="50"/>
      <c r="D266" s="51"/>
      <c r="E266" s="51"/>
      <c r="F266" s="52"/>
      <c r="G266" s="53"/>
      <c r="H266" s="54"/>
    </row>
    <row r="267" spans="1:8" s="3" customFormat="1" ht="17.25" thickBot="1" x14ac:dyDescent="0.35">
      <c r="A267" s="12"/>
      <c r="B267" s="12"/>
      <c r="C267" s="12"/>
      <c r="D267" s="12"/>
      <c r="E267" s="12"/>
      <c r="F267" s="12"/>
      <c r="G267" s="55" t="s">
        <v>15</v>
      </c>
      <c r="H267" s="56">
        <f>SUM(G260:G266)</f>
        <v>2743.5721805555559</v>
      </c>
    </row>
    <row r="268" spans="1:8" s="3" customFormat="1" ht="17.25" thickBot="1" x14ac:dyDescent="0.35">
      <c r="A268" s="14" t="s">
        <v>16</v>
      </c>
      <c r="B268" s="14"/>
      <c r="C268" s="12"/>
      <c r="D268" s="12"/>
      <c r="E268" s="12"/>
      <c r="F268" s="12"/>
      <c r="G268" s="12"/>
      <c r="H268" s="13"/>
    </row>
    <row r="269" spans="1:8" s="3" customFormat="1" ht="16.5" x14ac:dyDescent="0.3">
      <c r="A269" s="57" t="s">
        <v>7</v>
      </c>
      <c r="B269" s="58"/>
      <c r="C269" s="59"/>
      <c r="D269" s="26" t="s">
        <v>8</v>
      </c>
      <c r="E269" s="26" t="s">
        <v>17</v>
      </c>
      <c r="F269" s="26" t="s">
        <v>10</v>
      </c>
      <c r="G269" s="60" t="s">
        <v>11</v>
      </c>
      <c r="H269" s="29"/>
    </row>
    <row r="270" spans="1:8" s="3" customFormat="1" ht="16.5" x14ac:dyDescent="0.3">
      <c r="A270" s="61" t="s">
        <v>119</v>
      </c>
      <c r="B270" s="62"/>
      <c r="C270" s="63"/>
      <c r="D270" s="64" t="s">
        <v>33</v>
      </c>
      <c r="E270" s="65">
        <f>'[1]APUS BASICOS'!H96</f>
        <v>682956</v>
      </c>
      <c r="F270" s="66">
        <v>0.08</v>
      </c>
      <c r="G270" s="67">
        <f>E270*F270</f>
        <v>54636.480000000003</v>
      </c>
      <c r="H270" s="37"/>
    </row>
    <row r="271" spans="1:8" s="3" customFormat="1" ht="16.5" x14ac:dyDescent="0.3">
      <c r="A271" s="61"/>
      <c r="B271" s="62"/>
      <c r="C271" s="63"/>
      <c r="D271" s="64"/>
      <c r="E271" s="65"/>
      <c r="F271" s="66"/>
      <c r="G271" s="67"/>
      <c r="H271" s="37"/>
    </row>
    <row r="272" spans="1:8" s="3" customFormat="1" ht="16.5" x14ac:dyDescent="0.3">
      <c r="A272" s="61"/>
      <c r="B272" s="62"/>
      <c r="C272" s="63"/>
      <c r="D272" s="64"/>
      <c r="E272" s="65"/>
      <c r="F272" s="66"/>
      <c r="G272" s="67"/>
      <c r="H272" s="37"/>
    </row>
    <row r="273" spans="1:8" s="3" customFormat="1" ht="16.5" x14ac:dyDescent="0.3">
      <c r="A273" s="61" t="s">
        <v>20</v>
      </c>
      <c r="B273" s="62"/>
      <c r="C273" s="63"/>
      <c r="D273" s="42"/>
      <c r="E273" s="42"/>
      <c r="F273" s="47">
        <v>0.05</v>
      </c>
      <c r="G273" s="75">
        <f>+F273*G270</f>
        <v>2731.8240000000005</v>
      </c>
      <c r="H273" s="37"/>
    </row>
    <row r="274" spans="1:8" s="3" customFormat="1" ht="17.25" thickBot="1" x14ac:dyDescent="0.35">
      <c r="A274" s="76"/>
      <c r="B274" s="77"/>
      <c r="C274" s="78"/>
      <c r="D274" s="51"/>
      <c r="E274" s="51"/>
      <c r="F274" s="52"/>
      <c r="G274" s="79"/>
      <c r="H274" s="54"/>
    </row>
    <row r="275" spans="1:8" ht="17.25" thickBot="1" x14ac:dyDescent="0.35">
      <c r="A275" s="12"/>
      <c r="B275" s="12"/>
      <c r="C275" s="12"/>
      <c r="D275" s="12"/>
      <c r="E275" s="12"/>
      <c r="F275" s="12"/>
      <c r="G275" s="55" t="s">
        <v>15</v>
      </c>
      <c r="H275" s="56">
        <f>SUM(G270:G274)</f>
        <v>57368.304000000004</v>
      </c>
    </row>
    <row r="276" spans="1:8" ht="17.25" thickBot="1" x14ac:dyDescent="0.35">
      <c r="A276" s="14" t="s">
        <v>21</v>
      </c>
      <c r="B276" s="14"/>
      <c r="C276" s="12"/>
      <c r="D276" s="12"/>
      <c r="E276" s="12"/>
      <c r="F276" s="12"/>
      <c r="G276" s="12"/>
      <c r="H276" s="13"/>
    </row>
    <row r="277" spans="1:8" s="3" customFormat="1" ht="16.5" x14ac:dyDescent="0.3">
      <c r="A277" s="23" t="s">
        <v>22</v>
      </c>
      <c r="B277" s="25"/>
      <c r="C277" s="26" t="s">
        <v>23</v>
      </c>
      <c r="D277" s="26" t="s">
        <v>24</v>
      </c>
      <c r="E277" s="26" t="s">
        <v>25</v>
      </c>
      <c r="F277" s="26" t="s">
        <v>26</v>
      </c>
      <c r="G277" s="28" t="s">
        <v>11</v>
      </c>
      <c r="H277" s="29"/>
    </row>
    <row r="278" spans="1:8" ht="16.5" x14ac:dyDescent="0.3">
      <c r="A278" s="61"/>
      <c r="B278" s="63"/>
      <c r="C278" s="132"/>
      <c r="D278" s="133"/>
      <c r="E278" s="133"/>
      <c r="F278" s="134"/>
      <c r="G278" s="135"/>
      <c r="H278" s="37"/>
    </row>
    <row r="279" spans="1:8" s="3" customFormat="1" ht="16.5" x14ac:dyDescent="0.3">
      <c r="A279" s="61"/>
      <c r="B279" s="63"/>
      <c r="C279" s="80"/>
      <c r="D279" s="81"/>
      <c r="E279" s="81"/>
      <c r="F279" s="82"/>
      <c r="G279" s="65"/>
      <c r="H279" s="37"/>
    </row>
    <row r="280" spans="1:8" s="3" customFormat="1" ht="16.5" x14ac:dyDescent="0.3">
      <c r="A280" s="61"/>
      <c r="B280" s="63"/>
      <c r="C280" s="80"/>
      <c r="D280" s="81"/>
      <c r="E280" s="81"/>
      <c r="F280" s="80"/>
      <c r="G280" s="41"/>
      <c r="H280" s="37"/>
    </row>
    <row r="281" spans="1:8" s="3" customFormat="1" ht="16.5" x14ac:dyDescent="0.3">
      <c r="A281" s="61"/>
      <c r="B281" s="63"/>
      <c r="C281" s="83"/>
      <c r="D281" s="64"/>
      <c r="E281" s="84"/>
      <c r="F281" s="41"/>
      <c r="G281" s="41"/>
      <c r="H281" s="37"/>
    </row>
    <row r="282" spans="1:8" s="3" customFormat="1" ht="17.25" thickBot="1" x14ac:dyDescent="0.35">
      <c r="A282" s="48"/>
      <c r="B282" s="50"/>
      <c r="C282" s="50"/>
      <c r="D282" s="50"/>
      <c r="E282" s="50"/>
      <c r="F282" s="50"/>
      <c r="G282" s="85"/>
      <c r="H282" s="37"/>
    </row>
    <row r="283" spans="1:8" s="3" customFormat="1" ht="17.25" thickBot="1" x14ac:dyDescent="0.35">
      <c r="A283" s="12"/>
      <c r="B283" s="12"/>
      <c r="C283" s="12"/>
      <c r="D283" s="12"/>
      <c r="E283" s="12"/>
      <c r="F283" s="12"/>
      <c r="G283" s="55" t="s">
        <v>15</v>
      </c>
      <c r="H283" s="56">
        <f>SUM(G278:G282)</f>
        <v>0</v>
      </c>
    </row>
    <row r="284" spans="1:8" s="3" customFormat="1" ht="17.25" thickBot="1" x14ac:dyDescent="0.35">
      <c r="A284" s="14" t="s">
        <v>27</v>
      </c>
      <c r="B284" s="14"/>
      <c r="C284" s="12"/>
      <c r="D284" s="12"/>
      <c r="E284" s="12"/>
      <c r="F284" s="12"/>
      <c r="G284" s="12"/>
      <c r="H284" s="13"/>
    </row>
    <row r="285" spans="1:8" s="3" customFormat="1" ht="16.5" x14ac:dyDescent="0.3">
      <c r="A285" s="86" t="s">
        <v>28</v>
      </c>
      <c r="B285" s="26"/>
      <c r="C285" s="26" t="s">
        <v>53</v>
      </c>
      <c r="D285" s="26" t="s">
        <v>30</v>
      </c>
      <c r="E285" s="27" t="s">
        <v>39</v>
      </c>
      <c r="F285" s="87" t="s">
        <v>37</v>
      </c>
      <c r="G285" s="60" t="s">
        <v>11</v>
      </c>
      <c r="H285" s="29"/>
    </row>
    <row r="286" spans="1:8" s="3" customFormat="1" ht="16.5" x14ac:dyDescent="0.3">
      <c r="A286" s="61" t="str">
        <f>'[1]MANO DE OBRA'!C20</f>
        <v>CUADRILLA DE CONSTRUCCIÓN 1X4</v>
      </c>
      <c r="B286" s="63"/>
      <c r="C286" s="88">
        <f>'[1]MANO DE OBRA'!I20</f>
        <v>260975</v>
      </c>
      <c r="D286" s="89">
        <v>0.89229999999999998</v>
      </c>
      <c r="E286" s="65">
        <f>(100%+D286)*C286</f>
        <v>493842.99250000005</v>
      </c>
      <c r="F286" s="80">
        <v>18</v>
      </c>
      <c r="G286" s="36">
        <f>E286/F286</f>
        <v>27435.721805555557</v>
      </c>
      <c r="H286" s="37"/>
    </row>
    <row r="287" spans="1:8" s="3" customFormat="1" ht="16.5" x14ac:dyDescent="0.3">
      <c r="A287" s="61"/>
      <c r="B287" s="63"/>
      <c r="C287" s="114"/>
      <c r="D287" s="64"/>
      <c r="E287" s="114"/>
      <c r="F287" s="41"/>
      <c r="G287" s="75"/>
      <c r="H287" s="37"/>
    </row>
    <row r="288" spans="1:8" s="3" customFormat="1" ht="16.5" x14ac:dyDescent="0.3">
      <c r="A288" s="61"/>
      <c r="B288" s="63"/>
      <c r="C288" s="114"/>
      <c r="D288" s="64"/>
      <c r="E288" s="114"/>
      <c r="F288" s="41"/>
      <c r="G288" s="75"/>
      <c r="H288" s="37"/>
    </row>
    <row r="289" spans="1:8" s="3" customFormat="1" ht="17.25" thickBot="1" x14ac:dyDescent="0.35">
      <c r="A289" s="76"/>
      <c r="B289" s="78"/>
      <c r="C289" s="78"/>
      <c r="D289" s="78"/>
      <c r="E289" s="78"/>
      <c r="F289" s="78"/>
      <c r="G289" s="77"/>
      <c r="H289" s="54"/>
    </row>
    <row r="290" spans="1:8" s="3" customFormat="1" ht="17.25" thickBot="1" x14ac:dyDescent="0.35">
      <c r="A290" s="12"/>
      <c r="B290" s="12"/>
      <c r="C290" s="12"/>
      <c r="D290" s="12"/>
      <c r="E290" s="12"/>
      <c r="F290" s="12"/>
      <c r="G290" s="55" t="s">
        <v>15</v>
      </c>
      <c r="H290" s="56">
        <f>SUM(G286:G289)</f>
        <v>27435.721805555557</v>
      </c>
    </row>
    <row r="291" spans="1:8" s="3" customFormat="1" ht="17.25" thickBot="1" x14ac:dyDescent="0.35">
      <c r="A291" s="12"/>
      <c r="B291" s="12"/>
      <c r="C291" s="12"/>
      <c r="D291" s="12"/>
      <c r="E291" s="12"/>
      <c r="F291" s="12"/>
      <c r="G291" s="91"/>
      <c r="H291" s="13"/>
    </row>
    <row r="292" spans="1:8" s="3" customFormat="1" ht="17.25" thickBot="1" x14ac:dyDescent="0.35">
      <c r="A292" s="12"/>
      <c r="B292" s="12"/>
      <c r="C292" s="12"/>
      <c r="D292" s="12"/>
      <c r="E292" s="92" t="s">
        <v>31</v>
      </c>
      <c r="F292" s="93"/>
      <c r="G292" s="93"/>
      <c r="H292" s="106">
        <f>ROUND((H267+H275+H283+H290),0)</f>
        <v>87548</v>
      </c>
    </row>
    <row r="293" spans="1:8" s="3" customFormat="1" ht="16.5" x14ac:dyDescent="0.3">
      <c r="A293" s="12"/>
      <c r="B293" s="12"/>
      <c r="C293" s="12"/>
      <c r="D293" s="12"/>
      <c r="E293" s="92"/>
      <c r="F293" s="93"/>
      <c r="G293" s="93"/>
      <c r="H293" s="95"/>
    </row>
    <row r="294" spans="1:8" s="3" customFormat="1" ht="16.5" x14ac:dyDescent="0.3">
      <c r="A294" s="12"/>
      <c r="B294" s="12"/>
      <c r="C294" s="12"/>
      <c r="D294" s="12"/>
      <c r="E294" s="92"/>
      <c r="F294" s="93"/>
      <c r="G294" s="93"/>
      <c r="H294" s="95"/>
    </row>
    <row r="295" spans="1:8" s="3" customFormat="1" ht="16.5" x14ac:dyDescent="0.3">
      <c r="A295" s="12"/>
      <c r="B295" s="12"/>
      <c r="C295" s="12"/>
      <c r="D295" s="12"/>
      <c r="E295" s="92"/>
      <c r="F295" s="93"/>
      <c r="G295" s="93"/>
      <c r="H295" s="95"/>
    </row>
    <row r="296" spans="1:8" s="3" customFormat="1" x14ac:dyDescent="0.2">
      <c r="A296" s="1"/>
      <c r="B296" s="1"/>
      <c r="C296" s="1"/>
      <c r="D296" s="1"/>
      <c r="E296" s="1"/>
      <c r="F296" s="1"/>
      <c r="G296" s="1"/>
      <c r="H296" s="2"/>
    </row>
    <row r="297" spans="1:8" s="3" customFormat="1" ht="11.25" customHeight="1" thickBot="1" x14ac:dyDescent="0.25">
      <c r="A297" s="1"/>
      <c r="B297" s="1"/>
      <c r="C297" s="1"/>
      <c r="D297" s="1"/>
      <c r="E297" s="1"/>
      <c r="F297" s="1"/>
      <c r="G297" s="1"/>
      <c r="H297" s="2"/>
    </row>
    <row r="298" spans="1:8" s="3" customFormat="1" ht="12" customHeight="1" x14ac:dyDescent="0.2">
      <c r="A298" s="5" t="s">
        <v>1</v>
      </c>
      <c r="B298" s="6"/>
      <c r="C298" s="6"/>
      <c r="D298" s="6"/>
      <c r="E298" s="6"/>
      <c r="F298" s="6"/>
      <c r="G298" s="6"/>
      <c r="H298" s="7"/>
    </row>
    <row r="299" spans="1:8" s="3" customFormat="1" ht="12" thickBot="1" x14ac:dyDescent="0.25">
      <c r="A299" s="8"/>
      <c r="B299" s="9"/>
      <c r="C299" s="9"/>
      <c r="D299" s="9"/>
      <c r="E299" s="9"/>
      <c r="F299" s="9"/>
      <c r="G299" s="9"/>
      <c r="H299" s="10"/>
    </row>
    <row r="300" spans="1:8" s="3" customFormat="1" ht="16.5" x14ac:dyDescent="0.3">
      <c r="A300" s="15"/>
      <c r="B300" s="12"/>
      <c r="C300" s="12"/>
      <c r="D300" s="12"/>
      <c r="E300" s="92"/>
      <c r="F300" s="93"/>
      <c r="G300" s="93"/>
      <c r="H300" s="95"/>
    </row>
    <row r="301" spans="1:8" s="3" customFormat="1" ht="16.5" x14ac:dyDescent="0.3">
      <c r="A301" s="11"/>
      <c r="B301" s="14"/>
      <c r="C301" s="12"/>
      <c r="D301" s="15"/>
      <c r="E301" s="14"/>
      <c r="F301" s="15"/>
      <c r="G301" s="14"/>
      <c r="H301" s="13"/>
    </row>
    <row r="302" spans="1:8" s="3" customFormat="1" ht="15.75" x14ac:dyDescent="0.2">
      <c r="A302" s="16" t="s">
        <v>2</v>
      </c>
      <c r="B302" s="107" t="str">
        <f>'[1]PRESUPUESTO OFICIAL (Entidad)'!G79</f>
        <v xml:space="preserve">Concreto Zarpa en concreto 28 MPa. </v>
      </c>
      <c r="C302" s="108"/>
      <c r="D302" s="108"/>
      <c r="E302" s="108"/>
      <c r="F302" s="108"/>
      <c r="G302" s="19" t="s">
        <v>3</v>
      </c>
      <c r="H302" s="20" t="s">
        <v>167</v>
      </c>
    </row>
    <row r="303" spans="1:8" s="3" customFormat="1" ht="16.5" x14ac:dyDescent="0.3">
      <c r="A303" s="11"/>
      <c r="B303" s="108"/>
      <c r="C303" s="108"/>
      <c r="D303" s="108"/>
      <c r="E303" s="108"/>
      <c r="F303" s="108"/>
      <c r="G303" s="19" t="s">
        <v>4</v>
      </c>
      <c r="H303" s="20" t="s">
        <v>5</v>
      </c>
    </row>
    <row r="304" spans="1:8" s="3" customFormat="1" x14ac:dyDescent="0.2">
      <c r="A304" s="1"/>
      <c r="B304" s="1"/>
      <c r="C304" s="1"/>
      <c r="D304" s="1"/>
      <c r="E304" s="1"/>
      <c r="F304" s="1"/>
      <c r="G304" s="1"/>
      <c r="H304" s="2"/>
    </row>
    <row r="305" spans="1:8" s="3" customFormat="1" ht="16.5" x14ac:dyDescent="0.3">
      <c r="A305" s="14"/>
      <c r="B305" s="14"/>
      <c r="C305" s="12"/>
      <c r="D305" s="14"/>
      <c r="E305" s="14"/>
      <c r="F305" s="14"/>
      <c r="G305" s="14"/>
      <c r="H305" s="13"/>
    </row>
    <row r="306" spans="1:8" s="3" customFormat="1" ht="17.25" thickBot="1" x14ac:dyDescent="0.35">
      <c r="A306" s="14" t="s">
        <v>6</v>
      </c>
      <c r="B306" s="14"/>
      <c r="C306" s="12"/>
      <c r="D306" s="12"/>
      <c r="E306" s="12"/>
      <c r="F306" s="12"/>
      <c r="G306" s="12"/>
      <c r="H306" s="13"/>
    </row>
    <row r="307" spans="1:8" s="3" customFormat="1" ht="16.5" x14ac:dyDescent="0.3">
      <c r="A307" s="23" t="s">
        <v>7</v>
      </c>
      <c r="B307" s="24"/>
      <c r="C307" s="25"/>
      <c r="D307" s="26" t="s">
        <v>36</v>
      </c>
      <c r="E307" s="27" t="s">
        <v>9</v>
      </c>
      <c r="F307" s="26" t="s">
        <v>37</v>
      </c>
      <c r="G307" s="28" t="s">
        <v>11</v>
      </c>
      <c r="H307" s="29"/>
    </row>
    <row r="308" spans="1:8" s="3" customFormat="1" ht="16.5" x14ac:dyDescent="0.3">
      <c r="A308" s="30" t="str">
        <f>[1]recursos!B20</f>
        <v>VIBRADOR (GAS/ELEC)</v>
      </c>
      <c r="B308" s="31"/>
      <c r="C308" s="32"/>
      <c r="D308" s="69" t="s">
        <v>41</v>
      </c>
      <c r="E308" s="206">
        <f>[1]recursos!E20</f>
        <v>88953</v>
      </c>
      <c r="F308" s="41">
        <v>0.13</v>
      </c>
      <c r="G308" s="36">
        <f>+E308*F308</f>
        <v>11563.890000000001</v>
      </c>
      <c r="H308" s="37"/>
    </row>
    <row r="309" spans="1:8" s="3" customFormat="1" ht="16.5" x14ac:dyDescent="0.3">
      <c r="A309" s="30" t="str">
        <f>[1]recursos!B23</f>
        <v>TABLERO METALICO 0,50 X 1,20 m</v>
      </c>
      <c r="B309" s="39"/>
      <c r="C309" s="40"/>
      <c r="D309" s="69" t="s">
        <v>71</v>
      </c>
      <c r="E309" s="206">
        <f>[1]recursos!E23</f>
        <v>543</v>
      </c>
      <c r="F309" s="41">
        <v>3.5</v>
      </c>
      <c r="G309" s="36">
        <f>+E309*F309</f>
        <v>1900.5</v>
      </c>
      <c r="H309" s="37"/>
    </row>
    <row r="310" spans="1:8" s="3" customFormat="1" ht="16.5" x14ac:dyDescent="0.3">
      <c r="A310" s="38"/>
      <c r="B310" s="39"/>
      <c r="C310" s="40"/>
      <c r="D310" s="69"/>
      <c r="E310" s="42"/>
      <c r="F310" s="41"/>
      <c r="G310" s="43"/>
      <c r="H310" s="37"/>
    </row>
    <row r="311" spans="1:8" s="3" customFormat="1" ht="16.5" x14ac:dyDescent="0.3">
      <c r="A311" s="38"/>
      <c r="B311" s="39"/>
      <c r="C311" s="40"/>
      <c r="D311" s="69"/>
      <c r="E311" s="42"/>
      <c r="F311" s="41"/>
      <c r="G311" s="43"/>
      <c r="H311" s="37"/>
    </row>
    <row r="312" spans="1:8" s="3" customFormat="1" ht="16.5" x14ac:dyDescent="0.3">
      <c r="A312" s="38"/>
      <c r="B312" s="39"/>
      <c r="C312" s="40"/>
      <c r="D312" s="69"/>
      <c r="E312" s="42"/>
      <c r="F312" s="41"/>
      <c r="G312" s="43"/>
      <c r="H312" s="37"/>
    </row>
    <row r="313" spans="1:8" s="3" customFormat="1" ht="16.5" x14ac:dyDescent="0.3">
      <c r="A313" s="44" t="s">
        <v>14</v>
      </c>
      <c r="B313" s="45"/>
      <c r="C313" s="46"/>
      <c r="D313" s="69"/>
      <c r="E313" s="42"/>
      <c r="F313" s="47">
        <v>0.1</v>
      </c>
      <c r="G313" s="43">
        <f>F313*H339</f>
        <v>54871.443611111121</v>
      </c>
      <c r="H313" s="37"/>
    </row>
    <row r="314" spans="1:8" s="3" customFormat="1" ht="17.25" thickBot="1" x14ac:dyDescent="0.35">
      <c r="A314" s="48"/>
      <c r="B314" s="49"/>
      <c r="C314" s="50"/>
      <c r="D314" s="130"/>
      <c r="E314" s="51"/>
      <c r="F314" s="52"/>
      <c r="G314" s="53"/>
      <c r="H314" s="54"/>
    </row>
    <row r="315" spans="1:8" s="3" customFormat="1" ht="17.25" thickBot="1" x14ac:dyDescent="0.35">
      <c r="A315" s="12"/>
      <c r="B315" s="12"/>
      <c r="C315" s="12"/>
      <c r="D315" s="12"/>
      <c r="E315" s="12"/>
      <c r="F315" s="12"/>
      <c r="G315" s="55" t="s">
        <v>15</v>
      </c>
      <c r="H315" s="56">
        <f>SUM(G308:G314)</f>
        <v>68335.833611111128</v>
      </c>
    </row>
    <row r="316" spans="1:8" s="3" customFormat="1" ht="17.25" thickBot="1" x14ac:dyDescent="0.35">
      <c r="A316" s="14" t="s">
        <v>16</v>
      </c>
      <c r="B316" s="14"/>
      <c r="C316" s="12"/>
      <c r="D316" s="12"/>
      <c r="E316" s="12"/>
      <c r="F316" s="12"/>
      <c r="G316" s="12"/>
      <c r="H316" s="13"/>
    </row>
    <row r="317" spans="1:8" s="3" customFormat="1" ht="18" customHeight="1" x14ac:dyDescent="0.3">
      <c r="A317" s="57" t="s">
        <v>7</v>
      </c>
      <c r="B317" s="58"/>
      <c r="C317" s="59"/>
      <c r="D317" s="26" t="s">
        <v>8</v>
      </c>
      <c r="E317" s="26" t="s">
        <v>17</v>
      </c>
      <c r="F317" s="26" t="s">
        <v>10</v>
      </c>
      <c r="G317" s="60" t="s">
        <v>11</v>
      </c>
      <c r="H317" s="29"/>
    </row>
    <row r="318" spans="1:8" s="3" customFormat="1" ht="18.75" customHeight="1" x14ac:dyDescent="0.3">
      <c r="A318" s="131" t="str">
        <f>+'[1]APUS BASICOS'!$B$57</f>
        <v>CONCRETO 4000 PSI</v>
      </c>
      <c r="B318" s="62"/>
      <c r="C318" s="63"/>
      <c r="D318" s="64" t="s">
        <v>33</v>
      </c>
      <c r="E318" s="65">
        <f>+'[1]APUS BASICOS'!$H$96</f>
        <v>682956</v>
      </c>
      <c r="F318" s="66">
        <v>1</v>
      </c>
      <c r="G318" s="67">
        <f>E318*F318</f>
        <v>682956</v>
      </c>
      <c r="H318" s="37"/>
    </row>
    <row r="319" spans="1:8" s="3" customFormat="1" ht="16.5" x14ac:dyDescent="0.3">
      <c r="A319" s="61"/>
      <c r="B319" s="62"/>
      <c r="C319" s="63"/>
      <c r="D319" s="64"/>
      <c r="E319" s="65"/>
      <c r="F319" s="66"/>
      <c r="G319" s="67"/>
      <c r="H319" s="37"/>
    </row>
    <row r="320" spans="1:8" s="3" customFormat="1" ht="16.5" x14ac:dyDescent="0.3">
      <c r="A320" s="61"/>
      <c r="B320" s="62"/>
      <c r="C320" s="63"/>
      <c r="D320" s="64"/>
      <c r="E320" s="65"/>
      <c r="F320" s="66"/>
      <c r="G320" s="67"/>
      <c r="H320" s="37"/>
    </row>
    <row r="321" spans="1:8" ht="16.5" x14ac:dyDescent="0.3">
      <c r="A321" s="61" t="s">
        <v>20</v>
      </c>
      <c r="B321" s="62"/>
      <c r="C321" s="63"/>
      <c r="D321" s="42"/>
      <c r="E321" s="42"/>
      <c r="F321" s="47">
        <v>0.05</v>
      </c>
      <c r="G321" s="75">
        <f>+F321*G318</f>
        <v>34147.800000000003</v>
      </c>
      <c r="H321" s="37"/>
    </row>
    <row r="322" spans="1:8" ht="17.25" thickBot="1" x14ac:dyDescent="0.35">
      <c r="A322" s="76"/>
      <c r="B322" s="77"/>
      <c r="C322" s="78"/>
      <c r="D322" s="51"/>
      <c r="E322" s="51"/>
      <c r="F322" s="52"/>
      <c r="G322" s="79"/>
      <c r="H322" s="54"/>
    </row>
    <row r="323" spans="1:8" ht="17.25" thickBot="1" x14ac:dyDescent="0.35">
      <c r="A323" s="12"/>
      <c r="B323" s="12"/>
      <c r="C323" s="12"/>
      <c r="D323" s="12"/>
      <c r="E323" s="12"/>
      <c r="F323" s="12"/>
      <c r="G323" s="55" t="s">
        <v>15</v>
      </c>
      <c r="H323" s="56">
        <f>SUM(G318:G322)</f>
        <v>717103.8</v>
      </c>
    </row>
    <row r="324" spans="1:8" ht="17.25" thickBot="1" x14ac:dyDescent="0.35">
      <c r="A324" s="14" t="s">
        <v>21</v>
      </c>
      <c r="B324" s="14"/>
      <c r="C324" s="12"/>
      <c r="D324" s="12"/>
      <c r="E324" s="12"/>
      <c r="F324" s="12"/>
      <c r="G324" s="12"/>
      <c r="H324" s="13"/>
    </row>
    <row r="325" spans="1:8" ht="16.5" x14ac:dyDescent="0.3">
      <c r="A325" s="23" t="s">
        <v>22</v>
      </c>
      <c r="B325" s="25"/>
      <c r="C325" s="26" t="s">
        <v>23</v>
      </c>
      <c r="D325" s="26" t="s">
        <v>24</v>
      </c>
      <c r="E325" s="26" t="s">
        <v>25</v>
      </c>
      <c r="F325" s="26" t="s">
        <v>26</v>
      </c>
      <c r="G325" s="28" t="s">
        <v>11</v>
      </c>
      <c r="H325" s="29"/>
    </row>
    <row r="326" spans="1:8" ht="16.5" x14ac:dyDescent="0.3">
      <c r="A326" s="61"/>
      <c r="B326" s="63"/>
      <c r="C326" s="132"/>
      <c r="D326" s="133"/>
      <c r="E326" s="133"/>
      <c r="F326" s="134"/>
      <c r="G326" s="135">
        <f>E326*F326</f>
        <v>0</v>
      </c>
      <c r="H326" s="37"/>
    </row>
    <row r="327" spans="1:8" ht="16.5" x14ac:dyDescent="0.3">
      <c r="A327" s="61"/>
      <c r="B327" s="63"/>
      <c r="C327" s="80"/>
      <c r="D327" s="81"/>
      <c r="E327" s="81"/>
      <c r="F327" s="82"/>
      <c r="G327" s="65"/>
      <c r="H327" s="37"/>
    </row>
    <row r="328" spans="1:8" ht="16.5" x14ac:dyDescent="0.3">
      <c r="A328" s="61"/>
      <c r="B328" s="63"/>
      <c r="C328" s="80"/>
      <c r="D328" s="81"/>
      <c r="E328" s="81"/>
      <c r="F328" s="80"/>
      <c r="G328" s="41"/>
      <c r="H328" s="37"/>
    </row>
    <row r="329" spans="1:8" ht="16.5" x14ac:dyDescent="0.3">
      <c r="A329" s="61"/>
      <c r="B329" s="63"/>
      <c r="C329" s="83"/>
      <c r="D329" s="64"/>
      <c r="E329" s="84"/>
      <c r="F329" s="41"/>
      <c r="G329" s="41"/>
      <c r="H329" s="37"/>
    </row>
    <row r="330" spans="1:8" ht="17.25" thickBot="1" x14ac:dyDescent="0.35">
      <c r="A330" s="48"/>
      <c r="B330" s="50"/>
      <c r="C330" s="50"/>
      <c r="D330" s="50"/>
      <c r="E330" s="50"/>
      <c r="F330" s="50"/>
      <c r="G330" s="85"/>
      <c r="H330" s="37"/>
    </row>
    <row r="331" spans="1:8" ht="17.25" thickBot="1" x14ac:dyDescent="0.35">
      <c r="A331" s="12"/>
      <c r="B331" s="12"/>
      <c r="C331" s="12"/>
      <c r="D331" s="12"/>
      <c r="E331" s="12"/>
      <c r="F331" s="12"/>
      <c r="G331" s="55" t="s">
        <v>15</v>
      </c>
      <c r="H331" s="56">
        <f>SUM(G326:G330)</f>
        <v>0</v>
      </c>
    </row>
    <row r="332" spans="1:8" ht="17.25" thickBot="1" x14ac:dyDescent="0.35">
      <c r="A332" s="14" t="s">
        <v>27</v>
      </c>
      <c r="B332" s="14"/>
      <c r="C332" s="12"/>
      <c r="D332" s="12"/>
      <c r="E332" s="12"/>
      <c r="F332" s="12"/>
      <c r="G332" s="12"/>
      <c r="H332" s="13"/>
    </row>
    <row r="333" spans="1:8" ht="16.5" x14ac:dyDescent="0.3">
      <c r="A333" s="86" t="s">
        <v>28</v>
      </c>
      <c r="B333" s="26"/>
      <c r="C333" s="26" t="s">
        <v>53</v>
      </c>
      <c r="D333" s="26" t="s">
        <v>30</v>
      </c>
      <c r="E333" s="27" t="s">
        <v>39</v>
      </c>
      <c r="F333" s="87" t="s">
        <v>37</v>
      </c>
      <c r="G333" s="60" t="s">
        <v>11</v>
      </c>
      <c r="H333" s="29"/>
    </row>
    <row r="334" spans="1:8" ht="16.5" x14ac:dyDescent="0.3">
      <c r="A334" s="61" t="str">
        <f>'[1]MANO DE OBRA'!C20</f>
        <v>CUADRILLA DE CONSTRUCCIÓN 1X4</v>
      </c>
      <c r="B334" s="63"/>
      <c r="C334" s="105">
        <f>'[1]MANO DE OBRA'!I20</f>
        <v>260975</v>
      </c>
      <c r="D334" s="89">
        <v>0.89229999999999998</v>
      </c>
      <c r="E334" s="65">
        <f>(100%+D334)*C334</f>
        <v>493842.99250000005</v>
      </c>
      <c r="F334" s="41">
        <v>0.9</v>
      </c>
      <c r="G334" s="36">
        <f>E334/F334</f>
        <v>548714.43611111119</v>
      </c>
      <c r="H334" s="37"/>
    </row>
    <row r="335" spans="1:8" ht="16.5" x14ac:dyDescent="0.3">
      <c r="A335" s="61"/>
      <c r="B335" s="63"/>
      <c r="C335" s="105"/>
      <c r="D335" s="89"/>
      <c r="E335" s="65"/>
      <c r="F335" s="41"/>
      <c r="G335" s="36"/>
      <c r="H335" s="37"/>
    </row>
    <row r="336" spans="1:8" ht="16.5" x14ac:dyDescent="0.3">
      <c r="A336" s="61"/>
      <c r="B336" s="63"/>
      <c r="C336" s="114"/>
      <c r="D336" s="64"/>
      <c r="E336" s="114"/>
      <c r="F336" s="41"/>
      <c r="G336" s="75"/>
      <c r="H336" s="37"/>
    </row>
    <row r="337" spans="1:8" ht="16.5" x14ac:dyDescent="0.3">
      <c r="A337" s="61"/>
      <c r="B337" s="63"/>
      <c r="C337" s="114"/>
      <c r="D337" s="64"/>
      <c r="E337" s="114"/>
      <c r="F337" s="41"/>
      <c r="G337" s="75"/>
      <c r="H337" s="37"/>
    </row>
    <row r="338" spans="1:8" ht="17.25" thickBot="1" x14ac:dyDescent="0.35">
      <c r="A338" s="76"/>
      <c r="B338" s="78"/>
      <c r="C338" s="78"/>
      <c r="D338" s="78"/>
      <c r="E338" s="78"/>
      <c r="F338" s="78"/>
      <c r="G338" s="77"/>
      <c r="H338" s="54"/>
    </row>
    <row r="339" spans="1:8" ht="17.25" thickBot="1" x14ac:dyDescent="0.35">
      <c r="A339" s="12"/>
      <c r="B339" s="12"/>
      <c r="C339" s="12"/>
      <c r="D339" s="12"/>
      <c r="E339" s="12"/>
      <c r="F339" s="12"/>
      <c r="G339" s="55" t="s">
        <v>15</v>
      </c>
      <c r="H339" s="56">
        <f>SUM(G334:G338)</f>
        <v>548714.43611111119</v>
      </c>
    </row>
    <row r="340" spans="1:8" ht="17.25" thickBot="1" x14ac:dyDescent="0.35">
      <c r="A340" s="12"/>
      <c r="B340" s="12"/>
      <c r="C340" s="12"/>
      <c r="D340" s="12"/>
      <c r="E340" s="12"/>
      <c r="F340" s="12"/>
      <c r="G340" s="91"/>
      <c r="H340" s="13"/>
    </row>
    <row r="341" spans="1:8" ht="17.25" thickBot="1" x14ac:dyDescent="0.35">
      <c r="A341" s="12"/>
      <c r="B341" s="12"/>
      <c r="C341" s="12"/>
      <c r="D341" s="12"/>
      <c r="E341" s="92" t="s">
        <v>31</v>
      </c>
      <c r="F341" s="93"/>
      <c r="G341" s="93"/>
      <c r="H341" s="170">
        <f>ROUND((H315+H323+H331+H339),0)</f>
        <v>1334154</v>
      </c>
    </row>
    <row r="342" spans="1:8" ht="16.5" x14ac:dyDescent="0.3">
      <c r="A342" s="15"/>
      <c r="B342" s="12"/>
      <c r="C342" s="12"/>
      <c r="D342" s="12"/>
      <c r="E342" s="92"/>
      <c r="F342" s="93"/>
      <c r="G342" s="93"/>
      <c r="H342" s="95"/>
    </row>
    <row r="343" spans="1:8" ht="16.5" x14ac:dyDescent="0.3">
      <c r="A343" s="15"/>
      <c r="B343" s="12"/>
      <c r="C343" s="12"/>
      <c r="D343" s="12"/>
      <c r="E343" s="92"/>
      <c r="F343" s="93"/>
      <c r="G343" s="93"/>
      <c r="H343" s="95"/>
    </row>
    <row r="344" spans="1:8" ht="16.5" x14ac:dyDescent="0.3">
      <c r="A344" s="15"/>
      <c r="B344" s="12"/>
      <c r="C344" s="12"/>
      <c r="D344" s="12"/>
      <c r="E344" s="92"/>
      <c r="F344" s="93"/>
      <c r="G344" s="93"/>
      <c r="H344" s="95"/>
    </row>
    <row r="345" spans="1:8" ht="16.5" x14ac:dyDescent="0.3">
      <c r="A345" s="15"/>
      <c r="B345" s="12"/>
      <c r="C345" s="12"/>
      <c r="D345" s="12"/>
      <c r="E345" s="92"/>
      <c r="F345" s="93"/>
      <c r="G345" s="93"/>
      <c r="H345" s="95"/>
    </row>
    <row r="346" spans="1:8" ht="17.25" thickBot="1" x14ac:dyDescent="0.35">
      <c r="A346" s="15"/>
      <c r="B346" s="12"/>
      <c r="C346" s="12"/>
      <c r="D346" s="12"/>
      <c r="E346" s="92"/>
      <c r="F346" s="93"/>
      <c r="G346" s="93"/>
      <c r="H346" s="95"/>
    </row>
    <row r="347" spans="1:8" x14ac:dyDescent="0.2">
      <c r="A347" s="5" t="s">
        <v>1</v>
      </c>
      <c r="B347" s="6"/>
      <c r="C347" s="6"/>
      <c r="D347" s="6"/>
      <c r="E347" s="6"/>
      <c r="F347" s="6"/>
      <c r="G347" s="6"/>
      <c r="H347" s="7"/>
    </row>
    <row r="348" spans="1:8" ht="15" thickBot="1" x14ac:dyDescent="0.25">
      <c r="A348" s="8"/>
      <c r="B348" s="9"/>
      <c r="C348" s="9"/>
      <c r="D348" s="9"/>
      <c r="E348" s="9"/>
      <c r="F348" s="9"/>
      <c r="G348" s="9"/>
      <c r="H348" s="10"/>
    </row>
    <row r="349" spans="1:8" ht="16.5" x14ac:dyDescent="0.3">
      <c r="A349" s="15"/>
      <c r="B349" s="12"/>
      <c r="C349" s="12"/>
      <c r="D349" s="12"/>
      <c r="E349" s="92"/>
      <c r="F349" s="93"/>
      <c r="G349" s="93"/>
      <c r="H349" s="95"/>
    </row>
    <row r="350" spans="1:8" ht="16.5" x14ac:dyDescent="0.3">
      <c r="A350" s="11"/>
      <c r="B350" s="14"/>
      <c r="C350" s="12"/>
      <c r="D350" s="15"/>
      <c r="E350" s="14"/>
      <c r="F350" s="15"/>
      <c r="G350" s="14"/>
      <c r="H350" s="13"/>
    </row>
    <row r="351" spans="1:8" ht="15.75" x14ac:dyDescent="0.2">
      <c r="A351" s="16" t="s">
        <v>2</v>
      </c>
      <c r="B351" s="107" t="str">
        <f>'[1]PRESUPUESTO OFICIAL (Entidad)'!G80</f>
        <v xml:space="preserve">Elevacion muro en concreto 28 MPa. </v>
      </c>
      <c r="C351" s="108"/>
      <c r="D351" s="108"/>
      <c r="E351" s="108"/>
      <c r="F351" s="108"/>
      <c r="G351" s="19" t="s">
        <v>3</v>
      </c>
      <c r="H351" s="20" t="s">
        <v>168</v>
      </c>
    </row>
    <row r="352" spans="1:8" ht="16.5" x14ac:dyDescent="0.3">
      <c r="A352" s="11"/>
      <c r="B352" s="108"/>
      <c r="C352" s="108"/>
      <c r="D352" s="108"/>
      <c r="E352" s="108"/>
      <c r="F352" s="108"/>
      <c r="G352" s="19" t="s">
        <v>4</v>
      </c>
      <c r="H352" s="20" t="s">
        <v>5</v>
      </c>
    </row>
    <row r="353" spans="1:8" ht="16.5" x14ac:dyDescent="0.3">
      <c r="A353" s="15"/>
      <c r="B353" s="12"/>
      <c r="C353" s="12"/>
      <c r="D353" s="12"/>
      <c r="E353" s="92"/>
      <c r="F353" s="93"/>
      <c r="G353" s="93"/>
      <c r="H353" s="95"/>
    </row>
    <row r="354" spans="1:8" ht="16.5" x14ac:dyDescent="0.3">
      <c r="A354" s="15"/>
      <c r="B354" s="12"/>
      <c r="C354" s="12"/>
      <c r="D354" s="12"/>
      <c r="E354" s="92"/>
      <c r="F354" s="93"/>
      <c r="G354" s="93"/>
      <c r="H354" s="95"/>
    </row>
    <row r="355" spans="1:8" ht="17.25" thickBot="1" x14ac:dyDescent="0.35">
      <c r="A355" s="14" t="s">
        <v>6</v>
      </c>
      <c r="B355" s="14"/>
      <c r="C355" s="12"/>
      <c r="D355" s="12"/>
      <c r="E355" s="12"/>
      <c r="F355" s="12"/>
      <c r="G355" s="12"/>
      <c r="H355" s="13"/>
    </row>
    <row r="356" spans="1:8" ht="16.5" x14ac:dyDescent="0.3">
      <c r="A356" s="23" t="s">
        <v>7</v>
      </c>
      <c r="B356" s="24"/>
      <c r="C356" s="25"/>
      <c r="D356" s="26" t="s">
        <v>36</v>
      </c>
      <c r="E356" s="27" t="s">
        <v>9</v>
      </c>
      <c r="F356" s="26" t="s">
        <v>37</v>
      </c>
      <c r="G356" s="28" t="s">
        <v>11</v>
      </c>
      <c r="H356" s="29"/>
    </row>
    <row r="357" spans="1:8" ht="16.5" x14ac:dyDescent="0.3">
      <c r="A357" s="30" t="str">
        <f>[1]recursos!B20</f>
        <v>VIBRADOR (GAS/ELEC)</v>
      </c>
      <c r="B357" s="31"/>
      <c r="C357" s="32"/>
      <c r="D357" s="69" t="s">
        <v>41</v>
      </c>
      <c r="E357" s="206">
        <f>[1]recursos!E20</f>
        <v>88953</v>
      </c>
      <c r="F357" s="41">
        <v>0.13</v>
      </c>
      <c r="G357" s="36">
        <f>+E357*F357</f>
        <v>11563.890000000001</v>
      </c>
      <c r="H357" s="37"/>
    </row>
    <row r="358" spans="1:8" ht="16.5" x14ac:dyDescent="0.3">
      <c r="A358" s="30" t="str">
        <f>[1]recursos!B23</f>
        <v>TABLERO METALICO 0,50 X 1,20 m</v>
      </c>
      <c r="B358" s="39"/>
      <c r="C358" s="40"/>
      <c r="D358" s="69" t="s">
        <v>71</v>
      </c>
      <c r="E358" s="206">
        <f>[1]recursos!E23</f>
        <v>543</v>
      </c>
      <c r="F358" s="41">
        <v>65</v>
      </c>
      <c r="G358" s="36">
        <f>+E358*F358</f>
        <v>35295</v>
      </c>
      <c r="H358" s="37"/>
    </row>
    <row r="359" spans="1:8" ht="16.5" x14ac:dyDescent="0.3">
      <c r="A359" s="38"/>
      <c r="B359" s="39"/>
      <c r="C359" s="40"/>
      <c r="D359" s="69"/>
      <c r="E359" s="42"/>
      <c r="F359" s="41"/>
      <c r="G359" s="43"/>
      <c r="H359" s="37"/>
    </row>
    <row r="360" spans="1:8" ht="16.5" x14ac:dyDescent="0.3">
      <c r="A360" s="38"/>
      <c r="B360" s="39"/>
      <c r="C360" s="40"/>
      <c r="D360" s="69"/>
      <c r="E360" s="42"/>
      <c r="F360" s="41"/>
      <c r="G360" s="43"/>
      <c r="H360" s="37"/>
    </row>
    <row r="361" spans="1:8" ht="16.5" x14ac:dyDescent="0.3">
      <c r="A361" s="38"/>
      <c r="B361" s="39"/>
      <c r="C361" s="40"/>
      <c r="D361" s="69"/>
      <c r="E361" s="42"/>
      <c r="F361" s="41"/>
      <c r="G361" s="43"/>
      <c r="H361" s="37"/>
    </row>
    <row r="362" spans="1:8" ht="16.5" x14ac:dyDescent="0.3">
      <c r="A362" s="44" t="s">
        <v>14</v>
      </c>
      <c r="B362" s="45"/>
      <c r="C362" s="46"/>
      <c r="D362" s="69"/>
      <c r="E362" s="42"/>
      <c r="F362" s="47">
        <v>0.1</v>
      </c>
      <c r="G362" s="43">
        <f>F362*H388</f>
        <v>61730.374062499999</v>
      </c>
      <c r="H362" s="37"/>
    </row>
    <row r="363" spans="1:8" ht="17.25" thickBot="1" x14ac:dyDescent="0.35">
      <c r="A363" s="48"/>
      <c r="B363" s="49"/>
      <c r="C363" s="50"/>
      <c r="D363" s="130"/>
      <c r="E363" s="51"/>
      <c r="F363" s="52"/>
      <c r="G363" s="53"/>
      <c r="H363" s="54"/>
    </row>
    <row r="364" spans="1:8" ht="17.25" thickBot="1" x14ac:dyDescent="0.35">
      <c r="A364" s="12"/>
      <c r="B364" s="12"/>
      <c r="C364" s="12"/>
      <c r="D364" s="12"/>
      <c r="E364" s="12"/>
      <c r="F364" s="12"/>
      <c r="G364" s="55" t="s">
        <v>15</v>
      </c>
      <c r="H364" s="56">
        <f>SUM(G357:G363)</f>
        <v>108589.26406250001</v>
      </c>
    </row>
    <row r="365" spans="1:8" ht="17.25" thickBot="1" x14ac:dyDescent="0.35">
      <c r="A365" s="14" t="s">
        <v>16</v>
      </c>
      <c r="B365" s="14"/>
      <c r="C365" s="12"/>
      <c r="D365" s="12"/>
      <c r="E365" s="12"/>
      <c r="F365" s="12"/>
      <c r="G365" s="12"/>
      <c r="H365" s="13"/>
    </row>
    <row r="366" spans="1:8" ht="16.5" x14ac:dyDescent="0.3">
      <c r="A366" s="57" t="s">
        <v>7</v>
      </c>
      <c r="B366" s="58"/>
      <c r="C366" s="59"/>
      <c r="D366" s="26" t="s">
        <v>8</v>
      </c>
      <c r="E366" s="26" t="s">
        <v>17</v>
      </c>
      <c r="F366" s="26" t="s">
        <v>10</v>
      </c>
      <c r="G366" s="60" t="s">
        <v>11</v>
      </c>
      <c r="H366" s="29"/>
    </row>
    <row r="367" spans="1:8" ht="16.5" x14ac:dyDescent="0.3">
      <c r="A367" s="131" t="str">
        <f>+'[1]APUS BASICOS'!$B$57</f>
        <v>CONCRETO 4000 PSI</v>
      </c>
      <c r="B367" s="62"/>
      <c r="C367" s="63"/>
      <c r="D367" s="64" t="s">
        <v>33</v>
      </c>
      <c r="E367" s="65">
        <f>+'[1]APUS BASICOS'!$H$96</f>
        <v>682956</v>
      </c>
      <c r="F367" s="66">
        <v>1</v>
      </c>
      <c r="G367" s="67">
        <f>E367*F367</f>
        <v>682956</v>
      </c>
      <c r="H367" s="37"/>
    </row>
    <row r="368" spans="1:8" ht="16.5" x14ac:dyDescent="0.3">
      <c r="A368" s="61"/>
      <c r="B368" s="62"/>
      <c r="C368" s="63"/>
      <c r="D368" s="64"/>
      <c r="E368" s="65"/>
      <c r="F368" s="66"/>
      <c r="G368" s="67"/>
      <c r="H368" s="37"/>
    </row>
    <row r="369" spans="1:8" ht="16.5" x14ac:dyDescent="0.3">
      <c r="A369" s="61"/>
      <c r="B369" s="62"/>
      <c r="C369" s="63"/>
      <c r="D369" s="64"/>
      <c r="E369" s="65"/>
      <c r="F369" s="66"/>
      <c r="G369" s="67"/>
      <c r="H369" s="37"/>
    </row>
    <row r="370" spans="1:8" ht="16.5" x14ac:dyDescent="0.3">
      <c r="A370" s="61" t="s">
        <v>20</v>
      </c>
      <c r="B370" s="62"/>
      <c r="C370" s="63"/>
      <c r="D370" s="42"/>
      <c r="E370" s="42"/>
      <c r="F370" s="47">
        <v>0.05</v>
      </c>
      <c r="G370" s="75">
        <f>+F370*G367</f>
        <v>34147.800000000003</v>
      </c>
      <c r="H370" s="37"/>
    </row>
    <row r="371" spans="1:8" ht="17.25" thickBot="1" x14ac:dyDescent="0.35">
      <c r="A371" s="76"/>
      <c r="B371" s="77"/>
      <c r="C371" s="78"/>
      <c r="D371" s="51"/>
      <c r="E371" s="51"/>
      <c r="F371" s="52"/>
      <c r="G371" s="79"/>
      <c r="H371" s="54"/>
    </row>
    <row r="372" spans="1:8" ht="17.25" thickBot="1" x14ac:dyDescent="0.35">
      <c r="A372" s="12"/>
      <c r="B372" s="12"/>
      <c r="C372" s="12"/>
      <c r="D372" s="12"/>
      <c r="E372" s="12"/>
      <c r="F372" s="12"/>
      <c r="G372" s="55" t="s">
        <v>15</v>
      </c>
      <c r="H372" s="56">
        <f>SUM(G367:G371)</f>
        <v>717103.8</v>
      </c>
    </row>
    <row r="373" spans="1:8" ht="17.25" thickBot="1" x14ac:dyDescent="0.35">
      <c r="A373" s="14" t="s">
        <v>21</v>
      </c>
      <c r="B373" s="14"/>
      <c r="C373" s="12"/>
      <c r="D373" s="12"/>
      <c r="E373" s="12"/>
      <c r="F373" s="12"/>
      <c r="G373" s="12"/>
      <c r="H373" s="13"/>
    </row>
    <row r="374" spans="1:8" ht="16.5" x14ac:dyDescent="0.3">
      <c r="A374" s="23" t="s">
        <v>22</v>
      </c>
      <c r="B374" s="25"/>
      <c r="C374" s="26" t="s">
        <v>23</v>
      </c>
      <c r="D374" s="26" t="s">
        <v>24</v>
      </c>
      <c r="E374" s="26" t="s">
        <v>25</v>
      </c>
      <c r="F374" s="26" t="s">
        <v>26</v>
      </c>
      <c r="G374" s="28" t="s">
        <v>11</v>
      </c>
      <c r="H374" s="29"/>
    </row>
    <row r="375" spans="1:8" ht="16.5" x14ac:dyDescent="0.3">
      <c r="A375" s="61"/>
      <c r="B375" s="63"/>
      <c r="C375" s="132"/>
      <c r="D375" s="133"/>
      <c r="E375" s="133"/>
      <c r="F375" s="134"/>
      <c r="G375" s="135">
        <f>E375*F375</f>
        <v>0</v>
      </c>
      <c r="H375" s="37"/>
    </row>
    <row r="376" spans="1:8" ht="16.5" x14ac:dyDescent="0.3">
      <c r="A376" s="61"/>
      <c r="B376" s="63"/>
      <c r="C376" s="80"/>
      <c r="D376" s="81"/>
      <c r="E376" s="81"/>
      <c r="F376" s="82"/>
      <c r="G376" s="65"/>
      <c r="H376" s="37"/>
    </row>
    <row r="377" spans="1:8" ht="16.5" x14ac:dyDescent="0.3">
      <c r="A377" s="61"/>
      <c r="B377" s="63"/>
      <c r="C377" s="80"/>
      <c r="D377" s="81"/>
      <c r="E377" s="81"/>
      <c r="F377" s="80"/>
      <c r="G377" s="41"/>
      <c r="H377" s="37"/>
    </row>
    <row r="378" spans="1:8" ht="16.5" x14ac:dyDescent="0.3">
      <c r="A378" s="61"/>
      <c r="B378" s="63"/>
      <c r="C378" s="83"/>
      <c r="D378" s="64"/>
      <c r="E378" s="84"/>
      <c r="F378" s="41"/>
      <c r="G378" s="41"/>
      <c r="H378" s="37"/>
    </row>
    <row r="379" spans="1:8" ht="17.25" thickBot="1" x14ac:dyDescent="0.35">
      <c r="A379" s="48"/>
      <c r="B379" s="50"/>
      <c r="C379" s="50"/>
      <c r="D379" s="50"/>
      <c r="E379" s="50"/>
      <c r="F379" s="50"/>
      <c r="G379" s="85"/>
      <c r="H379" s="37"/>
    </row>
    <row r="380" spans="1:8" ht="17.25" thickBot="1" x14ac:dyDescent="0.35">
      <c r="A380" s="12"/>
      <c r="B380" s="12"/>
      <c r="C380" s="12"/>
      <c r="D380" s="12"/>
      <c r="E380" s="12"/>
      <c r="F380" s="12"/>
      <c r="G380" s="55" t="s">
        <v>15</v>
      </c>
      <c r="H380" s="56">
        <f>SUM(G375:G379)</f>
        <v>0</v>
      </c>
    </row>
    <row r="381" spans="1:8" ht="17.25" thickBot="1" x14ac:dyDescent="0.35">
      <c r="A381" s="14" t="s">
        <v>27</v>
      </c>
      <c r="B381" s="14"/>
      <c r="C381" s="12"/>
      <c r="D381" s="12"/>
      <c r="E381" s="12"/>
      <c r="F381" s="12"/>
      <c r="G381" s="12"/>
      <c r="H381" s="13"/>
    </row>
    <row r="382" spans="1:8" ht="16.5" x14ac:dyDescent="0.3">
      <c r="A382" s="86" t="s">
        <v>28</v>
      </c>
      <c r="B382" s="26"/>
      <c r="C382" s="26" t="s">
        <v>53</v>
      </c>
      <c r="D382" s="26" t="s">
        <v>30</v>
      </c>
      <c r="E382" s="27" t="s">
        <v>39</v>
      </c>
      <c r="F382" s="87" t="s">
        <v>37</v>
      </c>
      <c r="G382" s="60" t="s">
        <v>11</v>
      </c>
      <c r="H382" s="29"/>
    </row>
    <row r="383" spans="1:8" ht="16.5" x14ac:dyDescent="0.3">
      <c r="A383" s="61" t="str">
        <f>'[1]MANO DE OBRA'!C20</f>
        <v>CUADRILLA DE CONSTRUCCIÓN 1X4</v>
      </c>
      <c r="B383" s="63"/>
      <c r="C383" s="105">
        <f>'[1]MANO DE OBRA'!I20</f>
        <v>260975</v>
      </c>
      <c r="D383" s="89">
        <v>0.89229999999999998</v>
      </c>
      <c r="E383" s="65">
        <f>(100%+D383)*C383</f>
        <v>493842.99250000005</v>
      </c>
      <c r="F383" s="41">
        <v>0.8</v>
      </c>
      <c r="G383" s="36">
        <f>E383/F383</f>
        <v>617303.74062499998</v>
      </c>
      <c r="H383" s="37"/>
    </row>
    <row r="384" spans="1:8" ht="16.5" x14ac:dyDescent="0.3">
      <c r="A384" s="61"/>
      <c r="B384" s="63"/>
      <c r="C384" s="105"/>
      <c r="D384" s="89"/>
      <c r="E384" s="65"/>
      <c r="F384" s="41"/>
      <c r="G384" s="36"/>
      <c r="H384" s="37"/>
    </row>
    <row r="385" spans="1:8" ht="16.5" x14ac:dyDescent="0.3">
      <c r="A385" s="61"/>
      <c r="B385" s="63"/>
      <c r="C385" s="114"/>
      <c r="D385" s="64"/>
      <c r="E385" s="114"/>
      <c r="F385" s="41"/>
      <c r="G385" s="75"/>
      <c r="H385" s="37"/>
    </row>
    <row r="386" spans="1:8" ht="16.5" x14ac:dyDescent="0.3">
      <c r="A386" s="61"/>
      <c r="B386" s="63"/>
      <c r="C386" s="114"/>
      <c r="D386" s="64"/>
      <c r="E386" s="114"/>
      <c r="F386" s="41"/>
      <c r="G386" s="75"/>
      <c r="H386" s="37"/>
    </row>
    <row r="387" spans="1:8" ht="17.25" thickBot="1" x14ac:dyDescent="0.35">
      <c r="A387" s="76"/>
      <c r="B387" s="78"/>
      <c r="C387" s="78"/>
      <c r="D387" s="78"/>
      <c r="E387" s="78"/>
      <c r="F387" s="78"/>
      <c r="G387" s="77"/>
      <c r="H387" s="54"/>
    </row>
    <row r="388" spans="1:8" ht="17.25" thickBot="1" x14ac:dyDescent="0.35">
      <c r="A388" s="12"/>
      <c r="B388" s="12"/>
      <c r="C388" s="12"/>
      <c r="D388" s="12"/>
      <c r="E388" s="12"/>
      <c r="F388" s="12"/>
      <c r="G388" s="55" t="s">
        <v>15</v>
      </c>
      <c r="H388" s="56">
        <f>SUM(G383:G387)</f>
        <v>617303.74062499998</v>
      </c>
    </row>
    <row r="389" spans="1:8" ht="17.25" thickBot="1" x14ac:dyDescent="0.35">
      <c r="A389" s="12"/>
      <c r="B389" s="12"/>
      <c r="C389" s="12"/>
      <c r="D389" s="12"/>
      <c r="E389" s="12"/>
      <c r="F389" s="12"/>
      <c r="G389" s="91"/>
      <c r="H389" s="13"/>
    </row>
    <row r="390" spans="1:8" ht="17.25" thickBot="1" x14ac:dyDescent="0.35">
      <c r="A390" s="12"/>
      <c r="B390" s="12"/>
      <c r="C390" s="12"/>
      <c r="D390" s="12"/>
      <c r="E390" s="92" t="s">
        <v>31</v>
      </c>
      <c r="F390" s="93"/>
      <c r="G390" s="93"/>
      <c r="H390" s="170">
        <f>ROUND((H364+H372+H380+H388),0)</f>
        <v>1442997</v>
      </c>
    </row>
    <row r="391" spans="1:8" ht="16.5" x14ac:dyDescent="0.3">
      <c r="A391" s="207"/>
      <c r="B391" s="208"/>
      <c r="C391" s="208"/>
      <c r="D391" s="12"/>
      <c r="E391" s="92"/>
      <c r="F391" s="93"/>
      <c r="G391" s="93"/>
      <c r="H391" s="95"/>
    </row>
    <row r="392" spans="1:8" ht="16.5" x14ac:dyDescent="0.3">
      <c r="A392" s="15"/>
      <c r="B392" s="12"/>
      <c r="C392" s="12"/>
      <c r="D392" s="12"/>
      <c r="E392" s="92"/>
      <c r="F392" s="93"/>
      <c r="G392" s="93"/>
      <c r="H392" s="95"/>
    </row>
    <row r="393" spans="1:8" ht="16.5" x14ac:dyDescent="0.3">
      <c r="A393" s="15"/>
      <c r="B393" s="12"/>
      <c r="C393" s="12"/>
      <c r="D393" s="12"/>
      <c r="E393" s="92"/>
      <c r="F393" s="93"/>
      <c r="G393" s="93"/>
      <c r="H393" s="95"/>
    </row>
    <row r="395" spans="1:8" ht="15" thickBot="1" x14ac:dyDescent="0.25"/>
    <row r="396" spans="1:8" ht="14.25" customHeight="1" x14ac:dyDescent="0.2">
      <c r="A396" s="5" t="s">
        <v>1</v>
      </c>
      <c r="B396" s="6"/>
      <c r="C396" s="6"/>
      <c r="D396" s="6"/>
      <c r="E396" s="6"/>
      <c r="F396" s="6"/>
      <c r="G396" s="6"/>
      <c r="H396" s="7"/>
    </row>
    <row r="397" spans="1:8" ht="14.25" customHeight="1" thickBot="1" x14ac:dyDescent="0.25">
      <c r="A397" s="8"/>
      <c r="B397" s="9"/>
      <c r="C397" s="9"/>
      <c r="D397" s="9"/>
      <c r="E397" s="9"/>
      <c r="F397" s="9"/>
      <c r="G397" s="9"/>
      <c r="H397" s="10"/>
    </row>
    <row r="398" spans="1:8" x14ac:dyDescent="0.2">
      <c r="A398" s="190"/>
      <c r="B398" s="191"/>
      <c r="C398" s="191"/>
      <c r="D398" s="191"/>
      <c r="E398" s="191"/>
      <c r="F398" s="191"/>
      <c r="G398" s="191"/>
      <c r="H398" s="192"/>
    </row>
    <row r="399" spans="1:8" x14ac:dyDescent="0.2">
      <c r="A399" s="190"/>
      <c r="B399" s="193"/>
      <c r="C399" s="191"/>
      <c r="E399" s="193"/>
      <c r="G399" s="193"/>
      <c r="H399" s="192"/>
    </row>
    <row r="400" spans="1:8" ht="14.25" customHeight="1" x14ac:dyDescent="0.2">
      <c r="A400" s="16" t="s">
        <v>43</v>
      </c>
      <c r="B400" s="107" t="str">
        <f>'[1]PRESUPUESTO OFICIAL (Entidad)'!G81</f>
        <v>Acero de Refuerzo 60,000 psi</v>
      </c>
      <c r="C400" s="108"/>
      <c r="D400" s="108"/>
      <c r="E400" s="108"/>
      <c r="F400" s="108"/>
      <c r="G400" s="19" t="s">
        <v>3</v>
      </c>
      <c r="H400" s="20">
        <v>7.9</v>
      </c>
    </row>
    <row r="401" spans="1:8" ht="16.5" customHeight="1" x14ac:dyDescent="0.3">
      <c r="A401" s="11"/>
      <c r="B401" s="108"/>
      <c r="C401" s="108"/>
      <c r="D401" s="108"/>
      <c r="E401" s="108"/>
      <c r="F401" s="108"/>
      <c r="G401" s="19" t="s">
        <v>4</v>
      </c>
      <c r="H401" s="20" t="s">
        <v>66</v>
      </c>
    </row>
    <row r="402" spans="1:8" x14ac:dyDescent="0.2">
      <c r="A402" s="190"/>
      <c r="B402" s="194"/>
      <c r="C402" s="194"/>
      <c r="D402" s="194"/>
      <c r="E402" s="194"/>
      <c r="F402" s="194"/>
      <c r="G402" s="193"/>
      <c r="H402" s="195"/>
    </row>
    <row r="403" spans="1:8" x14ac:dyDescent="0.2">
      <c r="A403" s="193"/>
      <c r="B403" s="193"/>
      <c r="C403" s="191"/>
      <c r="D403" s="193"/>
      <c r="E403" s="193"/>
      <c r="F403" s="193"/>
      <c r="G403" s="193"/>
      <c r="H403" s="192"/>
    </row>
    <row r="404" spans="1:8" ht="17.25" thickBot="1" x14ac:dyDescent="0.35">
      <c r="A404" s="14" t="s">
        <v>6</v>
      </c>
      <c r="B404" s="14"/>
      <c r="C404" s="12"/>
      <c r="D404" s="12"/>
      <c r="E404" s="12"/>
      <c r="F404" s="12"/>
      <c r="G404" s="12"/>
      <c r="H404" s="13"/>
    </row>
    <row r="405" spans="1:8" ht="16.5" x14ac:dyDescent="0.3">
      <c r="A405" s="23" t="s">
        <v>7</v>
      </c>
      <c r="B405" s="24"/>
      <c r="C405" s="25"/>
      <c r="D405" s="26" t="s">
        <v>36</v>
      </c>
      <c r="E405" s="27" t="s">
        <v>9</v>
      </c>
      <c r="F405" s="26" t="s">
        <v>37</v>
      </c>
      <c r="G405" s="28" t="s">
        <v>11</v>
      </c>
      <c r="H405" s="29"/>
    </row>
    <row r="406" spans="1:8" ht="16.5" x14ac:dyDescent="0.3">
      <c r="A406" s="30" t="s">
        <v>128</v>
      </c>
      <c r="B406" s="31"/>
      <c r="C406" s="32"/>
      <c r="D406" s="33" t="s">
        <v>129</v>
      </c>
      <c r="E406" s="34">
        <f>+[1]recursos!$E$28</f>
        <v>18400</v>
      </c>
      <c r="F406" s="41">
        <v>180</v>
      </c>
      <c r="G406" s="36">
        <f>E406/F406</f>
        <v>102.22222222222223</v>
      </c>
      <c r="H406" s="37"/>
    </row>
    <row r="407" spans="1:8" ht="16.5" x14ac:dyDescent="0.3">
      <c r="A407" s="38" t="s">
        <v>130</v>
      </c>
      <c r="B407" s="39"/>
      <c r="C407" s="40"/>
      <c r="D407" s="69" t="s">
        <v>129</v>
      </c>
      <c r="E407" s="34">
        <v>90000</v>
      </c>
      <c r="F407" s="41">
        <v>180</v>
      </c>
      <c r="G407" s="36">
        <f>E407/F407</f>
        <v>500</v>
      </c>
      <c r="H407" s="37"/>
    </row>
    <row r="408" spans="1:8" ht="16.5" x14ac:dyDescent="0.3">
      <c r="A408" s="38"/>
      <c r="B408" s="39"/>
      <c r="C408" s="40"/>
      <c r="D408" s="42"/>
      <c r="E408" s="42"/>
      <c r="F408" s="41"/>
      <c r="G408" s="43"/>
      <c r="H408" s="37"/>
    </row>
    <row r="409" spans="1:8" ht="16.5" x14ac:dyDescent="0.3">
      <c r="A409" s="38"/>
      <c r="B409" s="39"/>
      <c r="C409" s="40"/>
      <c r="D409" s="42"/>
      <c r="E409" s="42"/>
      <c r="F409" s="41"/>
      <c r="G409" s="43"/>
      <c r="H409" s="37"/>
    </row>
    <row r="410" spans="1:8" ht="16.5" x14ac:dyDescent="0.3">
      <c r="A410" s="38"/>
      <c r="B410" s="39"/>
      <c r="C410" s="40"/>
      <c r="D410" s="42"/>
      <c r="E410" s="42"/>
      <c r="F410" s="41"/>
      <c r="G410" s="43"/>
      <c r="H410" s="37"/>
    </row>
    <row r="411" spans="1:8" ht="16.5" x14ac:dyDescent="0.3">
      <c r="A411" s="44" t="s">
        <v>131</v>
      </c>
      <c r="B411" s="45"/>
      <c r="C411" s="46"/>
      <c r="D411" s="42"/>
      <c r="E411" s="42"/>
      <c r="F411" s="47">
        <v>0.05</v>
      </c>
      <c r="G411" s="43">
        <f>F411*H438</f>
        <v>137.17860902777781</v>
      </c>
      <c r="H411" s="37"/>
    </row>
    <row r="412" spans="1:8" ht="17.25" thickBot="1" x14ac:dyDescent="0.35">
      <c r="A412" s="48"/>
      <c r="B412" s="49"/>
      <c r="C412" s="50"/>
      <c r="D412" s="51"/>
      <c r="E412" s="51"/>
      <c r="F412" s="52"/>
      <c r="G412" s="53"/>
      <c r="H412" s="54"/>
    </row>
    <row r="413" spans="1:8" ht="17.25" thickBot="1" x14ac:dyDescent="0.35">
      <c r="A413" s="12"/>
      <c r="B413" s="12"/>
      <c r="C413" s="12"/>
      <c r="D413" s="12"/>
      <c r="E413" s="12"/>
      <c r="F413" s="12"/>
      <c r="G413" s="55" t="s">
        <v>15</v>
      </c>
      <c r="H413" s="56">
        <f>SUM(G406:G412)</f>
        <v>739.40083125000001</v>
      </c>
    </row>
    <row r="414" spans="1:8" ht="17.25" thickBot="1" x14ac:dyDescent="0.35">
      <c r="A414" s="14" t="s">
        <v>16</v>
      </c>
      <c r="B414" s="14"/>
      <c r="C414" s="12"/>
      <c r="D414" s="12"/>
      <c r="E414" s="12"/>
      <c r="F414" s="12"/>
      <c r="G414" s="12"/>
      <c r="H414" s="13"/>
    </row>
    <row r="415" spans="1:8" ht="16.5" x14ac:dyDescent="0.3">
      <c r="A415" s="57" t="s">
        <v>7</v>
      </c>
      <c r="B415" s="58"/>
      <c r="C415" s="59"/>
      <c r="D415" s="26" t="s">
        <v>8</v>
      </c>
      <c r="E415" s="26" t="s">
        <v>17</v>
      </c>
      <c r="F415" s="26" t="s">
        <v>10</v>
      </c>
      <c r="G415" s="60" t="s">
        <v>11</v>
      </c>
      <c r="H415" s="29"/>
    </row>
    <row r="416" spans="1:8" ht="16.5" x14ac:dyDescent="0.3">
      <c r="A416" s="61" t="s">
        <v>132</v>
      </c>
      <c r="B416" s="62"/>
      <c r="C416" s="63"/>
      <c r="D416" s="64" t="s">
        <v>66</v>
      </c>
      <c r="E416" s="65">
        <f>+[1]recursos!$E$87</f>
        <v>4858.16</v>
      </c>
      <c r="F416" s="65">
        <v>1.05</v>
      </c>
      <c r="G416" s="67">
        <f>E416*F416</f>
        <v>5101.0680000000002</v>
      </c>
      <c r="H416" s="37"/>
    </row>
    <row r="417" spans="1:8" ht="16.5" x14ac:dyDescent="0.3">
      <c r="A417" s="61" t="s">
        <v>133</v>
      </c>
      <c r="B417" s="62"/>
      <c r="C417" s="63"/>
      <c r="D417" s="64" t="s">
        <v>66</v>
      </c>
      <c r="E417" s="65">
        <f>+[1]recursos!$E$91</f>
        <v>8681.7099999999991</v>
      </c>
      <c r="F417" s="70">
        <v>0.2</v>
      </c>
      <c r="G417" s="67">
        <f>E417*F417</f>
        <v>1736.3419999999999</v>
      </c>
      <c r="H417" s="37"/>
    </row>
    <row r="418" spans="1:8" ht="16.5" x14ac:dyDescent="0.3">
      <c r="A418" s="61"/>
      <c r="B418" s="62"/>
      <c r="C418" s="63"/>
      <c r="D418" s="69"/>
      <c r="E418" s="70"/>
      <c r="F418" s="70"/>
      <c r="G418" s="67"/>
      <c r="H418" s="37"/>
    </row>
    <row r="419" spans="1:8" ht="16.5" x14ac:dyDescent="0.3">
      <c r="A419" s="61"/>
      <c r="B419" s="62"/>
      <c r="C419" s="63"/>
      <c r="D419" s="71"/>
      <c r="E419" s="72"/>
      <c r="F419" s="116"/>
      <c r="G419" s="74"/>
      <c r="H419" s="37"/>
    </row>
    <row r="420" spans="1:8" ht="16.5" x14ac:dyDescent="0.3">
      <c r="A420" s="61" t="s">
        <v>20</v>
      </c>
      <c r="B420" s="62"/>
      <c r="C420" s="63"/>
      <c r="D420" s="42"/>
      <c r="E420" s="42"/>
      <c r="F420" s="47">
        <v>0.05</v>
      </c>
      <c r="G420" s="75">
        <f>SUM(G416:G419)*F420</f>
        <v>341.87049999999999</v>
      </c>
      <c r="H420" s="37"/>
    </row>
    <row r="421" spans="1:8" ht="17.25" thickBot="1" x14ac:dyDescent="0.35">
      <c r="A421" s="76"/>
      <c r="B421" s="77"/>
      <c r="C421" s="78"/>
      <c r="D421" s="51"/>
      <c r="E421" s="51"/>
      <c r="F421" s="52"/>
      <c r="G421" s="79"/>
      <c r="H421" s="54"/>
    </row>
    <row r="422" spans="1:8" ht="17.25" thickBot="1" x14ac:dyDescent="0.35">
      <c r="A422" s="12"/>
      <c r="B422" s="12"/>
      <c r="C422" s="12"/>
      <c r="D422" s="12"/>
      <c r="E422" s="12"/>
      <c r="F422" s="12"/>
      <c r="G422" s="55" t="s">
        <v>15</v>
      </c>
      <c r="H422" s="56">
        <f>SUM(G416:G421)</f>
        <v>7179.2804999999998</v>
      </c>
    </row>
    <row r="423" spans="1:8" ht="17.25" thickBot="1" x14ac:dyDescent="0.35">
      <c r="A423" s="14" t="s">
        <v>21</v>
      </c>
      <c r="B423" s="14"/>
      <c r="C423" s="12"/>
      <c r="D423" s="12"/>
      <c r="E423" s="12"/>
      <c r="F423" s="12"/>
      <c r="G423" s="12"/>
      <c r="H423" s="13"/>
    </row>
    <row r="424" spans="1:8" ht="16.5" x14ac:dyDescent="0.3">
      <c r="A424" s="23" t="s">
        <v>22</v>
      </c>
      <c r="B424" s="25"/>
      <c r="C424" s="26" t="s">
        <v>23</v>
      </c>
      <c r="D424" s="26" t="s">
        <v>24</v>
      </c>
      <c r="E424" s="26" t="s">
        <v>25</v>
      </c>
      <c r="F424" s="26" t="s">
        <v>26</v>
      </c>
      <c r="G424" s="28" t="s">
        <v>11</v>
      </c>
      <c r="H424" s="29"/>
    </row>
    <row r="425" spans="1:8" ht="16.5" x14ac:dyDescent="0.3">
      <c r="A425" s="61" t="str">
        <f>A416</f>
        <v>ACERO DE REFUERZO</v>
      </c>
      <c r="B425" s="63"/>
      <c r="C425" s="80">
        <f>+F416</f>
        <v>1.05</v>
      </c>
      <c r="D425" s="81">
        <v>5</v>
      </c>
      <c r="E425" s="81">
        <f>C425*D425</f>
        <v>5.25</v>
      </c>
      <c r="F425" s="82">
        <v>25</v>
      </c>
      <c r="G425" s="65">
        <f>E425*F425</f>
        <v>131.25</v>
      </c>
      <c r="H425" s="37"/>
    </row>
    <row r="426" spans="1:8" ht="16.5" x14ac:dyDescent="0.3">
      <c r="A426" s="61" t="str">
        <f>A417</f>
        <v>ALAMBRE NEGRO</v>
      </c>
      <c r="B426" s="63"/>
      <c r="C426" s="80">
        <f>+F417</f>
        <v>0.2</v>
      </c>
      <c r="D426" s="81">
        <v>5</v>
      </c>
      <c r="E426" s="81">
        <f>C426*D426</f>
        <v>1</v>
      </c>
      <c r="F426" s="82">
        <f>F425</f>
        <v>25</v>
      </c>
      <c r="G426" s="65">
        <f>E426*F426</f>
        <v>25</v>
      </c>
      <c r="H426" s="37"/>
    </row>
    <row r="427" spans="1:8" ht="16.5" x14ac:dyDescent="0.3">
      <c r="A427" s="61"/>
      <c r="B427" s="63"/>
      <c r="C427" s="80"/>
      <c r="D427" s="81"/>
      <c r="E427" s="81"/>
      <c r="F427" s="80"/>
      <c r="G427" s="41"/>
      <c r="H427" s="37"/>
    </row>
    <row r="428" spans="1:8" ht="16.5" x14ac:dyDescent="0.3">
      <c r="A428" s="61"/>
      <c r="B428" s="63"/>
      <c r="C428" s="83"/>
      <c r="D428" s="64"/>
      <c r="E428" s="84"/>
      <c r="F428" s="41"/>
      <c r="G428" s="41"/>
      <c r="H428" s="37"/>
    </row>
    <row r="429" spans="1:8" ht="17.25" thickBot="1" x14ac:dyDescent="0.35">
      <c r="A429" s="48"/>
      <c r="B429" s="50"/>
      <c r="C429" s="50"/>
      <c r="D429" s="50"/>
      <c r="E429" s="50"/>
      <c r="F429" s="50"/>
      <c r="G429" s="85"/>
      <c r="H429" s="37"/>
    </row>
    <row r="430" spans="1:8" ht="17.25" thickBot="1" x14ac:dyDescent="0.35">
      <c r="A430" s="12"/>
      <c r="B430" s="12"/>
      <c r="C430" s="12"/>
      <c r="D430" s="12"/>
      <c r="E430" s="12"/>
      <c r="F430" s="12"/>
      <c r="G430" s="55" t="s">
        <v>15</v>
      </c>
      <c r="H430" s="56">
        <f>SUM(G425:G429)</f>
        <v>156.25</v>
      </c>
    </row>
    <row r="431" spans="1:8" ht="17.25" thickBot="1" x14ac:dyDescent="0.35">
      <c r="A431" s="14" t="s">
        <v>27</v>
      </c>
      <c r="B431" s="14"/>
      <c r="C431" s="12"/>
      <c r="D431" s="12"/>
      <c r="E431" s="12"/>
      <c r="F431" s="12"/>
      <c r="G431" s="12"/>
      <c r="H431" s="13"/>
    </row>
    <row r="432" spans="1:8" ht="16.5" x14ac:dyDescent="0.3">
      <c r="A432" s="86" t="s">
        <v>28</v>
      </c>
      <c r="B432" s="26"/>
      <c r="C432" s="26" t="s">
        <v>53</v>
      </c>
      <c r="D432" s="26" t="s">
        <v>30</v>
      </c>
      <c r="E432" s="27" t="s">
        <v>39</v>
      </c>
      <c r="F432" s="87" t="s">
        <v>37</v>
      </c>
      <c r="G432" s="60" t="s">
        <v>11</v>
      </c>
      <c r="H432" s="29"/>
    </row>
    <row r="433" spans="1:8" ht="16.5" x14ac:dyDescent="0.3">
      <c r="A433" s="61" t="str">
        <f>'[1]MANO DE OBRA'!$C$20</f>
        <v>CUADRILLA DE CONSTRUCCIÓN 1X4</v>
      </c>
      <c r="B433" s="63"/>
      <c r="C433" s="105">
        <f>'[1]MANO DE OBRA'!$I$20</f>
        <v>260975</v>
      </c>
      <c r="D433" s="196">
        <v>0.89229999999999998</v>
      </c>
      <c r="E433" s="65">
        <f>(100%+D433)*C433</f>
        <v>493842.99250000005</v>
      </c>
      <c r="F433" s="65">
        <v>180</v>
      </c>
      <c r="G433" s="36">
        <f>E433/F433</f>
        <v>2743.5721805555559</v>
      </c>
      <c r="H433" s="37"/>
    </row>
    <row r="434" spans="1:8" ht="16.5" x14ac:dyDescent="0.3">
      <c r="A434" s="61"/>
      <c r="B434" s="63"/>
      <c r="C434" s="105"/>
      <c r="D434" s="196"/>
      <c r="E434" s="65"/>
      <c r="F434" s="65"/>
      <c r="G434" s="36"/>
      <c r="H434" s="37"/>
    </row>
    <row r="435" spans="1:8" ht="16.5" x14ac:dyDescent="0.3">
      <c r="A435" s="61"/>
      <c r="B435" s="63"/>
      <c r="C435" s="114"/>
      <c r="D435" s="64"/>
      <c r="E435" s="114"/>
      <c r="F435" s="41"/>
      <c r="G435" s="75"/>
      <c r="H435" s="37"/>
    </row>
    <row r="436" spans="1:8" ht="16.5" x14ac:dyDescent="0.3">
      <c r="A436" s="61"/>
      <c r="B436" s="63"/>
      <c r="C436" s="114"/>
      <c r="D436" s="64"/>
      <c r="E436" s="114"/>
      <c r="F436" s="41"/>
      <c r="G436" s="75"/>
      <c r="H436" s="37"/>
    </row>
    <row r="437" spans="1:8" ht="17.25" thickBot="1" x14ac:dyDescent="0.35">
      <c r="A437" s="76"/>
      <c r="B437" s="78"/>
      <c r="C437" s="78"/>
      <c r="D437" s="78"/>
      <c r="E437" s="78"/>
      <c r="F437" s="78"/>
      <c r="G437" s="77"/>
      <c r="H437" s="54"/>
    </row>
    <row r="438" spans="1:8" ht="17.25" thickBot="1" x14ac:dyDescent="0.35">
      <c r="A438" s="12"/>
      <c r="B438" s="12"/>
      <c r="C438" s="12"/>
      <c r="D438" s="12"/>
      <c r="E438" s="12"/>
      <c r="F438" s="12"/>
      <c r="G438" s="55" t="s">
        <v>15</v>
      </c>
      <c r="H438" s="56">
        <f>SUM(G433:G437)</f>
        <v>2743.5721805555559</v>
      </c>
    </row>
    <row r="439" spans="1:8" ht="17.25" thickBot="1" x14ac:dyDescent="0.35">
      <c r="A439" s="12"/>
      <c r="B439" s="12"/>
      <c r="C439" s="12"/>
      <c r="D439" s="12"/>
      <c r="E439" s="12"/>
      <c r="F439" s="12"/>
      <c r="G439" s="91"/>
      <c r="H439" s="13"/>
    </row>
    <row r="440" spans="1:8" ht="17.25" thickBot="1" x14ac:dyDescent="0.35">
      <c r="A440" s="12"/>
      <c r="B440" s="12"/>
      <c r="C440" s="12"/>
      <c r="D440" s="12"/>
      <c r="E440" s="92" t="s">
        <v>31</v>
      </c>
      <c r="F440" s="93"/>
      <c r="G440" s="93"/>
      <c r="H440" s="170">
        <f>ROUND((H413+H422+H430+H438),0)</f>
        <v>10819</v>
      </c>
    </row>
    <row r="441" spans="1:8" x14ac:dyDescent="0.2">
      <c r="A441" s="191"/>
      <c r="B441" s="191"/>
      <c r="C441" s="191"/>
      <c r="D441" s="191"/>
      <c r="E441" s="197"/>
      <c r="F441" s="198"/>
      <c r="G441" s="198"/>
      <c r="H441" s="199"/>
    </row>
    <row r="442" spans="1:8" ht="16.5" x14ac:dyDescent="0.3">
      <c r="A442" s="15"/>
      <c r="B442" s="12"/>
      <c r="C442" s="12"/>
      <c r="D442" s="12"/>
      <c r="E442" s="92"/>
      <c r="F442" s="93"/>
      <c r="G442" s="93"/>
      <c r="H442" s="95"/>
    </row>
    <row r="443" spans="1:8" ht="17.25" thickBot="1" x14ac:dyDescent="0.35">
      <c r="A443" s="15"/>
      <c r="B443" s="12"/>
      <c r="C443" s="12"/>
      <c r="D443" s="12"/>
      <c r="E443" s="92"/>
      <c r="F443" s="93"/>
      <c r="G443" s="93"/>
      <c r="H443" s="95"/>
    </row>
    <row r="444" spans="1:8" x14ac:dyDescent="0.2">
      <c r="A444" s="5" t="s">
        <v>1</v>
      </c>
      <c r="B444" s="6"/>
      <c r="C444" s="6"/>
      <c r="D444" s="6"/>
      <c r="E444" s="6"/>
      <c r="F444" s="6"/>
      <c r="G444" s="6"/>
      <c r="H444" s="7"/>
    </row>
    <row r="445" spans="1:8" ht="15" thickBot="1" x14ac:dyDescent="0.25">
      <c r="A445" s="8"/>
      <c r="B445" s="9"/>
      <c r="C445" s="9"/>
      <c r="D445" s="9"/>
      <c r="E445" s="9"/>
      <c r="F445" s="9"/>
      <c r="G445" s="9"/>
      <c r="H445" s="10"/>
    </row>
    <row r="446" spans="1:8" ht="16.5" x14ac:dyDescent="0.3">
      <c r="A446" s="15"/>
      <c r="B446" s="12"/>
      <c r="C446" s="12"/>
      <c r="D446" s="12"/>
      <c r="E446" s="92"/>
      <c r="F446" s="93"/>
      <c r="G446" s="93"/>
      <c r="H446" s="95"/>
    </row>
    <row r="447" spans="1:8" ht="16.5" x14ac:dyDescent="0.3">
      <c r="A447" s="11"/>
      <c r="B447" s="14"/>
      <c r="C447" s="12"/>
      <c r="D447" s="15"/>
      <c r="E447" s="14"/>
      <c r="F447" s="15"/>
      <c r="G447" s="14"/>
      <c r="H447" s="13"/>
    </row>
    <row r="448" spans="1:8" ht="15.75" x14ac:dyDescent="0.2">
      <c r="A448" s="16" t="s">
        <v>2</v>
      </c>
      <c r="B448" s="107" t="str">
        <f>'[1]PRESUPUESTO OFICIAL (Entidad)'!G82</f>
        <v>Filtro en triturado 3/4", tuberia perforada de 3" y geotextil NT 1600 incluye lloraderos</v>
      </c>
      <c r="C448" s="108"/>
      <c r="D448" s="108"/>
      <c r="E448" s="108"/>
      <c r="F448" s="108"/>
      <c r="G448" s="19" t="s">
        <v>3</v>
      </c>
      <c r="H448" s="20" t="s">
        <v>169</v>
      </c>
    </row>
    <row r="449" spans="1:8" ht="16.5" x14ac:dyDescent="0.3">
      <c r="A449" s="11"/>
      <c r="B449" s="108"/>
      <c r="C449" s="108"/>
      <c r="D449" s="108"/>
      <c r="E449" s="108"/>
      <c r="F449" s="108"/>
      <c r="G449" s="19" t="s">
        <v>4</v>
      </c>
      <c r="H449" s="20" t="s">
        <v>5</v>
      </c>
    </row>
    <row r="450" spans="1:8" ht="16.5" x14ac:dyDescent="0.3">
      <c r="A450" s="15"/>
      <c r="B450" s="12"/>
      <c r="C450" s="12"/>
      <c r="D450" s="12"/>
      <c r="E450" s="92"/>
      <c r="F450" s="93"/>
      <c r="G450" s="93"/>
      <c r="H450" s="95"/>
    </row>
    <row r="451" spans="1:8" ht="16.5" x14ac:dyDescent="0.3">
      <c r="A451" s="15"/>
      <c r="B451" s="12"/>
      <c r="C451" s="12"/>
      <c r="D451" s="12"/>
      <c r="E451" s="92"/>
      <c r="F451" s="93"/>
      <c r="G451" s="93"/>
      <c r="H451" s="95"/>
    </row>
    <row r="452" spans="1:8" ht="16.5" x14ac:dyDescent="0.3">
      <c r="A452" s="14"/>
      <c r="B452" s="14"/>
      <c r="C452" s="12"/>
      <c r="D452" s="14"/>
      <c r="E452" s="14"/>
      <c r="F452" s="14"/>
      <c r="G452" s="14"/>
      <c r="H452" s="13"/>
    </row>
    <row r="453" spans="1:8" ht="17.25" thickBot="1" x14ac:dyDescent="0.35">
      <c r="A453" s="14" t="s">
        <v>6</v>
      </c>
      <c r="B453" s="14"/>
      <c r="C453" s="12"/>
      <c r="D453" s="12"/>
      <c r="E453" s="12"/>
      <c r="F453" s="12"/>
      <c r="G453" s="12"/>
      <c r="H453" s="13"/>
    </row>
    <row r="454" spans="1:8" ht="16.5" x14ac:dyDescent="0.3">
      <c r="A454" s="23" t="s">
        <v>7</v>
      </c>
      <c r="B454" s="24"/>
      <c r="C454" s="25"/>
      <c r="D454" s="26" t="s">
        <v>36</v>
      </c>
      <c r="E454" s="27" t="s">
        <v>9</v>
      </c>
      <c r="F454" s="26" t="s">
        <v>37</v>
      </c>
      <c r="G454" s="28" t="s">
        <v>11</v>
      </c>
      <c r="H454" s="29"/>
    </row>
    <row r="455" spans="1:8" ht="16.5" x14ac:dyDescent="0.3">
      <c r="A455" s="30"/>
      <c r="B455" s="31"/>
      <c r="C455" s="32"/>
      <c r="D455" s="69"/>
      <c r="E455" s="34"/>
      <c r="F455" s="41"/>
      <c r="G455" s="36"/>
      <c r="H455" s="37"/>
    </row>
    <row r="456" spans="1:8" ht="16.5" x14ac:dyDescent="0.3">
      <c r="A456" s="38" t="s">
        <v>170</v>
      </c>
      <c r="B456" s="39"/>
      <c r="C456" s="40"/>
      <c r="D456" s="69" t="s">
        <v>71</v>
      </c>
      <c r="E456" s="34">
        <v>543</v>
      </c>
      <c r="F456" s="41">
        <v>40</v>
      </c>
      <c r="G456" s="36">
        <f>+E456*F456</f>
        <v>21720</v>
      </c>
      <c r="H456" s="37"/>
    </row>
    <row r="457" spans="1:8" ht="16.5" x14ac:dyDescent="0.3">
      <c r="A457" s="38"/>
      <c r="B457" s="39"/>
      <c r="C457" s="40"/>
      <c r="D457" s="69"/>
      <c r="E457" s="42"/>
      <c r="F457" s="41"/>
      <c r="G457" s="43"/>
      <c r="H457" s="37"/>
    </row>
    <row r="458" spans="1:8" ht="16.5" x14ac:dyDescent="0.3">
      <c r="A458" s="38"/>
      <c r="B458" s="39"/>
      <c r="C458" s="40"/>
      <c r="D458" s="69"/>
      <c r="E458" s="42"/>
      <c r="F458" s="41"/>
      <c r="G458" s="43"/>
      <c r="H458" s="37"/>
    </row>
    <row r="459" spans="1:8" ht="16.5" x14ac:dyDescent="0.3">
      <c r="A459" s="38"/>
      <c r="B459" s="39"/>
      <c r="C459" s="40"/>
      <c r="D459" s="69"/>
      <c r="E459" s="42"/>
      <c r="F459" s="41"/>
      <c r="G459" s="43"/>
      <c r="H459" s="37"/>
    </row>
    <row r="460" spans="1:8" ht="16.5" x14ac:dyDescent="0.3">
      <c r="A460" s="44" t="s">
        <v>14</v>
      </c>
      <c r="B460" s="45"/>
      <c r="C460" s="46"/>
      <c r="D460" s="69"/>
      <c r="E460" s="42"/>
      <c r="F460" s="47">
        <v>0.1</v>
      </c>
      <c r="G460" s="43">
        <f>F460*H488</f>
        <v>13717.86090277778</v>
      </c>
      <c r="H460" s="37"/>
    </row>
    <row r="461" spans="1:8" ht="17.25" thickBot="1" x14ac:dyDescent="0.35">
      <c r="A461" s="48"/>
      <c r="B461" s="49"/>
      <c r="C461" s="50"/>
      <c r="D461" s="130"/>
      <c r="E461" s="51"/>
      <c r="F461" s="52"/>
      <c r="G461" s="53"/>
      <c r="H461" s="54"/>
    </row>
    <row r="462" spans="1:8" ht="17.25" thickBot="1" x14ac:dyDescent="0.35">
      <c r="A462" s="12"/>
      <c r="B462" s="12"/>
      <c r="C462" s="12"/>
      <c r="D462" s="12"/>
      <c r="E462" s="12"/>
      <c r="F462" s="12"/>
      <c r="G462" s="55" t="s">
        <v>15</v>
      </c>
      <c r="H462" s="56">
        <f>SUM(G455:G461)</f>
        <v>35437.860902777778</v>
      </c>
    </row>
    <row r="463" spans="1:8" ht="17.25" thickBot="1" x14ac:dyDescent="0.35">
      <c r="A463" s="14" t="s">
        <v>16</v>
      </c>
      <c r="B463" s="14"/>
      <c r="C463" s="12"/>
      <c r="D463" s="12"/>
      <c r="E463" s="12"/>
      <c r="F463" s="12"/>
      <c r="G463" s="12"/>
      <c r="H463" s="13"/>
    </row>
    <row r="464" spans="1:8" ht="16.5" x14ac:dyDescent="0.3">
      <c r="A464" s="57" t="s">
        <v>7</v>
      </c>
      <c r="B464" s="58"/>
      <c r="C464" s="59"/>
      <c r="D464" s="26" t="s">
        <v>8</v>
      </c>
      <c r="E464" s="26" t="s">
        <v>17</v>
      </c>
      <c r="F464" s="26" t="s">
        <v>10</v>
      </c>
      <c r="G464" s="60" t="s">
        <v>11</v>
      </c>
      <c r="H464" s="29"/>
    </row>
    <row r="465" spans="1:8" ht="16.5" x14ac:dyDescent="0.3">
      <c r="A465" s="131" t="str">
        <f>[1]recursos!B59</f>
        <v>TRITURADO 3/4"</v>
      </c>
      <c r="B465" s="62"/>
      <c r="C465" s="63"/>
      <c r="D465" s="64" t="s">
        <v>33</v>
      </c>
      <c r="E465" s="41">
        <f>[1]recursos!E59</f>
        <v>99480</v>
      </c>
      <c r="F465" s="66">
        <v>1</v>
      </c>
      <c r="G465" s="67">
        <f>E465*F465</f>
        <v>99480</v>
      </c>
      <c r="H465" s="37"/>
    </row>
    <row r="466" spans="1:8" ht="16.5" x14ac:dyDescent="0.3">
      <c r="A466" s="131" t="str">
        <f>[1]recursos!B62</f>
        <v>GEOTEXTIL NT 1600</v>
      </c>
      <c r="B466" s="62"/>
      <c r="C466" s="63"/>
      <c r="D466" s="64" t="s">
        <v>5</v>
      </c>
      <c r="E466" s="41">
        <f>[1]recursos!E62</f>
        <v>7762.32</v>
      </c>
      <c r="F466" s="66">
        <f>+(4*2+1.7*2+1)/(1.7*4)</f>
        <v>1.8235294117647061</v>
      </c>
      <c r="G466" s="67">
        <f>E466*F466</f>
        <v>14154.818823529413</v>
      </c>
      <c r="H466" s="37"/>
    </row>
    <row r="467" spans="1:8" ht="16.5" x14ac:dyDescent="0.3">
      <c r="A467" s="131" t="str">
        <f>[1]recursos!B138</f>
        <v>TUBERÍA PERFORADA 3"</v>
      </c>
      <c r="B467" s="62"/>
      <c r="C467" s="63"/>
      <c r="D467" s="64" t="s">
        <v>55</v>
      </c>
      <c r="E467" s="41">
        <f>[1]recursos!E138</f>
        <v>13727.01</v>
      </c>
      <c r="F467" s="66">
        <f>1/(1.7*4)</f>
        <v>0.14705882352941177</v>
      </c>
      <c r="G467" s="67">
        <f>E467*F467</f>
        <v>2018.6779411764708</v>
      </c>
      <c r="H467" s="37"/>
    </row>
    <row r="468" spans="1:8" ht="16.5" x14ac:dyDescent="0.3">
      <c r="A468" s="131" t="str">
        <f>[1]recursos!B139</f>
        <v>LLORADEROS</v>
      </c>
      <c r="B468" s="62"/>
      <c r="C468" s="63"/>
      <c r="D468" s="64" t="s">
        <v>18</v>
      </c>
      <c r="E468" s="41">
        <f>[1]recursos!E139</f>
        <v>73333</v>
      </c>
      <c r="F468" s="66">
        <v>0.2</v>
      </c>
      <c r="G468" s="67">
        <f>E468*F468</f>
        <v>14666.6</v>
      </c>
      <c r="H468" s="37"/>
    </row>
    <row r="469" spans="1:8" ht="16.5" x14ac:dyDescent="0.3">
      <c r="A469" s="61"/>
      <c r="B469" s="62"/>
      <c r="C469" s="63"/>
      <c r="D469" s="64"/>
      <c r="E469" s="65"/>
      <c r="F469" s="66"/>
      <c r="G469" s="67"/>
      <c r="H469" s="37"/>
    </row>
    <row r="470" spans="1:8" ht="16.5" x14ac:dyDescent="0.3">
      <c r="A470" s="61" t="s">
        <v>20</v>
      </c>
      <c r="B470" s="62"/>
      <c r="C470" s="63"/>
      <c r="D470" s="42"/>
      <c r="E470" s="42"/>
      <c r="F470" s="47">
        <v>0.05</v>
      </c>
      <c r="G470" s="75">
        <f>+F470*G465</f>
        <v>4974</v>
      </c>
      <c r="H470" s="37"/>
    </row>
    <row r="471" spans="1:8" ht="17.25" thickBot="1" x14ac:dyDescent="0.35">
      <c r="A471" s="76"/>
      <c r="B471" s="77"/>
      <c r="C471" s="78"/>
      <c r="D471" s="51"/>
      <c r="E471" s="51"/>
      <c r="F471" s="52"/>
      <c r="G471" s="79"/>
      <c r="H471" s="54"/>
    </row>
    <row r="472" spans="1:8" ht="17.25" thickBot="1" x14ac:dyDescent="0.35">
      <c r="A472" s="12"/>
      <c r="B472" s="12"/>
      <c r="C472" s="12"/>
      <c r="D472" s="12"/>
      <c r="E472" s="12"/>
      <c r="F472" s="12"/>
      <c r="G472" s="55" t="s">
        <v>15</v>
      </c>
      <c r="H472" s="56">
        <f>SUM(G465:G471)</f>
        <v>135294.0967647059</v>
      </c>
    </row>
    <row r="473" spans="1:8" ht="17.25" thickBot="1" x14ac:dyDescent="0.35">
      <c r="A473" s="14" t="s">
        <v>21</v>
      </c>
      <c r="B473" s="14"/>
      <c r="C473" s="12"/>
      <c r="D473" s="12"/>
      <c r="E473" s="12"/>
      <c r="F473" s="12"/>
      <c r="G473" s="12"/>
      <c r="H473" s="13"/>
    </row>
    <row r="474" spans="1:8" ht="16.5" x14ac:dyDescent="0.3">
      <c r="A474" s="23" t="s">
        <v>22</v>
      </c>
      <c r="B474" s="25"/>
      <c r="C474" s="26" t="s">
        <v>23</v>
      </c>
      <c r="D474" s="26" t="s">
        <v>24</v>
      </c>
      <c r="E474" s="26" t="s">
        <v>25</v>
      </c>
      <c r="F474" s="26" t="s">
        <v>26</v>
      </c>
      <c r="G474" s="28" t="s">
        <v>11</v>
      </c>
      <c r="H474" s="29"/>
    </row>
    <row r="475" spans="1:8" ht="16.5" x14ac:dyDescent="0.3">
      <c r="A475" s="61" t="str">
        <f>+'[1]APUS BASICOS'!$A$83</f>
        <v>TRITURADO 3/4"</v>
      </c>
      <c r="B475" s="63"/>
      <c r="C475" s="132">
        <v>1</v>
      </c>
      <c r="D475" s="133">
        <v>18.7</v>
      </c>
      <c r="E475" s="133">
        <f>+C475*D475</f>
        <v>18.7</v>
      </c>
      <c r="F475" s="134">
        <v>1900</v>
      </c>
      <c r="G475" s="135">
        <f>E475*F475</f>
        <v>35530</v>
      </c>
      <c r="H475" s="37"/>
    </row>
    <row r="476" spans="1:8" ht="16.5" x14ac:dyDescent="0.3">
      <c r="A476" s="61"/>
      <c r="B476" s="63"/>
      <c r="C476" s="80"/>
      <c r="D476" s="81"/>
      <c r="E476" s="81"/>
      <c r="F476" s="82"/>
      <c r="G476" s="65"/>
      <c r="H476" s="37"/>
    </row>
    <row r="477" spans="1:8" ht="16.5" x14ac:dyDescent="0.3">
      <c r="A477" s="61"/>
      <c r="B477" s="63"/>
      <c r="C477" s="80"/>
      <c r="D477" s="81"/>
      <c r="E477" s="81"/>
      <c r="F477" s="80"/>
      <c r="G477" s="41"/>
      <c r="H477" s="37"/>
    </row>
    <row r="478" spans="1:8" ht="16.5" x14ac:dyDescent="0.3">
      <c r="A478" s="61"/>
      <c r="B478" s="63"/>
      <c r="C478" s="83"/>
      <c r="D478" s="64"/>
      <c r="E478" s="84"/>
      <c r="F478" s="41"/>
      <c r="G478" s="41"/>
      <c r="H478" s="37"/>
    </row>
    <row r="479" spans="1:8" ht="17.25" thickBot="1" x14ac:dyDescent="0.35">
      <c r="A479" s="48"/>
      <c r="B479" s="50"/>
      <c r="C479" s="50"/>
      <c r="D479" s="50"/>
      <c r="E479" s="50"/>
      <c r="F479" s="50"/>
      <c r="G479" s="85"/>
      <c r="H479" s="37"/>
    </row>
    <row r="480" spans="1:8" ht="17.25" thickBot="1" x14ac:dyDescent="0.35">
      <c r="A480" s="12"/>
      <c r="B480" s="12"/>
      <c r="C480" s="12"/>
      <c r="D480" s="12"/>
      <c r="E480" s="12"/>
      <c r="F480" s="12"/>
      <c r="G480" s="55" t="s">
        <v>15</v>
      </c>
      <c r="H480" s="56">
        <f>SUM(G475:G479)</f>
        <v>35530</v>
      </c>
    </row>
    <row r="481" spans="1:8" ht="17.25" thickBot="1" x14ac:dyDescent="0.35">
      <c r="A481" s="14" t="s">
        <v>27</v>
      </c>
      <c r="B481" s="14"/>
      <c r="C481" s="12"/>
      <c r="D481" s="12"/>
      <c r="E481" s="12"/>
      <c r="F481" s="12"/>
      <c r="G481" s="12"/>
      <c r="H481" s="13"/>
    </row>
    <row r="482" spans="1:8" ht="16.5" x14ac:dyDescent="0.3">
      <c r="A482" s="86" t="s">
        <v>28</v>
      </c>
      <c r="B482" s="26"/>
      <c r="C482" s="26" t="s">
        <v>53</v>
      </c>
      <c r="D482" s="26" t="s">
        <v>30</v>
      </c>
      <c r="E482" s="27" t="s">
        <v>39</v>
      </c>
      <c r="F482" s="87" t="s">
        <v>37</v>
      </c>
      <c r="G482" s="60" t="s">
        <v>11</v>
      </c>
      <c r="H482" s="29"/>
    </row>
    <row r="483" spans="1:8" ht="16.5" x14ac:dyDescent="0.3">
      <c r="A483" s="61" t="str">
        <f>'[1]MANO DE OBRA'!C20</f>
        <v>CUADRILLA DE CONSTRUCCIÓN 1X4</v>
      </c>
      <c r="B483" s="63"/>
      <c r="C483" s="105">
        <f>'[1]MANO DE OBRA'!I20</f>
        <v>260975</v>
      </c>
      <c r="D483" s="89">
        <v>0.89229999999999998</v>
      </c>
      <c r="E483" s="65">
        <f>(100%+D483)*C483</f>
        <v>493842.99250000005</v>
      </c>
      <c r="F483" s="41">
        <v>3.6</v>
      </c>
      <c r="G483" s="36">
        <f>E483/F483</f>
        <v>137178.6090277778</v>
      </c>
      <c r="H483" s="37"/>
    </row>
    <row r="484" spans="1:8" ht="16.5" x14ac:dyDescent="0.3">
      <c r="A484" s="61"/>
      <c r="B484" s="63"/>
      <c r="C484" s="105"/>
      <c r="D484" s="89"/>
      <c r="E484" s="65"/>
      <c r="F484" s="41"/>
      <c r="G484" s="36"/>
      <c r="H484" s="37"/>
    </row>
    <row r="485" spans="1:8" ht="16.5" x14ac:dyDescent="0.3">
      <c r="A485" s="61"/>
      <c r="B485" s="63"/>
      <c r="C485" s="114"/>
      <c r="D485" s="64"/>
      <c r="E485" s="114"/>
      <c r="F485" s="41"/>
      <c r="G485" s="75"/>
      <c r="H485" s="37"/>
    </row>
    <row r="486" spans="1:8" ht="16.5" x14ac:dyDescent="0.3">
      <c r="A486" s="61"/>
      <c r="B486" s="63"/>
      <c r="C486" s="114"/>
      <c r="D486" s="64"/>
      <c r="E486" s="114"/>
      <c r="F486" s="41"/>
      <c r="G486" s="75"/>
      <c r="H486" s="37"/>
    </row>
    <row r="487" spans="1:8" ht="17.25" thickBot="1" x14ac:dyDescent="0.35">
      <c r="A487" s="76"/>
      <c r="B487" s="78"/>
      <c r="C487" s="78"/>
      <c r="D487" s="78"/>
      <c r="E487" s="78"/>
      <c r="F487" s="78"/>
      <c r="G487" s="77"/>
      <c r="H487" s="54"/>
    </row>
    <row r="488" spans="1:8" ht="17.25" thickBot="1" x14ac:dyDescent="0.35">
      <c r="A488" s="12"/>
      <c r="B488" s="12"/>
      <c r="C488" s="12"/>
      <c r="D488" s="12"/>
      <c r="E488" s="12"/>
      <c r="F488" s="12"/>
      <c r="G488" s="55" t="s">
        <v>15</v>
      </c>
      <c r="H488" s="56">
        <f>SUM(G483:G487)</f>
        <v>137178.6090277778</v>
      </c>
    </row>
    <row r="489" spans="1:8" ht="17.25" thickBot="1" x14ac:dyDescent="0.35">
      <c r="A489" s="12"/>
      <c r="B489" s="12"/>
      <c r="C489" s="12"/>
      <c r="D489" s="12"/>
      <c r="E489" s="12"/>
      <c r="F489" s="12"/>
      <c r="G489" s="91"/>
      <c r="H489" s="13"/>
    </row>
    <row r="490" spans="1:8" ht="17.25" thickBot="1" x14ac:dyDescent="0.35">
      <c r="A490" s="12"/>
      <c r="B490" s="12"/>
      <c r="C490" s="12"/>
      <c r="D490" s="12"/>
      <c r="E490" s="92" t="s">
        <v>31</v>
      </c>
      <c r="F490" s="93"/>
      <c r="G490" s="93"/>
      <c r="H490" s="170">
        <f>ROUND((H462+H472+H480+H488),0)</f>
        <v>343441</v>
      </c>
    </row>
    <row r="491" spans="1:8" ht="16.5" x14ac:dyDescent="0.3">
      <c r="A491" s="207"/>
      <c r="B491" s="208"/>
      <c r="C491" s="208"/>
      <c r="D491" s="12"/>
      <c r="E491" s="92"/>
      <c r="F491" s="93"/>
      <c r="G491" s="93"/>
      <c r="H491" s="95"/>
    </row>
    <row r="492" spans="1:8" ht="16.5" x14ac:dyDescent="0.3">
      <c r="A492" s="15"/>
      <c r="B492" s="12"/>
      <c r="C492" s="12"/>
      <c r="D492" s="12"/>
      <c r="E492" s="92"/>
      <c r="F492" s="93"/>
      <c r="G492" s="93"/>
      <c r="H492" s="95"/>
    </row>
    <row r="493" spans="1:8" ht="17.25" thickBot="1" x14ac:dyDescent="0.35">
      <c r="A493" s="15"/>
      <c r="B493" s="12"/>
      <c r="C493" s="12"/>
      <c r="D493" s="12"/>
      <c r="E493" s="92"/>
      <c r="F493" s="93"/>
      <c r="G493" s="93"/>
      <c r="H493" s="95"/>
    </row>
    <row r="494" spans="1:8" x14ac:dyDescent="0.2">
      <c r="A494" s="5" t="s">
        <v>1</v>
      </c>
      <c r="B494" s="6"/>
      <c r="C494" s="6"/>
      <c r="D494" s="6"/>
      <c r="E494" s="6"/>
      <c r="F494" s="6"/>
      <c r="G494" s="6"/>
      <c r="H494" s="7"/>
    </row>
    <row r="495" spans="1:8" ht="15" thickBot="1" x14ac:dyDescent="0.25">
      <c r="A495" s="8"/>
      <c r="B495" s="9"/>
      <c r="C495" s="9"/>
      <c r="D495" s="9"/>
      <c r="E495" s="9"/>
      <c r="F495" s="9"/>
      <c r="G495" s="9"/>
      <c r="H495" s="10"/>
    </row>
    <row r="496" spans="1:8" ht="16.5" x14ac:dyDescent="0.3">
      <c r="A496" s="15"/>
      <c r="B496" s="12"/>
      <c r="C496" s="12"/>
      <c r="D496" s="12"/>
      <c r="E496" s="92"/>
      <c r="F496" s="93"/>
      <c r="G496" s="93"/>
      <c r="H496" s="95"/>
    </row>
    <row r="497" spans="1:8" ht="16.5" x14ac:dyDescent="0.3">
      <c r="A497" s="11"/>
      <c r="B497" s="14"/>
      <c r="C497" s="12"/>
      <c r="D497" s="15"/>
      <c r="E497" s="14"/>
      <c r="F497" s="15"/>
      <c r="G497" s="14"/>
      <c r="H497" s="13"/>
    </row>
    <row r="498" spans="1:8" ht="15.75" x14ac:dyDescent="0.2">
      <c r="A498" s="16" t="s">
        <v>2</v>
      </c>
      <c r="B498" s="107" t="str">
        <f>'[1]PRESUPUESTO OFICIAL (Entidad)'!G83</f>
        <v xml:space="preserve">Cinta PVC V-22 </v>
      </c>
      <c r="C498" s="108"/>
      <c r="D498" s="108"/>
      <c r="E498" s="108"/>
      <c r="F498" s="108"/>
      <c r="G498" s="19" t="s">
        <v>3</v>
      </c>
      <c r="H498" s="20" t="s">
        <v>171</v>
      </c>
    </row>
    <row r="499" spans="1:8" ht="16.5" x14ac:dyDescent="0.3">
      <c r="A499" s="11"/>
      <c r="B499" s="108"/>
      <c r="C499" s="108"/>
      <c r="D499" s="108"/>
      <c r="E499" s="108"/>
      <c r="F499" s="108"/>
      <c r="G499" s="19" t="s">
        <v>4</v>
      </c>
      <c r="H499" s="20" t="s">
        <v>5</v>
      </c>
    </row>
    <row r="500" spans="1:8" ht="16.5" x14ac:dyDescent="0.3">
      <c r="A500" s="15"/>
      <c r="B500" s="12"/>
      <c r="C500" s="12"/>
      <c r="D500" s="12"/>
      <c r="E500" s="92"/>
      <c r="F500" s="93"/>
      <c r="G500" s="93"/>
      <c r="H500" s="95"/>
    </row>
    <row r="501" spans="1:8" ht="16.5" x14ac:dyDescent="0.3">
      <c r="A501" s="15"/>
      <c r="B501" s="12"/>
      <c r="C501" s="12"/>
      <c r="D501" s="12"/>
      <c r="E501" s="92"/>
      <c r="F501" s="93"/>
      <c r="G501" s="93"/>
      <c r="H501" s="95"/>
    </row>
    <row r="502" spans="1:8" ht="17.25" thickBot="1" x14ac:dyDescent="0.35">
      <c r="A502" s="14" t="s">
        <v>6</v>
      </c>
      <c r="B502" s="14"/>
      <c r="C502" s="12"/>
      <c r="D502" s="12"/>
      <c r="E502" s="12"/>
      <c r="F502" s="12"/>
      <c r="G502" s="12"/>
      <c r="H502" s="13"/>
    </row>
    <row r="503" spans="1:8" ht="16.5" x14ac:dyDescent="0.3">
      <c r="A503" s="23" t="s">
        <v>7</v>
      </c>
      <c r="B503" s="24"/>
      <c r="C503" s="25"/>
      <c r="D503" s="26" t="s">
        <v>36</v>
      </c>
      <c r="E503" s="27" t="s">
        <v>9</v>
      </c>
      <c r="F503" s="26" t="s">
        <v>37</v>
      </c>
      <c r="G503" s="28" t="s">
        <v>11</v>
      </c>
      <c r="H503" s="29"/>
    </row>
    <row r="504" spans="1:8" ht="16.5" x14ac:dyDescent="0.3">
      <c r="A504" s="30" t="str">
        <f>+[1]recursos!B44</f>
        <v>MAQUINA DE TERMUFUSION PARA UNIR CINTA PVC</v>
      </c>
      <c r="B504" s="31"/>
      <c r="C504" s="32"/>
      <c r="D504" s="69" t="s">
        <v>172</v>
      </c>
      <c r="E504" s="34">
        <f>+[1]recursos!E44</f>
        <v>150000</v>
      </c>
      <c r="F504" s="41">
        <v>20</v>
      </c>
      <c r="G504" s="36">
        <f>+E504/F504</f>
        <v>7500</v>
      </c>
      <c r="H504" s="37"/>
    </row>
    <row r="505" spans="1:8" ht="16.5" x14ac:dyDescent="0.3">
      <c r="A505" s="38"/>
      <c r="B505" s="39"/>
      <c r="C505" s="40"/>
      <c r="D505" s="69"/>
      <c r="E505" s="34"/>
      <c r="F505" s="41"/>
      <c r="G505" s="36"/>
      <c r="H505" s="37"/>
    </row>
    <row r="506" spans="1:8" ht="16.5" x14ac:dyDescent="0.3">
      <c r="A506" s="38"/>
      <c r="B506" s="39"/>
      <c r="C506" s="40"/>
      <c r="D506" s="69"/>
      <c r="E506" s="42"/>
      <c r="F506" s="41"/>
      <c r="G506" s="43"/>
      <c r="H506" s="37"/>
    </row>
    <row r="507" spans="1:8" ht="16.5" x14ac:dyDescent="0.3">
      <c r="A507" s="38"/>
      <c r="B507" s="39"/>
      <c r="C507" s="40"/>
      <c r="D507" s="69"/>
      <c r="E507" s="42"/>
      <c r="F507" s="41"/>
      <c r="G507" s="43"/>
      <c r="H507" s="37"/>
    </row>
    <row r="508" spans="1:8" ht="16.5" x14ac:dyDescent="0.3">
      <c r="A508" s="38"/>
      <c r="B508" s="39"/>
      <c r="C508" s="40"/>
      <c r="D508" s="69"/>
      <c r="E508" s="42"/>
      <c r="F508" s="41"/>
      <c r="G508" s="43"/>
      <c r="H508" s="37"/>
    </row>
    <row r="509" spans="1:8" ht="16.5" x14ac:dyDescent="0.3">
      <c r="A509" s="44" t="s">
        <v>14</v>
      </c>
      <c r="B509" s="45"/>
      <c r="C509" s="46"/>
      <c r="D509" s="69"/>
      <c r="E509" s="42"/>
      <c r="F509" s="47">
        <v>0.1</v>
      </c>
      <c r="G509" s="43">
        <f>F509*H537</f>
        <v>1870.6173958333338</v>
      </c>
      <c r="H509" s="37"/>
    </row>
    <row r="510" spans="1:8" ht="17.25" thickBot="1" x14ac:dyDescent="0.35">
      <c r="A510" s="48"/>
      <c r="B510" s="49"/>
      <c r="C510" s="50"/>
      <c r="D510" s="130"/>
      <c r="E510" s="51"/>
      <c r="F510" s="52"/>
      <c r="G510" s="53"/>
      <c r="H510" s="54"/>
    </row>
    <row r="511" spans="1:8" ht="17.25" thickBot="1" x14ac:dyDescent="0.35">
      <c r="A511" s="12"/>
      <c r="B511" s="12"/>
      <c r="C511" s="12"/>
      <c r="D511" s="12"/>
      <c r="E511" s="12"/>
      <c r="F511" s="12"/>
      <c r="G511" s="55" t="s">
        <v>15</v>
      </c>
      <c r="H511" s="56">
        <f>SUM(G504:G510)</f>
        <v>9370.6173958333347</v>
      </c>
    </row>
    <row r="512" spans="1:8" ht="17.25" thickBot="1" x14ac:dyDescent="0.35">
      <c r="A512" s="14" t="s">
        <v>16</v>
      </c>
      <c r="B512" s="14"/>
      <c r="C512" s="12"/>
      <c r="D512" s="12"/>
      <c r="E512" s="12"/>
      <c r="F512" s="12"/>
      <c r="G512" s="12"/>
      <c r="H512" s="13"/>
    </row>
    <row r="513" spans="1:8" ht="16.5" x14ac:dyDescent="0.3">
      <c r="A513" s="57" t="s">
        <v>7</v>
      </c>
      <c r="B513" s="58"/>
      <c r="C513" s="59"/>
      <c r="D513" s="26" t="s">
        <v>8</v>
      </c>
      <c r="E513" s="26" t="s">
        <v>17</v>
      </c>
      <c r="F513" s="26" t="s">
        <v>10</v>
      </c>
      <c r="G513" s="60" t="s">
        <v>11</v>
      </c>
      <c r="H513" s="29"/>
    </row>
    <row r="514" spans="1:8" ht="16.5" x14ac:dyDescent="0.3">
      <c r="A514" s="30" t="str">
        <f>+[1]recursos!B140</f>
        <v xml:space="preserve">CINTA PVC V-22 </v>
      </c>
      <c r="B514" s="62"/>
      <c r="C514" s="63"/>
      <c r="D514" s="64" t="s">
        <v>55</v>
      </c>
      <c r="E514" s="65">
        <f>+[1]recursos!E140</f>
        <v>101326.86</v>
      </c>
      <c r="F514" s="66">
        <v>1</v>
      </c>
      <c r="G514" s="67">
        <f>E514*F514</f>
        <v>101326.86</v>
      </c>
      <c r="H514" s="37"/>
    </row>
    <row r="515" spans="1:8" ht="16.5" x14ac:dyDescent="0.3">
      <c r="A515" s="61"/>
      <c r="B515" s="62"/>
      <c r="C515" s="63"/>
      <c r="D515" s="64"/>
      <c r="E515" s="65"/>
      <c r="F515" s="66"/>
      <c r="G515" s="67"/>
      <c r="H515" s="37"/>
    </row>
    <row r="516" spans="1:8" ht="16.5" x14ac:dyDescent="0.3">
      <c r="A516" s="61"/>
      <c r="B516" s="62"/>
      <c r="C516" s="63"/>
      <c r="D516" s="64"/>
      <c r="E516" s="65"/>
      <c r="F516" s="66"/>
      <c r="G516" s="67"/>
      <c r="H516" s="37"/>
    </row>
    <row r="517" spans="1:8" ht="16.5" x14ac:dyDescent="0.3">
      <c r="A517" s="61"/>
      <c r="B517" s="62"/>
      <c r="C517" s="63"/>
      <c r="D517" s="64"/>
      <c r="E517" s="65"/>
      <c r="F517" s="66"/>
      <c r="G517" s="67"/>
      <c r="H517" s="37"/>
    </row>
    <row r="518" spans="1:8" ht="16.5" x14ac:dyDescent="0.3">
      <c r="A518" s="61"/>
      <c r="B518" s="62"/>
      <c r="C518" s="63"/>
      <c r="D518" s="64"/>
      <c r="E518" s="65"/>
      <c r="F518" s="66"/>
      <c r="G518" s="67"/>
      <c r="H518" s="37"/>
    </row>
    <row r="519" spans="1:8" ht="16.5" x14ac:dyDescent="0.3">
      <c r="A519" s="61" t="s">
        <v>20</v>
      </c>
      <c r="B519" s="62"/>
      <c r="C519" s="63"/>
      <c r="D519" s="42"/>
      <c r="E519" s="42"/>
      <c r="F519" s="47">
        <v>0.05</v>
      </c>
      <c r="G519" s="75">
        <f>+F519*G514</f>
        <v>5066.3430000000008</v>
      </c>
      <c r="H519" s="37"/>
    </row>
    <row r="520" spans="1:8" ht="17.25" thickBot="1" x14ac:dyDescent="0.35">
      <c r="A520" s="76"/>
      <c r="B520" s="77"/>
      <c r="C520" s="78"/>
      <c r="D520" s="51"/>
      <c r="E520" s="51"/>
      <c r="F520" s="52"/>
      <c r="G520" s="79"/>
      <c r="H520" s="54"/>
    </row>
    <row r="521" spans="1:8" ht="17.25" thickBot="1" x14ac:dyDescent="0.35">
      <c r="A521" s="12"/>
      <c r="B521" s="12"/>
      <c r="C521" s="12"/>
      <c r="D521" s="12"/>
      <c r="E521" s="12"/>
      <c r="F521" s="12"/>
      <c r="G521" s="55" t="s">
        <v>15</v>
      </c>
      <c r="H521" s="56">
        <f>SUM(G514:G520)</f>
        <v>106393.20300000001</v>
      </c>
    </row>
    <row r="522" spans="1:8" ht="17.25" thickBot="1" x14ac:dyDescent="0.35">
      <c r="A522" s="14" t="s">
        <v>21</v>
      </c>
      <c r="B522" s="14"/>
      <c r="C522" s="12"/>
      <c r="D522" s="12"/>
      <c r="E522" s="12"/>
      <c r="F522" s="12"/>
      <c r="G522" s="12"/>
      <c r="H522" s="13"/>
    </row>
    <row r="523" spans="1:8" ht="16.5" x14ac:dyDescent="0.3">
      <c r="A523" s="23" t="s">
        <v>22</v>
      </c>
      <c r="B523" s="25"/>
      <c r="C523" s="26" t="s">
        <v>23</v>
      </c>
      <c r="D523" s="26" t="s">
        <v>24</v>
      </c>
      <c r="E523" s="26" t="s">
        <v>25</v>
      </c>
      <c r="F523" s="26" t="s">
        <v>26</v>
      </c>
      <c r="G523" s="28" t="s">
        <v>11</v>
      </c>
      <c r="H523" s="29"/>
    </row>
    <row r="524" spans="1:8" ht="16.5" x14ac:dyDescent="0.3">
      <c r="A524" s="61"/>
      <c r="B524" s="63"/>
      <c r="C524" s="132"/>
      <c r="D524" s="133"/>
      <c r="E524" s="133"/>
      <c r="F524" s="134"/>
      <c r="G524" s="135"/>
      <c r="H524" s="37"/>
    </row>
    <row r="525" spans="1:8" ht="16.5" x14ac:dyDescent="0.3">
      <c r="A525" s="61"/>
      <c r="B525" s="63"/>
      <c r="C525" s="80"/>
      <c r="D525" s="81"/>
      <c r="E525" s="81"/>
      <c r="F525" s="82"/>
      <c r="G525" s="65"/>
      <c r="H525" s="37"/>
    </row>
    <row r="526" spans="1:8" ht="16.5" x14ac:dyDescent="0.3">
      <c r="A526" s="61"/>
      <c r="B526" s="63"/>
      <c r="C526" s="80"/>
      <c r="D526" s="81"/>
      <c r="E526" s="81"/>
      <c r="F526" s="80"/>
      <c r="G526" s="41"/>
      <c r="H526" s="37"/>
    </row>
    <row r="527" spans="1:8" ht="16.5" x14ac:dyDescent="0.3">
      <c r="A527" s="61"/>
      <c r="B527" s="63"/>
      <c r="C527" s="83"/>
      <c r="D527" s="64"/>
      <c r="E527" s="84"/>
      <c r="F527" s="41"/>
      <c r="G527" s="41"/>
      <c r="H527" s="37"/>
    </row>
    <row r="528" spans="1:8" ht="17.25" thickBot="1" x14ac:dyDescent="0.35">
      <c r="A528" s="48"/>
      <c r="B528" s="50"/>
      <c r="C528" s="50"/>
      <c r="D528" s="50"/>
      <c r="E528" s="50"/>
      <c r="F528" s="50"/>
      <c r="G528" s="85"/>
      <c r="H528" s="37"/>
    </row>
    <row r="529" spans="1:8" ht="17.25" thickBot="1" x14ac:dyDescent="0.35">
      <c r="A529" s="12"/>
      <c r="B529" s="12"/>
      <c r="C529" s="12"/>
      <c r="D529" s="12"/>
      <c r="E529" s="12"/>
      <c r="F529" s="12"/>
      <c r="G529" s="55" t="s">
        <v>15</v>
      </c>
      <c r="H529" s="56">
        <f>SUM(G524:G528)</f>
        <v>0</v>
      </c>
    </row>
    <row r="530" spans="1:8" ht="17.25" thickBot="1" x14ac:dyDescent="0.35">
      <c r="A530" s="14" t="s">
        <v>27</v>
      </c>
      <c r="B530" s="14"/>
      <c r="C530" s="12"/>
      <c r="D530" s="12"/>
      <c r="E530" s="12"/>
      <c r="F530" s="12"/>
      <c r="G530" s="12"/>
      <c r="H530" s="13"/>
    </row>
    <row r="531" spans="1:8" ht="16.5" x14ac:dyDescent="0.3">
      <c r="A531" s="86" t="s">
        <v>28</v>
      </c>
      <c r="B531" s="26"/>
      <c r="C531" s="26" t="s">
        <v>53</v>
      </c>
      <c r="D531" s="26" t="s">
        <v>30</v>
      </c>
      <c r="E531" s="27" t="s">
        <v>39</v>
      </c>
      <c r="F531" s="87" t="s">
        <v>37</v>
      </c>
      <c r="G531" s="60" t="s">
        <v>11</v>
      </c>
      <c r="H531" s="29"/>
    </row>
    <row r="532" spans="1:8" ht="16.5" x14ac:dyDescent="0.3">
      <c r="A532" s="61" t="str">
        <f>'[1]MANO DE OBRA'!C17</f>
        <v>CUADRILLA DE CONSTRUCCIÓN 1X1</v>
      </c>
      <c r="B532" s="63"/>
      <c r="C532" s="105">
        <f>'[1]MANO DE OBRA'!I17</f>
        <v>118625</v>
      </c>
      <c r="D532" s="89">
        <v>0.89229999999999998</v>
      </c>
      <c r="E532" s="65">
        <f>(100%+D532)*C532</f>
        <v>224474.08750000002</v>
      </c>
      <c r="F532" s="41">
        <v>12</v>
      </c>
      <c r="G532" s="36">
        <f>E532/F532</f>
        <v>18706.173958333336</v>
      </c>
      <c r="H532" s="37"/>
    </row>
    <row r="533" spans="1:8" ht="16.5" x14ac:dyDescent="0.3">
      <c r="A533" s="61"/>
      <c r="B533" s="63"/>
      <c r="C533" s="105"/>
      <c r="D533" s="89"/>
      <c r="E533" s="65"/>
      <c r="F533" s="41"/>
      <c r="G533" s="36"/>
      <c r="H533" s="37"/>
    </row>
    <row r="534" spans="1:8" ht="16.5" x14ac:dyDescent="0.3">
      <c r="A534" s="61"/>
      <c r="B534" s="63"/>
      <c r="C534" s="114"/>
      <c r="D534" s="64"/>
      <c r="E534" s="114"/>
      <c r="F534" s="41"/>
      <c r="G534" s="75"/>
      <c r="H534" s="37"/>
    </row>
    <row r="535" spans="1:8" ht="16.5" x14ac:dyDescent="0.3">
      <c r="A535" s="61"/>
      <c r="B535" s="63"/>
      <c r="C535" s="114"/>
      <c r="D535" s="64"/>
      <c r="E535" s="114"/>
      <c r="F535" s="41"/>
      <c r="G535" s="75"/>
      <c r="H535" s="37"/>
    </row>
    <row r="536" spans="1:8" ht="17.25" thickBot="1" x14ac:dyDescent="0.35">
      <c r="A536" s="76"/>
      <c r="B536" s="78"/>
      <c r="C536" s="78"/>
      <c r="D536" s="78"/>
      <c r="E536" s="78"/>
      <c r="F536" s="78"/>
      <c r="G536" s="77"/>
      <c r="H536" s="54"/>
    </row>
    <row r="537" spans="1:8" ht="17.25" thickBot="1" x14ac:dyDescent="0.35">
      <c r="A537" s="12"/>
      <c r="B537" s="12"/>
      <c r="C537" s="12"/>
      <c r="D537" s="12"/>
      <c r="E537" s="12"/>
      <c r="F537" s="12"/>
      <c r="G537" s="55" t="s">
        <v>15</v>
      </c>
      <c r="H537" s="56">
        <f>SUM(G532:G536)</f>
        <v>18706.173958333336</v>
      </c>
    </row>
    <row r="538" spans="1:8" ht="17.25" thickBot="1" x14ac:dyDescent="0.35">
      <c r="A538" s="12"/>
      <c r="B538" s="12"/>
      <c r="C538" s="12"/>
      <c r="D538" s="12"/>
      <c r="E538" s="12"/>
      <c r="F538" s="12"/>
      <c r="G538" s="91"/>
      <c r="H538" s="13"/>
    </row>
    <row r="539" spans="1:8" ht="17.25" thickBot="1" x14ac:dyDescent="0.35">
      <c r="A539" s="12"/>
      <c r="B539" s="12"/>
      <c r="C539" s="12"/>
      <c r="D539" s="12"/>
      <c r="E539" s="92" t="s">
        <v>31</v>
      </c>
      <c r="F539" s="93"/>
      <c r="G539" s="93"/>
      <c r="H539" s="170">
        <f>ROUND((H511+H521+H529+H537),0)</f>
        <v>134470</v>
      </c>
    </row>
    <row r="540" spans="1:8" ht="16.5" x14ac:dyDescent="0.3">
      <c r="A540" s="12"/>
      <c r="B540" s="12"/>
      <c r="C540" s="12"/>
      <c r="D540" s="12"/>
      <c r="E540" s="92"/>
      <c r="F540" s="93"/>
      <c r="G540" s="93"/>
      <c r="H540" s="95"/>
    </row>
    <row r="541" spans="1:8" ht="16.5" x14ac:dyDescent="0.3">
      <c r="A541" s="12"/>
      <c r="B541" s="12"/>
      <c r="C541" s="12"/>
      <c r="D541" s="12"/>
      <c r="E541" s="92"/>
      <c r="F541" s="93"/>
      <c r="G541" s="93"/>
      <c r="H541" s="95"/>
    </row>
    <row r="542" spans="1:8" ht="16.5" x14ac:dyDescent="0.3">
      <c r="A542" s="12"/>
      <c r="B542" s="12"/>
      <c r="C542" s="12"/>
      <c r="D542" s="12"/>
      <c r="E542" s="92"/>
      <c r="F542" s="93"/>
      <c r="G542" s="93"/>
      <c r="H542" s="95"/>
    </row>
    <row r="543" spans="1:8" ht="16.5" x14ac:dyDescent="0.3">
      <c r="A543" s="12"/>
      <c r="B543" s="12"/>
      <c r="C543" s="12"/>
      <c r="D543" s="12"/>
      <c r="E543" s="92"/>
      <c r="F543" s="93"/>
      <c r="G543" s="93"/>
      <c r="H543" s="95"/>
    </row>
    <row r="544" spans="1:8" ht="16.5" x14ac:dyDescent="0.3">
      <c r="A544" s="12"/>
      <c r="B544" s="12"/>
      <c r="C544" s="12"/>
      <c r="D544" s="12"/>
      <c r="E544" s="92"/>
      <c r="F544" s="93"/>
      <c r="G544" s="93"/>
      <c r="H544" s="95"/>
    </row>
    <row r="545" spans="1:8" ht="17.25" thickBot="1" x14ac:dyDescent="0.35">
      <c r="A545" s="15"/>
      <c r="B545" s="12"/>
      <c r="C545" s="12"/>
      <c r="D545" s="12"/>
      <c r="E545" s="92"/>
      <c r="F545" s="93"/>
      <c r="G545" s="93"/>
      <c r="H545" s="95"/>
    </row>
    <row r="546" spans="1:8" x14ac:dyDescent="0.2">
      <c r="A546" s="5" t="s">
        <v>1</v>
      </c>
      <c r="B546" s="6"/>
      <c r="C546" s="6"/>
      <c r="D546" s="6"/>
      <c r="E546" s="6"/>
      <c r="F546" s="6"/>
      <c r="G546" s="6"/>
      <c r="H546" s="7"/>
    </row>
    <row r="547" spans="1:8" ht="15" thickBot="1" x14ac:dyDescent="0.25">
      <c r="A547" s="8"/>
      <c r="B547" s="9"/>
      <c r="C547" s="9"/>
      <c r="D547" s="9"/>
      <c r="E547" s="9"/>
      <c r="F547" s="9"/>
      <c r="G547" s="9"/>
      <c r="H547" s="10"/>
    </row>
    <row r="548" spans="1:8" ht="16.5" x14ac:dyDescent="0.3">
      <c r="A548" s="11"/>
      <c r="B548" s="12"/>
      <c r="C548" s="12"/>
      <c r="D548" s="12"/>
      <c r="E548" s="12"/>
      <c r="F548" s="12"/>
      <c r="G548" s="12"/>
      <c r="H548" s="13"/>
    </row>
    <row r="549" spans="1:8" ht="16.5" x14ac:dyDescent="0.3">
      <c r="A549" s="11"/>
      <c r="B549" s="14"/>
      <c r="C549" s="12"/>
      <c r="D549" s="15"/>
      <c r="E549" s="14"/>
      <c r="F549" s="15"/>
      <c r="G549" s="14"/>
      <c r="H549" s="13"/>
    </row>
    <row r="550" spans="1:8" ht="15.75" x14ac:dyDescent="0.2">
      <c r="A550" s="16" t="s">
        <v>43</v>
      </c>
      <c r="B550" s="107" t="str">
        <f>'[1]PRESUPUESTO OFICIAL (Entidad)'!G84</f>
        <v>Retiro de material sobrante</v>
      </c>
      <c r="C550" s="108"/>
      <c r="D550" s="108"/>
      <c r="E550" s="108"/>
      <c r="F550" s="108"/>
      <c r="G550" s="99" t="s">
        <v>3</v>
      </c>
      <c r="H550" s="20" t="s">
        <v>173</v>
      </c>
    </row>
    <row r="551" spans="1:8" ht="16.5" x14ac:dyDescent="0.3">
      <c r="A551" s="11"/>
      <c r="B551" s="108"/>
      <c r="C551" s="108"/>
      <c r="D551" s="108"/>
      <c r="E551" s="108"/>
      <c r="F551" s="108"/>
      <c r="G551" s="99" t="s">
        <v>4</v>
      </c>
      <c r="H551" s="20" t="s">
        <v>33</v>
      </c>
    </row>
    <row r="552" spans="1:8" ht="16.5" x14ac:dyDescent="0.3">
      <c r="A552" s="11"/>
      <c r="B552" s="112"/>
      <c r="C552" s="112"/>
      <c r="D552" s="112"/>
      <c r="E552" s="112"/>
      <c r="F552" s="112"/>
      <c r="G552" s="14"/>
      <c r="H552" s="22"/>
    </row>
    <row r="553" spans="1:8" ht="16.5" x14ac:dyDescent="0.3">
      <c r="A553" s="11"/>
      <c r="B553" s="112"/>
      <c r="C553" s="112"/>
      <c r="D553" s="112"/>
      <c r="E553" s="112"/>
      <c r="F553" s="112"/>
      <c r="G553" s="14"/>
      <c r="H553" s="22"/>
    </row>
    <row r="554" spans="1:8" ht="16.5" x14ac:dyDescent="0.3">
      <c r="A554" s="14"/>
      <c r="B554" s="14"/>
      <c r="C554" s="12"/>
      <c r="D554" s="14"/>
      <c r="E554" s="14"/>
      <c r="F554" s="14"/>
      <c r="G554" s="14"/>
      <c r="H554" s="13"/>
    </row>
    <row r="555" spans="1:8" ht="17.25" thickBot="1" x14ac:dyDescent="0.35">
      <c r="A555" s="14" t="s">
        <v>6</v>
      </c>
      <c r="B555" s="14"/>
      <c r="C555" s="12"/>
      <c r="D555" s="12"/>
      <c r="E555" s="12"/>
      <c r="F555" s="12"/>
      <c r="G555" s="12"/>
      <c r="H555" s="13"/>
    </row>
    <row r="556" spans="1:8" ht="16.5" x14ac:dyDescent="0.3">
      <c r="A556" s="23" t="s">
        <v>7</v>
      </c>
      <c r="B556" s="24"/>
      <c r="C556" s="25"/>
      <c r="D556" s="26" t="s">
        <v>36</v>
      </c>
      <c r="E556" s="27" t="s">
        <v>44</v>
      </c>
      <c r="F556" s="26" t="s">
        <v>37</v>
      </c>
      <c r="G556" s="28" t="s">
        <v>11</v>
      </c>
      <c r="H556" s="29"/>
    </row>
    <row r="557" spans="1:8" ht="16.5" x14ac:dyDescent="0.3">
      <c r="A557" s="30" t="str">
        <f>[1]recursos!B10</f>
        <v>VOLQUETA 6 M3</v>
      </c>
      <c r="B557" s="31"/>
      <c r="C557" s="32"/>
      <c r="D557" s="33" t="s">
        <v>158</v>
      </c>
      <c r="E557" s="34">
        <f>[1]recursos!E10</f>
        <v>180000</v>
      </c>
      <c r="F557" s="80">
        <v>0.19</v>
      </c>
      <c r="G557" s="36">
        <f>+E557*F557</f>
        <v>34200</v>
      </c>
      <c r="H557" s="37"/>
    </row>
    <row r="558" spans="1:8" ht="16.5" x14ac:dyDescent="0.3">
      <c r="A558" s="38"/>
      <c r="B558" s="39"/>
      <c r="C558" s="40"/>
      <c r="D558" s="33"/>
      <c r="E558" s="34"/>
      <c r="F558" s="41"/>
      <c r="G558" s="36"/>
      <c r="H558" s="37"/>
    </row>
    <row r="559" spans="1:8" ht="16.5" x14ac:dyDescent="0.3">
      <c r="A559" s="113"/>
      <c r="B559" s="39"/>
      <c r="C559" s="40"/>
      <c r="D559" s="42"/>
      <c r="E559" s="42"/>
      <c r="F559" s="41"/>
      <c r="G559" s="43"/>
      <c r="H559" s="37"/>
    </row>
    <row r="560" spans="1:8" ht="16.5" x14ac:dyDescent="0.3">
      <c r="A560" s="113"/>
      <c r="B560" s="39"/>
      <c r="C560" s="40"/>
      <c r="D560" s="42"/>
      <c r="E560" s="42"/>
      <c r="F560" s="41"/>
      <c r="G560" s="43"/>
      <c r="H560" s="37"/>
    </row>
    <row r="561" spans="1:8" ht="16.5" x14ac:dyDescent="0.3">
      <c r="A561" s="113"/>
      <c r="B561" s="39"/>
      <c r="C561" s="40"/>
      <c r="D561" s="42"/>
      <c r="E561" s="42"/>
      <c r="F561" s="41"/>
      <c r="G561" s="43"/>
      <c r="H561" s="37"/>
    </row>
    <row r="562" spans="1:8" ht="16.5" x14ac:dyDescent="0.3">
      <c r="A562" s="44" t="s">
        <v>14</v>
      </c>
      <c r="B562" s="45"/>
      <c r="C562" s="46"/>
      <c r="D562" s="42"/>
      <c r="E562" s="42"/>
      <c r="F562" s="47"/>
      <c r="G562" s="43"/>
      <c r="H562" s="37"/>
    </row>
    <row r="563" spans="1:8" ht="17.25" thickBot="1" x14ac:dyDescent="0.35">
      <c r="A563" s="48"/>
      <c r="B563" s="49"/>
      <c r="C563" s="50"/>
      <c r="D563" s="51"/>
      <c r="E563" s="51"/>
      <c r="F563" s="52"/>
      <c r="G563" s="53"/>
      <c r="H563" s="54"/>
    </row>
    <row r="564" spans="1:8" ht="17.25" thickBot="1" x14ac:dyDescent="0.35">
      <c r="A564" s="12"/>
      <c r="B564" s="12"/>
      <c r="C564" s="12"/>
      <c r="D564" s="12"/>
      <c r="E564" s="12"/>
      <c r="F564" s="12"/>
      <c r="G564" s="55" t="s">
        <v>15</v>
      </c>
      <c r="H564" s="56">
        <f>SUM(G557:G563)</f>
        <v>34200</v>
      </c>
    </row>
    <row r="565" spans="1:8" ht="17.25" thickBot="1" x14ac:dyDescent="0.35">
      <c r="A565" s="14" t="s">
        <v>16</v>
      </c>
      <c r="B565" s="14"/>
      <c r="C565" s="12"/>
      <c r="D565" s="12"/>
      <c r="E565" s="12"/>
      <c r="F565" s="12"/>
      <c r="G565" s="12"/>
      <c r="H565" s="13"/>
    </row>
    <row r="566" spans="1:8" ht="16.5" x14ac:dyDescent="0.3">
      <c r="A566" s="209" t="s">
        <v>7</v>
      </c>
      <c r="B566" s="210"/>
      <c r="C566" s="211"/>
      <c r="D566" s="212" t="s">
        <v>8</v>
      </c>
      <c r="E566" s="212" t="s">
        <v>17</v>
      </c>
      <c r="F566" s="26" t="s">
        <v>10</v>
      </c>
      <c r="G566" s="60" t="s">
        <v>11</v>
      </c>
      <c r="H566" s="29"/>
    </row>
    <row r="567" spans="1:8" ht="16.5" x14ac:dyDescent="0.3">
      <c r="A567" s="213" t="s">
        <v>112</v>
      </c>
      <c r="B567" s="214"/>
      <c r="C567" s="215"/>
      <c r="D567" s="216" t="s">
        <v>46</v>
      </c>
      <c r="E567" s="217">
        <v>5000</v>
      </c>
      <c r="F567" s="41">
        <v>1</v>
      </c>
      <c r="G567" s="67">
        <f>E567*F567</f>
        <v>5000</v>
      </c>
      <c r="H567" s="37"/>
    </row>
    <row r="568" spans="1:8" ht="16.5" x14ac:dyDescent="0.3">
      <c r="A568" s="61"/>
      <c r="B568" s="62"/>
      <c r="C568" s="63"/>
      <c r="D568" s="42"/>
      <c r="E568" s="115"/>
      <c r="F568" s="115"/>
      <c r="G568" s="75"/>
      <c r="H568" s="37"/>
    </row>
    <row r="569" spans="1:8" ht="16.5" x14ac:dyDescent="0.3">
      <c r="A569" s="61"/>
      <c r="B569" s="62"/>
      <c r="C569" s="63"/>
      <c r="D569" s="71"/>
      <c r="E569" s="72"/>
      <c r="F569" s="116"/>
      <c r="G569" s="74"/>
      <c r="H569" s="37"/>
    </row>
    <row r="570" spans="1:8" ht="16.5" x14ac:dyDescent="0.3">
      <c r="A570" s="61"/>
      <c r="B570" s="62"/>
      <c r="C570" s="63"/>
      <c r="D570" s="71"/>
      <c r="E570" s="72"/>
      <c r="F570" s="116"/>
      <c r="G570" s="74"/>
      <c r="H570" s="37"/>
    </row>
    <row r="571" spans="1:8" ht="16.5" x14ac:dyDescent="0.3">
      <c r="A571" s="61" t="s">
        <v>20</v>
      </c>
      <c r="B571" s="62"/>
      <c r="C571" s="63"/>
      <c r="D571" s="42"/>
      <c r="E571" s="42"/>
      <c r="F571" s="47">
        <v>0.05</v>
      </c>
      <c r="G571" s="75"/>
      <c r="H571" s="37"/>
    </row>
    <row r="572" spans="1:8" ht="17.25" thickBot="1" x14ac:dyDescent="0.35">
      <c r="A572" s="76"/>
      <c r="B572" s="77"/>
      <c r="C572" s="78"/>
      <c r="D572" s="51"/>
      <c r="E572" s="51"/>
      <c r="F572" s="52"/>
      <c r="G572" s="79"/>
      <c r="H572" s="54"/>
    </row>
    <row r="573" spans="1:8" ht="17.25" thickBot="1" x14ac:dyDescent="0.35">
      <c r="A573" s="12"/>
      <c r="B573" s="12"/>
      <c r="C573" s="12"/>
      <c r="D573" s="12"/>
      <c r="E573" s="12"/>
      <c r="F573" s="12"/>
      <c r="G573" s="55" t="s">
        <v>15</v>
      </c>
      <c r="H573" s="56">
        <f>SUM(G567:G572)</f>
        <v>5000</v>
      </c>
    </row>
    <row r="574" spans="1:8" ht="17.25" thickBot="1" x14ac:dyDescent="0.35">
      <c r="A574" s="14" t="s">
        <v>21</v>
      </c>
      <c r="B574" s="14"/>
      <c r="C574" s="12"/>
      <c r="D574" s="12"/>
      <c r="E574" s="12"/>
      <c r="F574" s="12"/>
      <c r="G574" s="12"/>
      <c r="H574" s="13"/>
    </row>
    <row r="575" spans="1:8" ht="16.5" x14ac:dyDescent="0.3">
      <c r="A575" s="23" t="s">
        <v>22</v>
      </c>
      <c r="B575" s="25"/>
      <c r="C575" s="26" t="s">
        <v>33</v>
      </c>
      <c r="D575" s="26" t="s">
        <v>24</v>
      </c>
      <c r="E575" s="26" t="s">
        <v>25</v>
      </c>
      <c r="F575" s="26" t="s">
        <v>26</v>
      </c>
      <c r="G575" s="28" t="s">
        <v>11</v>
      </c>
      <c r="H575" s="29"/>
    </row>
    <row r="576" spans="1:8" ht="16.5" x14ac:dyDescent="0.3">
      <c r="A576" s="61" t="s">
        <v>47</v>
      </c>
      <c r="B576" s="63"/>
      <c r="C576" s="80">
        <v>1</v>
      </c>
      <c r="D576" s="125">
        <v>0</v>
      </c>
      <c r="E576" s="81">
        <f>+C576*D576</f>
        <v>0</v>
      </c>
      <c r="F576" s="82">
        <v>1900</v>
      </c>
      <c r="G576" s="65">
        <f>+F576*E576</f>
        <v>0</v>
      </c>
      <c r="H576" s="37"/>
    </row>
    <row r="577" spans="1:8" ht="16.5" x14ac:dyDescent="0.3">
      <c r="A577" s="61"/>
      <c r="B577" s="63"/>
      <c r="C577" s="80"/>
      <c r="D577" s="81"/>
      <c r="E577" s="81"/>
      <c r="F577" s="117"/>
      <c r="G577" s="41"/>
      <c r="H577" s="37"/>
    </row>
    <row r="578" spans="1:8" ht="16.5" x14ac:dyDescent="0.3">
      <c r="A578" s="61"/>
      <c r="B578" s="63"/>
      <c r="C578" s="80"/>
      <c r="D578" s="81"/>
      <c r="E578" s="81"/>
      <c r="F578" s="80"/>
      <c r="G578" s="41"/>
      <c r="H578" s="37"/>
    </row>
    <row r="579" spans="1:8" ht="16.5" x14ac:dyDescent="0.3">
      <c r="A579" s="61"/>
      <c r="B579" s="63"/>
      <c r="C579" s="83"/>
      <c r="D579" s="64"/>
      <c r="E579" s="84"/>
      <c r="F579" s="41"/>
      <c r="G579" s="41"/>
      <c r="H579" s="37"/>
    </row>
    <row r="580" spans="1:8" ht="17.25" thickBot="1" x14ac:dyDescent="0.35">
      <c r="A580" s="48"/>
      <c r="B580" s="50"/>
      <c r="C580" s="50"/>
      <c r="D580" s="50"/>
      <c r="E580" s="50"/>
      <c r="F580" s="50"/>
      <c r="G580" s="85"/>
      <c r="H580" s="37"/>
    </row>
    <row r="581" spans="1:8" ht="17.25" thickBot="1" x14ac:dyDescent="0.35">
      <c r="A581" s="12"/>
      <c r="B581" s="12"/>
      <c r="C581" s="12"/>
      <c r="D581" s="12"/>
      <c r="E581" s="12"/>
      <c r="F581" s="12"/>
      <c r="G581" s="55" t="s">
        <v>15</v>
      </c>
      <c r="H581" s="56">
        <f>SUM(G576:G580)</f>
        <v>0</v>
      </c>
    </row>
    <row r="582" spans="1:8" ht="17.25" thickBot="1" x14ac:dyDescent="0.35">
      <c r="A582" s="14" t="s">
        <v>27</v>
      </c>
      <c r="B582" s="14"/>
      <c r="C582" s="12"/>
      <c r="D582" s="12"/>
      <c r="E582" s="12"/>
      <c r="F582" s="12"/>
      <c r="G582" s="12"/>
      <c r="H582" s="13"/>
    </row>
    <row r="583" spans="1:8" ht="16.5" x14ac:dyDescent="0.3">
      <c r="A583" s="86" t="s">
        <v>28</v>
      </c>
      <c r="B583" s="26"/>
      <c r="C583" s="26" t="s">
        <v>29</v>
      </c>
      <c r="D583" s="26" t="s">
        <v>30</v>
      </c>
      <c r="E583" s="27" t="s">
        <v>29</v>
      </c>
      <c r="F583" s="87" t="s">
        <v>37</v>
      </c>
      <c r="G583" s="60" t="s">
        <v>11</v>
      </c>
      <c r="H583" s="29"/>
    </row>
    <row r="584" spans="1:8" ht="16.5" x14ac:dyDescent="0.3">
      <c r="A584" s="61" t="str">
        <f>'[1]MANO DE OBRA'!C13</f>
        <v>CUADRILLA DE CONSTRUCCIÓN 0X1</v>
      </c>
      <c r="B584" s="63"/>
      <c r="C584" s="105">
        <f>'[1]MANO DE OBRA'!L13</f>
        <v>7445</v>
      </c>
      <c r="D584" s="89">
        <v>0.89229999999999998</v>
      </c>
      <c r="E584" s="65">
        <f>(100%+D584)*C584</f>
        <v>14088.173500000001</v>
      </c>
      <c r="F584" s="41">
        <v>1.2</v>
      </c>
      <c r="G584" s="36">
        <f>E584/F584</f>
        <v>11740.144583333335</v>
      </c>
      <c r="H584" s="37"/>
    </row>
    <row r="585" spans="1:8" ht="16.5" x14ac:dyDescent="0.3">
      <c r="A585" s="61"/>
      <c r="B585" s="63"/>
      <c r="C585" s="105"/>
      <c r="D585" s="89"/>
      <c r="E585" s="65"/>
      <c r="F585" s="41"/>
      <c r="G585" s="36"/>
      <c r="H585" s="37"/>
    </row>
    <row r="586" spans="1:8" ht="16.5" x14ac:dyDescent="0.3">
      <c r="A586" s="61"/>
      <c r="B586" s="63"/>
      <c r="C586" s="114"/>
      <c r="D586" s="64"/>
      <c r="E586" s="114"/>
      <c r="F586" s="41"/>
      <c r="G586" s="75"/>
      <c r="H586" s="37"/>
    </row>
    <row r="587" spans="1:8" ht="17.25" thickBot="1" x14ac:dyDescent="0.35">
      <c r="A587" s="76"/>
      <c r="B587" s="78"/>
      <c r="C587" s="78"/>
      <c r="D587" s="78"/>
      <c r="E587" s="78"/>
      <c r="F587" s="78"/>
      <c r="G587" s="77"/>
      <c r="H587" s="54"/>
    </row>
    <row r="588" spans="1:8" ht="17.25" thickBot="1" x14ac:dyDescent="0.35">
      <c r="A588" s="12"/>
      <c r="B588" s="12"/>
      <c r="C588" s="12"/>
      <c r="D588" s="12"/>
      <c r="E588" s="12"/>
      <c r="F588" s="12"/>
      <c r="G588" s="55" t="s">
        <v>15</v>
      </c>
      <c r="H588" s="56">
        <f>SUM(G584:G587)</f>
        <v>11740.144583333335</v>
      </c>
    </row>
    <row r="589" spans="1:8" ht="17.25" thickBot="1" x14ac:dyDescent="0.35">
      <c r="A589" s="12"/>
      <c r="B589" s="12"/>
      <c r="C589" s="12"/>
      <c r="D589" s="12"/>
      <c r="E589" s="12"/>
      <c r="F589" s="12"/>
      <c r="G589" s="91"/>
      <c r="H589" s="13"/>
    </row>
    <row r="590" spans="1:8" ht="17.25" thickBot="1" x14ac:dyDescent="0.35">
      <c r="A590" s="12"/>
      <c r="B590" s="12"/>
      <c r="C590" s="12"/>
      <c r="D590" s="12"/>
      <c r="E590" s="92" t="s">
        <v>31</v>
      </c>
      <c r="F590" s="93"/>
      <c r="G590" s="93"/>
      <c r="H590" s="106">
        <f>ROUND((H564+H573+H581+H588),0)</f>
        <v>50940</v>
      </c>
    </row>
    <row r="591" spans="1:8" ht="16.5" x14ac:dyDescent="0.3">
      <c r="A591" s="12"/>
      <c r="B591" s="12"/>
      <c r="C591" s="12"/>
      <c r="D591" s="12"/>
      <c r="E591" s="92"/>
      <c r="F591" s="93"/>
      <c r="G591" s="93"/>
      <c r="H591" s="126"/>
    </row>
    <row r="592" spans="1:8" ht="16.5" x14ac:dyDescent="0.3">
      <c r="A592" s="12"/>
      <c r="B592" s="12"/>
      <c r="C592" s="12"/>
      <c r="D592" s="12"/>
      <c r="E592" s="92"/>
      <c r="F592" s="93"/>
      <c r="G592" s="93"/>
      <c r="H592" s="126"/>
    </row>
    <row r="593" spans="1:8" ht="16.5" x14ac:dyDescent="0.3">
      <c r="A593" s="12"/>
      <c r="B593" s="12"/>
      <c r="C593" s="12"/>
      <c r="D593" s="12"/>
      <c r="E593" s="92"/>
      <c r="F593" s="93"/>
      <c r="G593" s="93"/>
      <c r="H593" s="126"/>
    </row>
    <row r="594" spans="1:8" ht="16.5" x14ac:dyDescent="0.3">
      <c r="A594" s="12"/>
      <c r="B594" s="12"/>
      <c r="C594" s="12"/>
      <c r="D594" s="12"/>
      <c r="E594" s="92"/>
      <c r="F594" s="93"/>
      <c r="G594" s="93"/>
      <c r="H594" s="126"/>
    </row>
    <row r="595" spans="1:8" ht="16.5" x14ac:dyDescent="0.3">
      <c r="A595" s="12"/>
      <c r="B595" s="12"/>
      <c r="C595" s="12"/>
      <c r="D595" s="12"/>
      <c r="E595" s="92"/>
      <c r="F595" s="93"/>
      <c r="G595" s="93"/>
      <c r="H595" s="126"/>
    </row>
    <row r="596" spans="1:8" ht="16.5" x14ac:dyDescent="0.3">
      <c r="A596" s="12"/>
      <c r="B596" s="12"/>
      <c r="C596" s="12"/>
      <c r="D596" s="12"/>
      <c r="E596" s="92"/>
      <c r="F596" s="93"/>
      <c r="G596" s="93"/>
      <c r="H596" s="126"/>
    </row>
  </sheetData>
  <mergeCells count="27">
    <mergeCell ref="B498:F499"/>
    <mergeCell ref="A546:H547"/>
    <mergeCell ref="B550:F551"/>
    <mergeCell ref="B351:F352"/>
    <mergeCell ref="A396:H397"/>
    <mergeCell ref="B400:F401"/>
    <mergeCell ref="A444:H445"/>
    <mergeCell ref="B448:F449"/>
    <mergeCell ref="A494:H495"/>
    <mergeCell ref="A250:H251"/>
    <mergeCell ref="B254:F255"/>
    <mergeCell ref="A262:B262"/>
    <mergeCell ref="A298:H299"/>
    <mergeCell ref="B302:F303"/>
    <mergeCell ref="A347:H348"/>
    <mergeCell ref="A151:H152"/>
    <mergeCell ref="B155:F156"/>
    <mergeCell ref="A162:B162"/>
    <mergeCell ref="A163:B163"/>
    <mergeCell ref="A201:H202"/>
    <mergeCell ref="B205:F206"/>
    <mergeCell ref="A5:H6"/>
    <mergeCell ref="B9:F10"/>
    <mergeCell ref="A55:H56"/>
    <mergeCell ref="B59:F60"/>
    <mergeCell ref="A102:H103"/>
    <mergeCell ref="B106:F107"/>
  </mergeCells>
  <pageMargins left="0.70866141732283472" right="0.70866141732283472" top="0.74803149606299213" bottom="0.74803149606299213" header="0.31496062992125984" footer="0.31496062992125984"/>
  <pageSetup scale="73" orientation="portrait" horizontalDpi="1200" verticalDpi="1200" r:id="rId1"/>
  <headerFooter>
    <oddHeader>&amp;L      &amp;G</oddHeader>
    <oddFooter>&amp;R&amp;G</oddFooter>
  </headerFooter>
  <rowBreaks count="10" manualBreakCount="10">
    <brk id="51" max="16383" man="1"/>
    <brk id="97" max="16383" man="1"/>
    <brk id="147" max="16383" man="1"/>
    <brk id="199" max="16383" man="1"/>
    <brk id="245" max="16383" man="1"/>
    <brk id="293" max="16383" man="1"/>
    <brk id="342" max="16383" man="1"/>
    <brk id="391" max="16383" man="1"/>
    <brk id="491" max="16383" man="1"/>
    <brk id="540" max="16383" man="1"/>
  </rowBreaks>
  <colBreaks count="1" manualBreakCount="1">
    <brk id="8" max="1048575" man="1"/>
  </colBreaks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9329A-9842-472E-A6A6-A1956DFDA743}">
  <dimension ref="A2:I1494"/>
  <sheetViews>
    <sheetView showGridLines="0" topLeftCell="A1473" zoomScale="124" zoomScaleNormal="124" zoomScaleSheetLayoutView="142" workbookViewId="0">
      <selection activeCell="E1471" sqref="E1471"/>
    </sheetView>
  </sheetViews>
  <sheetFormatPr baseColWidth="10" defaultRowHeight="14.25" x14ac:dyDescent="0.2"/>
  <cols>
    <col min="1" max="1" width="14.28515625" style="1" customWidth="1"/>
    <col min="2" max="2" width="21.5703125" style="1" customWidth="1"/>
    <col min="3" max="3" width="21.85546875" style="1" customWidth="1"/>
    <col min="4" max="4" width="11.42578125" style="1"/>
    <col min="5" max="5" width="12.5703125" style="1" customWidth="1"/>
    <col min="6" max="6" width="11.42578125" style="1"/>
    <col min="7" max="7" width="12.7109375" style="1" customWidth="1"/>
    <col min="8" max="8" width="18.28515625" style="2" customWidth="1"/>
    <col min="9" max="9" width="11.42578125" style="3"/>
    <col min="10" max="256" width="11.42578125" style="1"/>
    <col min="257" max="257" width="14.28515625" style="1" customWidth="1"/>
    <col min="258" max="258" width="21.5703125" style="1" customWidth="1"/>
    <col min="259" max="259" width="21.85546875" style="1" customWidth="1"/>
    <col min="260" max="260" width="11.42578125" style="1"/>
    <col min="261" max="261" width="12.5703125" style="1" customWidth="1"/>
    <col min="262" max="262" width="11.42578125" style="1"/>
    <col min="263" max="263" width="12.7109375" style="1" customWidth="1"/>
    <col min="264" max="264" width="18.28515625" style="1" customWidth="1"/>
    <col min="265" max="512" width="11.42578125" style="1"/>
    <col min="513" max="513" width="14.28515625" style="1" customWidth="1"/>
    <col min="514" max="514" width="21.5703125" style="1" customWidth="1"/>
    <col min="515" max="515" width="21.85546875" style="1" customWidth="1"/>
    <col min="516" max="516" width="11.42578125" style="1"/>
    <col min="517" max="517" width="12.5703125" style="1" customWidth="1"/>
    <col min="518" max="518" width="11.42578125" style="1"/>
    <col min="519" max="519" width="12.7109375" style="1" customWidth="1"/>
    <col min="520" max="520" width="18.28515625" style="1" customWidth="1"/>
    <col min="521" max="768" width="11.42578125" style="1"/>
    <col min="769" max="769" width="14.28515625" style="1" customWidth="1"/>
    <col min="770" max="770" width="21.5703125" style="1" customWidth="1"/>
    <col min="771" max="771" width="21.85546875" style="1" customWidth="1"/>
    <col min="772" max="772" width="11.42578125" style="1"/>
    <col min="773" max="773" width="12.5703125" style="1" customWidth="1"/>
    <col min="774" max="774" width="11.42578125" style="1"/>
    <col min="775" max="775" width="12.7109375" style="1" customWidth="1"/>
    <col min="776" max="776" width="18.28515625" style="1" customWidth="1"/>
    <col min="777" max="1024" width="11.42578125" style="1"/>
    <col min="1025" max="1025" width="14.28515625" style="1" customWidth="1"/>
    <col min="1026" max="1026" width="21.5703125" style="1" customWidth="1"/>
    <col min="1027" max="1027" width="21.85546875" style="1" customWidth="1"/>
    <col min="1028" max="1028" width="11.42578125" style="1"/>
    <col min="1029" max="1029" width="12.5703125" style="1" customWidth="1"/>
    <col min="1030" max="1030" width="11.42578125" style="1"/>
    <col min="1031" max="1031" width="12.7109375" style="1" customWidth="1"/>
    <col min="1032" max="1032" width="18.28515625" style="1" customWidth="1"/>
    <col min="1033" max="1280" width="11.42578125" style="1"/>
    <col min="1281" max="1281" width="14.28515625" style="1" customWidth="1"/>
    <col min="1282" max="1282" width="21.5703125" style="1" customWidth="1"/>
    <col min="1283" max="1283" width="21.85546875" style="1" customWidth="1"/>
    <col min="1284" max="1284" width="11.42578125" style="1"/>
    <col min="1285" max="1285" width="12.5703125" style="1" customWidth="1"/>
    <col min="1286" max="1286" width="11.42578125" style="1"/>
    <col min="1287" max="1287" width="12.7109375" style="1" customWidth="1"/>
    <col min="1288" max="1288" width="18.28515625" style="1" customWidth="1"/>
    <col min="1289" max="1536" width="11.42578125" style="1"/>
    <col min="1537" max="1537" width="14.28515625" style="1" customWidth="1"/>
    <col min="1538" max="1538" width="21.5703125" style="1" customWidth="1"/>
    <col min="1539" max="1539" width="21.85546875" style="1" customWidth="1"/>
    <col min="1540" max="1540" width="11.42578125" style="1"/>
    <col min="1541" max="1541" width="12.5703125" style="1" customWidth="1"/>
    <col min="1542" max="1542" width="11.42578125" style="1"/>
    <col min="1543" max="1543" width="12.7109375" style="1" customWidth="1"/>
    <col min="1544" max="1544" width="18.28515625" style="1" customWidth="1"/>
    <col min="1545" max="1792" width="11.42578125" style="1"/>
    <col min="1793" max="1793" width="14.28515625" style="1" customWidth="1"/>
    <col min="1794" max="1794" width="21.5703125" style="1" customWidth="1"/>
    <col min="1795" max="1795" width="21.85546875" style="1" customWidth="1"/>
    <col min="1796" max="1796" width="11.42578125" style="1"/>
    <col min="1797" max="1797" width="12.5703125" style="1" customWidth="1"/>
    <col min="1798" max="1798" width="11.42578125" style="1"/>
    <col min="1799" max="1799" width="12.7109375" style="1" customWidth="1"/>
    <col min="1800" max="1800" width="18.28515625" style="1" customWidth="1"/>
    <col min="1801" max="2048" width="11.42578125" style="1"/>
    <col min="2049" max="2049" width="14.28515625" style="1" customWidth="1"/>
    <col min="2050" max="2050" width="21.5703125" style="1" customWidth="1"/>
    <col min="2051" max="2051" width="21.85546875" style="1" customWidth="1"/>
    <col min="2052" max="2052" width="11.42578125" style="1"/>
    <col min="2053" max="2053" width="12.5703125" style="1" customWidth="1"/>
    <col min="2054" max="2054" width="11.42578125" style="1"/>
    <col min="2055" max="2055" width="12.7109375" style="1" customWidth="1"/>
    <col min="2056" max="2056" width="18.28515625" style="1" customWidth="1"/>
    <col min="2057" max="2304" width="11.42578125" style="1"/>
    <col min="2305" max="2305" width="14.28515625" style="1" customWidth="1"/>
    <col min="2306" max="2306" width="21.5703125" style="1" customWidth="1"/>
    <col min="2307" max="2307" width="21.85546875" style="1" customWidth="1"/>
    <col min="2308" max="2308" width="11.42578125" style="1"/>
    <col min="2309" max="2309" width="12.5703125" style="1" customWidth="1"/>
    <col min="2310" max="2310" width="11.42578125" style="1"/>
    <col min="2311" max="2311" width="12.7109375" style="1" customWidth="1"/>
    <col min="2312" max="2312" width="18.28515625" style="1" customWidth="1"/>
    <col min="2313" max="2560" width="11.42578125" style="1"/>
    <col min="2561" max="2561" width="14.28515625" style="1" customWidth="1"/>
    <col min="2562" max="2562" width="21.5703125" style="1" customWidth="1"/>
    <col min="2563" max="2563" width="21.85546875" style="1" customWidth="1"/>
    <col min="2564" max="2564" width="11.42578125" style="1"/>
    <col min="2565" max="2565" width="12.5703125" style="1" customWidth="1"/>
    <col min="2566" max="2566" width="11.42578125" style="1"/>
    <col min="2567" max="2567" width="12.7109375" style="1" customWidth="1"/>
    <col min="2568" max="2568" width="18.28515625" style="1" customWidth="1"/>
    <col min="2569" max="2816" width="11.42578125" style="1"/>
    <col min="2817" max="2817" width="14.28515625" style="1" customWidth="1"/>
    <col min="2818" max="2818" width="21.5703125" style="1" customWidth="1"/>
    <col min="2819" max="2819" width="21.85546875" style="1" customWidth="1"/>
    <col min="2820" max="2820" width="11.42578125" style="1"/>
    <col min="2821" max="2821" width="12.5703125" style="1" customWidth="1"/>
    <col min="2822" max="2822" width="11.42578125" style="1"/>
    <col min="2823" max="2823" width="12.7109375" style="1" customWidth="1"/>
    <col min="2824" max="2824" width="18.28515625" style="1" customWidth="1"/>
    <col min="2825" max="3072" width="11.42578125" style="1"/>
    <col min="3073" max="3073" width="14.28515625" style="1" customWidth="1"/>
    <col min="3074" max="3074" width="21.5703125" style="1" customWidth="1"/>
    <col min="3075" max="3075" width="21.85546875" style="1" customWidth="1"/>
    <col min="3076" max="3076" width="11.42578125" style="1"/>
    <col min="3077" max="3077" width="12.5703125" style="1" customWidth="1"/>
    <col min="3078" max="3078" width="11.42578125" style="1"/>
    <col min="3079" max="3079" width="12.7109375" style="1" customWidth="1"/>
    <col min="3080" max="3080" width="18.28515625" style="1" customWidth="1"/>
    <col min="3081" max="3328" width="11.42578125" style="1"/>
    <col min="3329" max="3329" width="14.28515625" style="1" customWidth="1"/>
    <col min="3330" max="3330" width="21.5703125" style="1" customWidth="1"/>
    <col min="3331" max="3331" width="21.85546875" style="1" customWidth="1"/>
    <col min="3332" max="3332" width="11.42578125" style="1"/>
    <col min="3333" max="3333" width="12.5703125" style="1" customWidth="1"/>
    <col min="3334" max="3334" width="11.42578125" style="1"/>
    <col min="3335" max="3335" width="12.7109375" style="1" customWidth="1"/>
    <col min="3336" max="3336" width="18.28515625" style="1" customWidth="1"/>
    <col min="3337" max="3584" width="11.42578125" style="1"/>
    <col min="3585" max="3585" width="14.28515625" style="1" customWidth="1"/>
    <col min="3586" max="3586" width="21.5703125" style="1" customWidth="1"/>
    <col min="3587" max="3587" width="21.85546875" style="1" customWidth="1"/>
    <col min="3588" max="3588" width="11.42578125" style="1"/>
    <col min="3589" max="3589" width="12.5703125" style="1" customWidth="1"/>
    <col min="3590" max="3590" width="11.42578125" style="1"/>
    <col min="3591" max="3591" width="12.7109375" style="1" customWidth="1"/>
    <col min="3592" max="3592" width="18.28515625" style="1" customWidth="1"/>
    <col min="3593" max="3840" width="11.42578125" style="1"/>
    <col min="3841" max="3841" width="14.28515625" style="1" customWidth="1"/>
    <col min="3842" max="3842" width="21.5703125" style="1" customWidth="1"/>
    <col min="3843" max="3843" width="21.85546875" style="1" customWidth="1"/>
    <col min="3844" max="3844" width="11.42578125" style="1"/>
    <col min="3845" max="3845" width="12.5703125" style="1" customWidth="1"/>
    <col min="3846" max="3846" width="11.42578125" style="1"/>
    <col min="3847" max="3847" width="12.7109375" style="1" customWidth="1"/>
    <col min="3848" max="3848" width="18.28515625" style="1" customWidth="1"/>
    <col min="3849" max="4096" width="11.42578125" style="1"/>
    <col min="4097" max="4097" width="14.28515625" style="1" customWidth="1"/>
    <col min="4098" max="4098" width="21.5703125" style="1" customWidth="1"/>
    <col min="4099" max="4099" width="21.85546875" style="1" customWidth="1"/>
    <col min="4100" max="4100" width="11.42578125" style="1"/>
    <col min="4101" max="4101" width="12.5703125" style="1" customWidth="1"/>
    <col min="4102" max="4102" width="11.42578125" style="1"/>
    <col min="4103" max="4103" width="12.7109375" style="1" customWidth="1"/>
    <col min="4104" max="4104" width="18.28515625" style="1" customWidth="1"/>
    <col min="4105" max="4352" width="11.42578125" style="1"/>
    <col min="4353" max="4353" width="14.28515625" style="1" customWidth="1"/>
    <col min="4354" max="4354" width="21.5703125" style="1" customWidth="1"/>
    <col min="4355" max="4355" width="21.85546875" style="1" customWidth="1"/>
    <col min="4356" max="4356" width="11.42578125" style="1"/>
    <col min="4357" max="4357" width="12.5703125" style="1" customWidth="1"/>
    <col min="4358" max="4358" width="11.42578125" style="1"/>
    <col min="4359" max="4359" width="12.7109375" style="1" customWidth="1"/>
    <col min="4360" max="4360" width="18.28515625" style="1" customWidth="1"/>
    <col min="4361" max="4608" width="11.42578125" style="1"/>
    <col min="4609" max="4609" width="14.28515625" style="1" customWidth="1"/>
    <col min="4610" max="4610" width="21.5703125" style="1" customWidth="1"/>
    <col min="4611" max="4611" width="21.85546875" style="1" customWidth="1"/>
    <col min="4612" max="4612" width="11.42578125" style="1"/>
    <col min="4613" max="4613" width="12.5703125" style="1" customWidth="1"/>
    <col min="4614" max="4614" width="11.42578125" style="1"/>
    <col min="4615" max="4615" width="12.7109375" style="1" customWidth="1"/>
    <col min="4616" max="4616" width="18.28515625" style="1" customWidth="1"/>
    <col min="4617" max="4864" width="11.42578125" style="1"/>
    <col min="4865" max="4865" width="14.28515625" style="1" customWidth="1"/>
    <col min="4866" max="4866" width="21.5703125" style="1" customWidth="1"/>
    <col min="4867" max="4867" width="21.85546875" style="1" customWidth="1"/>
    <col min="4868" max="4868" width="11.42578125" style="1"/>
    <col min="4869" max="4869" width="12.5703125" style="1" customWidth="1"/>
    <col min="4870" max="4870" width="11.42578125" style="1"/>
    <col min="4871" max="4871" width="12.7109375" style="1" customWidth="1"/>
    <col min="4872" max="4872" width="18.28515625" style="1" customWidth="1"/>
    <col min="4873" max="5120" width="11.42578125" style="1"/>
    <col min="5121" max="5121" width="14.28515625" style="1" customWidth="1"/>
    <col min="5122" max="5122" width="21.5703125" style="1" customWidth="1"/>
    <col min="5123" max="5123" width="21.85546875" style="1" customWidth="1"/>
    <col min="5124" max="5124" width="11.42578125" style="1"/>
    <col min="5125" max="5125" width="12.5703125" style="1" customWidth="1"/>
    <col min="5126" max="5126" width="11.42578125" style="1"/>
    <col min="5127" max="5127" width="12.7109375" style="1" customWidth="1"/>
    <col min="5128" max="5128" width="18.28515625" style="1" customWidth="1"/>
    <col min="5129" max="5376" width="11.42578125" style="1"/>
    <col min="5377" max="5377" width="14.28515625" style="1" customWidth="1"/>
    <col min="5378" max="5378" width="21.5703125" style="1" customWidth="1"/>
    <col min="5379" max="5379" width="21.85546875" style="1" customWidth="1"/>
    <col min="5380" max="5380" width="11.42578125" style="1"/>
    <col min="5381" max="5381" width="12.5703125" style="1" customWidth="1"/>
    <col min="5382" max="5382" width="11.42578125" style="1"/>
    <col min="5383" max="5383" width="12.7109375" style="1" customWidth="1"/>
    <col min="5384" max="5384" width="18.28515625" style="1" customWidth="1"/>
    <col min="5385" max="5632" width="11.42578125" style="1"/>
    <col min="5633" max="5633" width="14.28515625" style="1" customWidth="1"/>
    <col min="5634" max="5634" width="21.5703125" style="1" customWidth="1"/>
    <col min="5635" max="5635" width="21.85546875" style="1" customWidth="1"/>
    <col min="5636" max="5636" width="11.42578125" style="1"/>
    <col min="5637" max="5637" width="12.5703125" style="1" customWidth="1"/>
    <col min="5638" max="5638" width="11.42578125" style="1"/>
    <col min="5639" max="5639" width="12.7109375" style="1" customWidth="1"/>
    <col min="5640" max="5640" width="18.28515625" style="1" customWidth="1"/>
    <col min="5641" max="5888" width="11.42578125" style="1"/>
    <col min="5889" max="5889" width="14.28515625" style="1" customWidth="1"/>
    <col min="5890" max="5890" width="21.5703125" style="1" customWidth="1"/>
    <col min="5891" max="5891" width="21.85546875" style="1" customWidth="1"/>
    <col min="5892" max="5892" width="11.42578125" style="1"/>
    <col min="5893" max="5893" width="12.5703125" style="1" customWidth="1"/>
    <col min="5894" max="5894" width="11.42578125" style="1"/>
    <col min="5895" max="5895" width="12.7109375" style="1" customWidth="1"/>
    <col min="5896" max="5896" width="18.28515625" style="1" customWidth="1"/>
    <col min="5897" max="6144" width="11.42578125" style="1"/>
    <col min="6145" max="6145" width="14.28515625" style="1" customWidth="1"/>
    <col min="6146" max="6146" width="21.5703125" style="1" customWidth="1"/>
    <col min="6147" max="6147" width="21.85546875" style="1" customWidth="1"/>
    <col min="6148" max="6148" width="11.42578125" style="1"/>
    <col min="6149" max="6149" width="12.5703125" style="1" customWidth="1"/>
    <col min="6150" max="6150" width="11.42578125" style="1"/>
    <col min="6151" max="6151" width="12.7109375" style="1" customWidth="1"/>
    <col min="6152" max="6152" width="18.28515625" style="1" customWidth="1"/>
    <col min="6153" max="6400" width="11.42578125" style="1"/>
    <col min="6401" max="6401" width="14.28515625" style="1" customWidth="1"/>
    <col min="6402" max="6402" width="21.5703125" style="1" customWidth="1"/>
    <col min="6403" max="6403" width="21.85546875" style="1" customWidth="1"/>
    <col min="6404" max="6404" width="11.42578125" style="1"/>
    <col min="6405" max="6405" width="12.5703125" style="1" customWidth="1"/>
    <col min="6406" max="6406" width="11.42578125" style="1"/>
    <col min="6407" max="6407" width="12.7109375" style="1" customWidth="1"/>
    <col min="6408" max="6408" width="18.28515625" style="1" customWidth="1"/>
    <col min="6409" max="6656" width="11.42578125" style="1"/>
    <col min="6657" max="6657" width="14.28515625" style="1" customWidth="1"/>
    <col min="6658" max="6658" width="21.5703125" style="1" customWidth="1"/>
    <col min="6659" max="6659" width="21.85546875" style="1" customWidth="1"/>
    <col min="6660" max="6660" width="11.42578125" style="1"/>
    <col min="6661" max="6661" width="12.5703125" style="1" customWidth="1"/>
    <col min="6662" max="6662" width="11.42578125" style="1"/>
    <col min="6663" max="6663" width="12.7109375" style="1" customWidth="1"/>
    <col min="6664" max="6664" width="18.28515625" style="1" customWidth="1"/>
    <col min="6665" max="6912" width="11.42578125" style="1"/>
    <col min="6913" max="6913" width="14.28515625" style="1" customWidth="1"/>
    <col min="6914" max="6914" width="21.5703125" style="1" customWidth="1"/>
    <col min="6915" max="6915" width="21.85546875" style="1" customWidth="1"/>
    <col min="6916" max="6916" width="11.42578125" style="1"/>
    <col min="6917" max="6917" width="12.5703125" style="1" customWidth="1"/>
    <col min="6918" max="6918" width="11.42578125" style="1"/>
    <col min="6919" max="6919" width="12.7109375" style="1" customWidth="1"/>
    <col min="6920" max="6920" width="18.28515625" style="1" customWidth="1"/>
    <col min="6921" max="7168" width="11.42578125" style="1"/>
    <col min="7169" max="7169" width="14.28515625" style="1" customWidth="1"/>
    <col min="7170" max="7170" width="21.5703125" style="1" customWidth="1"/>
    <col min="7171" max="7171" width="21.85546875" style="1" customWidth="1"/>
    <col min="7172" max="7172" width="11.42578125" style="1"/>
    <col min="7173" max="7173" width="12.5703125" style="1" customWidth="1"/>
    <col min="7174" max="7174" width="11.42578125" style="1"/>
    <col min="7175" max="7175" width="12.7109375" style="1" customWidth="1"/>
    <col min="7176" max="7176" width="18.28515625" style="1" customWidth="1"/>
    <col min="7177" max="7424" width="11.42578125" style="1"/>
    <col min="7425" max="7425" width="14.28515625" style="1" customWidth="1"/>
    <col min="7426" max="7426" width="21.5703125" style="1" customWidth="1"/>
    <col min="7427" max="7427" width="21.85546875" style="1" customWidth="1"/>
    <col min="7428" max="7428" width="11.42578125" style="1"/>
    <col min="7429" max="7429" width="12.5703125" style="1" customWidth="1"/>
    <col min="7430" max="7430" width="11.42578125" style="1"/>
    <col min="7431" max="7431" width="12.7109375" style="1" customWidth="1"/>
    <col min="7432" max="7432" width="18.28515625" style="1" customWidth="1"/>
    <col min="7433" max="7680" width="11.42578125" style="1"/>
    <col min="7681" max="7681" width="14.28515625" style="1" customWidth="1"/>
    <col min="7682" max="7682" width="21.5703125" style="1" customWidth="1"/>
    <col min="7683" max="7683" width="21.85546875" style="1" customWidth="1"/>
    <col min="7684" max="7684" width="11.42578125" style="1"/>
    <col min="7685" max="7685" width="12.5703125" style="1" customWidth="1"/>
    <col min="7686" max="7686" width="11.42578125" style="1"/>
    <col min="7687" max="7687" width="12.7109375" style="1" customWidth="1"/>
    <col min="7688" max="7688" width="18.28515625" style="1" customWidth="1"/>
    <col min="7689" max="7936" width="11.42578125" style="1"/>
    <col min="7937" max="7937" width="14.28515625" style="1" customWidth="1"/>
    <col min="7938" max="7938" width="21.5703125" style="1" customWidth="1"/>
    <col min="7939" max="7939" width="21.85546875" style="1" customWidth="1"/>
    <col min="7940" max="7940" width="11.42578125" style="1"/>
    <col min="7941" max="7941" width="12.5703125" style="1" customWidth="1"/>
    <col min="7942" max="7942" width="11.42578125" style="1"/>
    <col min="7943" max="7943" width="12.7109375" style="1" customWidth="1"/>
    <col min="7944" max="7944" width="18.28515625" style="1" customWidth="1"/>
    <col min="7945" max="8192" width="11.42578125" style="1"/>
    <col min="8193" max="8193" width="14.28515625" style="1" customWidth="1"/>
    <col min="8194" max="8194" width="21.5703125" style="1" customWidth="1"/>
    <col min="8195" max="8195" width="21.85546875" style="1" customWidth="1"/>
    <col min="8196" max="8196" width="11.42578125" style="1"/>
    <col min="8197" max="8197" width="12.5703125" style="1" customWidth="1"/>
    <col min="8198" max="8198" width="11.42578125" style="1"/>
    <col min="8199" max="8199" width="12.7109375" style="1" customWidth="1"/>
    <col min="8200" max="8200" width="18.28515625" style="1" customWidth="1"/>
    <col min="8201" max="8448" width="11.42578125" style="1"/>
    <col min="8449" max="8449" width="14.28515625" style="1" customWidth="1"/>
    <col min="8450" max="8450" width="21.5703125" style="1" customWidth="1"/>
    <col min="8451" max="8451" width="21.85546875" style="1" customWidth="1"/>
    <col min="8452" max="8452" width="11.42578125" style="1"/>
    <col min="8453" max="8453" width="12.5703125" style="1" customWidth="1"/>
    <col min="8454" max="8454" width="11.42578125" style="1"/>
    <col min="8455" max="8455" width="12.7109375" style="1" customWidth="1"/>
    <col min="8456" max="8456" width="18.28515625" style="1" customWidth="1"/>
    <col min="8457" max="8704" width="11.42578125" style="1"/>
    <col min="8705" max="8705" width="14.28515625" style="1" customWidth="1"/>
    <col min="8706" max="8706" width="21.5703125" style="1" customWidth="1"/>
    <col min="8707" max="8707" width="21.85546875" style="1" customWidth="1"/>
    <col min="8708" max="8708" width="11.42578125" style="1"/>
    <col min="8709" max="8709" width="12.5703125" style="1" customWidth="1"/>
    <col min="8710" max="8710" width="11.42578125" style="1"/>
    <col min="8711" max="8711" width="12.7109375" style="1" customWidth="1"/>
    <col min="8712" max="8712" width="18.28515625" style="1" customWidth="1"/>
    <col min="8713" max="8960" width="11.42578125" style="1"/>
    <col min="8961" max="8961" width="14.28515625" style="1" customWidth="1"/>
    <col min="8962" max="8962" width="21.5703125" style="1" customWidth="1"/>
    <col min="8963" max="8963" width="21.85546875" style="1" customWidth="1"/>
    <col min="8964" max="8964" width="11.42578125" style="1"/>
    <col min="8965" max="8965" width="12.5703125" style="1" customWidth="1"/>
    <col min="8966" max="8966" width="11.42578125" style="1"/>
    <col min="8967" max="8967" width="12.7109375" style="1" customWidth="1"/>
    <col min="8968" max="8968" width="18.28515625" style="1" customWidth="1"/>
    <col min="8969" max="9216" width="11.42578125" style="1"/>
    <col min="9217" max="9217" width="14.28515625" style="1" customWidth="1"/>
    <col min="9218" max="9218" width="21.5703125" style="1" customWidth="1"/>
    <col min="9219" max="9219" width="21.85546875" style="1" customWidth="1"/>
    <col min="9220" max="9220" width="11.42578125" style="1"/>
    <col min="9221" max="9221" width="12.5703125" style="1" customWidth="1"/>
    <col min="9222" max="9222" width="11.42578125" style="1"/>
    <col min="9223" max="9223" width="12.7109375" style="1" customWidth="1"/>
    <col min="9224" max="9224" width="18.28515625" style="1" customWidth="1"/>
    <col min="9225" max="9472" width="11.42578125" style="1"/>
    <col min="9473" max="9473" width="14.28515625" style="1" customWidth="1"/>
    <col min="9474" max="9474" width="21.5703125" style="1" customWidth="1"/>
    <col min="9475" max="9475" width="21.85546875" style="1" customWidth="1"/>
    <col min="9476" max="9476" width="11.42578125" style="1"/>
    <col min="9477" max="9477" width="12.5703125" style="1" customWidth="1"/>
    <col min="9478" max="9478" width="11.42578125" style="1"/>
    <col min="9479" max="9479" width="12.7109375" style="1" customWidth="1"/>
    <col min="9480" max="9480" width="18.28515625" style="1" customWidth="1"/>
    <col min="9481" max="9728" width="11.42578125" style="1"/>
    <col min="9729" max="9729" width="14.28515625" style="1" customWidth="1"/>
    <col min="9730" max="9730" width="21.5703125" style="1" customWidth="1"/>
    <col min="9731" max="9731" width="21.85546875" style="1" customWidth="1"/>
    <col min="9732" max="9732" width="11.42578125" style="1"/>
    <col min="9733" max="9733" width="12.5703125" style="1" customWidth="1"/>
    <col min="9734" max="9734" width="11.42578125" style="1"/>
    <col min="9735" max="9735" width="12.7109375" style="1" customWidth="1"/>
    <col min="9736" max="9736" width="18.28515625" style="1" customWidth="1"/>
    <col min="9737" max="9984" width="11.42578125" style="1"/>
    <col min="9985" max="9985" width="14.28515625" style="1" customWidth="1"/>
    <col min="9986" max="9986" width="21.5703125" style="1" customWidth="1"/>
    <col min="9987" max="9987" width="21.85546875" style="1" customWidth="1"/>
    <col min="9988" max="9988" width="11.42578125" style="1"/>
    <col min="9989" max="9989" width="12.5703125" style="1" customWidth="1"/>
    <col min="9990" max="9990" width="11.42578125" style="1"/>
    <col min="9991" max="9991" width="12.7109375" style="1" customWidth="1"/>
    <col min="9992" max="9992" width="18.28515625" style="1" customWidth="1"/>
    <col min="9993" max="10240" width="11.42578125" style="1"/>
    <col min="10241" max="10241" width="14.28515625" style="1" customWidth="1"/>
    <col min="10242" max="10242" width="21.5703125" style="1" customWidth="1"/>
    <col min="10243" max="10243" width="21.85546875" style="1" customWidth="1"/>
    <col min="10244" max="10244" width="11.42578125" style="1"/>
    <col min="10245" max="10245" width="12.5703125" style="1" customWidth="1"/>
    <col min="10246" max="10246" width="11.42578125" style="1"/>
    <col min="10247" max="10247" width="12.7109375" style="1" customWidth="1"/>
    <col min="10248" max="10248" width="18.28515625" style="1" customWidth="1"/>
    <col min="10249" max="10496" width="11.42578125" style="1"/>
    <col min="10497" max="10497" width="14.28515625" style="1" customWidth="1"/>
    <col min="10498" max="10498" width="21.5703125" style="1" customWidth="1"/>
    <col min="10499" max="10499" width="21.85546875" style="1" customWidth="1"/>
    <col min="10500" max="10500" width="11.42578125" style="1"/>
    <col min="10501" max="10501" width="12.5703125" style="1" customWidth="1"/>
    <col min="10502" max="10502" width="11.42578125" style="1"/>
    <col min="10503" max="10503" width="12.7109375" style="1" customWidth="1"/>
    <col min="10504" max="10504" width="18.28515625" style="1" customWidth="1"/>
    <col min="10505" max="10752" width="11.42578125" style="1"/>
    <col min="10753" max="10753" width="14.28515625" style="1" customWidth="1"/>
    <col min="10754" max="10754" width="21.5703125" style="1" customWidth="1"/>
    <col min="10755" max="10755" width="21.85546875" style="1" customWidth="1"/>
    <col min="10756" max="10756" width="11.42578125" style="1"/>
    <col min="10757" max="10757" width="12.5703125" style="1" customWidth="1"/>
    <col min="10758" max="10758" width="11.42578125" style="1"/>
    <col min="10759" max="10759" width="12.7109375" style="1" customWidth="1"/>
    <col min="10760" max="10760" width="18.28515625" style="1" customWidth="1"/>
    <col min="10761" max="11008" width="11.42578125" style="1"/>
    <col min="11009" max="11009" width="14.28515625" style="1" customWidth="1"/>
    <col min="11010" max="11010" width="21.5703125" style="1" customWidth="1"/>
    <col min="11011" max="11011" width="21.85546875" style="1" customWidth="1"/>
    <col min="11012" max="11012" width="11.42578125" style="1"/>
    <col min="11013" max="11013" width="12.5703125" style="1" customWidth="1"/>
    <col min="11014" max="11014" width="11.42578125" style="1"/>
    <col min="11015" max="11015" width="12.7109375" style="1" customWidth="1"/>
    <col min="11016" max="11016" width="18.28515625" style="1" customWidth="1"/>
    <col min="11017" max="11264" width="11.42578125" style="1"/>
    <col min="11265" max="11265" width="14.28515625" style="1" customWidth="1"/>
    <col min="11266" max="11266" width="21.5703125" style="1" customWidth="1"/>
    <col min="11267" max="11267" width="21.85546875" style="1" customWidth="1"/>
    <col min="11268" max="11268" width="11.42578125" style="1"/>
    <col min="11269" max="11269" width="12.5703125" style="1" customWidth="1"/>
    <col min="11270" max="11270" width="11.42578125" style="1"/>
    <col min="11271" max="11271" width="12.7109375" style="1" customWidth="1"/>
    <col min="11272" max="11272" width="18.28515625" style="1" customWidth="1"/>
    <col min="11273" max="11520" width="11.42578125" style="1"/>
    <col min="11521" max="11521" width="14.28515625" style="1" customWidth="1"/>
    <col min="11522" max="11522" width="21.5703125" style="1" customWidth="1"/>
    <col min="11523" max="11523" width="21.85546875" style="1" customWidth="1"/>
    <col min="11524" max="11524" width="11.42578125" style="1"/>
    <col min="11525" max="11525" width="12.5703125" style="1" customWidth="1"/>
    <col min="11526" max="11526" width="11.42578125" style="1"/>
    <col min="11527" max="11527" width="12.7109375" style="1" customWidth="1"/>
    <col min="11528" max="11528" width="18.28515625" style="1" customWidth="1"/>
    <col min="11529" max="11776" width="11.42578125" style="1"/>
    <col min="11777" max="11777" width="14.28515625" style="1" customWidth="1"/>
    <col min="11778" max="11778" width="21.5703125" style="1" customWidth="1"/>
    <col min="11779" max="11779" width="21.85546875" style="1" customWidth="1"/>
    <col min="11780" max="11780" width="11.42578125" style="1"/>
    <col min="11781" max="11781" width="12.5703125" style="1" customWidth="1"/>
    <col min="11782" max="11782" width="11.42578125" style="1"/>
    <col min="11783" max="11783" width="12.7109375" style="1" customWidth="1"/>
    <col min="11784" max="11784" width="18.28515625" style="1" customWidth="1"/>
    <col min="11785" max="12032" width="11.42578125" style="1"/>
    <col min="12033" max="12033" width="14.28515625" style="1" customWidth="1"/>
    <col min="12034" max="12034" width="21.5703125" style="1" customWidth="1"/>
    <col min="12035" max="12035" width="21.85546875" style="1" customWidth="1"/>
    <col min="12036" max="12036" width="11.42578125" style="1"/>
    <col min="12037" max="12037" width="12.5703125" style="1" customWidth="1"/>
    <col min="12038" max="12038" width="11.42578125" style="1"/>
    <col min="12039" max="12039" width="12.7109375" style="1" customWidth="1"/>
    <col min="12040" max="12040" width="18.28515625" style="1" customWidth="1"/>
    <col min="12041" max="12288" width="11.42578125" style="1"/>
    <col min="12289" max="12289" width="14.28515625" style="1" customWidth="1"/>
    <col min="12290" max="12290" width="21.5703125" style="1" customWidth="1"/>
    <col min="12291" max="12291" width="21.85546875" style="1" customWidth="1"/>
    <col min="12292" max="12292" width="11.42578125" style="1"/>
    <col min="12293" max="12293" width="12.5703125" style="1" customWidth="1"/>
    <col min="12294" max="12294" width="11.42578125" style="1"/>
    <col min="12295" max="12295" width="12.7109375" style="1" customWidth="1"/>
    <col min="12296" max="12296" width="18.28515625" style="1" customWidth="1"/>
    <col min="12297" max="12544" width="11.42578125" style="1"/>
    <col min="12545" max="12545" width="14.28515625" style="1" customWidth="1"/>
    <col min="12546" max="12546" width="21.5703125" style="1" customWidth="1"/>
    <col min="12547" max="12547" width="21.85546875" style="1" customWidth="1"/>
    <col min="12548" max="12548" width="11.42578125" style="1"/>
    <col min="12549" max="12549" width="12.5703125" style="1" customWidth="1"/>
    <col min="12550" max="12550" width="11.42578125" style="1"/>
    <col min="12551" max="12551" width="12.7109375" style="1" customWidth="1"/>
    <col min="12552" max="12552" width="18.28515625" style="1" customWidth="1"/>
    <col min="12553" max="12800" width="11.42578125" style="1"/>
    <col min="12801" max="12801" width="14.28515625" style="1" customWidth="1"/>
    <col min="12802" max="12802" width="21.5703125" style="1" customWidth="1"/>
    <col min="12803" max="12803" width="21.85546875" style="1" customWidth="1"/>
    <col min="12804" max="12804" width="11.42578125" style="1"/>
    <col min="12805" max="12805" width="12.5703125" style="1" customWidth="1"/>
    <col min="12806" max="12806" width="11.42578125" style="1"/>
    <col min="12807" max="12807" width="12.7109375" style="1" customWidth="1"/>
    <col min="12808" max="12808" width="18.28515625" style="1" customWidth="1"/>
    <col min="12809" max="13056" width="11.42578125" style="1"/>
    <col min="13057" max="13057" width="14.28515625" style="1" customWidth="1"/>
    <col min="13058" max="13058" width="21.5703125" style="1" customWidth="1"/>
    <col min="13059" max="13059" width="21.85546875" style="1" customWidth="1"/>
    <col min="13060" max="13060" width="11.42578125" style="1"/>
    <col min="13061" max="13061" width="12.5703125" style="1" customWidth="1"/>
    <col min="13062" max="13062" width="11.42578125" style="1"/>
    <col min="13063" max="13063" width="12.7109375" style="1" customWidth="1"/>
    <col min="13064" max="13064" width="18.28515625" style="1" customWidth="1"/>
    <col min="13065" max="13312" width="11.42578125" style="1"/>
    <col min="13313" max="13313" width="14.28515625" style="1" customWidth="1"/>
    <col min="13314" max="13314" width="21.5703125" style="1" customWidth="1"/>
    <col min="13315" max="13315" width="21.85546875" style="1" customWidth="1"/>
    <col min="13316" max="13316" width="11.42578125" style="1"/>
    <col min="13317" max="13317" width="12.5703125" style="1" customWidth="1"/>
    <col min="13318" max="13318" width="11.42578125" style="1"/>
    <col min="13319" max="13319" width="12.7109375" style="1" customWidth="1"/>
    <col min="13320" max="13320" width="18.28515625" style="1" customWidth="1"/>
    <col min="13321" max="13568" width="11.42578125" style="1"/>
    <col min="13569" max="13569" width="14.28515625" style="1" customWidth="1"/>
    <col min="13570" max="13570" width="21.5703125" style="1" customWidth="1"/>
    <col min="13571" max="13571" width="21.85546875" style="1" customWidth="1"/>
    <col min="13572" max="13572" width="11.42578125" style="1"/>
    <col min="13573" max="13573" width="12.5703125" style="1" customWidth="1"/>
    <col min="13574" max="13574" width="11.42578125" style="1"/>
    <col min="13575" max="13575" width="12.7109375" style="1" customWidth="1"/>
    <col min="13576" max="13576" width="18.28515625" style="1" customWidth="1"/>
    <col min="13577" max="13824" width="11.42578125" style="1"/>
    <col min="13825" max="13825" width="14.28515625" style="1" customWidth="1"/>
    <col min="13826" max="13826" width="21.5703125" style="1" customWidth="1"/>
    <col min="13827" max="13827" width="21.85546875" style="1" customWidth="1"/>
    <col min="13828" max="13828" width="11.42578125" style="1"/>
    <col min="13829" max="13829" width="12.5703125" style="1" customWidth="1"/>
    <col min="13830" max="13830" width="11.42578125" style="1"/>
    <col min="13831" max="13831" width="12.7109375" style="1" customWidth="1"/>
    <col min="13832" max="13832" width="18.28515625" style="1" customWidth="1"/>
    <col min="13833" max="14080" width="11.42578125" style="1"/>
    <col min="14081" max="14081" width="14.28515625" style="1" customWidth="1"/>
    <col min="14082" max="14082" width="21.5703125" style="1" customWidth="1"/>
    <col min="14083" max="14083" width="21.85546875" style="1" customWidth="1"/>
    <col min="14084" max="14084" width="11.42578125" style="1"/>
    <col min="14085" max="14085" width="12.5703125" style="1" customWidth="1"/>
    <col min="14086" max="14086" width="11.42578125" style="1"/>
    <col min="14087" max="14087" width="12.7109375" style="1" customWidth="1"/>
    <col min="14088" max="14088" width="18.28515625" style="1" customWidth="1"/>
    <col min="14089" max="14336" width="11.42578125" style="1"/>
    <col min="14337" max="14337" width="14.28515625" style="1" customWidth="1"/>
    <col min="14338" max="14338" width="21.5703125" style="1" customWidth="1"/>
    <col min="14339" max="14339" width="21.85546875" style="1" customWidth="1"/>
    <col min="14340" max="14340" width="11.42578125" style="1"/>
    <col min="14341" max="14341" width="12.5703125" style="1" customWidth="1"/>
    <col min="14342" max="14342" width="11.42578125" style="1"/>
    <col min="14343" max="14343" width="12.7109375" style="1" customWidth="1"/>
    <col min="14344" max="14344" width="18.28515625" style="1" customWidth="1"/>
    <col min="14345" max="14592" width="11.42578125" style="1"/>
    <col min="14593" max="14593" width="14.28515625" style="1" customWidth="1"/>
    <col min="14594" max="14594" width="21.5703125" style="1" customWidth="1"/>
    <col min="14595" max="14595" width="21.85546875" style="1" customWidth="1"/>
    <col min="14596" max="14596" width="11.42578125" style="1"/>
    <col min="14597" max="14597" width="12.5703125" style="1" customWidth="1"/>
    <col min="14598" max="14598" width="11.42578125" style="1"/>
    <col min="14599" max="14599" width="12.7109375" style="1" customWidth="1"/>
    <col min="14600" max="14600" width="18.28515625" style="1" customWidth="1"/>
    <col min="14601" max="14848" width="11.42578125" style="1"/>
    <col min="14849" max="14849" width="14.28515625" style="1" customWidth="1"/>
    <col min="14850" max="14850" width="21.5703125" style="1" customWidth="1"/>
    <col min="14851" max="14851" width="21.85546875" style="1" customWidth="1"/>
    <col min="14852" max="14852" width="11.42578125" style="1"/>
    <col min="14853" max="14853" width="12.5703125" style="1" customWidth="1"/>
    <col min="14854" max="14854" width="11.42578125" style="1"/>
    <col min="14855" max="14855" width="12.7109375" style="1" customWidth="1"/>
    <col min="14856" max="14856" width="18.28515625" style="1" customWidth="1"/>
    <col min="14857" max="15104" width="11.42578125" style="1"/>
    <col min="15105" max="15105" width="14.28515625" style="1" customWidth="1"/>
    <col min="15106" max="15106" width="21.5703125" style="1" customWidth="1"/>
    <col min="15107" max="15107" width="21.85546875" style="1" customWidth="1"/>
    <col min="15108" max="15108" width="11.42578125" style="1"/>
    <col min="15109" max="15109" width="12.5703125" style="1" customWidth="1"/>
    <col min="15110" max="15110" width="11.42578125" style="1"/>
    <col min="15111" max="15111" width="12.7109375" style="1" customWidth="1"/>
    <col min="15112" max="15112" width="18.28515625" style="1" customWidth="1"/>
    <col min="15113" max="15360" width="11.42578125" style="1"/>
    <col min="15361" max="15361" width="14.28515625" style="1" customWidth="1"/>
    <col min="15362" max="15362" width="21.5703125" style="1" customWidth="1"/>
    <col min="15363" max="15363" width="21.85546875" style="1" customWidth="1"/>
    <col min="15364" max="15364" width="11.42578125" style="1"/>
    <col min="15365" max="15365" width="12.5703125" style="1" customWidth="1"/>
    <col min="15366" max="15366" width="11.42578125" style="1"/>
    <col min="15367" max="15367" width="12.7109375" style="1" customWidth="1"/>
    <col min="15368" max="15368" width="18.28515625" style="1" customWidth="1"/>
    <col min="15369" max="15616" width="11.42578125" style="1"/>
    <col min="15617" max="15617" width="14.28515625" style="1" customWidth="1"/>
    <col min="15618" max="15618" width="21.5703125" style="1" customWidth="1"/>
    <col min="15619" max="15619" width="21.85546875" style="1" customWidth="1"/>
    <col min="15620" max="15620" width="11.42578125" style="1"/>
    <col min="15621" max="15621" width="12.5703125" style="1" customWidth="1"/>
    <col min="15622" max="15622" width="11.42578125" style="1"/>
    <col min="15623" max="15623" width="12.7109375" style="1" customWidth="1"/>
    <col min="15624" max="15624" width="18.28515625" style="1" customWidth="1"/>
    <col min="15625" max="15872" width="11.42578125" style="1"/>
    <col min="15873" max="15873" width="14.28515625" style="1" customWidth="1"/>
    <col min="15874" max="15874" width="21.5703125" style="1" customWidth="1"/>
    <col min="15875" max="15875" width="21.85546875" style="1" customWidth="1"/>
    <col min="15876" max="15876" width="11.42578125" style="1"/>
    <col min="15877" max="15877" width="12.5703125" style="1" customWidth="1"/>
    <col min="15878" max="15878" width="11.42578125" style="1"/>
    <col min="15879" max="15879" width="12.7109375" style="1" customWidth="1"/>
    <col min="15880" max="15880" width="18.28515625" style="1" customWidth="1"/>
    <col min="15881" max="16128" width="11.42578125" style="1"/>
    <col min="16129" max="16129" width="14.28515625" style="1" customWidth="1"/>
    <col min="16130" max="16130" width="21.5703125" style="1" customWidth="1"/>
    <col min="16131" max="16131" width="21.85546875" style="1" customWidth="1"/>
    <col min="16132" max="16132" width="11.42578125" style="1"/>
    <col min="16133" max="16133" width="12.5703125" style="1" customWidth="1"/>
    <col min="16134" max="16134" width="11.42578125" style="1"/>
    <col min="16135" max="16135" width="12.7109375" style="1" customWidth="1"/>
    <col min="16136" max="16136" width="18.28515625" style="1" customWidth="1"/>
    <col min="16137" max="16384" width="11.42578125" style="1"/>
  </cols>
  <sheetData>
    <row r="2" spans="1:8" ht="27.75" customHeight="1" x14ac:dyDescent="0.2"/>
    <row r="3" spans="1:8" ht="15" x14ac:dyDescent="0.25">
      <c r="A3" s="136" t="s">
        <v>174</v>
      </c>
      <c r="B3" s="136" t="str">
        <f>'[1]PRESUPUESTO OFICIAL (Entidad)'!G85</f>
        <v>CAMERINOS</v>
      </c>
    </row>
    <row r="4" spans="1:8" ht="15" thickBot="1" x14ac:dyDescent="0.25"/>
    <row r="5" spans="1:8" ht="14.25" customHeight="1" x14ac:dyDescent="0.2">
      <c r="A5" s="5" t="s">
        <v>1</v>
      </c>
      <c r="B5" s="6"/>
      <c r="C5" s="6"/>
      <c r="D5" s="6"/>
      <c r="E5" s="6"/>
      <c r="F5" s="6"/>
      <c r="G5" s="6"/>
      <c r="H5" s="7"/>
    </row>
    <row r="6" spans="1:8" ht="14.25" customHeight="1" thickBot="1" x14ac:dyDescent="0.25">
      <c r="A6" s="8"/>
      <c r="B6" s="9"/>
      <c r="C6" s="9"/>
      <c r="D6" s="9"/>
      <c r="E6" s="9"/>
      <c r="F6" s="9"/>
      <c r="G6" s="9"/>
      <c r="H6" s="10"/>
    </row>
    <row r="7" spans="1:8" ht="16.5" x14ac:dyDescent="0.3">
      <c r="A7" s="11"/>
      <c r="B7" s="12"/>
      <c r="C7" s="12"/>
      <c r="D7" s="12"/>
      <c r="E7" s="12"/>
      <c r="F7" s="12"/>
      <c r="G7" s="12"/>
      <c r="H7" s="13"/>
    </row>
    <row r="8" spans="1:8" ht="16.5" x14ac:dyDescent="0.3">
      <c r="A8" s="11"/>
      <c r="B8" s="14"/>
      <c r="C8" s="12"/>
      <c r="D8" s="15"/>
      <c r="E8" s="14"/>
      <c r="F8" s="15"/>
      <c r="G8" s="14"/>
      <c r="H8" s="13"/>
    </row>
    <row r="9" spans="1:8" ht="15.75" x14ac:dyDescent="0.2">
      <c r="A9" s="16" t="s">
        <v>2</v>
      </c>
      <c r="B9" s="17" t="str">
        <f>'[1]PRESUPUESTO OFICIAL (Entidad)'!G86</f>
        <v>Demoliciones manual de muros en ladrillo, ceramica  y pañetes</v>
      </c>
      <c r="C9" s="18"/>
      <c r="D9" s="18"/>
      <c r="E9" s="18"/>
      <c r="F9" s="18"/>
      <c r="G9" s="19" t="s">
        <v>3</v>
      </c>
      <c r="H9" s="20" t="s">
        <v>175</v>
      </c>
    </row>
    <row r="10" spans="1:8" ht="16.5" x14ac:dyDescent="0.3">
      <c r="A10" s="11"/>
      <c r="B10" s="18"/>
      <c r="C10" s="18"/>
      <c r="D10" s="18"/>
      <c r="E10" s="18"/>
      <c r="F10" s="18"/>
      <c r="G10" s="19" t="s">
        <v>4</v>
      </c>
      <c r="H10" s="20" t="s">
        <v>5</v>
      </c>
    </row>
    <row r="11" spans="1:8" ht="16.5" x14ac:dyDescent="0.3">
      <c r="A11" s="11"/>
      <c r="B11" s="21"/>
      <c r="C11" s="21"/>
      <c r="D11" s="21"/>
      <c r="E11" s="21"/>
      <c r="F11" s="21"/>
      <c r="G11" s="14"/>
      <c r="H11" s="22"/>
    </row>
    <row r="12" spans="1:8" ht="16.5" x14ac:dyDescent="0.3">
      <c r="A12" s="11"/>
      <c r="B12" s="21"/>
      <c r="C12" s="21"/>
      <c r="D12" s="21"/>
      <c r="E12" s="21"/>
      <c r="F12" s="21"/>
      <c r="G12" s="14"/>
      <c r="H12" s="22"/>
    </row>
    <row r="13" spans="1:8" ht="16.5" x14ac:dyDescent="0.3">
      <c r="A13" s="14"/>
      <c r="B13" s="14"/>
      <c r="C13" s="12"/>
      <c r="D13" s="14"/>
      <c r="E13" s="14"/>
      <c r="F13" s="14"/>
      <c r="G13" s="14"/>
      <c r="H13" s="13"/>
    </row>
    <row r="14" spans="1:8" ht="17.25" thickBot="1" x14ac:dyDescent="0.35">
      <c r="A14" s="14" t="s">
        <v>6</v>
      </c>
      <c r="B14" s="14"/>
      <c r="C14" s="12"/>
      <c r="D14" s="12"/>
      <c r="E14" s="12"/>
      <c r="F14" s="12"/>
      <c r="G14" s="12"/>
      <c r="H14" s="13"/>
    </row>
    <row r="15" spans="1:8" ht="16.5" x14ac:dyDescent="0.3">
      <c r="A15" s="23" t="s">
        <v>7</v>
      </c>
      <c r="B15" s="24"/>
      <c r="C15" s="25"/>
      <c r="D15" s="26" t="s">
        <v>8</v>
      </c>
      <c r="E15" s="27" t="s">
        <v>9</v>
      </c>
      <c r="F15" s="26" t="s">
        <v>37</v>
      </c>
      <c r="G15" s="28" t="s">
        <v>11</v>
      </c>
      <c r="H15" s="29"/>
    </row>
    <row r="16" spans="1:8" ht="16.5" x14ac:dyDescent="0.3">
      <c r="A16" s="30"/>
      <c r="B16" s="31"/>
      <c r="C16" s="32"/>
      <c r="D16" s="33"/>
      <c r="E16" s="34"/>
      <c r="F16" s="168"/>
      <c r="G16" s="36"/>
      <c r="H16" s="37"/>
    </row>
    <row r="17" spans="1:8" ht="16.5" x14ac:dyDescent="0.3">
      <c r="A17" s="38"/>
      <c r="B17" s="39"/>
      <c r="C17" s="40"/>
      <c r="D17" s="33"/>
      <c r="E17" s="34"/>
      <c r="F17" s="41"/>
      <c r="G17" s="36"/>
      <c r="H17" s="37"/>
    </row>
    <row r="18" spans="1:8" ht="16.5" x14ac:dyDescent="0.3">
      <c r="A18" s="38"/>
      <c r="B18" s="39"/>
      <c r="C18" s="40"/>
      <c r="D18" s="42"/>
      <c r="E18" s="42"/>
      <c r="F18" s="41"/>
      <c r="G18" s="43"/>
      <c r="H18" s="37"/>
    </row>
    <row r="19" spans="1:8" ht="16.5" x14ac:dyDescent="0.3">
      <c r="A19" s="38"/>
      <c r="B19" s="39"/>
      <c r="C19" s="40"/>
      <c r="D19" s="42"/>
      <c r="E19" s="42"/>
      <c r="F19" s="41"/>
      <c r="G19" s="43"/>
      <c r="H19" s="37"/>
    </row>
    <row r="20" spans="1:8" ht="16.5" x14ac:dyDescent="0.3">
      <c r="A20" s="38"/>
      <c r="B20" s="39"/>
      <c r="C20" s="40"/>
      <c r="D20" s="42"/>
      <c r="E20" s="42"/>
      <c r="F20" s="41"/>
      <c r="G20" s="43"/>
      <c r="H20" s="37"/>
    </row>
    <row r="21" spans="1:8" ht="16.5" x14ac:dyDescent="0.3">
      <c r="A21" s="44" t="s">
        <v>14</v>
      </c>
      <c r="B21" s="45"/>
      <c r="C21" s="46"/>
      <c r="D21" s="42"/>
      <c r="E21" s="42"/>
      <c r="F21" s="47">
        <v>0.1</v>
      </c>
      <c r="G21" s="43">
        <f>F21*H48</f>
        <v>2992.987833333334</v>
      </c>
      <c r="H21" s="37"/>
    </row>
    <row r="22" spans="1:8" ht="17.25" thickBot="1" x14ac:dyDescent="0.35">
      <c r="A22" s="48"/>
      <c r="B22" s="49"/>
      <c r="C22" s="50"/>
      <c r="D22" s="51"/>
      <c r="E22" s="51"/>
      <c r="F22" s="52"/>
      <c r="G22" s="53"/>
      <c r="H22" s="54"/>
    </row>
    <row r="23" spans="1:8" ht="17.25" thickBot="1" x14ac:dyDescent="0.35">
      <c r="A23" s="12"/>
      <c r="B23" s="12"/>
      <c r="C23" s="12"/>
      <c r="D23" s="12"/>
      <c r="E23" s="12"/>
      <c r="F23" s="12"/>
      <c r="G23" s="55" t="s">
        <v>15</v>
      </c>
      <c r="H23" s="56">
        <f>SUM(G16:G22)</f>
        <v>2992.987833333334</v>
      </c>
    </row>
    <row r="24" spans="1:8" ht="17.25" thickBot="1" x14ac:dyDescent="0.35">
      <c r="A24" s="14" t="s">
        <v>16</v>
      </c>
      <c r="B24" s="14"/>
      <c r="C24" s="12"/>
      <c r="D24" s="12"/>
      <c r="E24" s="12"/>
      <c r="F24" s="12"/>
      <c r="G24" s="12"/>
      <c r="H24" s="13"/>
    </row>
    <row r="25" spans="1:8" ht="16.5" x14ac:dyDescent="0.3">
      <c r="A25" s="57" t="s">
        <v>7</v>
      </c>
      <c r="B25" s="58"/>
      <c r="C25" s="59"/>
      <c r="D25" s="26" t="s">
        <v>8</v>
      </c>
      <c r="E25" s="26" t="s">
        <v>17</v>
      </c>
      <c r="F25" s="26" t="s">
        <v>10</v>
      </c>
      <c r="G25" s="60" t="s">
        <v>11</v>
      </c>
      <c r="H25" s="29"/>
    </row>
    <row r="26" spans="1:8" ht="16.5" x14ac:dyDescent="0.3">
      <c r="A26" s="61"/>
      <c r="B26" s="62"/>
      <c r="C26" s="63"/>
      <c r="D26" s="64"/>
      <c r="E26" s="65"/>
      <c r="F26" s="66"/>
      <c r="G26" s="67"/>
      <c r="H26" s="37"/>
    </row>
    <row r="27" spans="1:8" ht="16.5" x14ac:dyDescent="0.3">
      <c r="A27" s="61"/>
      <c r="B27" s="62"/>
      <c r="C27" s="63"/>
      <c r="D27" s="64"/>
      <c r="E27" s="65"/>
      <c r="F27" s="68"/>
      <c r="G27" s="67"/>
      <c r="H27" s="37"/>
    </row>
    <row r="28" spans="1:8" ht="16.5" x14ac:dyDescent="0.3">
      <c r="A28" s="61"/>
      <c r="B28" s="62"/>
      <c r="C28" s="63"/>
      <c r="D28" s="69"/>
      <c r="E28" s="65"/>
      <c r="F28" s="68"/>
      <c r="G28" s="67"/>
      <c r="H28" s="37"/>
    </row>
    <row r="29" spans="1:8" ht="16.5" x14ac:dyDescent="0.3">
      <c r="A29" s="61"/>
      <c r="B29" s="62"/>
      <c r="C29" s="63"/>
      <c r="D29" s="69"/>
      <c r="E29" s="70"/>
      <c r="F29" s="70"/>
      <c r="G29" s="67"/>
      <c r="H29" s="37"/>
    </row>
    <row r="30" spans="1:8" ht="16.5" x14ac:dyDescent="0.3">
      <c r="A30" s="61"/>
      <c r="B30" s="62"/>
      <c r="C30" s="63"/>
      <c r="D30" s="71"/>
      <c r="E30" s="72"/>
      <c r="F30" s="73"/>
      <c r="G30" s="74"/>
      <c r="H30" s="37"/>
    </row>
    <row r="31" spans="1:8" ht="16.5" x14ac:dyDescent="0.3">
      <c r="A31" s="61" t="s">
        <v>20</v>
      </c>
      <c r="B31" s="62"/>
      <c r="C31" s="63"/>
      <c r="D31" s="42"/>
      <c r="E31" s="42"/>
      <c r="F31" s="47">
        <v>0.05</v>
      </c>
      <c r="G31" s="75">
        <f>SUM(G26:G30)*F31</f>
        <v>0</v>
      </c>
      <c r="H31" s="37"/>
    </row>
    <row r="32" spans="1:8" ht="17.25" thickBot="1" x14ac:dyDescent="0.35">
      <c r="A32" s="76"/>
      <c r="B32" s="77"/>
      <c r="C32" s="78"/>
      <c r="D32" s="51"/>
      <c r="E32" s="51"/>
      <c r="F32" s="52"/>
      <c r="G32" s="79"/>
      <c r="H32" s="54"/>
    </row>
    <row r="33" spans="1:8" ht="17.25" thickBot="1" x14ac:dyDescent="0.35">
      <c r="A33" s="12"/>
      <c r="B33" s="12"/>
      <c r="C33" s="12"/>
      <c r="D33" s="12"/>
      <c r="E33" s="12"/>
      <c r="F33" s="12"/>
      <c r="G33" s="55" t="s">
        <v>15</v>
      </c>
      <c r="H33" s="56">
        <f>SUM(G26:G32)</f>
        <v>0</v>
      </c>
    </row>
    <row r="34" spans="1:8" ht="17.25" thickBot="1" x14ac:dyDescent="0.35">
      <c r="A34" s="14" t="s">
        <v>21</v>
      </c>
      <c r="B34" s="14"/>
      <c r="C34" s="12"/>
      <c r="D34" s="12"/>
      <c r="E34" s="12"/>
      <c r="F34" s="12"/>
      <c r="G34" s="12"/>
      <c r="H34" s="13"/>
    </row>
    <row r="35" spans="1:8" ht="16.5" x14ac:dyDescent="0.3">
      <c r="A35" s="23" t="s">
        <v>22</v>
      </c>
      <c r="B35" s="25"/>
      <c r="C35" s="26" t="s">
        <v>23</v>
      </c>
      <c r="D35" s="26" t="s">
        <v>24</v>
      </c>
      <c r="E35" s="26" t="s">
        <v>25</v>
      </c>
      <c r="F35" s="26" t="s">
        <v>26</v>
      </c>
      <c r="G35" s="28" t="s">
        <v>11</v>
      </c>
      <c r="H35" s="29"/>
    </row>
    <row r="36" spans="1:8" ht="16.5" x14ac:dyDescent="0.3">
      <c r="A36" s="61"/>
      <c r="B36" s="63"/>
      <c r="C36" s="80"/>
      <c r="D36" s="81"/>
      <c r="E36" s="81"/>
      <c r="F36" s="82"/>
      <c r="G36" s="65"/>
      <c r="H36" s="37"/>
    </row>
    <row r="37" spans="1:8" ht="16.5" x14ac:dyDescent="0.3">
      <c r="A37" s="61"/>
      <c r="B37" s="63"/>
      <c r="C37" s="80"/>
      <c r="D37" s="81"/>
      <c r="E37" s="81"/>
      <c r="F37" s="82"/>
      <c r="G37" s="65"/>
      <c r="H37" s="37"/>
    </row>
    <row r="38" spans="1:8" ht="16.5" x14ac:dyDescent="0.3">
      <c r="A38" s="61"/>
      <c r="B38" s="63"/>
      <c r="C38" s="80"/>
      <c r="D38" s="81"/>
      <c r="E38" s="81"/>
      <c r="F38" s="65"/>
      <c r="G38" s="65"/>
      <c r="H38" s="37"/>
    </row>
    <row r="39" spans="1:8" ht="16.5" x14ac:dyDescent="0.3">
      <c r="A39" s="61"/>
      <c r="B39" s="63"/>
      <c r="C39" s="83"/>
      <c r="D39" s="64"/>
      <c r="E39" s="84"/>
      <c r="F39" s="41"/>
      <c r="G39" s="41"/>
      <c r="H39" s="37"/>
    </row>
    <row r="40" spans="1:8" ht="17.25" thickBot="1" x14ac:dyDescent="0.35">
      <c r="A40" s="48"/>
      <c r="B40" s="50"/>
      <c r="C40" s="50"/>
      <c r="D40" s="50"/>
      <c r="E40" s="50"/>
      <c r="F40" s="50"/>
      <c r="G40" s="85"/>
      <c r="H40" s="37"/>
    </row>
    <row r="41" spans="1:8" ht="17.25" thickBot="1" x14ac:dyDescent="0.35">
      <c r="A41" s="12"/>
      <c r="B41" s="12"/>
      <c r="C41" s="12"/>
      <c r="D41" s="12"/>
      <c r="E41" s="12"/>
      <c r="F41" s="12"/>
      <c r="G41" s="55" t="s">
        <v>15</v>
      </c>
      <c r="H41" s="56">
        <f>SUM(G36:G40)</f>
        <v>0</v>
      </c>
    </row>
    <row r="42" spans="1:8" ht="17.25" thickBot="1" x14ac:dyDescent="0.35">
      <c r="A42" s="14" t="s">
        <v>27</v>
      </c>
      <c r="B42" s="14"/>
      <c r="C42" s="12"/>
      <c r="D42" s="12"/>
      <c r="E42" s="12"/>
      <c r="F42" s="12"/>
      <c r="G42" s="12"/>
      <c r="H42" s="13"/>
    </row>
    <row r="43" spans="1:8" ht="16.5" x14ac:dyDescent="0.3">
      <c r="A43" s="86" t="s">
        <v>28</v>
      </c>
      <c r="B43" s="26"/>
      <c r="C43" s="26" t="s">
        <v>53</v>
      </c>
      <c r="D43" s="26" t="s">
        <v>30</v>
      </c>
      <c r="E43" s="27" t="s">
        <v>39</v>
      </c>
      <c r="F43" s="87" t="s">
        <v>37</v>
      </c>
      <c r="G43" s="60" t="s">
        <v>11</v>
      </c>
      <c r="H43" s="29"/>
    </row>
    <row r="44" spans="1:8" ht="16.5" x14ac:dyDescent="0.3">
      <c r="A44" s="61" t="str">
        <f>'[1]MANO DE OBRA'!C14</f>
        <v>CUADRILLA DE CONSTRUCCIÓN 0X2</v>
      </c>
      <c r="B44" s="63"/>
      <c r="C44" s="88">
        <f>'[1]MANO DE OBRA'!I14</f>
        <v>94900</v>
      </c>
      <c r="D44" s="89">
        <v>0.89229999999999998</v>
      </c>
      <c r="E44" s="65">
        <f>(100%+D44)*C44</f>
        <v>179579.27000000002</v>
      </c>
      <c r="F44" s="80">
        <v>6</v>
      </c>
      <c r="G44" s="36">
        <f>E44/F44</f>
        <v>29929.878333333338</v>
      </c>
      <c r="H44" s="37"/>
    </row>
    <row r="45" spans="1:8" ht="16.5" x14ac:dyDescent="0.3">
      <c r="A45" s="61"/>
      <c r="B45" s="63"/>
      <c r="C45" s="105"/>
      <c r="D45" s="89"/>
      <c r="E45" s="65"/>
      <c r="F45" s="66"/>
      <c r="G45" s="90"/>
      <c r="H45" s="37"/>
    </row>
    <row r="46" spans="1:8" ht="16.5" x14ac:dyDescent="0.3">
      <c r="A46" s="61"/>
      <c r="B46" s="63"/>
      <c r="C46" s="105"/>
      <c r="D46" s="89"/>
      <c r="E46" s="65"/>
      <c r="F46" s="66"/>
      <c r="G46" s="90"/>
      <c r="H46" s="37"/>
    </row>
    <row r="47" spans="1:8" ht="17.25" thickBot="1" x14ac:dyDescent="0.35">
      <c r="A47" s="76"/>
      <c r="B47" s="78"/>
      <c r="C47" s="78"/>
      <c r="D47" s="78"/>
      <c r="E47" s="78"/>
      <c r="F47" s="78"/>
      <c r="G47" s="77"/>
      <c r="H47" s="54"/>
    </row>
    <row r="48" spans="1:8" ht="17.25" thickBot="1" x14ac:dyDescent="0.35">
      <c r="A48" s="12"/>
      <c r="B48" s="12"/>
      <c r="C48" s="12"/>
      <c r="D48" s="12"/>
      <c r="E48" s="12"/>
      <c r="F48" s="12"/>
      <c r="G48" s="55" t="s">
        <v>15</v>
      </c>
      <c r="H48" s="56">
        <f>SUM(G44:G47)</f>
        <v>29929.878333333338</v>
      </c>
    </row>
    <row r="49" spans="1:8" ht="17.25" thickBot="1" x14ac:dyDescent="0.35">
      <c r="A49" s="12"/>
      <c r="B49" s="12"/>
      <c r="C49" s="12"/>
      <c r="D49" s="12"/>
      <c r="E49" s="12"/>
      <c r="F49" s="12"/>
      <c r="G49" s="91"/>
      <c r="H49" s="13"/>
    </row>
    <row r="50" spans="1:8" ht="17.25" thickBot="1" x14ac:dyDescent="0.35">
      <c r="A50" s="12"/>
      <c r="B50" s="12"/>
      <c r="C50" s="12"/>
      <c r="D50" s="12"/>
      <c r="E50" s="92" t="s">
        <v>31</v>
      </c>
      <c r="F50" s="93"/>
      <c r="G50" s="93"/>
      <c r="H50" s="94">
        <f>ROUND((H23+H33+H41+H48),0)</f>
        <v>32923</v>
      </c>
    </row>
    <row r="51" spans="1:8" ht="16.5" x14ac:dyDescent="0.3">
      <c r="A51" s="12"/>
      <c r="B51" s="12"/>
      <c r="C51" s="12"/>
      <c r="D51" s="12"/>
      <c r="E51" s="92"/>
      <c r="F51" s="93"/>
      <c r="G51" s="93"/>
      <c r="H51" s="95"/>
    </row>
    <row r="52" spans="1:8" ht="16.5" x14ac:dyDescent="0.3">
      <c r="A52" s="15"/>
      <c r="B52" s="12"/>
      <c r="C52" s="12"/>
      <c r="D52" s="12"/>
      <c r="E52" s="92"/>
      <c r="F52" s="93"/>
      <c r="G52" s="93"/>
      <c r="H52" s="95"/>
    </row>
    <row r="53" spans="1:8" ht="16.5" x14ac:dyDescent="0.3">
      <c r="A53" s="15"/>
      <c r="B53" s="12"/>
      <c r="C53" s="12"/>
      <c r="D53" s="12"/>
      <c r="E53" s="92"/>
      <c r="F53" s="93"/>
      <c r="G53" s="93"/>
      <c r="H53" s="95"/>
    </row>
    <row r="54" spans="1:8" ht="17.25" thickBot="1" x14ac:dyDescent="0.35">
      <c r="A54" s="15"/>
      <c r="B54" s="12"/>
      <c r="C54" s="12"/>
      <c r="D54" s="12"/>
      <c r="E54" s="92"/>
      <c r="F54" s="93"/>
      <c r="G54" s="93"/>
      <c r="H54" s="95"/>
    </row>
    <row r="55" spans="1:8" ht="17.25" customHeight="1" x14ac:dyDescent="0.2">
      <c r="A55" s="5" t="s">
        <v>1</v>
      </c>
      <c r="B55" s="6"/>
      <c r="C55" s="6"/>
      <c r="D55" s="6"/>
      <c r="E55" s="6"/>
      <c r="F55" s="6"/>
      <c r="G55" s="6"/>
      <c r="H55" s="7"/>
    </row>
    <row r="56" spans="1:8" ht="14.25" customHeight="1" thickBot="1" x14ac:dyDescent="0.25">
      <c r="A56" s="8"/>
      <c r="B56" s="9"/>
      <c r="C56" s="9"/>
      <c r="D56" s="9"/>
      <c r="E56" s="9"/>
      <c r="F56" s="9"/>
      <c r="G56" s="9"/>
      <c r="H56" s="10"/>
    </row>
    <row r="57" spans="1:8" ht="15" customHeight="1" x14ac:dyDescent="0.3">
      <c r="A57" s="15"/>
      <c r="B57" s="12"/>
      <c r="C57" s="12"/>
      <c r="D57" s="12"/>
      <c r="E57" s="92"/>
      <c r="F57" s="93"/>
      <c r="G57" s="93"/>
      <c r="H57" s="95"/>
    </row>
    <row r="58" spans="1:8" ht="17.25" customHeight="1" x14ac:dyDescent="0.3">
      <c r="A58" s="11"/>
      <c r="B58" s="14"/>
      <c r="C58" s="12"/>
      <c r="D58" s="15"/>
      <c r="E58" s="14"/>
      <c r="F58" s="15"/>
      <c r="G58" s="14"/>
      <c r="H58" s="13"/>
    </row>
    <row r="59" spans="1:8" ht="17.25" customHeight="1" x14ac:dyDescent="0.2">
      <c r="A59" s="16" t="s">
        <v>2</v>
      </c>
      <c r="B59" s="107" t="str">
        <f>'[1]PRESUPUESTO OFICIAL (Entidad)'!G87</f>
        <v>Demoliciones manual de pisos</v>
      </c>
      <c r="C59" s="107"/>
      <c r="D59" s="107"/>
      <c r="E59" s="107"/>
      <c r="F59" s="107"/>
      <c r="G59" s="19" t="s">
        <v>3</v>
      </c>
      <c r="H59" s="20" t="s">
        <v>176</v>
      </c>
    </row>
    <row r="60" spans="1:8" ht="15.75" customHeight="1" x14ac:dyDescent="0.3">
      <c r="A60" s="11"/>
      <c r="B60" s="107"/>
      <c r="C60" s="107"/>
      <c r="D60" s="107"/>
      <c r="E60" s="107"/>
      <c r="F60" s="107"/>
      <c r="G60" s="19" t="s">
        <v>4</v>
      </c>
      <c r="H60" s="20" t="s">
        <v>5</v>
      </c>
    </row>
    <row r="61" spans="1:8" ht="16.5" customHeight="1" x14ac:dyDescent="0.3">
      <c r="A61" s="11"/>
      <c r="B61" s="21"/>
      <c r="C61" s="21"/>
      <c r="D61" s="21"/>
      <c r="E61" s="21"/>
      <c r="F61" s="21"/>
      <c r="G61" s="14"/>
      <c r="H61" s="22"/>
    </row>
    <row r="62" spans="1:8" ht="17.25" thickBot="1" x14ac:dyDescent="0.35">
      <c r="A62" s="14" t="s">
        <v>6</v>
      </c>
      <c r="B62" s="14"/>
      <c r="C62" s="12"/>
      <c r="D62" s="12"/>
      <c r="E62" s="12"/>
      <c r="F62" s="12"/>
      <c r="G62" s="12"/>
      <c r="H62" s="13"/>
    </row>
    <row r="63" spans="1:8" ht="16.5" x14ac:dyDescent="0.3">
      <c r="A63" s="23" t="s">
        <v>7</v>
      </c>
      <c r="B63" s="24"/>
      <c r="C63" s="25"/>
      <c r="D63" s="26" t="s">
        <v>36</v>
      </c>
      <c r="E63" s="27" t="s">
        <v>9</v>
      </c>
      <c r="F63" s="26" t="s">
        <v>37</v>
      </c>
      <c r="G63" s="28" t="s">
        <v>11</v>
      </c>
      <c r="H63" s="29"/>
    </row>
    <row r="64" spans="1:8" ht="16.5" x14ac:dyDescent="0.3">
      <c r="A64" s="30"/>
      <c r="B64" s="31"/>
      <c r="C64" s="32"/>
      <c r="D64" s="33"/>
      <c r="E64" s="34"/>
      <c r="F64" s="41"/>
      <c r="G64" s="36"/>
      <c r="H64" s="37"/>
    </row>
    <row r="65" spans="1:8" ht="16.5" x14ac:dyDescent="0.3">
      <c r="A65" s="38"/>
      <c r="B65" s="39"/>
      <c r="C65" s="40"/>
      <c r="D65" s="69"/>
      <c r="E65" s="34"/>
      <c r="F65" s="41"/>
      <c r="G65" s="36"/>
      <c r="H65" s="37"/>
    </row>
    <row r="66" spans="1:8" ht="16.5" x14ac:dyDescent="0.3">
      <c r="A66" s="38"/>
      <c r="B66" s="39"/>
      <c r="C66" s="40"/>
      <c r="D66" s="69"/>
      <c r="E66" s="42"/>
      <c r="F66" s="41"/>
      <c r="G66" s="43"/>
      <c r="H66" s="37"/>
    </row>
    <row r="67" spans="1:8" ht="16.5" x14ac:dyDescent="0.3">
      <c r="A67" s="38"/>
      <c r="B67" s="39"/>
      <c r="C67" s="40"/>
      <c r="D67" s="69"/>
      <c r="E67" s="42"/>
      <c r="F67" s="41"/>
      <c r="G67" s="43"/>
      <c r="H67" s="37"/>
    </row>
    <row r="68" spans="1:8" ht="16.5" x14ac:dyDescent="0.3">
      <c r="A68" s="38"/>
      <c r="B68" s="39"/>
      <c r="C68" s="40"/>
      <c r="D68" s="69"/>
      <c r="E68" s="42"/>
      <c r="F68" s="41"/>
      <c r="G68" s="43"/>
      <c r="H68" s="37"/>
    </row>
    <row r="69" spans="1:8" ht="16.5" x14ac:dyDescent="0.3">
      <c r="A69" s="44" t="s">
        <v>14</v>
      </c>
      <c r="B69" s="45"/>
      <c r="C69" s="46"/>
      <c r="D69" s="69"/>
      <c r="E69" s="42"/>
      <c r="F69" s="47">
        <v>0.1</v>
      </c>
      <c r="G69" s="43">
        <f>F69*H94</f>
        <v>2992.987833333334</v>
      </c>
      <c r="H69" s="37"/>
    </row>
    <row r="70" spans="1:8" ht="17.25" thickBot="1" x14ac:dyDescent="0.35">
      <c r="A70" s="48"/>
      <c r="B70" s="49"/>
      <c r="C70" s="50"/>
      <c r="D70" s="130"/>
      <c r="E70" s="51"/>
      <c r="F70" s="52"/>
      <c r="G70" s="53"/>
      <c r="H70" s="54"/>
    </row>
    <row r="71" spans="1:8" ht="17.25" thickBot="1" x14ac:dyDescent="0.35">
      <c r="A71" s="12"/>
      <c r="B71" s="12"/>
      <c r="C71" s="12"/>
      <c r="D71" s="12"/>
      <c r="E71" s="12"/>
      <c r="F71" s="12"/>
      <c r="G71" s="55" t="s">
        <v>15</v>
      </c>
      <c r="H71" s="56">
        <f>SUM(G64:G70)</f>
        <v>2992.987833333334</v>
      </c>
    </row>
    <row r="72" spans="1:8" ht="17.25" thickBot="1" x14ac:dyDescent="0.35">
      <c r="A72" s="14" t="s">
        <v>16</v>
      </c>
      <c r="B72" s="14"/>
      <c r="C72" s="12"/>
      <c r="D72" s="12"/>
      <c r="E72" s="12"/>
      <c r="F72" s="12"/>
      <c r="G72" s="12"/>
      <c r="H72" s="13"/>
    </row>
    <row r="73" spans="1:8" ht="16.5" x14ac:dyDescent="0.3">
      <c r="A73" s="57" t="s">
        <v>7</v>
      </c>
      <c r="B73" s="58"/>
      <c r="C73" s="59"/>
      <c r="D73" s="26" t="s">
        <v>8</v>
      </c>
      <c r="E73" s="26" t="s">
        <v>17</v>
      </c>
      <c r="F73" s="26" t="s">
        <v>10</v>
      </c>
      <c r="G73" s="60" t="s">
        <v>11</v>
      </c>
      <c r="H73" s="29"/>
    </row>
    <row r="74" spans="1:8" ht="16.5" x14ac:dyDescent="0.3">
      <c r="A74" s="61"/>
      <c r="B74" s="62"/>
      <c r="C74" s="63"/>
      <c r="D74" s="64"/>
      <c r="E74" s="65"/>
      <c r="F74" s="66"/>
      <c r="G74" s="67">
        <f>E74*F74</f>
        <v>0</v>
      </c>
      <c r="H74" s="37"/>
    </row>
    <row r="75" spans="1:8" ht="16.5" x14ac:dyDescent="0.3">
      <c r="A75" s="61"/>
      <c r="B75" s="62"/>
      <c r="C75" s="63"/>
      <c r="D75" s="64"/>
      <c r="E75" s="65"/>
      <c r="F75" s="66"/>
      <c r="G75" s="67"/>
      <c r="H75" s="37"/>
    </row>
    <row r="76" spans="1:8" ht="16.5" x14ac:dyDescent="0.3">
      <c r="A76" s="61"/>
      <c r="B76" s="62"/>
      <c r="C76" s="63"/>
      <c r="D76" s="64"/>
      <c r="E76" s="65"/>
      <c r="F76" s="66"/>
      <c r="G76" s="67"/>
      <c r="H76" s="37"/>
    </row>
    <row r="77" spans="1:8" ht="16.5" x14ac:dyDescent="0.3">
      <c r="A77" s="61" t="s">
        <v>20</v>
      </c>
      <c r="B77" s="62"/>
      <c r="C77" s="63"/>
      <c r="D77" s="42"/>
      <c r="E77" s="42"/>
      <c r="F77" s="47">
        <v>0.05</v>
      </c>
      <c r="G77" s="75">
        <f>+F77*G74</f>
        <v>0</v>
      </c>
      <c r="H77" s="37"/>
    </row>
    <row r="78" spans="1:8" ht="17.25" thickBot="1" x14ac:dyDescent="0.35">
      <c r="A78" s="76"/>
      <c r="B78" s="77"/>
      <c r="C78" s="78"/>
      <c r="D78" s="51"/>
      <c r="E78" s="51"/>
      <c r="F78" s="52"/>
      <c r="G78" s="79"/>
      <c r="H78" s="54"/>
    </row>
    <row r="79" spans="1:8" ht="17.25" thickBot="1" x14ac:dyDescent="0.35">
      <c r="A79" s="12"/>
      <c r="B79" s="12"/>
      <c r="C79" s="12"/>
      <c r="D79" s="12"/>
      <c r="E79" s="12"/>
      <c r="F79" s="12"/>
      <c r="G79" s="55" t="s">
        <v>15</v>
      </c>
      <c r="H79" s="56">
        <f>SUM(G74:G78)</f>
        <v>0</v>
      </c>
    </row>
    <row r="80" spans="1:8" ht="17.25" thickBot="1" x14ac:dyDescent="0.35">
      <c r="A80" s="14" t="s">
        <v>21</v>
      </c>
      <c r="B80" s="14"/>
      <c r="C80" s="12"/>
      <c r="D80" s="12"/>
      <c r="E80" s="12"/>
      <c r="F80" s="12"/>
      <c r="G80" s="12"/>
      <c r="H80" s="13"/>
    </row>
    <row r="81" spans="1:8" ht="16.5" x14ac:dyDescent="0.3">
      <c r="A81" s="23" t="s">
        <v>22</v>
      </c>
      <c r="B81" s="25"/>
      <c r="C81" s="26" t="s">
        <v>23</v>
      </c>
      <c r="D81" s="26" t="s">
        <v>24</v>
      </c>
      <c r="E81" s="26" t="s">
        <v>25</v>
      </c>
      <c r="F81" s="26" t="s">
        <v>26</v>
      </c>
      <c r="G81" s="28" t="s">
        <v>11</v>
      </c>
      <c r="H81" s="29"/>
    </row>
    <row r="82" spans="1:8" ht="16.5" x14ac:dyDescent="0.3">
      <c r="A82" s="61"/>
      <c r="B82" s="63"/>
      <c r="C82" s="169"/>
      <c r="D82" s="169"/>
      <c r="E82" s="80"/>
      <c r="F82" s="82"/>
      <c r="G82" s="65">
        <f>+E82*F82</f>
        <v>0</v>
      </c>
      <c r="H82" s="37"/>
    </row>
    <row r="83" spans="1:8" ht="16.5" x14ac:dyDescent="0.3">
      <c r="A83" s="61"/>
      <c r="B83" s="63"/>
      <c r="C83" s="80"/>
      <c r="D83" s="81"/>
      <c r="E83" s="81"/>
      <c r="F83" s="82"/>
      <c r="G83" s="65"/>
      <c r="H83" s="37"/>
    </row>
    <row r="84" spans="1:8" ht="16.5" x14ac:dyDescent="0.3">
      <c r="A84" s="61"/>
      <c r="B84" s="63"/>
      <c r="C84" s="80"/>
      <c r="D84" s="81"/>
      <c r="E84" s="81"/>
      <c r="F84" s="80"/>
      <c r="G84" s="41"/>
      <c r="H84" s="37"/>
    </row>
    <row r="85" spans="1:8" ht="16.5" x14ac:dyDescent="0.3">
      <c r="A85" s="61"/>
      <c r="B85" s="63"/>
      <c r="C85" s="83"/>
      <c r="D85" s="64"/>
      <c r="E85" s="84"/>
      <c r="F85" s="41"/>
      <c r="G85" s="41"/>
      <c r="H85" s="37"/>
    </row>
    <row r="86" spans="1:8" ht="17.25" thickBot="1" x14ac:dyDescent="0.35">
      <c r="A86" s="48"/>
      <c r="B86" s="50"/>
      <c r="C86" s="50"/>
      <c r="D86" s="50"/>
      <c r="E86" s="50"/>
      <c r="F86" s="50"/>
      <c r="G86" s="85"/>
      <c r="H86" s="37"/>
    </row>
    <row r="87" spans="1:8" ht="17.25" thickBot="1" x14ac:dyDescent="0.35">
      <c r="A87" s="12"/>
      <c r="B87" s="12"/>
      <c r="C87" s="12"/>
      <c r="D87" s="12"/>
      <c r="E87" s="12"/>
      <c r="F87" s="12"/>
      <c r="G87" s="55" t="s">
        <v>15</v>
      </c>
      <c r="H87" s="56">
        <f>SUM(G82:G86)</f>
        <v>0</v>
      </c>
    </row>
    <row r="88" spans="1:8" ht="17.25" thickBot="1" x14ac:dyDescent="0.35">
      <c r="A88" s="14" t="s">
        <v>27</v>
      </c>
      <c r="B88" s="14"/>
      <c r="C88" s="12"/>
      <c r="D88" s="12"/>
      <c r="E88" s="12"/>
      <c r="F88" s="12"/>
      <c r="G88" s="12"/>
      <c r="H88" s="13"/>
    </row>
    <row r="89" spans="1:8" ht="16.5" x14ac:dyDescent="0.3">
      <c r="A89" s="86" t="s">
        <v>28</v>
      </c>
      <c r="B89" s="26"/>
      <c r="C89" s="26" t="s">
        <v>53</v>
      </c>
      <c r="D89" s="26" t="s">
        <v>30</v>
      </c>
      <c r="E89" s="27" t="s">
        <v>39</v>
      </c>
      <c r="F89" s="87" t="s">
        <v>37</v>
      </c>
      <c r="G89" s="60" t="s">
        <v>11</v>
      </c>
      <c r="H89" s="29"/>
    </row>
    <row r="90" spans="1:8" ht="16.5" x14ac:dyDescent="0.3">
      <c r="A90" s="61" t="str">
        <f>'[1]MANO DE OBRA'!C13</f>
        <v>CUADRILLA DE CONSTRUCCIÓN 0X1</v>
      </c>
      <c r="B90" s="63"/>
      <c r="C90" s="88">
        <f>'[1]MANO DE OBRA'!I13</f>
        <v>47450</v>
      </c>
      <c r="D90" s="89">
        <v>0.89229999999999998</v>
      </c>
      <c r="E90" s="65">
        <f>(100%+D90)*C90</f>
        <v>89789.635000000009</v>
      </c>
      <c r="F90" s="35">
        <v>3</v>
      </c>
      <c r="G90" s="36">
        <f>E90/F90</f>
        <v>29929.878333333338</v>
      </c>
      <c r="H90" s="37"/>
    </row>
    <row r="91" spans="1:8" ht="16.5" x14ac:dyDescent="0.3">
      <c r="A91" s="61"/>
      <c r="B91" s="63"/>
      <c r="C91" s="114"/>
      <c r="D91" s="64"/>
      <c r="E91" s="114"/>
      <c r="F91" s="41"/>
      <c r="G91" s="75"/>
      <c r="H91" s="37"/>
    </row>
    <row r="92" spans="1:8" ht="16.5" x14ac:dyDescent="0.3">
      <c r="A92" s="61"/>
      <c r="B92" s="63"/>
      <c r="C92" s="114"/>
      <c r="D92" s="64"/>
      <c r="E92" s="114"/>
      <c r="F92" s="41"/>
      <c r="G92" s="75"/>
      <c r="H92" s="37"/>
    </row>
    <row r="93" spans="1:8" ht="17.25" thickBot="1" x14ac:dyDescent="0.35">
      <c r="A93" s="76"/>
      <c r="B93" s="78"/>
      <c r="C93" s="78"/>
      <c r="D93" s="78"/>
      <c r="E93" s="78"/>
      <c r="F93" s="78"/>
      <c r="G93" s="77"/>
      <c r="H93" s="54"/>
    </row>
    <row r="94" spans="1:8" ht="14.25" customHeight="1" thickBot="1" x14ac:dyDescent="0.35">
      <c r="A94" s="12"/>
      <c r="B94" s="12"/>
      <c r="C94" s="12"/>
      <c r="D94" s="12"/>
      <c r="E94" s="12"/>
      <c r="F94" s="12"/>
      <c r="G94" s="55" t="s">
        <v>15</v>
      </c>
      <c r="H94" s="56">
        <f>SUM(G90:G93)</f>
        <v>29929.878333333338</v>
      </c>
    </row>
    <row r="95" spans="1:8" ht="14.25" customHeight="1" thickBot="1" x14ac:dyDescent="0.35">
      <c r="A95" s="12"/>
      <c r="B95" s="12"/>
      <c r="C95" s="12"/>
      <c r="D95" s="12"/>
      <c r="E95" s="12"/>
      <c r="F95" s="12"/>
      <c r="G95" s="91"/>
      <c r="H95" s="13"/>
    </row>
    <row r="96" spans="1:8" s="3" customFormat="1" ht="15" customHeight="1" thickBot="1" x14ac:dyDescent="0.35">
      <c r="A96" s="12"/>
      <c r="B96" s="12"/>
      <c r="C96" s="12"/>
      <c r="D96" s="12"/>
      <c r="E96" s="92" t="s">
        <v>31</v>
      </c>
      <c r="F96" s="93"/>
      <c r="G96" s="93"/>
      <c r="H96" s="170">
        <f>ROUND((H71+H79+H87+H94),0)</f>
        <v>32923</v>
      </c>
    </row>
    <row r="97" spans="1:8" s="3" customFormat="1" ht="15" customHeight="1" x14ac:dyDescent="0.3">
      <c r="A97" s="12"/>
      <c r="B97" s="12"/>
      <c r="C97" s="12"/>
      <c r="D97" s="12"/>
      <c r="E97" s="92"/>
      <c r="F97" s="93"/>
      <c r="G97" s="93"/>
      <c r="H97" s="126"/>
    </row>
    <row r="98" spans="1:8" s="3" customFormat="1" ht="15" customHeight="1" x14ac:dyDescent="0.3">
      <c r="A98" s="12"/>
      <c r="B98" s="12"/>
      <c r="C98" s="12"/>
      <c r="D98" s="12"/>
      <c r="E98" s="92"/>
      <c r="F98" s="93"/>
      <c r="G98" s="93"/>
      <c r="H98" s="126"/>
    </row>
    <row r="99" spans="1:8" s="3" customFormat="1" ht="15" customHeight="1" x14ac:dyDescent="0.3">
      <c r="A99" s="12"/>
      <c r="B99" s="12"/>
      <c r="C99" s="12"/>
      <c r="D99" s="12"/>
      <c r="E99" s="92"/>
      <c r="F99" s="93"/>
      <c r="G99" s="93"/>
      <c r="H99" s="126"/>
    </row>
    <row r="100" spans="1:8" s="3" customFormat="1" ht="15" customHeight="1" x14ac:dyDescent="0.3">
      <c r="A100" s="12"/>
      <c r="B100" s="12"/>
      <c r="C100" s="12"/>
      <c r="D100" s="12"/>
      <c r="E100" s="92"/>
      <c r="F100" s="93"/>
      <c r="G100" s="93"/>
      <c r="H100" s="126"/>
    </row>
    <row r="101" spans="1:8" s="3" customFormat="1" ht="17.25" thickBot="1" x14ac:dyDescent="0.35">
      <c r="A101" s="15"/>
      <c r="B101" s="12"/>
      <c r="C101" s="12"/>
      <c r="D101" s="12"/>
      <c r="E101" s="92"/>
      <c r="F101" s="93"/>
      <c r="G101" s="93"/>
      <c r="H101" s="95"/>
    </row>
    <row r="102" spans="1:8" s="3" customFormat="1" ht="11.25" x14ac:dyDescent="0.2">
      <c r="A102" s="5" t="s">
        <v>1</v>
      </c>
      <c r="B102" s="6"/>
      <c r="C102" s="6"/>
      <c r="D102" s="6"/>
      <c r="E102" s="6"/>
      <c r="F102" s="6"/>
      <c r="G102" s="6"/>
      <c r="H102" s="7"/>
    </row>
    <row r="103" spans="1:8" s="3" customFormat="1" ht="16.5" customHeight="1" thickBot="1" x14ac:dyDescent="0.25">
      <c r="A103" s="8"/>
      <c r="B103" s="9"/>
      <c r="C103" s="9"/>
      <c r="D103" s="9"/>
      <c r="E103" s="9"/>
      <c r="F103" s="9"/>
      <c r="G103" s="9"/>
      <c r="H103" s="10"/>
    </row>
    <row r="104" spans="1:8" s="3" customFormat="1" ht="16.5" x14ac:dyDescent="0.3">
      <c r="A104" s="15"/>
      <c r="B104" s="12"/>
      <c r="C104" s="12"/>
      <c r="D104" s="12"/>
      <c r="E104" s="92"/>
      <c r="F104" s="93"/>
      <c r="G104" s="93"/>
      <c r="H104" s="95"/>
    </row>
    <row r="105" spans="1:8" s="3" customFormat="1" ht="16.5" x14ac:dyDescent="0.3">
      <c r="A105" s="11"/>
      <c r="B105" s="14"/>
      <c r="C105" s="12"/>
      <c r="D105" s="15"/>
      <c r="E105" s="14"/>
      <c r="F105" s="15"/>
      <c r="G105" s="14"/>
      <c r="H105" s="13"/>
    </row>
    <row r="106" spans="1:8" s="3" customFormat="1" ht="16.5" customHeight="1" x14ac:dyDescent="0.2">
      <c r="A106" s="16" t="s">
        <v>2</v>
      </c>
      <c r="B106" s="96" t="str">
        <f>'[1]PRESUPUESTO OFICIAL (Entidad)'!G88</f>
        <v>Reposicion de redes sanitarias D=2"-4"</v>
      </c>
      <c r="C106" s="97"/>
      <c r="D106" s="97"/>
      <c r="E106" s="97"/>
      <c r="F106" s="98"/>
      <c r="G106" s="111" t="s">
        <v>3</v>
      </c>
      <c r="H106" s="110" t="s">
        <v>177</v>
      </c>
    </row>
    <row r="107" spans="1:8" s="3" customFormat="1" ht="18" customHeight="1" x14ac:dyDescent="0.3">
      <c r="A107" s="11"/>
      <c r="B107" s="101"/>
      <c r="C107" s="102"/>
      <c r="D107" s="102"/>
      <c r="E107" s="102"/>
      <c r="F107" s="103"/>
      <c r="G107" s="111" t="s">
        <v>4</v>
      </c>
      <c r="H107" s="110" t="s">
        <v>55</v>
      </c>
    </row>
    <row r="108" spans="1:8" s="3" customFormat="1" ht="16.5" x14ac:dyDescent="0.3">
      <c r="A108" s="11"/>
      <c r="B108" s="112"/>
      <c r="C108" s="112"/>
      <c r="D108" s="112"/>
      <c r="E108" s="112"/>
      <c r="F108" s="112"/>
      <c r="G108" s="14"/>
      <c r="H108" s="22"/>
    </row>
    <row r="109" spans="1:8" s="3" customFormat="1" ht="16.5" x14ac:dyDescent="0.3">
      <c r="A109" s="11"/>
      <c r="B109" s="112"/>
      <c r="C109" s="112"/>
      <c r="D109" s="112"/>
      <c r="E109" s="112"/>
      <c r="F109" s="112"/>
      <c r="G109" s="14"/>
      <c r="H109" s="22"/>
    </row>
    <row r="110" spans="1:8" s="3" customFormat="1" ht="16.5" x14ac:dyDescent="0.3">
      <c r="A110" s="14"/>
      <c r="B110" s="14"/>
      <c r="C110" s="12"/>
      <c r="D110" s="14"/>
      <c r="E110" s="14"/>
      <c r="F110" s="14"/>
      <c r="G110" s="14"/>
      <c r="H110" s="13"/>
    </row>
    <row r="111" spans="1:8" s="3" customFormat="1" ht="17.25" thickBot="1" x14ac:dyDescent="0.35">
      <c r="A111" s="14" t="s">
        <v>6</v>
      </c>
      <c r="B111" s="14"/>
      <c r="C111" s="12"/>
      <c r="D111" s="12"/>
      <c r="E111" s="12"/>
      <c r="F111" s="12"/>
      <c r="G111" s="12"/>
      <c r="H111" s="13"/>
    </row>
    <row r="112" spans="1:8" s="3" customFormat="1" ht="16.5" x14ac:dyDescent="0.3">
      <c r="A112" s="23" t="s">
        <v>7</v>
      </c>
      <c r="B112" s="24"/>
      <c r="C112" s="25"/>
      <c r="D112" s="26" t="s">
        <v>36</v>
      </c>
      <c r="E112" s="27" t="s">
        <v>9</v>
      </c>
      <c r="F112" s="26" t="s">
        <v>37</v>
      </c>
      <c r="G112" s="28" t="s">
        <v>11</v>
      </c>
      <c r="H112" s="29"/>
    </row>
    <row r="113" spans="1:8" s="3" customFormat="1" ht="16.5" x14ac:dyDescent="0.3">
      <c r="A113" s="30"/>
      <c r="B113" s="31"/>
      <c r="C113" s="32"/>
      <c r="D113" s="69"/>
      <c r="E113" s="34"/>
      <c r="F113" s="41"/>
      <c r="G113" s="36">
        <f>+F113*E113</f>
        <v>0</v>
      </c>
      <c r="H113" s="37"/>
    </row>
    <row r="114" spans="1:8" s="3" customFormat="1" ht="16.5" x14ac:dyDescent="0.3">
      <c r="A114" s="113"/>
      <c r="B114" s="39"/>
      <c r="C114" s="40"/>
      <c r="D114" s="42"/>
      <c r="E114" s="42"/>
      <c r="F114" s="41"/>
      <c r="G114" s="43"/>
      <c r="H114" s="37"/>
    </row>
    <row r="115" spans="1:8" s="3" customFormat="1" ht="16.5" x14ac:dyDescent="0.3">
      <c r="A115" s="113"/>
      <c r="B115" s="39"/>
      <c r="C115" s="40"/>
      <c r="D115" s="42"/>
      <c r="E115" s="42"/>
      <c r="F115" s="41"/>
      <c r="G115" s="43"/>
      <c r="H115" s="37"/>
    </row>
    <row r="116" spans="1:8" s="3" customFormat="1" ht="16.5" x14ac:dyDescent="0.3">
      <c r="A116" s="113"/>
      <c r="B116" s="39"/>
      <c r="C116" s="40"/>
      <c r="D116" s="42"/>
      <c r="E116" s="42"/>
      <c r="F116" s="41"/>
      <c r="G116" s="43"/>
      <c r="H116" s="37"/>
    </row>
    <row r="117" spans="1:8" s="3" customFormat="1" ht="16.5" x14ac:dyDescent="0.3">
      <c r="A117" s="113"/>
      <c r="B117" s="39"/>
      <c r="C117" s="40"/>
      <c r="D117" s="42"/>
      <c r="E117" s="42"/>
      <c r="F117" s="41"/>
      <c r="G117" s="43"/>
      <c r="H117" s="37"/>
    </row>
    <row r="118" spans="1:8" s="3" customFormat="1" ht="16.5" x14ac:dyDescent="0.3">
      <c r="A118" s="44" t="s">
        <v>14</v>
      </c>
      <c r="B118" s="45"/>
      <c r="C118" s="46"/>
      <c r="D118" s="42"/>
      <c r="E118" s="42"/>
      <c r="F118" s="47">
        <v>0.1</v>
      </c>
      <c r="G118" s="43">
        <f>F118*H144</f>
        <v>1915.5122133333334</v>
      </c>
      <c r="H118" s="37"/>
    </row>
    <row r="119" spans="1:8" s="3" customFormat="1" ht="17.25" thickBot="1" x14ac:dyDescent="0.35">
      <c r="A119" s="48"/>
      <c r="B119" s="49"/>
      <c r="C119" s="50"/>
      <c r="D119" s="51"/>
      <c r="E119" s="51"/>
      <c r="F119" s="52"/>
      <c r="G119" s="53"/>
      <c r="H119" s="54"/>
    </row>
    <row r="120" spans="1:8" s="3" customFormat="1" ht="17.25" thickBot="1" x14ac:dyDescent="0.35">
      <c r="A120" s="12"/>
      <c r="B120" s="12"/>
      <c r="C120" s="12"/>
      <c r="D120" s="12"/>
      <c r="E120" s="12"/>
      <c r="F120" s="12"/>
      <c r="G120" s="55" t="s">
        <v>15</v>
      </c>
      <c r="H120" s="56">
        <f>SUM(G113:G119)</f>
        <v>1915.5122133333334</v>
      </c>
    </row>
    <row r="121" spans="1:8" s="3" customFormat="1" ht="17.25" thickBot="1" x14ac:dyDescent="0.35">
      <c r="A121" s="14" t="s">
        <v>16</v>
      </c>
      <c r="B121" s="14"/>
      <c r="C121" s="12"/>
      <c r="D121" s="12"/>
      <c r="E121" s="12"/>
      <c r="F121" s="12"/>
      <c r="G121" s="12"/>
      <c r="H121" s="13"/>
    </row>
    <row r="122" spans="1:8" s="3" customFormat="1" ht="16.5" x14ac:dyDescent="0.3">
      <c r="A122" s="57" t="s">
        <v>7</v>
      </c>
      <c r="B122" s="58"/>
      <c r="C122" s="59"/>
      <c r="D122" s="26" t="s">
        <v>8</v>
      </c>
      <c r="E122" s="26" t="s">
        <v>17</v>
      </c>
      <c r="F122" s="26" t="s">
        <v>10</v>
      </c>
      <c r="G122" s="60" t="s">
        <v>11</v>
      </c>
      <c r="H122" s="29"/>
    </row>
    <row r="123" spans="1:8" s="3" customFormat="1" ht="16.5" x14ac:dyDescent="0.3">
      <c r="A123" s="61" t="str">
        <f>[1]recursos!B148</f>
        <v>TUBERIA PVC S D=4"</v>
      </c>
      <c r="B123" s="62"/>
      <c r="C123" s="63"/>
      <c r="D123" s="64" t="s">
        <v>93</v>
      </c>
      <c r="E123" s="65">
        <f>+[1]recursos!$E$148</f>
        <v>28870.68</v>
      </c>
      <c r="F123" s="66">
        <v>1</v>
      </c>
      <c r="G123" s="67">
        <f>E123*F123</f>
        <v>28870.68</v>
      </c>
      <c r="H123" s="37"/>
    </row>
    <row r="124" spans="1:8" s="3" customFormat="1" ht="16.5" x14ac:dyDescent="0.3">
      <c r="A124" s="61" t="str">
        <f>+[1]recursos!$B$146</f>
        <v>CODO PVC S 90C*C D=4"</v>
      </c>
      <c r="B124" s="62"/>
      <c r="C124" s="63"/>
      <c r="D124" s="64" t="s">
        <v>65</v>
      </c>
      <c r="E124" s="65">
        <f>+[1]recursos!$E$146</f>
        <v>18602</v>
      </c>
      <c r="F124" s="65">
        <v>0.5</v>
      </c>
      <c r="G124" s="67">
        <f>E124*F124</f>
        <v>9301</v>
      </c>
      <c r="H124" s="37"/>
    </row>
    <row r="125" spans="1:8" s="3" customFormat="1" ht="16.5" x14ac:dyDescent="0.3">
      <c r="A125" s="61" t="str">
        <f>+[1]recursos!$B$135</f>
        <v>LIMPIADOR PVC 1/32 GALON</v>
      </c>
      <c r="B125" s="62"/>
      <c r="C125" s="63"/>
      <c r="D125" s="64" t="s">
        <v>18</v>
      </c>
      <c r="E125" s="65">
        <f>+[1]recursos!$E$135</f>
        <v>21200</v>
      </c>
      <c r="F125" s="65">
        <v>0.25</v>
      </c>
      <c r="G125" s="67">
        <f>E125*F125</f>
        <v>5300</v>
      </c>
      <c r="H125" s="37"/>
    </row>
    <row r="126" spans="1:8" s="3" customFormat="1" ht="16.5" x14ac:dyDescent="0.3">
      <c r="A126" s="61" t="str">
        <f>+[1]recursos!$B$136</f>
        <v>SOLDAURA PVC 1/8 GALON</v>
      </c>
      <c r="B126" s="62"/>
      <c r="C126" s="63"/>
      <c r="D126" s="64" t="s">
        <v>65</v>
      </c>
      <c r="E126" s="65">
        <f>+[1]recursos!$E$136</f>
        <v>104548.24</v>
      </c>
      <c r="F126" s="65">
        <v>0.05</v>
      </c>
      <c r="G126" s="67">
        <f>E126*F126</f>
        <v>5227.4120000000003</v>
      </c>
      <c r="H126" s="37"/>
    </row>
    <row r="127" spans="1:8" s="3" customFormat="1" ht="16.5" x14ac:dyDescent="0.3">
      <c r="A127" s="61" t="s">
        <v>20</v>
      </c>
      <c r="B127" s="62"/>
      <c r="C127" s="63"/>
      <c r="D127" s="42"/>
      <c r="E127" s="42"/>
      <c r="F127" s="47">
        <v>0.05</v>
      </c>
      <c r="G127" s="75"/>
      <c r="H127" s="37"/>
    </row>
    <row r="128" spans="1:8" s="3" customFormat="1" ht="17.25" thickBot="1" x14ac:dyDescent="0.35">
      <c r="A128" s="76"/>
      <c r="B128" s="77"/>
      <c r="C128" s="78"/>
      <c r="D128" s="51"/>
      <c r="E128" s="51"/>
      <c r="F128" s="52"/>
      <c r="G128" s="79"/>
      <c r="H128" s="54"/>
    </row>
    <row r="129" spans="1:8" s="3" customFormat="1" ht="17.25" thickBot="1" x14ac:dyDescent="0.35">
      <c r="A129" s="12"/>
      <c r="B129" s="12"/>
      <c r="C129" s="12"/>
      <c r="D129" s="12"/>
      <c r="E129" s="12"/>
      <c r="F129" s="12"/>
      <c r="G129" s="55" t="s">
        <v>15</v>
      </c>
      <c r="H129" s="56">
        <f>SUM(G123:G128)</f>
        <v>48699.092000000004</v>
      </c>
    </row>
    <row r="130" spans="1:8" s="3" customFormat="1" ht="17.25" thickBot="1" x14ac:dyDescent="0.35">
      <c r="A130" s="14" t="s">
        <v>21</v>
      </c>
      <c r="B130" s="14"/>
      <c r="C130" s="12"/>
      <c r="D130" s="12"/>
      <c r="E130" s="12"/>
      <c r="F130" s="12"/>
      <c r="G130" s="12"/>
      <c r="H130" s="13"/>
    </row>
    <row r="131" spans="1:8" s="3" customFormat="1" ht="16.5" x14ac:dyDescent="0.3">
      <c r="A131" s="23" t="s">
        <v>22</v>
      </c>
      <c r="B131" s="25"/>
      <c r="C131" s="26" t="s">
        <v>23</v>
      </c>
      <c r="D131" s="26" t="s">
        <v>24</v>
      </c>
      <c r="E131" s="26" t="s">
        <v>25</v>
      </c>
      <c r="F131" s="26" t="s">
        <v>26</v>
      </c>
      <c r="G131" s="28" t="s">
        <v>11</v>
      </c>
      <c r="H131" s="29"/>
    </row>
    <row r="132" spans="1:8" s="3" customFormat="1" ht="16.5" x14ac:dyDescent="0.3">
      <c r="A132" s="61"/>
      <c r="B132" s="63"/>
      <c r="C132" s="80"/>
      <c r="D132" s="81"/>
      <c r="E132" s="81"/>
      <c r="F132" s="82"/>
      <c r="G132" s="65"/>
      <c r="H132" s="37"/>
    </row>
    <row r="133" spans="1:8" s="3" customFormat="1" ht="16.5" x14ac:dyDescent="0.3">
      <c r="A133" s="61"/>
      <c r="B133" s="63"/>
      <c r="C133" s="80"/>
      <c r="D133" s="81"/>
      <c r="E133" s="81"/>
      <c r="F133" s="117"/>
      <c r="G133" s="41"/>
      <c r="H133" s="37"/>
    </row>
    <row r="134" spans="1:8" s="3" customFormat="1" ht="16.5" x14ac:dyDescent="0.3">
      <c r="A134" s="61"/>
      <c r="B134" s="63"/>
      <c r="C134" s="80"/>
      <c r="D134" s="81"/>
      <c r="E134" s="81"/>
      <c r="F134" s="80"/>
      <c r="G134" s="41"/>
      <c r="H134" s="37"/>
    </row>
    <row r="135" spans="1:8" s="3" customFormat="1" ht="16.5" x14ac:dyDescent="0.3">
      <c r="A135" s="61"/>
      <c r="B135" s="63"/>
      <c r="C135" s="83"/>
      <c r="D135" s="64"/>
      <c r="E135" s="84"/>
      <c r="F135" s="41"/>
      <c r="G135" s="41"/>
      <c r="H135" s="37"/>
    </row>
    <row r="136" spans="1:8" s="3" customFormat="1" ht="17.25" thickBot="1" x14ac:dyDescent="0.35">
      <c r="A136" s="48"/>
      <c r="B136" s="50"/>
      <c r="C136" s="50"/>
      <c r="D136" s="50"/>
      <c r="E136" s="50"/>
      <c r="F136" s="50"/>
      <c r="G136" s="85"/>
      <c r="H136" s="37"/>
    </row>
    <row r="137" spans="1:8" s="3" customFormat="1" ht="17.25" thickBot="1" x14ac:dyDescent="0.35">
      <c r="A137" s="12"/>
      <c r="B137" s="12"/>
      <c r="C137" s="12"/>
      <c r="D137" s="12"/>
      <c r="E137" s="12"/>
      <c r="F137" s="12"/>
      <c r="G137" s="55" t="s">
        <v>15</v>
      </c>
      <c r="H137" s="56">
        <f>SUM(G132:G136)</f>
        <v>0</v>
      </c>
    </row>
    <row r="138" spans="1:8" s="3" customFormat="1" ht="17.25" thickBot="1" x14ac:dyDescent="0.35">
      <c r="A138" s="14" t="s">
        <v>27</v>
      </c>
      <c r="B138" s="14"/>
      <c r="C138" s="12"/>
      <c r="D138" s="12"/>
      <c r="E138" s="12"/>
      <c r="F138" s="12"/>
      <c r="G138" s="12"/>
      <c r="H138" s="13"/>
    </row>
    <row r="139" spans="1:8" s="3" customFormat="1" ht="16.5" x14ac:dyDescent="0.3">
      <c r="A139" s="86" t="s">
        <v>28</v>
      </c>
      <c r="B139" s="26"/>
      <c r="C139" s="26" t="s">
        <v>53</v>
      </c>
      <c r="D139" s="26" t="s">
        <v>30</v>
      </c>
      <c r="E139" s="27" t="s">
        <v>39</v>
      </c>
      <c r="F139" s="87" t="s">
        <v>37</v>
      </c>
      <c r="G139" s="60" t="s">
        <v>11</v>
      </c>
      <c r="H139" s="29"/>
    </row>
    <row r="140" spans="1:8" s="3" customFormat="1" ht="16.5" x14ac:dyDescent="0.3">
      <c r="A140" s="61" t="str">
        <f>'[1]MANO DE OBRA'!C45</f>
        <v xml:space="preserve">Oficial de especialidad </v>
      </c>
      <c r="B140" s="63"/>
      <c r="C140" s="88">
        <f>'[1]MANO DE OBRA'!I45</f>
        <v>94900</v>
      </c>
      <c r="D140" s="89">
        <v>0.89229999999999998</v>
      </c>
      <c r="E140" s="65">
        <f>(100%+D140)*C140</f>
        <v>179579.27000000002</v>
      </c>
      <c r="F140" s="80">
        <v>15</v>
      </c>
      <c r="G140" s="36">
        <f>E140/F140</f>
        <v>11971.951333333334</v>
      </c>
      <c r="H140" s="37"/>
    </row>
    <row r="141" spans="1:8" s="3" customFormat="1" ht="16.5" x14ac:dyDescent="0.3">
      <c r="A141" s="61" t="str">
        <f>'[1]MANO DE OBRA'!C41</f>
        <v xml:space="preserve">Ayudante de especialidad </v>
      </c>
      <c r="B141" s="63"/>
      <c r="C141" s="64">
        <f>'[1]MANO DE OBRA'!I41</f>
        <v>56940</v>
      </c>
      <c r="D141" s="89">
        <v>0.89229999999999998</v>
      </c>
      <c r="E141" s="65">
        <f>(100%+D141)*C141</f>
        <v>107747.56200000001</v>
      </c>
      <c r="F141" s="80">
        <v>15</v>
      </c>
      <c r="G141" s="36">
        <f>E141/F141</f>
        <v>7183.1708000000008</v>
      </c>
      <c r="H141" s="37"/>
    </row>
    <row r="142" spans="1:8" s="3" customFormat="1" ht="16.5" x14ac:dyDescent="0.3">
      <c r="A142" s="61"/>
      <c r="B142" s="63"/>
      <c r="C142" s="114"/>
      <c r="D142" s="64"/>
      <c r="E142" s="114"/>
      <c r="F142" s="41"/>
      <c r="G142" s="75"/>
      <c r="H142" s="37"/>
    </row>
    <row r="143" spans="1:8" s="3" customFormat="1" ht="17.25" thickBot="1" x14ac:dyDescent="0.35">
      <c r="A143" s="76"/>
      <c r="B143" s="78"/>
      <c r="C143" s="78"/>
      <c r="D143" s="78"/>
      <c r="E143" s="78"/>
      <c r="F143" s="78"/>
      <c r="G143" s="77"/>
      <c r="H143" s="54"/>
    </row>
    <row r="144" spans="1:8" s="3" customFormat="1" ht="17.25" thickBot="1" x14ac:dyDescent="0.35">
      <c r="A144" s="12"/>
      <c r="B144" s="12"/>
      <c r="C144" s="12"/>
      <c r="D144" s="12"/>
      <c r="E144" s="12"/>
      <c r="F144" s="12"/>
      <c r="G144" s="55" t="s">
        <v>15</v>
      </c>
      <c r="H144" s="56">
        <f>SUM(G140:G143)</f>
        <v>19155.122133333334</v>
      </c>
    </row>
    <row r="145" spans="1:8" s="3" customFormat="1" ht="17.25" thickBot="1" x14ac:dyDescent="0.35">
      <c r="A145" s="12"/>
      <c r="B145" s="12"/>
      <c r="C145" s="12"/>
      <c r="D145" s="12"/>
      <c r="E145" s="12"/>
      <c r="F145" s="12"/>
      <c r="G145" s="91"/>
      <c r="H145" s="13"/>
    </row>
    <row r="146" spans="1:8" s="3" customFormat="1" ht="17.25" thickBot="1" x14ac:dyDescent="0.35">
      <c r="A146" s="12"/>
      <c r="B146" s="12"/>
      <c r="C146" s="12"/>
      <c r="D146" s="12"/>
      <c r="E146" s="92" t="s">
        <v>31</v>
      </c>
      <c r="F146" s="93"/>
      <c r="G146" s="93"/>
      <c r="H146" s="106">
        <f>ROUND((H120+H129+H137+H144),0)</f>
        <v>69770</v>
      </c>
    </row>
    <row r="147" spans="1:8" s="3" customFormat="1" ht="16.5" x14ac:dyDescent="0.3">
      <c r="A147" s="12"/>
      <c r="B147" s="12"/>
      <c r="C147" s="12"/>
      <c r="D147" s="12"/>
      <c r="E147" s="92"/>
      <c r="F147" s="93"/>
      <c r="G147" s="93"/>
      <c r="H147" s="95"/>
    </row>
    <row r="148" spans="1:8" s="3" customFormat="1" ht="16.5" x14ac:dyDescent="0.3">
      <c r="A148" s="15"/>
      <c r="B148" s="12"/>
      <c r="C148" s="12"/>
      <c r="D148" s="12"/>
      <c r="E148" s="92"/>
      <c r="F148" s="93"/>
      <c r="G148" s="93"/>
      <c r="H148" s="95"/>
    </row>
    <row r="149" spans="1:8" s="3" customFormat="1" ht="28.5" customHeight="1" x14ac:dyDescent="0.3">
      <c r="A149" s="15"/>
      <c r="B149" s="12"/>
      <c r="C149" s="12"/>
      <c r="D149" s="12"/>
      <c r="E149" s="92"/>
      <c r="F149" s="93"/>
      <c r="G149" s="93"/>
      <c r="H149" s="95"/>
    </row>
    <row r="150" spans="1:8" s="3" customFormat="1" ht="14.25" customHeight="1" thickBot="1" x14ac:dyDescent="0.35">
      <c r="A150" s="15"/>
      <c r="B150" s="12"/>
      <c r="C150" s="12"/>
      <c r="D150" s="12"/>
      <c r="E150" s="92"/>
      <c r="F150" s="93"/>
      <c r="G150" s="93"/>
      <c r="H150" s="95"/>
    </row>
    <row r="151" spans="1:8" s="3" customFormat="1" ht="14.25" customHeight="1" x14ac:dyDescent="0.2">
      <c r="A151" s="5" t="s">
        <v>1</v>
      </c>
      <c r="B151" s="6"/>
      <c r="C151" s="6"/>
      <c r="D151" s="6"/>
      <c r="E151" s="6"/>
      <c r="F151" s="6"/>
      <c r="G151" s="6"/>
      <c r="H151" s="7"/>
    </row>
    <row r="152" spans="1:8" s="3" customFormat="1" ht="15" customHeight="1" thickBot="1" x14ac:dyDescent="0.25">
      <c r="A152" s="8"/>
      <c r="B152" s="9"/>
      <c r="C152" s="9"/>
      <c r="D152" s="9"/>
      <c r="E152" s="9"/>
      <c r="F152" s="9"/>
      <c r="G152" s="9"/>
      <c r="H152" s="10"/>
    </row>
    <row r="153" spans="1:8" s="3" customFormat="1" ht="16.5" x14ac:dyDescent="0.3">
      <c r="A153" s="11"/>
      <c r="B153" s="12"/>
      <c r="C153" s="12"/>
      <c r="D153" s="12"/>
      <c r="E153" s="12"/>
      <c r="F153" s="12"/>
      <c r="G153" s="12"/>
      <c r="H153" s="13"/>
    </row>
    <row r="154" spans="1:8" s="3" customFormat="1" ht="16.5" x14ac:dyDescent="0.3">
      <c r="A154" s="11"/>
      <c r="B154" s="14"/>
      <c r="C154" s="12"/>
      <c r="D154" s="15"/>
      <c r="E154" s="14"/>
      <c r="F154" s="15"/>
      <c r="G154" s="14"/>
      <c r="H154" s="13"/>
    </row>
    <row r="155" spans="1:8" s="3" customFormat="1" ht="24.75" customHeight="1" x14ac:dyDescent="0.2">
      <c r="A155" s="16" t="s">
        <v>2</v>
      </c>
      <c r="B155" s="107" t="str">
        <f>+'[1]PRESUPUESTO OFICIAL (Entidad)'!G89</f>
        <v>suministro e instalacion de  puntos sanitarios de 2"-3"</v>
      </c>
      <c r="C155" s="107"/>
      <c r="D155" s="107"/>
      <c r="E155" s="107"/>
      <c r="F155" s="107"/>
      <c r="G155" s="19" t="s">
        <v>3</v>
      </c>
      <c r="H155" s="20" t="s">
        <v>178</v>
      </c>
    </row>
    <row r="156" spans="1:8" s="3" customFormat="1" ht="27" customHeight="1" x14ac:dyDescent="0.3">
      <c r="A156" s="11"/>
      <c r="B156" s="107"/>
      <c r="C156" s="107"/>
      <c r="D156" s="107"/>
      <c r="E156" s="107"/>
      <c r="F156" s="107"/>
      <c r="G156" s="19" t="s">
        <v>4</v>
      </c>
      <c r="H156" s="20" t="s">
        <v>18</v>
      </c>
    </row>
    <row r="157" spans="1:8" s="3" customFormat="1" ht="16.5" x14ac:dyDescent="0.3">
      <c r="A157" s="11"/>
      <c r="B157" s="112"/>
      <c r="C157" s="112"/>
      <c r="D157" s="112"/>
      <c r="E157" s="112"/>
      <c r="F157" s="112"/>
      <c r="G157" s="14"/>
      <c r="H157" s="22"/>
    </row>
    <row r="158" spans="1:8" s="3" customFormat="1" ht="16.5" x14ac:dyDescent="0.3">
      <c r="A158" s="11"/>
      <c r="B158" s="112"/>
      <c r="C158" s="112"/>
      <c r="D158" s="112"/>
      <c r="E158" s="112"/>
      <c r="F158" s="112"/>
      <c r="G158" s="14"/>
      <c r="H158" s="22"/>
    </row>
    <row r="159" spans="1:8" s="3" customFormat="1" ht="16.5" x14ac:dyDescent="0.3">
      <c r="A159" s="14"/>
      <c r="B159" s="14"/>
      <c r="C159" s="12"/>
      <c r="D159" s="14"/>
      <c r="E159" s="14"/>
      <c r="F159" s="14"/>
      <c r="G159" s="14"/>
      <c r="H159" s="13"/>
    </row>
    <row r="160" spans="1:8" s="3" customFormat="1" ht="17.25" thickBot="1" x14ac:dyDescent="0.35">
      <c r="A160" s="14" t="s">
        <v>6</v>
      </c>
      <c r="B160" s="14"/>
      <c r="C160" s="12"/>
      <c r="D160" s="12"/>
      <c r="E160" s="12"/>
      <c r="F160" s="12"/>
      <c r="G160" s="12"/>
      <c r="H160" s="13"/>
    </row>
    <row r="161" spans="1:8" s="3" customFormat="1" ht="16.5" x14ac:dyDescent="0.3">
      <c r="A161" s="23" t="s">
        <v>7</v>
      </c>
      <c r="B161" s="24"/>
      <c r="C161" s="25"/>
      <c r="D161" s="26" t="s">
        <v>36</v>
      </c>
      <c r="E161" s="27" t="s">
        <v>9</v>
      </c>
      <c r="F161" s="26" t="s">
        <v>37</v>
      </c>
      <c r="G161" s="28" t="s">
        <v>11</v>
      </c>
      <c r="H161" s="29"/>
    </row>
    <row r="162" spans="1:8" s="3" customFormat="1" ht="16.5" x14ac:dyDescent="0.3">
      <c r="A162" s="118"/>
      <c r="B162" s="119"/>
      <c r="C162" s="32"/>
      <c r="D162" s="69"/>
      <c r="E162" s="34"/>
      <c r="F162" s="80"/>
      <c r="G162" s="36"/>
      <c r="H162" s="37"/>
    </row>
    <row r="163" spans="1:8" s="3" customFormat="1" ht="16.5" customHeight="1" x14ac:dyDescent="0.3">
      <c r="A163" s="118"/>
      <c r="B163" s="119"/>
      <c r="C163" s="40"/>
      <c r="D163" s="69"/>
      <c r="E163" s="34"/>
      <c r="F163" s="80"/>
      <c r="G163" s="36"/>
      <c r="H163" s="37"/>
    </row>
    <row r="164" spans="1:8" s="3" customFormat="1" ht="16.5" x14ac:dyDescent="0.3">
      <c r="A164" s="113"/>
      <c r="B164" s="39"/>
      <c r="C164" s="40"/>
      <c r="D164" s="42"/>
      <c r="E164" s="42"/>
      <c r="F164" s="41"/>
      <c r="G164" s="43"/>
      <c r="H164" s="37"/>
    </row>
    <row r="165" spans="1:8" s="3" customFormat="1" ht="16.5" x14ac:dyDescent="0.3">
      <c r="A165" s="113"/>
      <c r="B165" s="39"/>
      <c r="C165" s="40"/>
      <c r="D165" s="42"/>
      <c r="E165" s="42"/>
      <c r="F165" s="41"/>
      <c r="G165" s="43"/>
      <c r="H165" s="37"/>
    </row>
    <row r="166" spans="1:8" s="3" customFormat="1" ht="16.5" x14ac:dyDescent="0.3">
      <c r="A166" s="113"/>
      <c r="B166" s="39"/>
      <c r="C166" s="40"/>
      <c r="D166" s="42"/>
      <c r="E166" s="42"/>
      <c r="F166" s="41"/>
      <c r="G166" s="43"/>
      <c r="H166" s="37"/>
    </row>
    <row r="167" spans="1:8" s="3" customFormat="1" ht="16.5" x14ac:dyDescent="0.3">
      <c r="A167" s="44" t="s">
        <v>14</v>
      </c>
      <c r="B167" s="45"/>
      <c r="C167" s="46"/>
      <c r="D167" s="42"/>
      <c r="E167" s="42"/>
      <c r="F167" s="47">
        <v>0.1</v>
      </c>
      <c r="G167" s="43">
        <f>F167*H195</f>
        <v>4788.7805333333336</v>
      </c>
      <c r="H167" s="37"/>
    </row>
    <row r="168" spans="1:8" s="3" customFormat="1" ht="17.25" thickBot="1" x14ac:dyDescent="0.35">
      <c r="A168" s="48"/>
      <c r="B168" s="49"/>
      <c r="C168" s="50"/>
      <c r="D168" s="51"/>
      <c r="E168" s="51"/>
      <c r="F168" s="52"/>
      <c r="G168" s="53"/>
      <c r="H168" s="54"/>
    </row>
    <row r="169" spans="1:8" s="3" customFormat="1" ht="17.25" thickBot="1" x14ac:dyDescent="0.35">
      <c r="A169" s="12"/>
      <c r="B169" s="12"/>
      <c r="C169" s="12"/>
      <c r="D169" s="12"/>
      <c r="E169" s="12"/>
      <c r="F169" s="12"/>
      <c r="G169" s="55" t="s">
        <v>15</v>
      </c>
      <c r="H169" s="56">
        <f>SUM(G162:G168)</f>
        <v>4788.7805333333336</v>
      </c>
    </row>
    <row r="170" spans="1:8" s="3" customFormat="1" ht="17.25" thickBot="1" x14ac:dyDescent="0.35">
      <c r="A170" s="14" t="s">
        <v>16</v>
      </c>
      <c r="B170" s="14"/>
      <c r="C170" s="12"/>
      <c r="D170" s="12"/>
      <c r="E170" s="12"/>
      <c r="F170" s="12"/>
      <c r="G170" s="12"/>
      <c r="H170" s="13"/>
    </row>
    <row r="171" spans="1:8" s="3" customFormat="1" ht="16.5" x14ac:dyDescent="0.3">
      <c r="A171" s="57" t="s">
        <v>7</v>
      </c>
      <c r="B171" s="58"/>
      <c r="C171" s="59"/>
      <c r="D171" s="26" t="s">
        <v>8</v>
      </c>
      <c r="E171" s="26" t="s">
        <v>17</v>
      </c>
      <c r="F171" s="26" t="s">
        <v>10</v>
      </c>
      <c r="G171" s="60" t="s">
        <v>11</v>
      </c>
      <c r="H171" s="29"/>
    </row>
    <row r="172" spans="1:8" s="3" customFormat="1" ht="16.5" x14ac:dyDescent="0.3">
      <c r="A172" s="61" t="str">
        <f>[1]recursos!B141</f>
        <v>TUBERIA PVC S D=2"</v>
      </c>
      <c r="B172" s="62"/>
      <c r="C172" s="63"/>
      <c r="D172" s="64" t="s">
        <v>93</v>
      </c>
      <c r="E172" s="65">
        <f>+[1]recursos!$E$141</f>
        <v>12721.84</v>
      </c>
      <c r="F172" s="66">
        <v>1.5</v>
      </c>
      <c r="G172" s="67">
        <f>E172*F172</f>
        <v>19082.760000000002</v>
      </c>
      <c r="H172" s="37"/>
    </row>
    <row r="173" spans="1:8" s="3" customFormat="1" ht="16.5" x14ac:dyDescent="0.3">
      <c r="A173" s="61" t="str">
        <f>[1]recursos!B148</f>
        <v>TUBERIA PVC S D=4"</v>
      </c>
      <c r="B173" s="62"/>
      <c r="C173" s="63"/>
      <c r="D173" s="64" t="s">
        <v>93</v>
      </c>
      <c r="E173" s="65">
        <f>+[1]recursos!$E$148</f>
        <v>28870.68</v>
      </c>
      <c r="F173" s="66">
        <v>1</v>
      </c>
      <c r="G173" s="67">
        <f>E173*F173</f>
        <v>28870.68</v>
      </c>
      <c r="H173" s="37"/>
    </row>
    <row r="174" spans="1:8" s="3" customFormat="1" ht="16.5" x14ac:dyDescent="0.3">
      <c r="A174" s="61" t="str">
        <f>[1]recursos!B143</f>
        <v>CODO PVC S 45 C*C D=3"</v>
      </c>
      <c r="B174" s="62"/>
      <c r="C174" s="63"/>
      <c r="D174" s="64" t="s">
        <v>65</v>
      </c>
      <c r="E174" s="65">
        <f>+[1]recursos!$E$143</f>
        <v>10662</v>
      </c>
      <c r="F174" s="65">
        <v>1.5</v>
      </c>
      <c r="G174" s="67">
        <f>E174*F174</f>
        <v>15993</v>
      </c>
      <c r="H174" s="37"/>
    </row>
    <row r="175" spans="1:8" s="3" customFormat="1" ht="16.5" x14ac:dyDescent="0.3">
      <c r="A175" s="61" t="str">
        <f>[1]recursos!B145</f>
        <v>CODO PVC S 22C*C D=2"</v>
      </c>
      <c r="B175" s="62"/>
      <c r="C175" s="63"/>
      <c r="D175" s="64"/>
      <c r="E175" s="65">
        <f>+[1]recursos!$E$145</f>
        <v>5770</v>
      </c>
      <c r="F175" s="65">
        <v>2.77</v>
      </c>
      <c r="G175" s="67"/>
      <c r="H175" s="37"/>
    </row>
    <row r="176" spans="1:8" s="3" customFormat="1" ht="16.5" x14ac:dyDescent="0.3">
      <c r="A176" s="61" t="str">
        <f>+[1]recursos!$B$135</f>
        <v>LIMPIADOR PVC 1/32 GALON</v>
      </c>
      <c r="B176" s="62"/>
      <c r="C176" s="63"/>
      <c r="D176" s="64" t="s">
        <v>18</v>
      </c>
      <c r="E176" s="65">
        <f>+[1]recursos!$E$135</f>
        <v>21200</v>
      </c>
      <c r="F176" s="65">
        <v>0.55000000000000004</v>
      </c>
      <c r="G176" s="67">
        <f>E176*F176</f>
        <v>11660.000000000002</v>
      </c>
      <c r="H176" s="37"/>
    </row>
    <row r="177" spans="1:8" s="3" customFormat="1" ht="16.5" x14ac:dyDescent="0.3">
      <c r="A177" s="61" t="str">
        <f>+[1]recursos!$B$136</f>
        <v>SOLDAURA PVC 1/8 GALON</v>
      </c>
      <c r="B177" s="62"/>
      <c r="C177" s="63"/>
      <c r="D177" s="64" t="s">
        <v>65</v>
      </c>
      <c r="E177" s="65">
        <f>+[1]recursos!$E$136</f>
        <v>104548.24</v>
      </c>
      <c r="F177" s="65">
        <v>0.1</v>
      </c>
      <c r="G177" s="67">
        <f>E177*F177</f>
        <v>10454.824000000001</v>
      </c>
      <c r="H177" s="37"/>
    </row>
    <row r="178" spans="1:8" s="3" customFormat="1" ht="16.5" x14ac:dyDescent="0.3">
      <c r="A178" s="61" t="s">
        <v>20</v>
      </c>
      <c r="B178" s="62"/>
      <c r="C178" s="63"/>
      <c r="D178" s="42"/>
      <c r="E178" s="42"/>
      <c r="F178" s="47">
        <v>0.05</v>
      </c>
      <c r="G178" s="75"/>
      <c r="H178" s="37"/>
    </row>
    <row r="179" spans="1:8" s="3" customFormat="1" ht="17.25" thickBot="1" x14ac:dyDescent="0.35">
      <c r="A179" s="76"/>
      <c r="B179" s="77"/>
      <c r="C179" s="78"/>
      <c r="D179" s="51"/>
      <c r="E179" s="51"/>
      <c r="F179" s="52"/>
      <c r="G179" s="79"/>
      <c r="H179" s="54"/>
    </row>
    <row r="180" spans="1:8" s="3" customFormat="1" ht="17.25" thickBot="1" x14ac:dyDescent="0.35">
      <c r="A180" s="12"/>
      <c r="B180" s="12"/>
      <c r="C180" s="12"/>
      <c r="D180" s="12"/>
      <c r="E180" s="12"/>
      <c r="F180" s="12"/>
      <c r="G180" s="55" t="s">
        <v>15</v>
      </c>
      <c r="H180" s="56">
        <f>SUM(G172:G179)</f>
        <v>86061.263999999996</v>
      </c>
    </row>
    <row r="181" spans="1:8" s="3" customFormat="1" ht="17.25" thickBot="1" x14ac:dyDescent="0.35">
      <c r="A181" s="14" t="s">
        <v>21</v>
      </c>
      <c r="B181" s="14"/>
      <c r="C181" s="12"/>
      <c r="D181" s="12"/>
      <c r="E181" s="12"/>
      <c r="F181" s="12"/>
      <c r="G181" s="12"/>
      <c r="H181" s="13"/>
    </row>
    <row r="182" spans="1:8" s="3" customFormat="1" ht="16.5" x14ac:dyDescent="0.3">
      <c r="A182" s="23" t="s">
        <v>22</v>
      </c>
      <c r="B182" s="25"/>
      <c r="C182" s="26" t="s">
        <v>23</v>
      </c>
      <c r="D182" s="26" t="s">
        <v>24</v>
      </c>
      <c r="E182" s="26" t="s">
        <v>25</v>
      </c>
      <c r="F182" s="26" t="s">
        <v>26</v>
      </c>
      <c r="G182" s="28" t="s">
        <v>11</v>
      </c>
      <c r="H182" s="29"/>
    </row>
    <row r="183" spans="1:8" s="3" customFormat="1" ht="16.5" x14ac:dyDescent="0.3">
      <c r="A183" s="61"/>
      <c r="B183" s="63"/>
      <c r="C183" s="80"/>
      <c r="D183" s="81"/>
      <c r="E183" s="81"/>
      <c r="F183" s="82"/>
      <c r="G183" s="65"/>
      <c r="H183" s="37"/>
    </row>
    <row r="184" spans="1:8" s="3" customFormat="1" ht="16.5" x14ac:dyDescent="0.3">
      <c r="A184" s="61"/>
      <c r="B184" s="63"/>
      <c r="C184" s="80"/>
      <c r="D184" s="81"/>
      <c r="E184" s="81"/>
      <c r="F184" s="117"/>
      <c r="G184" s="41"/>
      <c r="H184" s="37"/>
    </row>
    <row r="185" spans="1:8" s="3" customFormat="1" ht="16.5" x14ac:dyDescent="0.3">
      <c r="A185" s="61"/>
      <c r="B185" s="63"/>
      <c r="C185" s="80"/>
      <c r="D185" s="81"/>
      <c r="E185" s="81"/>
      <c r="F185" s="80"/>
      <c r="G185" s="41"/>
      <c r="H185" s="37"/>
    </row>
    <row r="186" spans="1:8" s="3" customFormat="1" ht="16.5" x14ac:dyDescent="0.3">
      <c r="A186" s="61"/>
      <c r="B186" s="63"/>
      <c r="C186" s="83"/>
      <c r="D186" s="64"/>
      <c r="E186" s="84"/>
      <c r="F186" s="41"/>
      <c r="G186" s="41"/>
      <c r="H186" s="37"/>
    </row>
    <row r="187" spans="1:8" s="3" customFormat="1" ht="17.25" thickBot="1" x14ac:dyDescent="0.35">
      <c r="A187" s="48"/>
      <c r="B187" s="50"/>
      <c r="C187" s="50"/>
      <c r="D187" s="50"/>
      <c r="E187" s="50"/>
      <c r="F187" s="50"/>
      <c r="G187" s="85"/>
      <c r="H187" s="37"/>
    </row>
    <row r="188" spans="1:8" s="3" customFormat="1" ht="17.25" thickBot="1" x14ac:dyDescent="0.35">
      <c r="A188" s="12"/>
      <c r="B188" s="12"/>
      <c r="C188" s="12"/>
      <c r="D188" s="12"/>
      <c r="E188" s="12"/>
      <c r="F188" s="12"/>
      <c r="G188" s="55" t="s">
        <v>15</v>
      </c>
      <c r="H188" s="56">
        <f>SUM(G183:G187)</f>
        <v>0</v>
      </c>
    </row>
    <row r="189" spans="1:8" s="3" customFormat="1" ht="17.25" thickBot="1" x14ac:dyDescent="0.35">
      <c r="A189" s="14" t="s">
        <v>27</v>
      </c>
      <c r="B189" s="14"/>
      <c r="C189" s="12"/>
      <c r="D189" s="12"/>
      <c r="E189" s="12"/>
      <c r="F189" s="12"/>
      <c r="G189" s="12"/>
      <c r="H189" s="13"/>
    </row>
    <row r="190" spans="1:8" s="3" customFormat="1" ht="16.5" x14ac:dyDescent="0.3">
      <c r="A190" s="86" t="s">
        <v>28</v>
      </c>
      <c r="B190" s="26"/>
      <c r="C190" s="26" t="s">
        <v>164</v>
      </c>
      <c r="D190" s="26" t="s">
        <v>30</v>
      </c>
      <c r="E190" s="27" t="s">
        <v>39</v>
      </c>
      <c r="F190" s="87" t="s">
        <v>37</v>
      </c>
      <c r="G190" s="60" t="s">
        <v>11</v>
      </c>
      <c r="H190" s="29"/>
    </row>
    <row r="191" spans="1:8" s="3" customFormat="1" ht="16.5" x14ac:dyDescent="0.3">
      <c r="A191" s="61" t="str">
        <f>'[1]MANO DE OBRA'!C45</f>
        <v xml:space="preserve">Oficial de especialidad </v>
      </c>
      <c r="B191" s="63"/>
      <c r="C191" s="88">
        <f>'[1]MANO DE OBRA'!I45</f>
        <v>94900</v>
      </c>
      <c r="D191" s="89">
        <v>0.89229999999999998</v>
      </c>
      <c r="E191" s="65">
        <f>(100%+D191)*C191</f>
        <v>179579.27000000002</v>
      </c>
      <c r="F191" s="80">
        <v>6</v>
      </c>
      <c r="G191" s="36">
        <f>E191/F191</f>
        <v>29929.878333333338</v>
      </c>
      <c r="H191" s="37"/>
    </row>
    <row r="192" spans="1:8" s="3" customFormat="1" ht="16.5" x14ac:dyDescent="0.3">
      <c r="A192" s="61" t="str">
        <f>'[1]MANO DE OBRA'!C41</f>
        <v xml:space="preserve">Ayudante de especialidad </v>
      </c>
      <c r="B192" s="63"/>
      <c r="C192" s="64">
        <f>'[1]MANO DE OBRA'!I41</f>
        <v>56940</v>
      </c>
      <c r="D192" s="89">
        <v>0.89229999999999998</v>
      </c>
      <c r="E192" s="65">
        <f>(100%+D192)*C192</f>
        <v>107747.56200000001</v>
      </c>
      <c r="F192" s="80">
        <v>6</v>
      </c>
      <c r="G192" s="36">
        <f>E192/F192</f>
        <v>17957.927</v>
      </c>
      <c r="H192" s="37"/>
    </row>
    <row r="193" spans="1:8" s="3" customFormat="1" ht="16.5" x14ac:dyDescent="0.3">
      <c r="A193" s="61"/>
      <c r="B193" s="63"/>
      <c r="C193" s="114"/>
      <c r="D193" s="64"/>
      <c r="E193" s="114"/>
      <c r="F193" s="41"/>
      <c r="G193" s="75"/>
      <c r="H193" s="37"/>
    </row>
    <row r="194" spans="1:8" s="3" customFormat="1" ht="17.25" thickBot="1" x14ac:dyDescent="0.35">
      <c r="A194" s="76"/>
      <c r="B194" s="78"/>
      <c r="C194" s="78"/>
      <c r="D194" s="78"/>
      <c r="E194" s="78"/>
      <c r="F194" s="78"/>
      <c r="G194" s="77"/>
      <c r="H194" s="54"/>
    </row>
    <row r="195" spans="1:8" s="3" customFormat="1" ht="17.25" thickBot="1" x14ac:dyDescent="0.35">
      <c r="A195" s="12"/>
      <c r="B195" s="12"/>
      <c r="C195" s="12"/>
      <c r="D195" s="12"/>
      <c r="E195" s="12"/>
      <c r="F195" s="12"/>
      <c r="G195" s="55" t="s">
        <v>15</v>
      </c>
      <c r="H195" s="56">
        <f>SUM(G191:G194)</f>
        <v>47887.805333333337</v>
      </c>
    </row>
    <row r="196" spans="1:8" s="3" customFormat="1" ht="17.25" thickBot="1" x14ac:dyDescent="0.35">
      <c r="A196" s="12"/>
      <c r="B196" s="12"/>
      <c r="C196" s="12"/>
      <c r="D196" s="12"/>
      <c r="E196" s="12"/>
      <c r="F196" s="12"/>
      <c r="G196" s="91"/>
      <c r="H196" s="13"/>
    </row>
    <row r="197" spans="1:8" s="3" customFormat="1" ht="17.25" thickBot="1" x14ac:dyDescent="0.35">
      <c r="A197" s="12"/>
      <c r="B197" s="12"/>
      <c r="C197" s="12"/>
      <c r="D197" s="12"/>
      <c r="E197" s="92" t="s">
        <v>31</v>
      </c>
      <c r="F197" s="93"/>
      <c r="G197" s="93"/>
      <c r="H197" s="106">
        <f>ROUND((H169+H180+H188+H195),0)</f>
        <v>138738</v>
      </c>
    </row>
    <row r="198" spans="1:8" s="3" customFormat="1" ht="16.5" x14ac:dyDescent="0.3">
      <c r="A198" s="12"/>
      <c r="B198" s="12"/>
      <c r="C198" s="12"/>
      <c r="D198" s="12"/>
      <c r="E198" s="92"/>
      <c r="F198" s="93"/>
      <c r="G198" s="93"/>
      <c r="H198" s="95"/>
    </row>
    <row r="199" spans="1:8" s="3" customFormat="1" ht="16.5" x14ac:dyDescent="0.3">
      <c r="A199" s="15"/>
      <c r="B199" s="12"/>
      <c r="C199" s="12"/>
      <c r="D199" s="12"/>
      <c r="E199" s="92"/>
      <c r="F199" s="93"/>
      <c r="G199" s="93"/>
      <c r="H199" s="95"/>
    </row>
    <row r="200" spans="1:8" s="3" customFormat="1" ht="16.5" x14ac:dyDescent="0.3">
      <c r="A200" s="15"/>
      <c r="B200" s="12"/>
      <c r="C200" s="12"/>
      <c r="D200" s="12"/>
      <c r="E200" s="92"/>
      <c r="F200" s="93"/>
      <c r="G200" s="93"/>
      <c r="H200" s="95"/>
    </row>
    <row r="201" spans="1:8" s="3" customFormat="1" ht="16.5" x14ac:dyDescent="0.3">
      <c r="A201" s="15"/>
      <c r="B201" s="12"/>
      <c r="C201" s="12"/>
      <c r="D201" s="12"/>
      <c r="E201" s="92"/>
      <c r="F201" s="93"/>
      <c r="G201" s="93"/>
      <c r="H201" s="95"/>
    </row>
    <row r="202" spans="1:8" s="3" customFormat="1" ht="17.25" thickBot="1" x14ac:dyDescent="0.35">
      <c r="A202" s="15"/>
      <c r="B202" s="12"/>
      <c r="C202" s="12"/>
      <c r="D202" s="12"/>
      <c r="E202" s="92"/>
      <c r="F202" s="93"/>
      <c r="G202" s="93"/>
      <c r="H202" s="95"/>
    </row>
    <row r="203" spans="1:8" s="3" customFormat="1" ht="14.25" customHeight="1" x14ac:dyDescent="0.2">
      <c r="A203" s="5" t="s">
        <v>1</v>
      </c>
      <c r="B203" s="6"/>
      <c r="C203" s="6"/>
      <c r="D203" s="6"/>
      <c r="E203" s="6"/>
      <c r="F203" s="6"/>
      <c r="G203" s="6"/>
      <c r="H203" s="7"/>
    </row>
    <row r="204" spans="1:8" s="3" customFormat="1" ht="14.25" customHeight="1" thickBot="1" x14ac:dyDescent="0.25">
      <c r="A204" s="8"/>
      <c r="B204" s="9"/>
      <c r="C204" s="9"/>
      <c r="D204" s="9"/>
      <c r="E204" s="9"/>
      <c r="F204" s="9"/>
      <c r="G204" s="9"/>
      <c r="H204" s="10"/>
    </row>
    <row r="205" spans="1:8" s="3" customFormat="1" ht="15" customHeight="1" x14ac:dyDescent="0.3">
      <c r="A205" s="11"/>
      <c r="B205" s="12"/>
      <c r="C205" s="12"/>
      <c r="D205" s="12"/>
      <c r="E205" s="12"/>
      <c r="F205" s="12"/>
      <c r="G205" s="12"/>
      <c r="H205" s="13"/>
    </row>
    <row r="206" spans="1:8" s="3" customFormat="1" ht="23.25" customHeight="1" x14ac:dyDescent="0.3">
      <c r="A206" s="11"/>
      <c r="B206" s="14"/>
      <c r="C206" s="12"/>
      <c r="D206" s="15"/>
      <c r="E206" s="14"/>
      <c r="F206" s="15"/>
      <c r="G206" s="14"/>
      <c r="H206" s="13"/>
    </row>
    <row r="207" spans="1:8" s="3" customFormat="1" ht="30.75" customHeight="1" x14ac:dyDescent="0.2">
      <c r="A207" s="16" t="s">
        <v>2</v>
      </c>
      <c r="B207" s="107" t="str">
        <f>'[1]PRESUPUESTO OFICIAL (Entidad)'!G90</f>
        <v>Reposicion de redes hidraulicas 1/2"-1"</v>
      </c>
      <c r="C207" s="107"/>
      <c r="D207" s="107"/>
      <c r="E207" s="107"/>
      <c r="F207" s="107"/>
      <c r="G207" s="19" t="s">
        <v>3</v>
      </c>
      <c r="H207" s="20" t="s">
        <v>179</v>
      </c>
    </row>
    <row r="208" spans="1:8" s="3" customFormat="1" ht="29.25" customHeight="1" x14ac:dyDescent="0.3">
      <c r="A208" s="11"/>
      <c r="B208" s="107"/>
      <c r="C208" s="107"/>
      <c r="D208" s="107"/>
      <c r="E208" s="107"/>
      <c r="F208" s="107"/>
      <c r="G208" s="19" t="s">
        <v>4</v>
      </c>
      <c r="H208" s="20" t="s">
        <v>55</v>
      </c>
    </row>
    <row r="209" spans="1:8" s="3" customFormat="1" ht="16.5" customHeight="1" x14ac:dyDescent="0.3">
      <c r="A209" s="11"/>
      <c r="B209" s="120"/>
      <c r="C209" s="120"/>
      <c r="D209" s="120"/>
      <c r="E209" s="120"/>
      <c r="F209" s="120"/>
      <c r="G209" s="14"/>
      <c r="H209" s="22"/>
    </row>
    <row r="210" spans="1:8" s="3" customFormat="1" ht="16.5" x14ac:dyDescent="0.3">
      <c r="A210" s="14"/>
      <c r="B210" s="14"/>
      <c r="C210" s="12"/>
      <c r="D210" s="14"/>
      <c r="E210" s="14"/>
      <c r="F210" s="14"/>
      <c r="G210" s="14"/>
      <c r="H210" s="13"/>
    </row>
    <row r="211" spans="1:8" s="3" customFormat="1" ht="17.25" thickBot="1" x14ac:dyDescent="0.35">
      <c r="A211" s="14" t="s">
        <v>6</v>
      </c>
      <c r="B211" s="14"/>
      <c r="C211" s="12"/>
      <c r="D211" s="12"/>
      <c r="E211" s="12"/>
      <c r="F211" s="12"/>
      <c r="G211" s="12"/>
      <c r="H211" s="13"/>
    </row>
    <row r="212" spans="1:8" s="3" customFormat="1" ht="16.5" x14ac:dyDescent="0.3">
      <c r="A212" s="23" t="s">
        <v>7</v>
      </c>
      <c r="B212" s="24"/>
      <c r="C212" s="25"/>
      <c r="D212" s="26" t="s">
        <v>36</v>
      </c>
      <c r="E212" s="27" t="s">
        <v>9</v>
      </c>
      <c r="F212" s="26" t="s">
        <v>37</v>
      </c>
      <c r="G212" s="28" t="s">
        <v>11</v>
      </c>
      <c r="H212" s="29"/>
    </row>
    <row r="213" spans="1:8" s="3" customFormat="1" ht="16.5" x14ac:dyDescent="0.3">
      <c r="A213" s="30"/>
      <c r="B213" s="31"/>
      <c r="C213" s="32"/>
      <c r="D213" s="33"/>
      <c r="E213" s="34"/>
      <c r="F213" s="80"/>
      <c r="G213" s="36"/>
      <c r="H213" s="37"/>
    </row>
    <row r="214" spans="1:8" s="3" customFormat="1" ht="16.5" x14ac:dyDescent="0.3">
      <c r="A214" s="38"/>
      <c r="B214" s="39"/>
      <c r="C214" s="40"/>
      <c r="D214" s="33"/>
      <c r="E214" s="34"/>
      <c r="F214" s="41"/>
      <c r="G214" s="36"/>
      <c r="H214" s="37"/>
    </row>
    <row r="215" spans="1:8" s="3" customFormat="1" ht="16.5" x14ac:dyDescent="0.3">
      <c r="A215" s="113"/>
      <c r="B215" s="39"/>
      <c r="C215" s="40"/>
      <c r="D215" s="42"/>
      <c r="E215" s="42"/>
      <c r="F215" s="41"/>
      <c r="G215" s="43"/>
      <c r="H215" s="37"/>
    </row>
    <row r="216" spans="1:8" s="3" customFormat="1" ht="16.5" x14ac:dyDescent="0.3">
      <c r="A216" s="113"/>
      <c r="B216" s="39"/>
      <c r="C216" s="40"/>
      <c r="D216" s="42"/>
      <c r="E216" s="42"/>
      <c r="F216" s="41"/>
      <c r="G216" s="43"/>
      <c r="H216" s="37"/>
    </row>
    <row r="217" spans="1:8" s="3" customFormat="1" ht="16.5" x14ac:dyDescent="0.3">
      <c r="A217" s="113"/>
      <c r="B217" s="39"/>
      <c r="C217" s="40"/>
      <c r="D217" s="42"/>
      <c r="E217" s="42"/>
      <c r="F217" s="41"/>
      <c r="G217" s="43"/>
      <c r="H217" s="37"/>
    </row>
    <row r="218" spans="1:8" s="3" customFormat="1" ht="16.5" x14ac:dyDescent="0.3">
      <c r="A218" s="44" t="s">
        <v>14</v>
      </c>
      <c r="B218" s="45"/>
      <c r="C218" s="46"/>
      <c r="D218" s="42"/>
      <c r="E218" s="42"/>
      <c r="F218" s="47">
        <v>0.1</v>
      </c>
      <c r="G218" s="43">
        <f>F218*H244</f>
        <v>3816.0594875000006</v>
      </c>
      <c r="H218" s="37"/>
    </row>
    <row r="219" spans="1:8" s="3" customFormat="1" ht="17.25" thickBot="1" x14ac:dyDescent="0.35">
      <c r="A219" s="48"/>
      <c r="B219" s="49"/>
      <c r="C219" s="50"/>
      <c r="D219" s="51"/>
      <c r="E219" s="51"/>
      <c r="F219" s="52"/>
      <c r="G219" s="53"/>
      <c r="H219" s="54"/>
    </row>
    <row r="220" spans="1:8" s="3" customFormat="1" ht="17.25" thickBot="1" x14ac:dyDescent="0.35">
      <c r="A220" s="12"/>
      <c r="B220" s="12"/>
      <c r="C220" s="12"/>
      <c r="D220" s="12"/>
      <c r="E220" s="12"/>
      <c r="F220" s="12"/>
      <c r="G220" s="55" t="s">
        <v>15</v>
      </c>
      <c r="H220" s="56">
        <f>SUM(G213:G219)</f>
        <v>3816.0594875000006</v>
      </c>
    </row>
    <row r="221" spans="1:8" s="3" customFormat="1" ht="17.25" thickBot="1" x14ac:dyDescent="0.35">
      <c r="A221" s="14" t="s">
        <v>16</v>
      </c>
      <c r="B221" s="14"/>
      <c r="C221" s="12"/>
      <c r="D221" s="12"/>
      <c r="E221" s="12"/>
      <c r="F221" s="12"/>
      <c r="G221" s="12"/>
      <c r="H221" s="13"/>
    </row>
    <row r="222" spans="1:8" s="3" customFormat="1" ht="16.5" x14ac:dyDescent="0.3">
      <c r="A222" s="57" t="s">
        <v>7</v>
      </c>
      <c r="B222" s="58"/>
      <c r="C222" s="59"/>
      <c r="D222" s="26" t="s">
        <v>8</v>
      </c>
      <c r="E222" s="26" t="s">
        <v>17</v>
      </c>
      <c r="F222" s="26" t="s">
        <v>10</v>
      </c>
      <c r="G222" s="60" t="s">
        <v>11</v>
      </c>
      <c r="H222" s="29"/>
    </row>
    <row r="223" spans="1:8" s="3" customFormat="1" ht="16.5" x14ac:dyDescent="0.3">
      <c r="A223" s="61"/>
      <c r="B223" s="62"/>
      <c r="C223" s="63"/>
      <c r="D223" s="114"/>
      <c r="E223" s="65"/>
      <c r="F223" s="41"/>
      <c r="G223" s="67"/>
      <c r="H223" s="37"/>
    </row>
    <row r="224" spans="1:8" s="3" customFormat="1" ht="16.5" x14ac:dyDescent="0.3">
      <c r="A224" s="61"/>
      <c r="B224" s="62"/>
      <c r="C224" s="63"/>
      <c r="D224" s="42"/>
      <c r="E224" s="115"/>
      <c r="F224" s="115"/>
      <c r="G224" s="75"/>
      <c r="H224" s="37"/>
    </row>
    <row r="225" spans="1:8" s="3" customFormat="1" ht="16.5" x14ac:dyDescent="0.3">
      <c r="A225" s="61"/>
      <c r="B225" s="62"/>
      <c r="C225" s="63"/>
      <c r="D225" s="71"/>
      <c r="E225" s="72"/>
      <c r="F225" s="116"/>
      <c r="G225" s="74"/>
      <c r="H225" s="37"/>
    </row>
    <row r="226" spans="1:8" s="3" customFormat="1" ht="16.5" x14ac:dyDescent="0.3">
      <c r="A226" s="61"/>
      <c r="B226" s="62"/>
      <c r="C226" s="63"/>
      <c r="D226" s="71"/>
      <c r="E226" s="72"/>
      <c r="F226" s="116"/>
      <c r="G226" s="74"/>
      <c r="H226" s="37"/>
    </row>
    <row r="227" spans="1:8" s="3" customFormat="1" ht="16.5" x14ac:dyDescent="0.3">
      <c r="A227" s="61" t="s">
        <v>20</v>
      </c>
      <c r="B227" s="62"/>
      <c r="C227" s="63"/>
      <c r="D227" s="42"/>
      <c r="E227" s="42"/>
      <c r="F227" s="47">
        <v>0.05</v>
      </c>
      <c r="G227" s="75"/>
      <c r="H227" s="37"/>
    </row>
    <row r="228" spans="1:8" s="3" customFormat="1" ht="17.25" thickBot="1" x14ac:dyDescent="0.35">
      <c r="A228" s="76"/>
      <c r="B228" s="77"/>
      <c r="C228" s="78"/>
      <c r="D228" s="51"/>
      <c r="E228" s="51"/>
      <c r="F228" s="52"/>
      <c r="G228" s="79"/>
      <c r="H228" s="54"/>
    </row>
    <row r="229" spans="1:8" s="3" customFormat="1" ht="17.25" thickBot="1" x14ac:dyDescent="0.35">
      <c r="A229" s="12"/>
      <c r="B229" s="12"/>
      <c r="C229" s="12"/>
      <c r="D229" s="12"/>
      <c r="E229" s="12"/>
      <c r="F229" s="12"/>
      <c r="G229" s="55" t="s">
        <v>15</v>
      </c>
      <c r="H229" s="56">
        <f>SUM(G223:G228)</f>
        <v>0</v>
      </c>
    </row>
    <row r="230" spans="1:8" s="3" customFormat="1" ht="17.25" thickBot="1" x14ac:dyDescent="0.35">
      <c r="A230" s="14" t="s">
        <v>21</v>
      </c>
      <c r="B230" s="14"/>
      <c r="C230" s="12"/>
      <c r="D230" s="12"/>
      <c r="E230" s="12"/>
      <c r="F230" s="12"/>
      <c r="G230" s="12"/>
      <c r="H230" s="13"/>
    </row>
    <row r="231" spans="1:8" s="3" customFormat="1" ht="16.5" x14ac:dyDescent="0.3">
      <c r="A231" s="23" t="s">
        <v>22</v>
      </c>
      <c r="B231" s="25"/>
      <c r="C231" s="26" t="s">
        <v>23</v>
      </c>
      <c r="D231" s="26" t="s">
        <v>24</v>
      </c>
      <c r="E231" s="26" t="s">
        <v>25</v>
      </c>
      <c r="F231" s="26" t="s">
        <v>26</v>
      </c>
      <c r="G231" s="28" t="s">
        <v>11</v>
      </c>
      <c r="H231" s="29"/>
    </row>
    <row r="232" spans="1:8" s="3" customFormat="1" ht="16.5" x14ac:dyDescent="0.3">
      <c r="A232" s="61"/>
      <c r="B232" s="63"/>
      <c r="C232" s="80"/>
      <c r="D232" s="81"/>
      <c r="E232" s="81"/>
      <c r="F232" s="82"/>
      <c r="G232" s="65"/>
      <c r="H232" s="37"/>
    </row>
    <row r="233" spans="1:8" s="3" customFormat="1" ht="16.5" x14ac:dyDescent="0.3">
      <c r="A233" s="61"/>
      <c r="B233" s="63"/>
      <c r="C233" s="80"/>
      <c r="D233" s="81"/>
      <c r="E233" s="81"/>
      <c r="F233" s="117"/>
      <c r="G233" s="41"/>
      <c r="H233" s="37"/>
    </row>
    <row r="234" spans="1:8" s="3" customFormat="1" ht="16.5" x14ac:dyDescent="0.3">
      <c r="A234" s="61"/>
      <c r="B234" s="63"/>
      <c r="C234" s="80"/>
      <c r="D234" s="81"/>
      <c r="E234" s="81"/>
      <c r="F234" s="80"/>
      <c r="G234" s="41"/>
      <c r="H234" s="37"/>
    </row>
    <row r="235" spans="1:8" s="3" customFormat="1" ht="16.5" x14ac:dyDescent="0.3">
      <c r="A235" s="61"/>
      <c r="B235" s="63"/>
      <c r="C235" s="83"/>
      <c r="D235" s="64"/>
      <c r="E235" s="84"/>
      <c r="F235" s="41"/>
      <c r="G235" s="41"/>
      <c r="H235" s="37"/>
    </row>
    <row r="236" spans="1:8" s="3" customFormat="1" ht="17.25" thickBot="1" x14ac:dyDescent="0.35">
      <c r="A236" s="48"/>
      <c r="B236" s="50"/>
      <c r="C236" s="50"/>
      <c r="D236" s="50"/>
      <c r="E236" s="50"/>
      <c r="F236" s="50"/>
      <c r="G236" s="85"/>
      <c r="H236" s="37"/>
    </row>
    <row r="237" spans="1:8" s="3" customFormat="1" ht="17.25" thickBot="1" x14ac:dyDescent="0.35">
      <c r="A237" s="12"/>
      <c r="B237" s="12"/>
      <c r="C237" s="12"/>
      <c r="D237" s="12"/>
      <c r="E237" s="12"/>
      <c r="F237" s="12"/>
      <c r="G237" s="55" t="s">
        <v>15</v>
      </c>
      <c r="H237" s="56">
        <f>SUM(G232:G236)</f>
        <v>0</v>
      </c>
    </row>
    <row r="238" spans="1:8" s="3" customFormat="1" ht="17.25" thickBot="1" x14ac:dyDescent="0.35">
      <c r="A238" s="14" t="s">
        <v>27</v>
      </c>
      <c r="B238" s="14"/>
      <c r="C238" s="12"/>
      <c r="D238" s="12"/>
      <c r="E238" s="12"/>
      <c r="F238" s="12"/>
      <c r="G238" s="12"/>
      <c r="H238" s="13"/>
    </row>
    <row r="239" spans="1:8" s="3" customFormat="1" ht="16.5" x14ac:dyDescent="0.3">
      <c r="A239" s="86" t="s">
        <v>28</v>
      </c>
      <c r="B239" s="26"/>
      <c r="C239" s="26" t="s">
        <v>53</v>
      </c>
      <c r="D239" s="26" t="s">
        <v>30</v>
      </c>
      <c r="E239" s="27" t="s">
        <v>39</v>
      </c>
      <c r="F239" s="87" t="s">
        <v>37</v>
      </c>
      <c r="G239" s="60" t="s">
        <v>11</v>
      </c>
      <c r="H239" s="29"/>
    </row>
    <row r="240" spans="1:8" s="3" customFormat="1" ht="16.5" x14ac:dyDescent="0.3">
      <c r="A240" s="61" t="str">
        <f>'[1]MANO DE OBRA'!C45</f>
        <v xml:space="preserve">Oficial de especialidad </v>
      </c>
      <c r="B240" s="63"/>
      <c r="C240" s="88">
        <f>'[1]MANO DE OBRA'!I13/8</f>
        <v>5931.25</v>
      </c>
      <c r="D240" s="89">
        <v>0.89229999999999998</v>
      </c>
      <c r="E240" s="65">
        <f>(100%+D240)*C240</f>
        <v>11223.704375000001</v>
      </c>
      <c r="F240" s="80">
        <v>3.4</v>
      </c>
      <c r="G240" s="36">
        <f>E240*F240</f>
        <v>38160.594875000003</v>
      </c>
      <c r="H240" s="37"/>
    </row>
    <row r="241" spans="1:8" s="3" customFormat="1" ht="16.5" x14ac:dyDescent="0.3">
      <c r="A241" s="61" t="str">
        <f>'[1]MANO DE OBRA'!C41</f>
        <v xml:space="preserve">Ayudante de especialidad </v>
      </c>
      <c r="B241" s="63"/>
      <c r="C241" s="105"/>
      <c r="D241" s="89"/>
      <c r="E241" s="65"/>
      <c r="F241" s="41"/>
      <c r="G241" s="36"/>
      <c r="H241" s="37"/>
    </row>
    <row r="242" spans="1:8" s="3" customFormat="1" ht="16.5" x14ac:dyDescent="0.3">
      <c r="A242" s="61"/>
      <c r="B242" s="63"/>
      <c r="C242" s="114"/>
      <c r="D242" s="64"/>
      <c r="E242" s="114"/>
      <c r="F242" s="41"/>
      <c r="G242" s="75"/>
      <c r="H242" s="37"/>
    </row>
    <row r="243" spans="1:8" s="3" customFormat="1" ht="17.25" thickBot="1" x14ac:dyDescent="0.35">
      <c r="A243" s="76"/>
      <c r="B243" s="78"/>
      <c r="C243" s="78"/>
      <c r="D243" s="78"/>
      <c r="E243" s="78"/>
      <c r="F243" s="78"/>
      <c r="G243" s="77"/>
      <c r="H243" s="54"/>
    </row>
    <row r="244" spans="1:8" s="3" customFormat="1" ht="17.25" thickBot="1" x14ac:dyDescent="0.35">
      <c r="A244" s="12"/>
      <c r="B244" s="12"/>
      <c r="C244" s="12"/>
      <c r="D244" s="12"/>
      <c r="E244" s="12"/>
      <c r="F244" s="12"/>
      <c r="G244" s="55" t="s">
        <v>15</v>
      </c>
      <c r="H244" s="56">
        <f>SUM(G240:G243)</f>
        <v>38160.594875000003</v>
      </c>
    </row>
    <row r="245" spans="1:8" s="3" customFormat="1" ht="17.25" thickBot="1" x14ac:dyDescent="0.35">
      <c r="A245" s="12"/>
      <c r="B245" s="12"/>
      <c r="C245" s="12"/>
      <c r="D245" s="12"/>
      <c r="E245" s="12"/>
      <c r="F245" s="12"/>
      <c r="G245" s="91"/>
      <c r="H245" s="13"/>
    </row>
    <row r="246" spans="1:8" s="3" customFormat="1" ht="17.25" thickBot="1" x14ac:dyDescent="0.35">
      <c r="A246" s="12"/>
      <c r="B246" s="12"/>
      <c r="C246" s="12"/>
      <c r="D246" s="12"/>
      <c r="E246" s="92" t="s">
        <v>31</v>
      </c>
      <c r="F246" s="93"/>
      <c r="G246" s="93"/>
      <c r="H246" s="106">
        <f>ROUND((H220+H229+H237+H244),0)</f>
        <v>41977</v>
      </c>
    </row>
    <row r="247" spans="1:8" s="3" customFormat="1" ht="16.5" x14ac:dyDescent="0.3">
      <c r="A247" s="12"/>
      <c r="B247" s="12"/>
      <c r="C247" s="12"/>
      <c r="D247" s="12"/>
      <c r="E247" s="92"/>
      <c r="F247" s="93"/>
      <c r="G247" s="93"/>
      <c r="H247" s="95"/>
    </row>
    <row r="248" spans="1:8" s="3" customFormat="1" ht="16.5" x14ac:dyDescent="0.3">
      <c r="A248" s="12"/>
      <c r="B248" s="12"/>
      <c r="C248" s="12"/>
      <c r="D248" s="12"/>
      <c r="E248" s="92"/>
      <c r="F248" s="93"/>
      <c r="G248" s="93"/>
      <c r="H248" s="95"/>
    </row>
    <row r="249" spans="1:8" s="3" customFormat="1" ht="16.5" x14ac:dyDescent="0.3">
      <c r="A249" s="12"/>
      <c r="B249" s="12"/>
      <c r="C249" s="12"/>
      <c r="D249" s="12"/>
      <c r="E249" s="92"/>
      <c r="F249" s="93"/>
      <c r="G249" s="93"/>
      <c r="H249" s="95"/>
    </row>
    <row r="250" spans="1:8" s="3" customFormat="1" ht="16.5" x14ac:dyDescent="0.3">
      <c r="A250" s="12"/>
      <c r="B250" s="12"/>
      <c r="C250" s="12"/>
      <c r="D250" s="12"/>
      <c r="E250" s="92"/>
      <c r="F250" s="93"/>
      <c r="G250" s="93"/>
      <c r="H250" s="95"/>
    </row>
    <row r="251" spans="1:8" s="3" customFormat="1" ht="17.25" thickBot="1" x14ac:dyDescent="0.35">
      <c r="A251" s="12"/>
      <c r="B251" s="12"/>
      <c r="C251" s="12"/>
      <c r="D251" s="12"/>
      <c r="E251" s="92"/>
      <c r="F251" s="93"/>
      <c r="G251" s="93"/>
      <c r="H251" s="95"/>
    </row>
    <row r="252" spans="1:8" s="3" customFormat="1" ht="11.25" x14ac:dyDescent="0.2">
      <c r="A252" s="5" t="s">
        <v>1</v>
      </c>
      <c r="B252" s="6"/>
      <c r="C252" s="6"/>
      <c r="D252" s="6"/>
      <c r="E252" s="6"/>
      <c r="F252" s="6"/>
      <c r="G252" s="6"/>
      <c r="H252" s="7"/>
    </row>
    <row r="253" spans="1:8" s="3" customFormat="1" ht="12" thickBot="1" x14ac:dyDescent="0.25">
      <c r="A253" s="8"/>
      <c r="B253" s="9"/>
      <c r="C253" s="9"/>
      <c r="D253" s="9"/>
      <c r="E253" s="9"/>
      <c r="F253" s="9"/>
      <c r="G253" s="9"/>
      <c r="H253" s="10"/>
    </row>
    <row r="254" spans="1:8" s="3" customFormat="1" ht="16.5" x14ac:dyDescent="0.3">
      <c r="A254" s="15"/>
      <c r="B254" s="12"/>
      <c r="C254" s="12"/>
      <c r="D254" s="12"/>
      <c r="E254" s="92"/>
      <c r="F254" s="93"/>
      <c r="G254" s="93"/>
      <c r="H254" s="95"/>
    </row>
    <row r="255" spans="1:8" s="3" customFormat="1" ht="16.5" x14ac:dyDescent="0.3">
      <c r="A255" s="11"/>
      <c r="B255" s="14"/>
      <c r="C255" s="12"/>
      <c r="D255" s="15"/>
      <c r="E255" s="14"/>
      <c r="F255" s="15"/>
      <c r="G255" s="14"/>
      <c r="H255" s="13"/>
    </row>
    <row r="256" spans="1:8" s="3" customFormat="1" ht="15.75" x14ac:dyDescent="0.2">
      <c r="A256" s="16" t="s">
        <v>2</v>
      </c>
      <c r="B256" s="107" t="str">
        <f>'[1]PRESUPUESTO OFICIAL (Entidad)'!G91</f>
        <v>suministro e instalacion de puntos hidraulicos 1/2"-1"</v>
      </c>
      <c r="C256" s="108"/>
      <c r="D256" s="108"/>
      <c r="E256" s="108"/>
      <c r="F256" s="108"/>
      <c r="G256" s="19" t="s">
        <v>3</v>
      </c>
      <c r="H256" s="20" t="s">
        <v>180</v>
      </c>
    </row>
    <row r="257" spans="1:8" s="3" customFormat="1" ht="16.5" x14ac:dyDescent="0.3">
      <c r="A257" s="11"/>
      <c r="B257" s="108"/>
      <c r="C257" s="108"/>
      <c r="D257" s="108"/>
      <c r="E257" s="108"/>
      <c r="F257" s="108"/>
      <c r="G257" s="19" t="s">
        <v>4</v>
      </c>
      <c r="H257" s="20" t="s">
        <v>18</v>
      </c>
    </row>
    <row r="258" spans="1:8" s="3" customFormat="1" ht="16.5" x14ac:dyDescent="0.3">
      <c r="A258" s="11"/>
      <c r="B258" s="120"/>
      <c r="C258" s="120"/>
      <c r="D258" s="120"/>
      <c r="E258" s="120"/>
      <c r="F258" s="120"/>
      <c r="G258" s="14"/>
      <c r="H258" s="22"/>
    </row>
    <row r="259" spans="1:8" s="3" customFormat="1" ht="16.5" x14ac:dyDescent="0.3">
      <c r="A259" s="14"/>
      <c r="B259" s="14"/>
      <c r="C259" s="12"/>
      <c r="D259" s="14"/>
      <c r="E259" s="14"/>
      <c r="F259" s="14"/>
      <c r="G259" s="14"/>
      <c r="H259" s="13"/>
    </row>
    <row r="260" spans="1:8" s="3" customFormat="1" ht="17.25" thickBot="1" x14ac:dyDescent="0.35">
      <c r="A260" s="14" t="s">
        <v>6</v>
      </c>
      <c r="B260" s="14"/>
      <c r="C260" s="12"/>
      <c r="D260" s="12"/>
      <c r="E260" s="12"/>
      <c r="F260" s="12"/>
      <c r="G260" s="12"/>
      <c r="H260" s="13"/>
    </row>
    <row r="261" spans="1:8" s="3" customFormat="1" ht="16.5" x14ac:dyDescent="0.3">
      <c r="A261" s="23" t="s">
        <v>7</v>
      </c>
      <c r="B261" s="24"/>
      <c r="C261" s="25"/>
      <c r="D261" s="26" t="s">
        <v>36</v>
      </c>
      <c r="E261" s="27" t="s">
        <v>9</v>
      </c>
      <c r="F261" s="26" t="s">
        <v>37</v>
      </c>
      <c r="G261" s="28" t="s">
        <v>11</v>
      </c>
      <c r="H261" s="29"/>
    </row>
    <row r="262" spans="1:8" s="3" customFormat="1" ht="16.5" x14ac:dyDescent="0.3">
      <c r="A262" s="61"/>
      <c r="B262" s="31"/>
      <c r="C262" s="32"/>
      <c r="D262" s="69"/>
      <c r="E262" s="34"/>
      <c r="F262" s="80"/>
      <c r="G262" s="36">
        <f>+E262*F262</f>
        <v>0</v>
      </c>
      <c r="H262" s="37"/>
    </row>
    <row r="263" spans="1:8" s="3" customFormat="1" ht="11.25" customHeight="1" x14ac:dyDescent="0.3">
      <c r="A263" s="30"/>
      <c r="B263" s="39"/>
      <c r="C263" s="40"/>
      <c r="D263" s="69"/>
      <c r="E263" s="34"/>
      <c r="F263" s="80"/>
      <c r="G263" s="36"/>
      <c r="H263" s="37"/>
    </row>
    <row r="264" spans="1:8" s="3" customFormat="1" ht="12" customHeight="1" x14ac:dyDescent="0.3">
      <c r="A264" s="180"/>
      <c r="B264" s="181"/>
      <c r="C264" s="182"/>
      <c r="D264" s="183"/>
      <c r="E264" s="183"/>
      <c r="F264" s="184"/>
      <c r="G264" s="185"/>
      <c r="H264" s="186"/>
    </row>
    <row r="265" spans="1:8" s="3" customFormat="1" ht="16.5" x14ac:dyDescent="0.3">
      <c r="A265" s="113"/>
      <c r="B265" s="39"/>
      <c r="C265" s="40"/>
      <c r="D265" s="42"/>
      <c r="E265" s="42"/>
      <c r="F265" s="41"/>
      <c r="G265" s="43"/>
      <c r="H265" s="37"/>
    </row>
    <row r="266" spans="1:8" s="3" customFormat="1" ht="16.5" x14ac:dyDescent="0.3">
      <c r="A266" s="113"/>
      <c r="B266" s="39"/>
      <c r="C266" s="40"/>
      <c r="D266" s="42"/>
      <c r="E266" s="42"/>
      <c r="F266" s="41"/>
      <c r="G266" s="43"/>
      <c r="H266" s="37"/>
    </row>
    <row r="267" spans="1:8" s="3" customFormat="1" ht="16.5" x14ac:dyDescent="0.3">
      <c r="A267" s="44" t="s">
        <v>14</v>
      </c>
      <c r="B267" s="45"/>
      <c r="C267" s="46"/>
      <c r="D267" s="42"/>
      <c r="E267" s="42"/>
      <c r="F267" s="47">
        <v>0.1</v>
      </c>
      <c r="G267" s="43">
        <f>F267*H292</f>
        <v>2743.5721805555559</v>
      </c>
      <c r="H267" s="37"/>
    </row>
    <row r="268" spans="1:8" s="3" customFormat="1" ht="17.25" thickBot="1" x14ac:dyDescent="0.35">
      <c r="A268" s="48"/>
      <c r="B268" s="49"/>
      <c r="C268" s="50"/>
      <c r="D268" s="51"/>
      <c r="E268" s="51"/>
      <c r="F268" s="52"/>
      <c r="G268" s="53"/>
      <c r="H268" s="54"/>
    </row>
    <row r="269" spans="1:8" s="3" customFormat="1" ht="17.25" thickBot="1" x14ac:dyDescent="0.35">
      <c r="A269" s="12"/>
      <c r="B269" s="12"/>
      <c r="C269" s="12"/>
      <c r="D269" s="12"/>
      <c r="E269" s="12"/>
      <c r="F269" s="12"/>
      <c r="G269" s="55" t="s">
        <v>15</v>
      </c>
      <c r="H269" s="56">
        <f>SUM(G262:G268)</f>
        <v>2743.5721805555559</v>
      </c>
    </row>
    <row r="270" spans="1:8" s="3" customFormat="1" ht="17.25" thickBot="1" x14ac:dyDescent="0.35">
      <c r="A270" s="14" t="s">
        <v>16</v>
      </c>
      <c r="B270" s="14"/>
      <c r="C270" s="12"/>
      <c r="D270" s="12"/>
      <c r="E270" s="12"/>
      <c r="F270" s="12"/>
      <c r="G270" s="12"/>
      <c r="H270" s="13"/>
    </row>
    <row r="271" spans="1:8" s="3" customFormat="1" ht="16.5" x14ac:dyDescent="0.3">
      <c r="A271" s="57" t="s">
        <v>7</v>
      </c>
      <c r="B271" s="58"/>
      <c r="C271" s="59"/>
      <c r="D271" s="26" t="s">
        <v>8</v>
      </c>
      <c r="E271" s="26" t="s">
        <v>17</v>
      </c>
      <c r="F271" s="26" t="s">
        <v>10</v>
      </c>
      <c r="G271" s="60" t="s">
        <v>11</v>
      </c>
      <c r="H271" s="29"/>
    </row>
    <row r="272" spans="1:8" s="3" customFormat="1" ht="16.5" x14ac:dyDescent="0.3">
      <c r="A272" s="61" t="s">
        <v>119</v>
      </c>
      <c r="B272" s="62"/>
      <c r="C272" s="63"/>
      <c r="D272" s="64" t="s">
        <v>33</v>
      </c>
      <c r="E272" s="65">
        <f>'[1]APUS BASICOS'!H96</f>
        <v>682956</v>
      </c>
      <c r="F272" s="66">
        <v>0.08</v>
      </c>
      <c r="G272" s="67">
        <f>E272*F272</f>
        <v>54636.480000000003</v>
      </c>
      <c r="H272" s="37"/>
    </row>
    <row r="273" spans="1:8" s="3" customFormat="1" ht="16.5" x14ac:dyDescent="0.3">
      <c r="A273" s="61"/>
      <c r="B273" s="62"/>
      <c r="C273" s="63"/>
      <c r="D273" s="64"/>
      <c r="E273" s="65"/>
      <c r="F273" s="66"/>
      <c r="G273" s="67"/>
      <c r="H273" s="37"/>
    </row>
    <row r="274" spans="1:8" s="3" customFormat="1" ht="16.5" x14ac:dyDescent="0.3">
      <c r="A274" s="61"/>
      <c r="B274" s="62"/>
      <c r="C274" s="63"/>
      <c r="D274" s="64"/>
      <c r="E274" s="65"/>
      <c r="F274" s="66"/>
      <c r="G274" s="67"/>
      <c r="H274" s="37"/>
    </row>
    <row r="275" spans="1:8" s="3" customFormat="1" ht="16.5" x14ac:dyDescent="0.3">
      <c r="A275" s="61" t="s">
        <v>20</v>
      </c>
      <c r="B275" s="62"/>
      <c r="C275" s="63"/>
      <c r="D275" s="42"/>
      <c r="E275" s="42"/>
      <c r="F275" s="47">
        <v>0.05</v>
      </c>
      <c r="G275" s="75">
        <f>+F275*G272</f>
        <v>2731.8240000000005</v>
      </c>
      <c r="H275" s="37"/>
    </row>
    <row r="276" spans="1:8" s="3" customFormat="1" ht="17.25" thickBot="1" x14ac:dyDescent="0.35">
      <c r="A276" s="76"/>
      <c r="B276" s="77"/>
      <c r="C276" s="78"/>
      <c r="D276" s="51"/>
      <c r="E276" s="51"/>
      <c r="F276" s="52"/>
      <c r="G276" s="79"/>
      <c r="H276" s="54"/>
    </row>
    <row r="277" spans="1:8" s="3" customFormat="1" ht="17.25" thickBot="1" x14ac:dyDescent="0.35">
      <c r="A277" s="12"/>
      <c r="B277" s="12"/>
      <c r="C277" s="12"/>
      <c r="D277" s="12"/>
      <c r="E277" s="12"/>
      <c r="F277" s="12"/>
      <c r="G277" s="55" t="s">
        <v>15</v>
      </c>
      <c r="H277" s="56">
        <f>SUM(G272:G276)</f>
        <v>57368.304000000004</v>
      </c>
    </row>
    <row r="278" spans="1:8" s="3" customFormat="1" ht="17.25" thickBot="1" x14ac:dyDescent="0.35">
      <c r="A278" s="14" t="s">
        <v>21</v>
      </c>
      <c r="B278" s="14"/>
      <c r="C278" s="12"/>
      <c r="D278" s="12"/>
      <c r="E278" s="12"/>
      <c r="F278" s="12"/>
      <c r="G278" s="12"/>
      <c r="H278" s="13"/>
    </row>
    <row r="279" spans="1:8" s="3" customFormat="1" ht="16.5" x14ac:dyDescent="0.3">
      <c r="A279" s="23" t="s">
        <v>22</v>
      </c>
      <c r="B279" s="25"/>
      <c r="C279" s="26" t="s">
        <v>23</v>
      </c>
      <c r="D279" s="26" t="s">
        <v>24</v>
      </c>
      <c r="E279" s="26" t="s">
        <v>25</v>
      </c>
      <c r="F279" s="26" t="s">
        <v>26</v>
      </c>
      <c r="G279" s="28" t="s">
        <v>11</v>
      </c>
      <c r="H279" s="29"/>
    </row>
    <row r="280" spans="1:8" s="3" customFormat="1" ht="16.5" x14ac:dyDescent="0.3">
      <c r="A280" s="61"/>
      <c r="B280" s="63"/>
      <c r="C280" s="132"/>
      <c r="D280" s="133"/>
      <c r="E280" s="133"/>
      <c r="F280" s="134"/>
      <c r="G280" s="135"/>
      <c r="H280" s="37"/>
    </row>
    <row r="281" spans="1:8" s="3" customFormat="1" ht="16.5" x14ac:dyDescent="0.3">
      <c r="A281" s="61"/>
      <c r="B281" s="63"/>
      <c r="C281" s="80"/>
      <c r="D281" s="81"/>
      <c r="E281" s="81"/>
      <c r="F281" s="82"/>
      <c r="G281" s="65"/>
      <c r="H281" s="37"/>
    </row>
    <row r="282" spans="1:8" s="3" customFormat="1" ht="16.5" x14ac:dyDescent="0.3">
      <c r="A282" s="61"/>
      <c r="B282" s="63"/>
      <c r="C282" s="80"/>
      <c r="D282" s="81"/>
      <c r="E282" s="81"/>
      <c r="F282" s="80"/>
      <c r="G282" s="41"/>
      <c r="H282" s="37"/>
    </row>
    <row r="283" spans="1:8" s="3" customFormat="1" ht="16.5" x14ac:dyDescent="0.3">
      <c r="A283" s="61"/>
      <c r="B283" s="63"/>
      <c r="C283" s="83"/>
      <c r="D283" s="64"/>
      <c r="E283" s="84"/>
      <c r="F283" s="41"/>
      <c r="G283" s="41"/>
      <c r="H283" s="37"/>
    </row>
    <row r="284" spans="1:8" s="3" customFormat="1" ht="17.25" thickBot="1" x14ac:dyDescent="0.35">
      <c r="A284" s="48"/>
      <c r="B284" s="50"/>
      <c r="C284" s="50"/>
      <c r="D284" s="50"/>
      <c r="E284" s="50"/>
      <c r="F284" s="50"/>
      <c r="G284" s="85"/>
      <c r="H284" s="37"/>
    </row>
    <row r="285" spans="1:8" s="3" customFormat="1" ht="17.25" thickBot="1" x14ac:dyDescent="0.35">
      <c r="A285" s="12"/>
      <c r="B285" s="12"/>
      <c r="C285" s="12"/>
      <c r="D285" s="12"/>
      <c r="E285" s="12"/>
      <c r="F285" s="12"/>
      <c r="G285" s="55" t="s">
        <v>15</v>
      </c>
      <c r="H285" s="56">
        <f>SUM(G280:G284)</f>
        <v>0</v>
      </c>
    </row>
    <row r="286" spans="1:8" s="3" customFormat="1" ht="17.25" thickBot="1" x14ac:dyDescent="0.35">
      <c r="A286" s="14" t="s">
        <v>27</v>
      </c>
      <c r="B286" s="14"/>
      <c r="C286" s="12"/>
      <c r="D286" s="12"/>
      <c r="E286" s="12"/>
      <c r="F286" s="12"/>
      <c r="G286" s="12"/>
      <c r="H286" s="13"/>
    </row>
    <row r="287" spans="1:8" s="3" customFormat="1" ht="16.5" x14ac:dyDescent="0.3">
      <c r="A287" s="86" t="s">
        <v>28</v>
      </c>
      <c r="B287" s="26"/>
      <c r="C287" s="26" t="s">
        <v>53</v>
      </c>
      <c r="D287" s="26" t="s">
        <v>30</v>
      </c>
      <c r="E287" s="27" t="s">
        <v>39</v>
      </c>
      <c r="F287" s="87" t="s">
        <v>37</v>
      </c>
      <c r="G287" s="60" t="s">
        <v>11</v>
      </c>
      <c r="H287" s="29"/>
    </row>
    <row r="288" spans="1:8" s="3" customFormat="1" ht="16.5" x14ac:dyDescent="0.3">
      <c r="A288" s="61" t="str">
        <f>'[1]MANO DE OBRA'!C20</f>
        <v>CUADRILLA DE CONSTRUCCIÓN 1X4</v>
      </c>
      <c r="B288" s="63"/>
      <c r="C288" s="88">
        <f>'[1]MANO DE OBRA'!I20</f>
        <v>260975</v>
      </c>
      <c r="D288" s="89">
        <v>0.89229999999999998</v>
      </c>
      <c r="E288" s="65">
        <f>(100%+D288)*C288</f>
        <v>493842.99250000005</v>
      </c>
      <c r="F288" s="80">
        <v>18</v>
      </c>
      <c r="G288" s="36">
        <f>E288/F288</f>
        <v>27435.721805555557</v>
      </c>
      <c r="H288" s="37"/>
    </row>
    <row r="289" spans="1:8" s="3" customFormat="1" ht="16.5" x14ac:dyDescent="0.3">
      <c r="A289" s="61"/>
      <c r="B289" s="63"/>
      <c r="C289" s="114"/>
      <c r="D289" s="64"/>
      <c r="E289" s="114"/>
      <c r="F289" s="41"/>
      <c r="G289" s="75"/>
      <c r="H289" s="37"/>
    </row>
    <row r="290" spans="1:8" s="3" customFormat="1" ht="16.5" x14ac:dyDescent="0.3">
      <c r="A290" s="61"/>
      <c r="B290" s="63"/>
      <c r="C290" s="114"/>
      <c r="D290" s="64"/>
      <c r="E290" s="114"/>
      <c r="F290" s="41"/>
      <c r="G290" s="75"/>
      <c r="H290" s="37"/>
    </row>
    <row r="291" spans="1:8" s="3" customFormat="1" ht="17.25" thickBot="1" x14ac:dyDescent="0.35">
      <c r="A291" s="76"/>
      <c r="B291" s="78"/>
      <c r="C291" s="78"/>
      <c r="D291" s="78"/>
      <c r="E291" s="78"/>
      <c r="F291" s="78"/>
      <c r="G291" s="77"/>
      <c r="H291" s="54"/>
    </row>
    <row r="292" spans="1:8" s="3" customFormat="1" ht="17.25" thickBot="1" x14ac:dyDescent="0.35">
      <c r="A292" s="12"/>
      <c r="B292" s="12"/>
      <c r="C292" s="12"/>
      <c r="D292" s="12"/>
      <c r="E292" s="12"/>
      <c r="F292" s="12"/>
      <c r="G292" s="55" t="s">
        <v>15</v>
      </c>
      <c r="H292" s="56">
        <f>SUM(G288:G291)</f>
        <v>27435.721805555557</v>
      </c>
    </row>
    <row r="293" spans="1:8" s="3" customFormat="1" ht="17.25" thickBot="1" x14ac:dyDescent="0.35">
      <c r="A293" s="12"/>
      <c r="B293" s="12"/>
      <c r="C293" s="12"/>
      <c r="D293" s="12"/>
      <c r="E293" s="12"/>
      <c r="F293" s="12"/>
      <c r="G293" s="91"/>
      <c r="H293" s="13"/>
    </row>
    <row r="294" spans="1:8" s="3" customFormat="1" ht="17.25" thickBot="1" x14ac:dyDescent="0.35">
      <c r="A294" s="12"/>
      <c r="B294" s="12"/>
      <c r="C294" s="12"/>
      <c r="D294" s="12"/>
      <c r="E294" s="92" t="s">
        <v>31</v>
      </c>
      <c r="F294" s="93"/>
      <c r="G294" s="93"/>
      <c r="H294" s="106">
        <f>ROUND((H269+H277+H285+H292),0)</f>
        <v>87548</v>
      </c>
    </row>
    <row r="295" spans="1:8" s="3" customFormat="1" x14ac:dyDescent="0.2">
      <c r="A295" s="1"/>
      <c r="B295" s="1"/>
      <c r="C295" s="1"/>
      <c r="D295" s="1"/>
      <c r="E295" s="1"/>
      <c r="F295" s="1"/>
      <c r="G295" s="1"/>
      <c r="H295" s="2"/>
    </row>
    <row r="296" spans="1:8" s="3" customFormat="1" x14ac:dyDescent="0.2">
      <c r="A296" s="1"/>
      <c r="B296" s="1"/>
      <c r="C296" s="1"/>
      <c r="D296" s="1"/>
      <c r="E296" s="1"/>
      <c r="F296" s="1"/>
      <c r="G296" s="1"/>
      <c r="H296" s="2"/>
    </row>
    <row r="297" spans="1:8" s="3" customFormat="1" x14ac:dyDescent="0.2">
      <c r="A297" s="1"/>
      <c r="B297" s="1"/>
      <c r="C297" s="1"/>
      <c r="D297" s="1"/>
      <c r="E297" s="1"/>
      <c r="F297" s="1"/>
      <c r="G297" s="1"/>
      <c r="H297" s="2"/>
    </row>
    <row r="298" spans="1:8" s="3" customFormat="1" x14ac:dyDescent="0.2">
      <c r="A298" s="1"/>
      <c r="B298" s="1"/>
      <c r="C298" s="1"/>
      <c r="D298" s="1"/>
      <c r="E298" s="1"/>
      <c r="F298" s="1"/>
      <c r="G298" s="1"/>
      <c r="H298" s="2"/>
    </row>
    <row r="299" spans="1:8" s="3" customFormat="1" ht="11.25" customHeight="1" thickBot="1" x14ac:dyDescent="0.25">
      <c r="A299" s="1"/>
      <c r="B299" s="1"/>
      <c r="C299" s="1"/>
      <c r="D299" s="1"/>
      <c r="E299" s="1"/>
      <c r="F299" s="1"/>
      <c r="G299" s="1"/>
      <c r="H299" s="2"/>
    </row>
    <row r="300" spans="1:8" s="3" customFormat="1" ht="12" customHeight="1" x14ac:dyDescent="0.2">
      <c r="A300" s="5" t="s">
        <v>1</v>
      </c>
      <c r="B300" s="6"/>
      <c r="C300" s="6"/>
      <c r="D300" s="6"/>
      <c r="E300" s="6"/>
      <c r="F300" s="6"/>
      <c r="G300" s="6"/>
      <c r="H300" s="7"/>
    </row>
    <row r="301" spans="1:8" s="3" customFormat="1" ht="12" thickBot="1" x14ac:dyDescent="0.25">
      <c r="A301" s="8"/>
      <c r="B301" s="9"/>
      <c r="C301" s="9"/>
      <c r="D301" s="9"/>
      <c r="E301" s="9"/>
      <c r="F301" s="9"/>
      <c r="G301" s="9"/>
      <c r="H301" s="10"/>
    </row>
    <row r="302" spans="1:8" s="3" customFormat="1" ht="16.5" x14ac:dyDescent="0.3">
      <c r="A302" s="15"/>
      <c r="B302" s="12"/>
      <c r="C302" s="12"/>
      <c r="D302" s="12"/>
      <c r="E302" s="92"/>
      <c r="F302" s="93"/>
      <c r="G302" s="93"/>
      <c r="H302" s="95"/>
    </row>
    <row r="303" spans="1:8" s="3" customFormat="1" ht="16.5" x14ac:dyDescent="0.3">
      <c r="A303" s="11"/>
      <c r="B303" s="14"/>
      <c r="C303" s="12"/>
      <c r="D303" s="15"/>
      <c r="E303" s="14"/>
      <c r="F303" s="15"/>
      <c r="G303" s="14"/>
      <c r="H303" s="13"/>
    </row>
    <row r="304" spans="1:8" s="3" customFormat="1" ht="15.75" x14ac:dyDescent="0.2">
      <c r="A304" s="16" t="s">
        <v>2</v>
      </c>
      <c r="B304" s="107" t="str">
        <f>'[1]PRESUPUESTO OFICIAL (Entidad)'!G92</f>
        <v>construccion caja de inspección 1.0m*1,0m*0,6m</v>
      </c>
      <c r="C304" s="108"/>
      <c r="D304" s="108"/>
      <c r="E304" s="108"/>
      <c r="F304" s="108"/>
      <c r="G304" s="19" t="s">
        <v>3</v>
      </c>
      <c r="H304" s="20" t="s">
        <v>181</v>
      </c>
    </row>
    <row r="305" spans="1:8" s="3" customFormat="1" ht="16.5" x14ac:dyDescent="0.3">
      <c r="A305" s="11"/>
      <c r="B305" s="108"/>
      <c r="C305" s="108"/>
      <c r="D305" s="108"/>
      <c r="E305" s="108"/>
      <c r="F305" s="108"/>
      <c r="G305" s="19" t="s">
        <v>4</v>
      </c>
      <c r="H305" s="20" t="s">
        <v>18</v>
      </c>
    </row>
    <row r="306" spans="1:8" s="3" customFormat="1" x14ac:dyDescent="0.2">
      <c r="A306" s="1"/>
      <c r="B306" s="1"/>
      <c r="C306" s="1"/>
      <c r="D306" s="1"/>
      <c r="E306" s="1"/>
      <c r="F306" s="1"/>
      <c r="G306" s="1"/>
      <c r="H306" s="2"/>
    </row>
    <row r="307" spans="1:8" s="3" customFormat="1" ht="16.5" x14ac:dyDescent="0.3">
      <c r="A307" s="14"/>
      <c r="B307" s="14"/>
      <c r="C307" s="12"/>
      <c r="D307" s="14"/>
      <c r="E307" s="14"/>
      <c r="F307" s="14"/>
      <c r="G307" s="14"/>
      <c r="H307" s="13"/>
    </row>
    <row r="308" spans="1:8" s="3" customFormat="1" ht="17.25" thickBot="1" x14ac:dyDescent="0.35">
      <c r="A308" s="14" t="s">
        <v>6</v>
      </c>
      <c r="B308" s="14"/>
      <c r="C308" s="12"/>
      <c r="D308" s="12"/>
      <c r="E308" s="12"/>
      <c r="F308" s="12"/>
      <c r="G308" s="12"/>
      <c r="H308" s="13"/>
    </row>
    <row r="309" spans="1:8" s="3" customFormat="1" ht="16.5" x14ac:dyDescent="0.3">
      <c r="A309" s="23" t="s">
        <v>7</v>
      </c>
      <c r="B309" s="24"/>
      <c r="C309" s="25"/>
      <c r="D309" s="26" t="s">
        <v>36</v>
      </c>
      <c r="E309" s="27" t="s">
        <v>9</v>
      </c>
      <c r="F309" s="26" t="s">
        <v>37</v>
      </c>
      <c r="G309" s="28" t="s">
        <v>11</v>
      </c>
      <c r="H309" s="29"/>
    </row>
    <row r="310" spans="1:8" s="3" customFormat="1" ht="16.5" x14ac:dyDescent="0.3">
      <c r="A310" s="30" t="s">
        <v>70</v>
      </c>
      <c r="B310" s="31"/>
      <c r="C310" s="32"/>
      <c r="D310" s="69" t="s">
        <v>71</v>
      </c>
      <c r="E310" s="69">
        <v>10000</v>
      </c>
      <c r="F310" s="80">
        <v>0.5</v>
      </c>
      <c r="G310" s="156">
        <f>+E310*F310</f>
        <v>5000</v>
      </c>
      <c r="H310" s="37"/>
    </row>
    <row r="311" spans="1:8" s="3" customFormat="1" ht="16.5" x14ac:dyDescent="0.3">
      <c r="A311" s="38" t="str">
        <f>[1]recursos!B20</f>
        <v>VIBRADOR (GAS/ELEC)</v>
      </c>
      <c r="B311" s="39"/>
      <c r="C311" s="40"/>
      <c r="D311" s="69" t="s">
        <v>41</v>
      </c>
      <c r="E311" s="80">
        <f>+[1]recursos!$E$20</f>
        <v>88953</v>
      </c>
      <c r="F311" s="80">
        <v>3.333362766652341E-2</v>
      </c>
      <c r="G311" s="156">
        <f>+E311*F311</f>
        <v>2965.126181820257</v>
      </c>
      <c r="H311" s="37"/>
    </row>
    <row r="312" spans="1:8" s="3" customFormat="1" ht="16.5" x14ac:dyDescent="0.3">
      <c r="A312" s="38"/>
      <c r="B312" s="39"/>
      <c r="C312" s="40"/>
      <c r="D312" s="69"/>
      <c r="E312" s="42"/>
      <c r="F312" s="41"/>
      <c r="G312" s="43"/>
      <c r="H312" s="37"/>
    </row>
    <row r="313" spans="1:8" s="3" customFormat="1" ht="16.5" x14ac:dyDescent="0.3">
      <c r="A313" s="38"/>
      <c r="B313" s="39"/>
      <c r="C313" s="40"/>
      <c r="D313" s="69"/>
      <c r="E313" s="42"/>
      <c r="F313" s="41"/>
      <c r="G313" s="43"/>
      <c r="H313" s="37"/>
    </row>
    <row r="314" spans="1:8" s="3" customFormat="1" ht="16.5" x14ac:dyDescent="0.3">
      <c r="A314" s="38"/>
      <c r="B314" s="39"/>
      <c r="C314" s="40"/>
      <c r="D314" s="69"/>
      <c r="E314" s="42"/>
      <c r="F314" s="41"/>
      <c r="G314" s="43"/>
      <c r="H314" s="37"/>
    </row>
    <row r="315" spans="1:8" s="3" customFormat="1" ht="16.5" x14ac:dyDescent="0.3">
      <c r="A315" s="44" t="s">
        <v>14</v>
      </c>
      <c r="B315" s="45"/>
      <c r="C315" s="46"/>
      <c r="D315" s="69"/>
      <c r="E315" s="42"/>
      <c r="F315" s="47">
        <v>0.1</v>
      </c>
      <c r="G315" s="43">
        <f>F315*H342</f>
        <v>42088.891406250012</v>
      </c>
      <c r="H315" s="37"/>
    </row>
    <row r="316" spans="1:8" s="3" customFormat="1" ht="17.25" thickBot="1" x14ac:dyDescent="0.35">
      <c r="A316" s="48"/>
      <c r="B316" s="49"/>
      <c r="C316" s="50"/>
      <c r="D316" s="130"/>
      <c r="E316" s="51"/>
      <c r="F316" s="52"/>
      <c r="G316" s="53"/>
      <c r="H316" s="54"/>
    </row>
    <row r="317" spans="1:8" s="3" customFormat="1" ht="17.25" thickBot="1" x14ac:dyDescent="0.35">
      <c r="A317" s="12"/>
      <c r="B317" s="12"/>
      <c r="C317" s="12"/>
      <c r="D317" s="12"/>
      <c r="E317" s="12"/>
      <c r="F317" s="12"/>
      <c r="G317" s="55" t="s">
        <v>15</v>
      </c>
      <c r="H317" s="56">
        <f>SUM(G310:G316)</f>
        <v>50054.017588070266</v>
      </c>
    </row>
    <row r="318" spans="1:8" s="3" customFormat="1" ht="17.25" thickBot="1" x14ac:dyDescent="0.35">
      <c r="A318" s="14" t="s">
        <v>16</v>
      </c>
      <c r="B318" s="14"/>
      <c r="C318" s="12"/>
      <c r="D318" s="12"/>
      <c r="E318" s="12"/>
      <c r="F318" s="12"/>
      <c r="G318" s="12"/>
      <c r="H318" s="13"/>
    </row>
    <row r="319" spans="1:8" s="3" customFormat="1" ht="18" customHeight="1" x14ac:dyDescent="0.3">
      <c r="A319" s="57" t="s">
        <v>7</v>
      </c>
      <c r="B319" s="58"/>
      <c r="C319" s="59"/>
      <c r="D319" s="26" t="s">
        <v>8</v>
      </c>
      <c r="E319" s="26" t="s">
        <v>17</v>
      </c>
      <c r="F319" s="26" t="s">
        <v>10</v>
      </c>
      <c r="G319" s="60" t="s">
        <v>11</v>
      </c>
      <c r="H319" s="29"/>
    </row>
    <row r="320" spans="1:8" s="3" customFormat="1" ht="18.75" customHeight="1" x14ac:dyDescent="0.3">
      <c r="A320" s="61" t="str">
        <f>+'[1]APUS BASICOS'!$B$9</f>
        <v>CONCRETO 3000 PSI</v>
      </c>
      <c r="B320" s="62"/>
      <c r="C320" s="63"/>
      <c r="D320" s="64" t="s">
        <v>33</v>
      </c>
      <c r="E320" s="65">
        <f>+'[1]APUS BASICOS'!$H$47</f>
        <v>653660</v>
      </c>
      <c r="F320" s="65">
        <v>0.36</v>
      </c>
      <c r="G320" s="67">
        <f>E320*F320</f>
        <v>235317.6</v>
      </c>
      <c r="H320" s="37"/>
    </row>
    <row r="321" spans="1:8" s="3" customFormat="1" ht="16.5" x14ac:dyDescent="0.3">
      <c r="A321" s="61" t="s">
        <v>72</v>
      </c>
      <c r="B321" s="62"/>
      <c r="C321" s="63"/>
      <c r="D321" s="64" t="s">
        <v>18</v>
      </c>
      <c r="E321" s="65">
        <f>+[1]recursos!$E$54</f>
        <v>949</v>
      </c>
      <c r="F321" s="65">
        <v>220</v>
      </c>
      <c r="G321" s="67">
        <f>E321*F321</f>
        <v>208780</v>
      </c>
      <c r="H321" s="37"/>
    </row>
    <row r="322" spans="1:8" s="3" customFormat="1" ht="16.5" x14ac:dyDescent="0.3">
      <c r="A322" s="61" t="str">
        <f>+'[1]APUS BASICOS'!$B$321</f>
        <v>MORTERO 1:4 IMPERMEABILIZADO</v>
      </c>
      <c r="B322" s="62"/>
      <c r="C322" s="63"/>
      <c r="D322" s="64" t="s">
        <v>33</v>
      </c>
      <c r="E322" s="65">
        <f>+'[1]APUS BASICOS'!$H$366</f>
        <v>613980</v>
      </c>
      <c r="F322" s="65">
        <v>0.3</v>
      </c>
      <c r="G322" s="67">
        <f>E322*F322</f>
        <v>184194</v>
      </c>
      <c r="H322" s="37"/>
    </row>
    <row r="323" spans="1:8" s="3" customFormat="1" ht="16.5" x14ac:dyDescent="0.3">
      <c r="A323" s="61" t="s">
        <v>73</v>
      </c>
      <c r="B323" s="62"/>
      <c r="C323" s="63"/>
      <c r="D323" s="64" t="s">
        <v>66</v>
      </c>
      <c r="E323" s="65">
        <f>+'[1]APUS BASICOS'!$H$415</f>
        <v>10819</v>
      </c>
      <c r="F323" s="65">
        <v>16</v>
      </c>
      <c r="G323" s="67">
        <f>E323*F323</f>
        <v>173104</v>
      </c>
      <c r="H323" s="37"/>
    </row>
    <row r="324" spans="1:8" s="3" customFormat="1" ht="16.5" x14ac:dyDescent="0.3">
      <c r="A324" s="61" t="s">
        <v>20</v>
      </c>
      <c r="B324" s="62"/>
      <c r="C324" s="63"/>
      <c r="D324" s="42"/>
      <c r="E324" s="42"/>
      <c r="F324" s="47">
        <v>0.05</v>
      </c>
      <c r="G324" s="75">
        <f>F324*SUM(G320:G323)</f>
        <v>40069.78</v>
      </c>
      <c r="H324" s="37"/>
    </row>
    <row r="325" spans="1:8" s="3" customFormat="1" ht="17.25" thickBot="1" x14ac:dyDescent="0.35">
      <c r="A325" s="76"/>
      <c r="B325" s="77"/>
      <c r="C325" s="78"/>
      <c r="D325" s="51"/>
      <c r="E325" s="51"/>
      <c r="F325" s="52"/>
      <c r="G325" s="79"/>
      <c r="H325" s="54"/>
    </row>
    <row r="326" spans="1:8" s="3" customFormat="1" ht="17.25" thickBot="1" x14ac:dyDescent="0.35">
      <c r="A326" s="12"/>
      <c r="B326" s="12"/>
      <c r="C326" s="12"/>
      <c r="D326" s="12"/>
      <c r="E326" s="12"/>
      <c r="F326" s="12"/>
      <c r="G326" s="55" t="s">
        <v>15</v>
      </c>
      <c r="H326" s="56">
        <f>SUM(G320:G325)</f>
        <v>841465.38</v>
      </c>
    </row>
    <row r="327" spans="1:8" s="3" customFormat="1" ht="17.25" thickBot="1" x14ac:dyDescent="0.35">
      <c r="A327" s="14" t="s">
        <v>21</v>
      </c>
      <c r="B327" s="14"/>
      <c r="C327" s="12"/>
      <c r="D327" s="12"/>
      <c r="E327" s="12"/>
      <c r="F327" s="12"/>
      <c r="G327" s="12"/>
      <c r="H327" s="13"/>
    </row>
    <row r="328" spans="1:8" s="3" customFormat="1" ht="16.5" x14ac:dyDescent="0.3">
      <c r="A328" s="23" t="s">
        <v>22</v>
      </c>
      <c r="B328" s="25"/>
      <c r="C328" s="26" t="s">
        <v>23</v>
      </c>
      <c r="D328" s="26" t="s">
        <v>24</v>
      </c>
      <c r="E328" s="26" t="s">
        <v>25</v>
      </c>
      <c r="F328" s="26" t="s">
        <v>26</v>
      </c>
      <c r="G328" s="28" t="s">
        <v>11</v>
      </c>
      <c r="H328" s="29"/>
    </row>
    <row r="329" spans="1:8" s="3" customFormat="1" ht="16.5" x14ac:dyDescent="0.3">
      <c r="A329" s="61" t="str">
        <f>A321</f>
        <v>LADRILLO ROSADO 6*10*20</v>
      </c>
      <c r="B329" s="63"/>
      <c r="C329" s="132">
        <f>(2.5*F320)/1000</f>
        <v>8.9999999999999987E-4</v>
      </c>
      <c r="D329" s="133">
        <v>18.899999999999999</v>
      </c>
      <c r="E329" s="133">
        <v>8</v>
      </c>
      <c r="F329" s="134">
        <v>1900</v>
      </c>
      <c r="G329" s="135">
        <f>E329*F329</f>
        <v>15200</v>
      </c>
      <c r="H329" s="37"/>
    </row>
    <row r="330" spans="1:8" s="3" customFormat="1" ht="16.5" x14ac:dyDescent="0.3">
      <c r="A330" s="61"/>
      <c r="B330" s="63"/>
      <c r="C330" s="80"/>
      <c r="D330" s="81"/>
      <c r="E330" s="81"/>
      <c r="F330" s="82"/>
      <c r="G330" s="65"/>
      <c r="H330" s="37"/>
    </row>
    <row r="331" spans="1:8" s="3" customFormat="1" ht="16.5" x14ac:dyDescent="0.3">
      <c r="A331" s="61"/>
      <c r="B331" s="63"/>
      <c r="C331" s="80"/>
      <c r="D331" s="81"/>
      <c r="E331" s="81"/>
      <c r="F331" s="80"/>
      <c r="G331" s="41"/>
      <c r="H331" s="37"/>
    </row>
    <row r="332" spans="1:8" s="3" customFormat="1" ht="16.5" x14ac:dyDescent="0.3">
      <c r="A332" s="61"/>
      <c r="B332" s="63"/>
      <c r="C332" s="83"/>
      <c r="D332" s="64"/>
      <c r="E332" s="84"/>
      <c r="F332" s="41"/>
      <c r="G332" s="41"/>
      <c r="H332" s="37"/>
    </row>
    <row r="333" spans="1:8" s="3" customFormat="1" ht="17.25" thickBot="1" x14ac:dyDescent="0.35">
      <c r="A333" s="48"/>
      <c r="B333" s="50"/>
      <c r="C333" s="50"/>
      <c r="D333" s="50"/>
      <c r="E333" s="50"/>
      <c r="F333" s="50"/>
      <c r="G333" s="85"/>
      <c r="H333" s="37"/>
    </row>
    <row r="334" spans="1:8" s="3" customFormat="1" ht="17.25" thickBot="1" x14ac:dyDescent="0.35">
      <c r="A334" s="12"/>
      <c r="B334" s="12"/>
      <c r="C334" s="12"/>
      <c r="D334" s="12"/>
      <c r="E334" s="12"/>
      <c r="F334" s="12"/>
      <c r="G334" s="55" t="s">
        <v>15</v>
      </c>
      <c r="H334" s="56">
        <f>SUM(G329:G333)</f>
        <v>15200</v>
      </c>
    </row>
    <row r="335" spans="1:8" s="3" customFormat="1" ht="17.25" thickBot="1" x14ac:dyDescent="0.35">
      <c r="A335" s="14" t="s">
        <v>27</v>
      </c>
      <c r="B335" s="14"/>
      <c r="C335" s="12"/>
      <c r="D335" s="12"/>
      <c r="E335" s="12"/>
      <c r="F335" s="12"/>
      <c r="G335" s="12"/>
      <c r="H335" s="13"/>
    </row>
    <row r="336" spans="1:8" s="3" customFormat="1" ht="16.5" x14ac:dyDescent="0.3">
      <c r="A336" s="86" t="s">
        <v>28</v>
      </c>
      <c r="B336" s="26"/>
      <c r="C336" s="26" t="s">
        <v>53</v>
      </c>
      <c r="D336" s="26" t="s">
        <v>30</v>
      </c>
      <c r="E336" s="27" t="s">
        <v>39</v>
      </c>
      <c r="F336" s="87" t="s">
        <v>37</v>
      </c>
      <c r="G336" s="60" t="s">
        <v>11</v>
      </c>
      <c r="H336" s="29"/>
    </row>
    <row r="337" spans="1:8" s="3" customFormat="1" ht="16.5" x14ac:dyDescent="0.3">
      <c r="A337" s="61" t="str">
        <f>'[1]MANO DE OBRA'!C17</f>
        <v>CUADRILLA DE CONSTRUCCIÓN 1X1</v>
      </c>
      <c r="B337" s="63"/>
      <c r="C337" s="105">
        <f>'[1]MANO DE OBRA'!I17/8</f>
        <v>14828.125</v>
      </c>
      <c r="D337" s="89">
        <v>0.89229999999999998</v>
      </c>
      <c r="E337" s="65">
        <f>(100%+D337)*C337</f>
        <v>28059.260937500003</v>
      </c>
      <c r="F337" s="41">
        <v>15</v>
      </c>
      <c r="G337" s="36">
        <f>E337*F337</f>
        <v>420888.91406250006</v>
      </c>
      <c r="H337" s="37"/>
    </row>
    <row r="338" spans="1:8" s="3" customFormat="1" ht="16.5" x14ac:dyDescent="0.3">
      <c r="A338" s="61"/>
      <c r="B338" s="63"/>
      <c r="C338" s="105"/>
      <c r="D338" s="89"/>
      <c r="E338" s="65"/>
      <c r="F338" s="41"/>
      <c r="G338" s="36"/>
      <c r="H338" s="37"/>
    </row>
    <row r="339" spans="1:8" s="3" customFormat="1" ht="16.5" x14ac:dyDescent="0.3">
      <c r="A339" s="61"/>
      <c r="B339" s="63"/>
      <c r="C339" s="114"/>
      <c r="D339" s="64"/>
      <c r="E339" s="114"/>
      <c r="F339" s="41"/>
      <c r="G339" s="75"/>
      <c r="H339" s="37"/>
    </row>
    <row r="340" spans="1:8" s="3" customFormat="1" ht="16.5" x14ac:dyDescent="0.3">
      <c r="A340" s="61"/>
      <c r="B340" s="63"/>
      <c r="C340" s="114"/>
      <c r="D340" s="64"/>
      <c r="E340" s="114"/>
      <c r="F340" s="41"/>
      <c r="G340" s="75"/>
      <c r="H340" s="37"/>
    </row>
    <row r="341" spans="1:8" s="3" customFormat="1" ht="17.25" thickBot="1" x14ac:dyDescent="0.35">
      <c r="A341" s="76"/>
      <c r="B341" s="78"/>
      <c r="C341" s="78"/>
      <c r="D341" s="78"/>
      <c r="E341" s="78"/>
      <c r="F341" s="78"/>
      <c r="G341" s="77"/>
      <c r="H341" s="54"/>
    </row>
    <row r="342" spans="1:8" s="3" customFormat="1" ht="17.25" thickBot="1" x14ac:dyDescent="0.35">
      <c r="A342" s="12"/>
      <c r="B342" s="12"/>
      <c r="C342" s="12"/>
      <c r="D342" s="12"/>
      <c r="E342" s="12"/>
      <c r="F342" s="12"/>
      <c r="G342" s="55" t="s">
        <v>15</v>
      </c>
      <c r="H342" s="56">
        <f>SUM(G337:G341)</f>
        <v>420888.91406250006</v>
      </c>
    </row>
    <row r="343" spans="1:8" s="3" customFormat="1" ht="17.25" thickBot="1" x14ac:dyDescent="0.35">
      <c r="A343" s="12"/>
      <c r="B343" s="12"/>
      <c r="C343" s="12"/>
      <c r="D343" s="12"/>
      <c r="E343" s="12"/>
      <c r="F343" s="12"/>
      <c r="G343" s="91"/>
      <c r="H343" s="13"/>
    </row>
    <row r="344" spans="1:8" s="3" customFormat="1" ht="17.25" thickBot="1" x14ac:dyDescent="0.35">
      <c r="A344" s="12"/>
      <c r="B344" s="12"/>
      <c r="C344" s="12"/>
      <c r="D344" s="12"/>
      <c r="E344" s="92" t="s">
        <v>31</v>
      </c>
      <c r="F344" s="93"/>
      <c r="G344" s="93"/>
      <c r="H344" s="170">
        <f>ROUND((H317+H326+H334+H342),0)</f>
        <v>1327608</v>
      </c>
    </row>
    <row r="345" spans="1:8" s="3" customFormat="1" ht="16.5" x14ac:dyDescent="0.3">
      <c r="A345" s="15"/>
      <c r="B345" s="12"/>
      <c r="C345" s="12"/>
      <c r="D345" s="12"/>
      <c r="E345" s="92"/>
      <c r="F345" s="93"/>
      <c r="G345" s="93"/>
      <c r="H345" s="95"/>
    </row>
    <row r="346" spans="1:8" s="3" customFormat="1" ht="16.5" x14ac:dyDescent="0.3">
      <c r="A346" s="15"/>
      <c r="B346" s="12"/>
      <c r="C346" s="12"/>
      <c r="D346" s="12"/>
      <c r="E346" s="92"/>
      <c r="F346" s="93"/>
      <c r="G346" s="93"/>
      <c r="H346" s="95"/>
    </row>
    <row r="347" spans="1:8" s="3" customFormat="1" ht="16.5" x14ac:dyDescent="0.3">
      <c r="A347" s="15"/>
      <c r="B347" s="12"/>
      <c r="C347" s="12"/>
      <c r="D347" s="12"/>
      <c r="E347" s="92"/>
      <c r="F347" s="93"/>
      <c r="G347" s="93"/>
      <c r="H347" s="95"/>
    </row>
    <row r="348" spans="1:8" s="3" customFormat="1" ht="17.25" thickBot="1" x14ac:dyDescent="0.35">
      <c r="A348" s="15"/>
      <c r="B348" s="12"/>
      <c r="C348" s="12"/>
      <c r="D348" s="12"/>
      <c r="E348" s="92"/>
      <c r="F348" s="93"/>
      <c r="G348" s="93"/>
      <c r="H348" s="95"/>
    </row>
    <row r="349" spans="1:8" s="3" customFormat="1" ht="11.25" x14ac:dyDescent="0.2">
      <c r="A349" s="5" t="s">
        <v>1</v>
      </c>
      <c r="B349" s="6"/>
      <c r="C349" s="6"/>
      <c r="D349" s="6"/>
      <c r="E349" s="6"/>
      <c r="F349" s="6"/>
      <c r="G349" s="6"/>
      <c r="H349" s="7"/>
    </row>
    <row r="350" spans="1:8" s="3" customFormat="1" ht="12" thickBot="1" x14ac:dyDescent="0.25">
      <c r="A350" s="8"/>
      <c r="B350" s="9"/>
      <c r="C350" s="9"/>
      <c r="D350" s="9"/>
      <c r="E350" s="9"/>
      <c r="F350" s="9"/>
      <c r="G350" s="9"/>
      <c r="H350" s="10"/>
    </row>
    <row r="351" spans="1:8" s="3" customFormat="1" ht="16.5" x14ac:dyDescent="0.3">
      <c r="A351" s="15"/>
      <c r="B351" s="12"/>
      <c r="C351" s="12"/>
      <c r="D351" s="12"/>
      <c r="E351" s="92"/>
      <c r="F351" s="93"/>
      <c r="G351" s="93"/>
      <c r="H351" s="95"/>
    </row>
    <row r="352" spans="1:8" s="3" customFormat="1" ht="16.5" x14ac:dyDescent="0.3">
      <c r="A352" s="11"/>
      <c r="B352" s="14"/>
      <c r="C352" s="12"/>
      <c r="D352" s="15"/>
      <c r="E352" s="14"/>
      <c r="F352" s="15"/>
      <c r="G352" s="14"/>
      <c r="H352" s="13"/>
    </row>
    <row r="353" spans="1:8" s="3" customFormat="1" ht="15.75" x14ac:dyDescent="0.2">
      <c r="A353" s="16" t="s">
        <v>2</v>
      </c>
      <c r="B353" s="107" t="str">
        <f>'[1]PRESUPUESTO OFICIAL (Entidad)'!G93</f>
        <v>sumin e instal. solado en concreto e 7 cm</v>
      </c>
      <c r="C353" s="108"/>
      <c r="D353" s="108"/>
      <c r="E353" s="108"/>
      <c r="F353" s="108"/>
      <c r="G353" s="19" t="s">
        <v>3</v>
      </c>
      <c r="H353" s="20" t="s">
        <v>182</v>
      </c>
    </row>
    <row r="354" spans="1:8" s="3" customFormat="1" ht="16.5" x14ac:dyDescent="0.3">
      <c r="A354" s="11"/>
      <c r="B354" s="108"/>
      <c r="C354" s="108"/>
      <c r="D354" s="108"/>
      <c r="E354" s="108"/>
      <c r="F354" s="108"/>
      <c r="G354" s="19" t="s">
        <v>4</v>
      </c>
      <c r="H354" s="20" t="s">
        <v>5</v>
      </c>
    </row>
    <row r="355" spans="1:8" s="3" customFormat="1" ht="16.5" x14ac:dyDescent="0.3">
      <c r="A355" s="15"/>
      <c r="B355" s="12"/>
      <c r="C355" s="12"/>
      <c r="D355" s="12"/>
      <c r="E355" s="92"/>
      <c r="F355" s="93"/>
      <c r="G355" s="93"/>
      <c r="H355" s="95"/>
    </row>
    <row r="356" spans="1:8" s="3" customFormat="1" ht="16.5" x14ac:dyDescent="0.3">
      <c r="A356" s="15"/>
      <c r="B356" s="12"/>
      <c r="C356" s="12"/>
      <c r="D356" s="12"/>
      <c r="E356" s="92"/>
      <c r="F356" s="93"/>
      <c r="G356" s="93"/>
      <c r="H356" s="95"/>
    </row>
    <row r="357" spans="1:8" s="3" customFormat="1" ht="17.25" thickBot="1" x14ac:dyDescent="0.35">
      <c r="A357" s="14" t="s">
        <v>6</v>
      </c>
      <c r="B357" s="14"/>
      <c r="C357" s="12"/>
      <c r="D357" s="12"/>
      <c r="E357" s="12"/>
      <c r="F357" s="12"/>
      <c r="G357" s="12"/>
      <c r="H357" s="13"/>
    </row>
    <row r="358" spans="1:8" s="3" customFormat="1" ht="16.5" x14ac:dyDescent="0.3">
      <c r="A358" s="23" t="s">
        <v>7</v>
      </c>
      <c r="B358" s="24"/>
      <c r="C358" s="25"/>
      <c r="D358" s="26" t="s">
        <v>36</v>
      </c>
      <c r="E358" s="27" t="s">
        <v>9</v>
      </c>
      <c r="F358" s="26" t="s">
        <v>37</v>
      </c>
      <c r="G358" s="28" t="s">
        <v>11</v>
      </c>
      <c r="H358" s="29"/>
    </row>
    <row r="359" spans="1:8" s="3" customFormat="1" ht="16.5" x14ac:dyDescent="0.3">
      <c r="A359" s="61"/>
      <c r="B359" s="31"/>
      <c r="C359" s="32"/>
      <c r="D359" s="69"/>
      <c r="E359" s="34"/>
      <c r="F359" s="80"/>
      <c r="G359" s="36">
        <f>+E359*F359</f>
        <v>0</v>
      </c>
      <c r="H359" s="37"/>
    </row>
    <row r="360" spans="1:8" s="3" customFormat="1" ht="16.5" x14ac:dyDescent="0.3">
      <c r="A360" s="30"/>
      <c r="B360" s="39"/>
      <c r="C360" s="40"/>
      <c r="D360" s="69"/>
      <c r="E360" s="34"/>
      <c r="F360" s="80"/>
      <c r="G360" s="36"/>
      <c r="H360" s="37"/>
    </row>
    <row r="361" spans="1:8" s="3" customFormat="1" ht="16.5" x14ac:dyDescent="0.3">
      <c r="A361" s="180"/>
      <c r="B361" s="181"/>
      <c r="C361" s="182"/>
      <c r="D361" s="183"/>
      <c r="E361" s="183"/>
      <c r="F361" s="184"/>
      <c r="G361" s="185"/>
      <c r="H361" s="186"/>
    </row>
    <row r="362" spans="1:8" s="3" customFormat="1" ht="16.5" x14ac:dyDescent="0.3">
      <c r="A362" s="113"/>
      <c r="B362" s="39"/>
      <c r="C362" s="40"/>
      <c r="D362" s="42"/>
      <c r="E362" s="42"/>
      <c r="F362" s="41"/>
      <c r="G362" s="43"/>
      <c r="H362" s="37"/>
    </row>
    <row r="363" spans="1:8" s="3" customFormat="1" ht="16.5" x14ac:dyDescent="0.3">
      <c r="A363" s="113"/>
      <c r="B363" s="39"/>
      <c r="C363" s="40"/>
      <c r="D363" s="42"/>
      <c r="E363" s="42"/>
      <c r="F363" s="41"/>
      <c r="G363" s="43"/>
      <c r="H363" s="37"/>
    </row>
    <row r="364" spans="1:8" s="3" customFormat="1" ht="16.5" x14ac:dyDescent="0.3">
      <c r="A364" s="44" t="s">
        <v>14</v>
      </c>
      <c r="B364" s="45"/>
      <c r="C364" s="46"/>
      <c r="D364" s="42"/>
      <c r="E364" s="42"/>
      <c r="F364" s="47">
        <v>0.1</v>
      </c>
      <c r="G364" s="43">
        <f>F364*H390</f>
        <v>2743.5721805555559</v>
      </c>
      <c r="H364" s="37"/>
    </row>
    <row r="365" spans="1:8" s="3" customFormat="1" ht="17.25" thickBot="1" x14ac:dyDescent="0.35">
      <c r="A365" s="48"/>
      <c r="B365" s="49"/>
      <c r="C365" s="50"/>
      <c r="D365" s="51"/>
      <c r="E365" s="51"/>
      <c r="F365" s="52"/>
      <c r="G365" s="53"/>
      <c r="H365" s="54"/>
    </row>
    <row r="366" spans="1:8" s="3" customFormat="1" ht="17.25" thickBot="1" x14ac:dyDescent="0.35">
      <c r="A366" s="12"/>
      <c r="B366" s="12"/>
      <c r="C366" s="12"/>
      <c r="D366" s="12"/>
      <c r="E366" s="12"/>
      <c r="F366" s="12"/>
      <c r="G366" s="55" t="s">
        <v>15</v>
      </c>
      <c r="H366" s="56">
        <f>SUM(G359:G365)</f>
        <v>2743.5721805555559</v>
      </c>
    </row>
    <row r="367" spans="1:8" s="3" customFormat="1" ht="17.25" thickBot="1" x14ac:dyDescent="0.35">
      <c r="A367" s="14" t="s">
        <v>16</v>
      </c>
      <c r="B367" s="14"/>
      <c r="C367" s="12"/>
      <c r="D367" s="12"/>
      <c r="E367" s="12"/>
      <c r="F367" s="12"/>
      <c r="G367" s="12"/>
      <c r="H367" s="13"/>
    </row>
    <row r="368" spans="1:8" s="3" customFormat="1" ht="16.5" x14ac:dyDescent="0.3">
      <c r="A368" s="57" t="s">
        <v>7</v>
      </c>
      <c r="B368" s="58"/>
      <c r="C368" s="59"/>
      <c r="D368" s="26" t="s">
        <v>8</v>
      </c>
      <c r="E368" s="26" t="s">
        <v>17</v>
      </c>
      <c r="F368" s="26" t="s">
        <v>10</v>
      </c>
      <c r="G368" s="60" t="s">
        <v>11</v>
      </c>
      <c r="H368" s="29"/>
    </row>
    <row r="369" spans="1:8" s="3" customFormat="1" ht="16.5" x14ac:dyDescent="0.3">
      <c r="A369" s="61" t="s">
        <v>119</v>
      </c>
      <c r="B369" s="62"/>
      <c r="C369" s="63"/>
      <c r="D369" s="64" t="s">
        <v>33</v>
      </c>
      <c r="E369" s="65">
        <f>'[1]APUS BASICOS'!H96</f>
        <v>682956</v>
      </c>
      <c r="F369" s="66">
        <v>0.08</v>
      </c>
      <c r="G369" s="67">
        <f>E369*F369</f>
        <v>54636.480000000003</v>
      </c>
      <c r="H369" s="37"/>
    </row>
    <row r="370" spans="1:8" s="3" customFormat="1" ht="16.5" x14ac:dyDescent="0.3">
      <c r="A370" s="61"/>
      <c r="B370" s="62"/>
      <c r="C370" s="63"/>
      <c r="D370" s="64"/>
      <c r="E370" s="65"/>
      <c r="F370" s="66"/>
      <c r="G370" s="67"/>
      <c r="H370" s="37"/>
    </row>
    <row r="371" spans="1:8" s="3" customFormat="1" ht="16.5" x14ac:dyDescent="0.3">
      <c r="A371" s="61"/>
      <c r="B371" s="62"/>
      <c r="C371" s="63"/>
      <c r="D371" s="64"/>
      <c r="E371" s="65"/>
      <c r="F371" s="66"/>
      <c r="G371" s="67"/>
      <c r="H371" s="37"/>
    </row>
    <row r="372" spans="1:8" s="3" customFormat="1" ht="16.5" x14ac:dyDescent="0.3">
      <c r="A372" s="61" t="s">
        <v>20</v>
      </c>
      <c r="B372" s="62"/>
      <c r="C372" s="63"/>
      <c r="D372" s="42"/>
      <c r="E372" s="42"/>
      <c r="F372" s="47">
        <v>0.05</v>
      </c>
      <c r="G372" s="75">
        <f>+F372*G369</f>
        <v>2731.8240000000005</v>
      </c>
      <c r="H372" s="37"/>
    </row>
    <row r="373" spans="1:8" s="3" customFormat="1" ht="17.25" thickBot="1" x14ac:dyDescent="0.35">
      <c r="A373" s="76"/>
      <c r="B373" s="77"/>
      <c r="C373" s="78"/>
      <c r="D373" s="51"/>
      <c r="E373" s="51"/>
      <c r="F373" s="52"/>
      <c r="G373" s="79"/>
      <c r="H373" s="54"/>
    </row>
    <row r="374" spans="1:8" s="3" customFormat="1" ht="17.25" thickBot="1" x14ac:dyDescent="0.35">
      <c r="A374" s="12"/>
      <c r="B374" s="12"/>
      <c r="C374" s="12"/>
      <c r="D374" s="12"/>
      <c r="E374" s="12"/>
      <c r="F374" s="12"/>
      <c r="G374" s="55" t="s">
        <v>15</v>
      </c>
      <c r="H374" s="56">
        <f>SUM(G369:G373)</f>
        <v>57368.304000000004</v>
      </c>
    </row>
    <row r="375" spans="1:8" s="3" customFormat="1" ht="17.25" thickBot="1" x14ac:dyDescent="0.35">
      <c r="A375" s="14" t="s">
        <v>21</v>
      </c>
      <c r="B375" s="14"/>
      <c r="C375" s="12"/>
      <c r="D375" s="12"/>
      <c r="E375" s="12"/>
      <c r="F375" s="12"/>
      <c r="G375" s="12"/>
      <c r="H375" s="13"/>
    </row>
    <row r="376" spans="1:8" s="3" customFormat="1" ht="16.5" x14ac:dyDescent="0.3">
      <c r="A376" s="23" t="s">
        <v>22</v>
      </c>
      <c r="B376" s="25"/>
      <c r="C376" s="26" t="s">
        <v>23</v>
      </c>
      <c r="D376" s="26" t="s">
        <v>24</v>
      </c>
      <c r="E376" s="26" t="s">
        <v>25</v>
      </c>
      <c r="F376" s="26" t="s">
        <v>26</v>
      </c>
      <c r="G376" s="28" t="s">
        <v>11</v>
      </c>
      <c r="H376" s="29"/>
    </row>
    <row r="377" spans="1:8" s="3" customFormat="1" ht="16.5" x14ac:dyDescent="0.3">
      <c r="A377" s="61"/>
      <c r="B377" s="63"/>
      <c r="C377" s="132"/>
      <c r="D377" s="133"/>
      <c r="E377" s="133"/>
      <c r="F377" s="134"/>
      <c r="G377" s="135"/>
      <c r="H377" s="37"/>
    </row>
    <row r="378" spans="1:8" s="3" customFormat="1" ht="16.5" x14ac:dyDescent="0.3">
      <c r="A378" s="61"/>
      <c r="B378" s="63"/>
      <c r="C378" s="80"/>
      <c r="D378" s="81"/>
      <c r="E378" s="81"/>
      <c r="F378" s="82"/>
      <c r="G378" s="65"/>
      <c r="H378" s="37"/>
    </row>
    <row r="379" spans="1:8" s="3" customFormat="1" ht="16.5" x14ac:dyDescent="0.3">
      <c r="A379" s="61"/>
      <c r="B379" s="63"/>
      <c r="C379" s="80"/>
      <c r="D379" s="81"/>
      <c r="E379" s="81"/>
      <c r="F379" s="80"/>
      <c r="G379" s="41"/>
      <c r="H379" s="37"/>
    </row>
    <row r="380" spans="1:8" s="3" customFormat="1" ht="16.5" x14ac:dyDescent="0.3">
      <c r="A380" s="61"/>
      <c r="B380" s="63"/>
      <c r="C380" s="83"/>
      <c r="D380" s="64"/>
      <c r="E380" s="84"/>
      <c r="F380" s="41"/>
      <c r="G380" s="41"/>
      <c r="H380" s="37"/>
    </row>
    <row r="381" spans="1:8" s="3" customFormat="1" ht="17.25" thickBot="1" x14ac:dyDescent="0.35">
      <c r="A381" s="48"/>
      <c r="B381" s="50"/>
      <c r="C381" s="50"/>
      <c r="D381" s="50"/>
      <c r="E381" s="50"/>
      <c r="F381" s="50"/>
      <c r="G381" s="85"/>
      <c r="H381" s="37"/>
    </row>
    <row r="382" spans="1:8" s="3" customFormat="1" ht="17.25" thickBot="1" x14ac:dyDescent="0.35">
      <c r="A382" s="12"/>
      <c r="B382" s="12"/>
      <c r="C382" s="12"/>
      <c r="D382" s="12"/>
      <c r="E382" s="12"/>
      <c r="F382" s="12"/>
      <c r="G382" s="55" t="s">
        <v>15</v>
      </c>
      <c r="H382" s="56">
        <f>SUM(G377:G381)</f>
        <v>0</v>
      </c>
    </row>
    <row r="383" spans="1:8" s="3" customFormat="1" ht="17.25" thickBot="1" x14ac:dyDescent="0.35">
      <c r="A383" s="14" t="s">
        <v>27</v>
      </c>
      <c r="B383" s="14"/>
      <c r="C383" s="12"/>
      <c r="D383" s="12"/>
      <c r="E383" s="12"/>
      <c r="F383" s="12"/>
      <c r="G383" s="12"/>
      <c r="H383" s="13"/>
    </row>
    <row r="384" spans="1:8" s="3" customFormat="1" ht="16.5" x14ac:dyDescent="0.3">
      <c r="A384" s="86" t="s">
        <v>28</v>
      </c>
      <c r="B384" s="26"/>
      <c r="C384" s="26" t="s">
        <v>53</v>
      </c>
      <c r="D384" s="26" t="s">
        <v>30</v>
      </c>
      <c r="E384" s="27" t="s">
        <v>39</v>
      </c>
      <c r="F384" s="87" t="s">
        <v>37</v>
      </c>
      <c r="G384" s="60" t="s">
        <v>11</v>
      </c>
      <c r="H384" s="29"/>
    </row>
    <row r="385" spans="1:8" s="3" customFormat="1" ht="16.5" x14ac:dyDescent="0.3">
      <c r="A385" s="61" t="str">
        <f>'[1]MANO DE OBRA'!C20</f>
        <v>CUADRILLA DE CONSTRUCCIÓN 1X4</v>
      </c>
      <c r="B385" s="63"/>
      <c r="C385" s="88">
        <f>'[1]MANO DE OBRA'!I20</f>
        <v>260975</v>
      </c>
      <c r="D385" s="89">
        <v>0.89229999999999998</v>
      </c>
      <c r="E385" s="65">
        <f>(100%+D385)*C385</f>
        <v>493842.99250000005</v>
      </c>
      <c r="F385" s="80">
        <v>18</v>
      </c>
      <c r="G385" s="36">
        <f>E385/F385</f>
        <v>27435.721805555557</v>
      </c>
      <c r="H385" s="37"/>
    </row>
    <row r="386" spans="1:8" s="3" customFormat="1" ht="16.5" x14ac:dyDescent="0.3">
      <c r="A386" s="61"/>
      <c r="B386" s="63"/>
      <c r="C386" s="105"/>
      <c r="D386" s="89"/>
      <c r="E386" s="65"/>
      <c r="F386" s="41"/>
      <c r="G386" s="36"/>
      <c r="H386" s="37"/>
    </row>
    <row r="387" spans="1:8" s="3" customFormat="1" ht="16.5" x14ac:dyDescent="0.3">
      <c r="A387" s="61"/>
      <c r="B387" s="63"/>
      <c r="C387" s="114"/>
      <c r="D387" s="64"/>
      <c r="E387" s="114"/>
      <c r="F387" s="41"/>
      <c r="G387" s="75"/>
      <c r="H387" s="37"/>
    </row>
    <row r="388" spans="1:8" s="3" customFormat="1" ht="16.5" x14ac:dyDescent="0.3">
      <c r="A388" s="61"/>
      <c r="B388" s="63"/>
      <c r="C388" s="114"/>
      <c r="D388" s="64"/>
      <c r="E388" s="114"/>
      <c r="F388" s="41"/>
      <c r="G388" s="75"/>
      <c r="H388" s="37"/>
    </row>
    <row r="389" spans="1:8" s="3" customFormat="1" ht="17.25" thickBot="1" x14ac:dyDescent="0.35">
      <c r="A389" s="76"/>
      <c r="B389" s="78"/>
      <c r="C389" s="78"/>
      <c r="D389" s="78"/>
      <c r="E389" s="78"/>
      <c r="F389" s="78"/>
      <c r="G389" s="77"/>
      <c r="H389" s="54"/>
    </row>
    <row r="390" spans="1:8" s="3" customFormat="1" ht="17.25" thickBot="1" x14ac:dyDescent="0.35">
      <c r="A390" s="12"/>
      <c r="B390" s="12"/>
      <c r="C390" s="12"/>
      <c r="D390" s="12"/>
      <c r="E390" s="12"/>
      <c r="F390" s="12"/>
      <c r="G390" s="55" t="s">
        <v>15</v>
      </c>
      <c r="H390" s="56">
        <f>SUM(G385:G389)</f>
        <v>27435.721805555557</v>
      </c>
    </row>
    <row r="391" spans="1:8" s="3" customFormat="1" ht="17.25" thickBot="1" x14ac:dyDescent="0.35">
      <c r="A391" s="12"/>
      <c r="B391" s="12"/>
      <c r="C391" s="12"/>
      <c r="D391" s="12"/>
      <c r="E391" s="12"/>
      <c r="F391" s="12"/>
      <c r="G391" s="91"/>
      <c r="H391" s="13"/>
    </row>
    <row r="392" spans="1:8" s="3" customFormat="1" ht="17.25" thickBot="1" x14ac:dyDescent="0.35">
      <c r="A392" s="12"/>
      <c r="B392" s="12"/>
      <c r="C392" s="12"/>
      <c r="D392" s="12"/>
      <c r="E392" s="92" t="s">
        <v>31</v>
      </c>
      <c r="F392" s="93"/>
      <c r="G392" s="93"/>
      <c r="H392" s="170">
        <f>ROUND((H366+H374+H382+H390),0)</f>
        <v>87548</v>
      </c>
    </row>
    <row r="393" spans="1:8" s="3" customFormat="1" ht="16.5" x14ac:dyDescent="0.3">
      <c r="A393" s="15"/>
      <c r="B393" s="12"/>
      <c r="C393" s="12"/>
      <c r="D393" s="12"/>
      <c r="E393" s="92"/>
      <c r="F393" s="93"/>
      <c r="G393" s="93"/>
      <c r="H393" s="95"/>
    </row>
    <row r="394" spans="1:8" s="3" customFormat="1" ht="16.5" x14ac:dyDescent="0.3">
      <c r="A394" s="15"/>
      <c r="B394" s="12"/>
      <c r="C394" s="12"/>
      <c r="D394" s="12"/>
      <c r="E394" s="92"/>
      <c r="F394" s="93"/>
      <c r="G394" s="93"/>
      <c r="H394" s="95"/>
    </row>
    <row r="395" spans="1:8" s="3" customFormat="1" ht="16.5" x14ac:dyDescent="0.3">
      <c r="A395" s="15"/>
      <c r="B395" s="12"/>
      <c r="C395" s="12"/>
      <c r="D395" s="12"/>
      <c r="E395" s="92"/>
      <c r="F395" s="93"/>
      <c r="G395" s="93"/>
      <c r="H395" s="95"/>
    </row>
    <row r="396" spans="1:8" s="3" customFormat="1" ht="16.5" x14ac:dyDescent="0.3">
      <c r="A396" s="15"/>
      <c r="B396" s="12"/>
      <c r="C396" s="12"/>
      <c r="D396" s="12"/>
      <c r="E396" s="92"/>
      <c r="F396" s="93"/>
      <c r="G396" s="93"/>
      <c r="H396" s="95"/>
    </row>
    <row r="397" spans="1:8" s="3" customFormat="1" ht="17.25" thickBot="1" x14ac:dyDescent="0.35">
      <c r="A397" s="15"/>
      <c r="B397" s="12"/>
      <c r="C397" s="12"/>
      <c r="D397" s="12"/>
      <c r="E397" s="92"/>
      <c r="F397" s="93"/>
      <c r="G397" s="93"/>
      <c r="H397" s="95"/>
    </row>
    <row r="398" spans="1:8" s="3" customFormat="1" ht="11.25" x14ac:dyDescent="0.2">
      <c r="A398" s="5" t="s">
        <v>1</v>
      </c>
      <c r="B398" s="6"/>
      <c r="C398" s="6"/>
      <c r="D398" s="6"/>
      <c r="E398" s="6"/>
      <c r="F398" s="6"/>
      <c r="G398" s="6"/>
      <c r="H398" s="7"/>
    </row>
    <row r="399" spans="1:8" s="3" customFormat="1" ht="12" thickBot="1" x14ac:dyDescent="0.25">
      <c r="A399" s="8"/>
      <c r="B399" s="9"/>
      <c r="C399" s="9"/>
      <c r="D399" s="9"/>
      <c r="E399" s="9"/>
      <c r="F399" s="9"/>
      <c r="G399" s="9"/>
      <c r="H399" s="10"/>
    </row>
    <row r="400" spans="1:8" s="3" customFormat="1" ht="16.5" x14ac:dyDescent="0.3">
      <c r="A400" s="15"/>
      <c r="B400" s="12"/>
      <c r="C400" s="12"/>
      <c r="D400" s="12"/>
      <c r="E400" s="92"/>
      <c r="F400" s="93"/>
      <c r="G400" s="93"/>
      <c r="H400" s="95"/>
    </row>
    <row r="401" spans="1:8" s="3" customFormat="1" ht="16.5" x14ac:dyDescent="0.3">
      <c r="A401" s="11"/>
      <c r="B401" s="14"/>
      <c r="C401" s="12"/>
      <c r="D401" s="15"/>
      <c r="E401" s="14"/>
      <c r="F401" s="15"/>
      <c r="G401" s="14"/>
      <c r="H401" s="13"/>
    </row>
    <row r="402" spans="1:8" s="3" customFormat="1" ht="15.75" x14ac:dyDescent="0.2">
      <c r="A402" s="16" t="s">
        <v>2</v>
      </c>
      <c r="B402" s="107" t="str">
        <f>'[1]PRESUPUESTO OFICIAL (Entidad)'!G94</f>
        <v>sumin. e instal. ceramica para pisos y muros</v>
      </c>
      <c r="C402" s="108"/>
      <c r="D402" s="108"/>
      <c r="E402" s="108"/>
      <c r="F402" s="108"/>
      <c r="G402" s="19" t="s">
        <v>3</v>
      </c>
      <c r="H402" s="20" t="s">
        <v>183</v>
      </c>
    </row>
    <row r="403" spans="1:8" s="3" customFormat="1" ht="16.5" x14ac:dyDescent="0.3">
      <c r="A403" s="11"/>
      <c r="B403" s="108"/>
      <c r="C403" s="108"/>
      <c r="D403" s="108"/>
      <c r="E403" s="108"/>
      <c r="F403" s="108"/>
      <c r="G403" s="19" t="s">
        <v>4</v>
      </c>
      <c r="H403" s="20" t="s">
        <v>5</v>
      </c>
    </row>
    <row r="404" spans="1:8" s="3" customFormat="1" ht="16.5" x14ac:dyDescent="0.3">
      <c r="A404" s="15"/>
      <c r="B404" s="12"/>
      <c r="C404" s="12"/>
      <c r="D404" s="12"/>
      <c r="E404" s="92"/>
      <c r="F404" s="93"/>
      <c r="G404" s="93"/>
      <c r="H404" s="95"/>
    </row>
    <row r="405" spans="1:8" s="3" customFormat="1" ht="16.5" x14ac:dyDescent="0.3">
      <c r="A405" s="15"/>
      <c r="B405" s="12"/>
      <c r="C405" s="12"/>
      <c r="D405" s="12"/>
      <c r="E405" s="92"/>
      <c r="F405" s="93"/>
      <c r="G405" s="93"/>
      <c r="H405" s="95"/>
    </row>
    <row r="406" spans="1:8" s="3" customFormat="1" ht="16.5" x14ac:dyDescent="0.3">
      <c r="A406" s="14"/>
      <c r="B406" s="14"/>
      <c r="C406" s="12"/>
      <c r="D406" s="14"/>
      <c r="E406" s="14"/>
      <c r="F406" s="14"/>
      <c r="G406" s="14"/>
      <c r="H406" s="13"/>
    </row>
    <row r="407" spans="1:8" s="3" customFormat="1" ht="17.25" thickBot="1" x14ac:dyDescent="0.35">
      <c r="A407" s="14" t="s">
        <v>6</v>
      </c>
      <c r="B407" s="14"/>
      <c r="C407" s="12"/>
      <c r="D407" s="12"/>
      <c r="E407" s="12"/>
      <c r="F407" s="12"/>
      <c r="G407" s="12"/>
      <c r="H407" s="13"/>
    </row>
    <row r="408" spans="1:8" s="3" customFormat="1" ht="16.5" x14ac:dyDescent="0.3">
      <c r="A408" s="23" t="s">
        <v>7</v>
      </c>
      <c r="B408" s="24"/>
      <c r="C408" s="25"/>
      <c r="D408" s="26" t="s">
        <v>36</v>
      </c>
      <c r="E408" s="27" t="s">
        <v>9</v>
      </c>
      <c r="F408" s="26" t="s">
        <v>37</v>
      </c>
      <c r="G408" s="28" t="s">
        <v>11</v>
      </c>
      <c r="H408" s="29"/>
    </row>
    <row r="409" spans="1:8" s="3" customFormat="1" ht="16.5" x14ac:dyDescent="0.3">
      <c r="A409" s="30"/>
      <c r="B409" s="31"/>
      <c r="C409" s="32"/>
      <c r="D409" s="69"/>
      <c r="E409" s="34"/>
      <c r="F409" s="41"/>
      <c r="G409" s="36"/>
      <c r="H409" s="37"/>
    </row>
    <row r="410" spans="1:8" s="3" customFormat="1" ht="16.5" x14ac:dyDescent="0.3">
      <c r="A410" s="38"/>
      <c r="B410" s="39"/>
      <c r="C410" s="40"/>
      <c r="D410" s="69"/>
      <c r="E410" s="34"/>
      <c r="F410" s="41"/>
      <c r="G410" s="36"/>
      <c r="H410" s="37"/>
    </row>
    <row r="411" spans="1:8" s="3" customFormat="1" ht="16.5" x14ac:dyDescent="0.3">
      <c r="A411" s="38"/>
      <c r="B411" s="39"/>
      <c r="C411" s="40"/>
      <c r="D411" s="69"/>
      <c r="E411" s="42"/>
      <c r="F411" s="41"/>
      <c r="G411" s="43"/>
      <c r="H411" s="37"/>
    </row>
    <row r="412" spans="1:8" s="3" customFormat="1" ht="16.5" x14ac:dyDescent="0.3">
      <c r="A412" s="38"/>
      <c r="B412" s="39"/>
      <c r="C412" s="40"/>
      <c r="D412" s="69"/>
      <c r="E412" s="42"/>
      <c r="F412" s="41"/>
      <c r="G412" s="43"/>
      <c r="H412" s="37"/>
    </row>
    <row r="413" spans="1:8" s="3" customFormat="1" ht="16.5" x14ac:dyDescent="0.3">
      <c r="A413" s="38"/>
      <c r="B413" s="39"/>
      <c r="C413" s="40"/>
      <c r="D413" s="69"/>
      <c r="E413" s="42"/>
      <c r="F413" s="41"/>
      <c r="G413" s="43"/>
      <c r="H413" s="37"/>
    </row>
    <row r="414" spans="1:8" s="3" customFormat="1" ht="16.5" x14ac:dyDescent="0.3">
      <c r="A414" s="44" t="s">
        <v>14</v>
      </c>
      <c r="B414" s="45"/>
      <c r="C414" s="46"/>
      <c r="D414" s="69"/>
      <c r="E414" s="42"/>
      <c r="F414" s="47">
        <v>0.1</v>
      </c>
      <c r="G414" s="43">
        <f>F414*H442</f>
        <v>2113.3206400000004</v>
      </c>
      <c r="H414" s="37"/>
    </row>
    <row r="415" spans="1:8" s="3" customFormat="1" ht="17.25" thickBot="1" x14ac:dyDescent="0.35">
      <c r="A415" s="48"/>
      <c r="B415" s="49"/>
      <c r="C415" s="50"/>
      <c r="D415" s="130"/>
      <c r="E415" s="51"/>
      <c r="F415" s="52"/>
      <c r="G415" s="53"/>
      <c r="H415" s="54"/>
    </row>
    <row r="416" spans="1:8" s="3" customFormat="1" ht="17.25" thickBot="1" x14ac:dyDescent="0.35">
      <c r="A416" s="12"/>
      <c r="B416" s="12"/>
      <c r="C416" s="12"/>
      <c r="D416" s="12"/>
      <c r="E416" s="12"/>
      <c r="F416" s="12"/>
      <c r="G416" s="55" t="s">
        <v>15</v>
      </c>
      <c r="H416" s="56">
        <f>SUM(G409:G415)</f>
        <v>2113.3206400000004</v>
      </c>
    </row>
    <row r="417" spans="1:8" s="3" customFormat="1" ht="17.25" thickBot="1" x14ac:dyDescent="0.35">
      <c r="A417" s="14" t="s">
        <v>16</v>
      </c>
      <c r="B417" s="14"/>
      <c r="C417" s="12"/>
      <c r="D417" s="12"/>
      <c r="E417" s="12"/>
      <c r="F417" s="12"/>
      <c r="G417" s="12"/>
      <c r="H417" s="13"/>
    </row>
    <row r="418" spans="1:8" s="3" customFormat="1" ht="16.5" x14ac:dyDescent="0.3">
      <c r="A418" s="57" t="s">
        <v>7</v>
      </c>
      <c r="B418" s="58"/>
      <c r="C418" s="59"/>
      <c r="D418" s="26" t="s">
        <v>8</v>
      </c>
      <c r="E418" s="26" t="s">
        <v>17</v>
      </c>
      <c r="F418" s="26" t="s">
        <v>10</v>
      </c>
      <c r="G418" s="60" t="s">
        <v>11</v>
      </c>
      <c r="H418" s="29"/>
    </row>
    <row r="419" spans="1:8" s="3" customFormat="1" ht="16.5" x14ac:dyDescent="0.3">
      <c r="A419" s="61" t="str">
        <f>[1]recursos!B94</f>
        <v>PISO CERAMICA  60*60CM</v>
      </c>
      <c r="B419" s="62"/>
      <c r="C419" s="63"/>
      <c r="D419" s="64" t="s">
        <v>5</v>
      </c>
      <c r="E419" s="65">
        <f>[1]recursos!E94</f>
        <v>99752.5</v>
      </c>
      <c r="F419" s="41">
        <v>1.05</v>
      </c>
      <c r="G419" s="67">
        <f>E419*F419</f>
        <v>104740.125</v>
      </c>
      <c r="H419" s="37"/>
    </row>
    <row r="420" spans="1:8" s="3" customFormat="1" ht="16.5" x14ac:dyDescent="0.3">
      <c r="A420" s="61" t="s">
        <v>77</v>
      </c>
      <c r="B420" s="62"/>
      <c r="C420" s="63"/>
      <c r="D420" s="64" t="s">
        <v>33</v>
      </c>
      <c r="E420" s="65">
        <f>'[1]APUS BASICOS'!H309</f>
        <v>615506</v>
      </c>
      <c r="F420" s="115">
        <f>1*1*0.03</f>
        <v>0.03</v>
      </c>
      <c r="G420" s="67">
        <f>E420*F420</f>
        <v>18465.18</v>
      </c>
      <c r="H420" s="37"/>
    </row>
    <row r="421" spans="1:8" s="3" customFormat="1" ht="16.5" x14ac:dyDescent="0.3">
      <c r="A421" s="61" t="str">
        <f>[1]recursos!B96</f>
        <v>PEGACOR GRIS X 25 KG</v>
      </c>
      <c r="B421" s="62"/>
      <c r="C421" s="63"/>
      <c r="D421" s="64" t="s">
        <v>66</v>
      </c>
      <c r="E421" s="65">
        <f>[1]recursos!E96</f>
        <v>1546.24</v>
      </c>
      <c r="F421" s="115">
        <v>5</v>
      </c>
      <c r="G421" s="67">
        <f>E421*F421</f>
        <v>7731.2</v>
      </c>
      <c r="H421" s="37"/>
    </row>
    <row r="422" spans="1:8" s="3" customFormat="1" ht="16.5" x14ac:dyDescent="0.3">
      <c r="A422" s="61" t="str">
        <f>[1]recursos!B97</f>
        <v>BOQUILLA PARA CERMICA</v>
      </c>
      <c r="B422" s="62"/>
      <c r="C422" s="63"/>
      <c r="D422" s="218" t="s">
        <v>94</v>
      </c>
      <c r="E422" s="65">
        <f>[1]recursos!E97</f>
        <v>6975.01</v>
      </c>
      <c r="F422" s="116">
        <v>0.3</v>
      </c>
      <c r="G422" s="67">
        <f>E422*F422</f>
        <v>2092.5030000000002</v>
      </c>
      <c r="H422" s="37"/>
    </row>
    <row r="423" spans="1:8" s="3" customFormat="1" ht="16.5" x14ac:dyDescent="0.3">
      <c r="A423" s="61" t="s">
        <v>20</v>
      </c>
      <c r="B423" s="62"/>
      <c r="C423" s="63"/>
      <c r="D423" s="69"/>
      <c r="E423" s="42"/>
      <c r="F423" s="47">
        <v>0.05</v>
      </c>
      <c r="G423" s="75">
        <f>SUM(G419:G422)*F423</f>
        <v>6651.4504000000006</v>
      </c>
      <c r="H423" s="37"/>
    </row>
    <row r="424" spans="1:8" s="3" customFormat="1" ht="16.5" x14ac:dyDescent="0.3">
      <c r="A424" s="61"/>
      <c r="B424" s="62"/>
      <c r="C424" s="63"/>
      <c r="D424" s="42"/>
      <c r="E424" s="42"/>
      <c r="F424" s="47"/>
      <c r="G424" s="75"/>
      <c r="H424" s="37"/>
    </row>
    <row r="425" spans="1:8" s="3" customFormat="1" ht="17.25" thickBot="1" x14ac:dyDescent="0.35">
      <c r="A425" s="76"/>
      <c r="B425" s="77"/>
      <c r="C425" s="78"/>
      <c r="D425" s="51"/>
      <c r="E425" s="51"/>
      <c r="F425" s="52"/>
      <c r="G425" s="79"/>
      <c r="H425" s="54"/>
    </row>
    <row r="426" spans="1:8" s="3" customFormat="1" ht="17.25" thickBot="1" x14ac:dyDescent="0.35">
      <c r="A426" s="12"/>
      <c r="B426" s="12"/>
      <c r="C426" s="12"/>
      <c r="D426" s="12"/>
      <c r="E426" s="12"/>
      <c r="F426" s="12"/>
      <c r="G426" s="55" t="s">
        <v>15</v>
      </c>
      <c r="H426" s="56">
        <f>SUM(G419:G425)</f>
        <v>139680.4584</v>
      </c>
    </row>
    <row r="427" spans="1:8" s="3" customFormat="1" ht="17.25" thickBot="1" x14ac:dyDescent="0.35">
      <c r="A427" s="14" t="s">
        <v>21</v>
      </c>
      <c r="B427" s="14"/>
      <c r="C427" s="12"/>
      <c r="D427" s="12"/>
      <c r="E427" s="12"/>
      <c r="F427" s="12"/>
      <c r="G427" s="12"/>
      <c r="H427" s="13"/>
    </row>
    <row r="428" spans="1:8" s="3" customFormat="1" ht="16.5" x14ac:dyDescent="0.3">
      <c r="A428" s="23" t="s">
        <v>22</v>
      </c>
      <c r="B428" s="25"/>
      <c r="C428" s="26" t="s">
        <v>23</v>
      </c>
      <c r="D428" s="26" t="s">
        <v>24</v>
      </c>
      <c r="E428" s="26" t="s">
        <v>25</v>
      </c>
      <c r="F428" s="26" t="s">
        <v>26</v>
      </c>
      <c r="G428" s="28" t="s">
        <v>11</v>
      </c>
      <c r="H428" s="29"/>
    </row>
    <row r="429" spans="1:8" s="3" customFormat="1" ht="16.5" x14ac:dyDescent="0.3">
      <c r="A429" s="61"/>
      <c r="B429" s="63"/>
      <c r="C429" s="132"/>
      <c r="D429" s="133"/>
      <c r="E429" s="133"/>
      <c r="F429" s="134"/>
      <c r="G429" s="135"/>
      <c r="H429" s="37"/>
    </row>
    <row r="430" spans="1:8" s="3" customFormat="1" ht="16.5" x14ac:dyDescent="0.3">
      <c r="A430" s="61"/>
      <c r="B430" s="63"/>
      <c r="C430" s="80"/>
      <c r="D430" s="81"/>
      <c r="E430" s="81"/>
      <c r="F430" s="82"/>
      <c r="G430" s="65"/>
      <c r="H430" s="37"/>
    </row>
    <row r="431" spans="1:8" s="3" customFormat="1" ht="16.5" x14ac:dyDescent="0.3">
      <c r="A431" s="61"/>
      <c r="B431" s="63"/>
      <c r="C431" s="80"/>
      <c r="D431" s="81"/>
      <c r="E431" s="81"/>
      <c r="F431" s="80"/>
      <c r="G431" s="41"/>
      <c r="H431" s="37"/>
    </row>
    <row r="432" spans="1:8" s="3" customFormat="1" ht="16.5" x14ac:dyDescent="0.3">
      <c r="A432" s="61"/>
      <c r="B432" s="63"/>
      <c r="C432" s="83"/>
      <c r="D432" s="64"/>
      <c r="E432" s="84"/>
      <c r="F432" s="41"/>
      <c r="G432" s="41"/>
      <c r="H432" s="37"/>
    </row>
    <row r="433" spans="1:8" s="3" customFormat="1" ht="17.25" thickBot="1" x14ac:dyDescent="0.35">
      <c r="A433" s="48"/>
      <c r="B433" s="50"/>
      <c r="C433" s="50"/>
      <c r="D433" s="50"/>
      <c r="E433" s="50"/>
      <c r="F433" s="50"/>
      <c r="G433" s="85"/>
      <c r="H433" s="37"/>
    </row>
    <row r="434" spans="1:8" s="3" customFormat="1" ht="17.25" thickBot="1" x14ac:dyDescent="0.35">
      <c r="A434" s="12"/>
      <c r="B434" s="12"/>
      <c r="C434" s="12"/>
      <c r="D434" s="12"/>
      <c r="E434" s="12"/>
      <c r="F434" s="12"/>
      <c r="G434" s="55" t="s">
        <v>15</v>
      </c>
      <c r="H434" s="56">
        <f>SUM(G429:G433)</f>
        <v>0</v>
      </c>
    </row>
    <row r="435" spans="1:8" s="3" customFormat="1" ht="17.25" thickBot="1" x14ac:dyDescent="0.35">
      <c r="A435" s="14" t="s">
        <v>27</v>
      </c>
      <c r="B435" s="14"/>
      <c r="C435" s="12"/>
      <c r="D435" s="12"/>
      <c r="E435" s="12"/>
      <c r="F435" s="12"/>
      <c r="G435" s="12"/>
      <c r="H435" s="13"/>
    </row>
    <row r="436" spans="1:8" s="3" customFormat="1" ht="16.5" x14ac:dyDescent="0.3">
      <c r="A436" s="86" t="s">
        <v>28</v>
      </c>
      <c r="B436" s="26"/>
      <c r="C436" s="26" t="s">
        <v>29</v>
      </c>
      <c r="D436" s="26" t="s">
        <v>30</v>
      </c>
      <c r="E436" s="27" t="s">
        <v>29</v>
      </c>
      <c r="F436" s="87" t="s">
        <v>87</v>
      </c>
      <c r="G436" s="60" t="s">
        <v>11</v>
      </c>
      <c r="H436" s="29"/>
    </row>
    <row r="437" spans="1:8" s="3" customFormat="1" ht="16.5" x14ac:dyDescent="0.3">
      <c r="A437" s="61" t="str">
        <f>'[1]MANO DE OBRA'!C16</f>
        <v>CUADRILLA DE CONSTRUCCIÓN 1X1</v>
      </c>
      <c r="B437" s="63"/>
      <c r="C437" s="88">
        <f>'[1]MANO DE OBRA'!L16</f>
        <v>11168</v>
      </c>
      <c r="D437" s="89">
        <v>0.89229999999999998</v>
      </c>
      <c r="E437" s="65">
        <f>(100%+D437)*C437</f>
        <v>21133.206400000003</v>
      </c>
      <c r="F437" s="80">
        <v>1</v>
      </c>
      <c r="G437" s="36">
        <f>E437*F437</f>
        <v>21133.206400000003</v>
      </c>
      <c r="H437" s="37"/>
    </row>
    <row r="438" spans="1:8" s="3" customFormat="1" ht="16.5" x14ac:dyDescent="0.3">
      <c r="A438" s="61"/>
      <c r="B438" s="63"/>
      <c r="C438" s="105"/>
      <c r="D438" s="89"/>
      <c r="E438" s="65"/>
      <c r="F438" s="41"/>
      <c r="G438" s="36"/>
      <c r="H438" s="37"/>
    </row>
    <row r="439" spans="1:8" s="3" customFormat="1" ht="16.5" x14ac:dyDescent="0.3">
      <c r="A439" s="61"/>
      <c r="B439" s="63"/>
      <c r="C439" s="114"/>
      <c r="D439" s="64"/>
      <c r="E439" s="114"/>
      <c r="F439" s="41"/>
      <c r="G439" s="75"/>
      <c r="H439" s="37"/>
    </row>
    <row r="440" spans="1:8" s="3" customFormat="1" ht="16.5" x14ac:dyDescent="0.3">
      <c r="A440" s="61"/>
      <c r="B440" s="63"/>
      <c r="C440" s="114"/>
      <c r="D440" s="64"/>
      <c r="E440" s="114"/>
      <c r="F440" s="41"/>
      <c r="G440" s="75"/>
      <c r="H440" s="37"/>
    </row>
    <row r="441" spans="1:8" s="3" customFormat="1" ht="17.25" thickBot="1" x14ac:dyDescent="0.35">
      <c r="A441" s="76"/>
      <c r="B441" s="78"/>
      <c r="C441" s="78"/>
      <c r="D441" s="78"/>
      <c r="E441" s="78"/>
      <c r="F441" s="78"/>
      <c r="G441" s="77"/>
      <c r="H441" s="54"/>
    </row>
    <row r="442" spans="1:8" s="3" customFormat="1" ht="17.25" thickBot="1" x14ac:dyDescent="0.35">
      <c r="A442" s="12"/>
      <c r="B442" s="12"/>
      <c r="C442" s="12"/>
      <c r="D442" s="12"/>
      <c r="E442" s="12"/>
      <c r="F442" s="12"/>
      <c r="G442" s="55" t="s">
        <v>15</v>
      </c>
      <c r="H442" s="56">
        <f>SUM(G437:G441)</f>
        <v>21133.206400000003</v>
      </c>
    </row>
    <row r="443" spans="1:8" s="3" customFormat="1" ht="17.25" thickBot="1" x14ac:dyDescent="0.35">
      <c r="A443" s="12"/>
      <c r="B443" s="12"/>
      <c r="C443" s="12"/>
      <c r="D443" s="12"/>
      <c r="E443" s="12"/>
      <c r="F443" s="12"/>
      <c r="G443" s="91"/>
      <c r="H443" s="13"/>
    </row>
    <row r="444" spans="1:8" s="3" customFormat="1" ht="17.25" thickBot="1" x14ac:dyDescent="0.35">
      <c r="A444" s="12"/>
      <c r="B444" s="12"/>
      <c r="C444" s="12"/>
      <c r="D444" s="12"/>
      <c r="E444" s="92" t="s">
        <v>31</v>
      </c>
      <c r="F444" s="93"/>
      <c r="G444" s="93"/>
      <c r="H444" s="170">
        <f>ROUND((H416+H426+H434+H442),0)</f>
        <v>162927</v>
      </c>
    </row>
    <row r="445" spans="1:8" s="3" customFormat="1" ht="16.5" x14ac:dyDescent="0.3">
      <c r="A445" s="15"/>
      <c r="B445" s="12"/>
      <c r="C445" s="12"/>
      <c r="D445" s="12"/>
      <c r="E445" s="92"/>
      <c r="F445" s="93"/>
      <c r="G445" s="93"/>
      <c r="H445" s="95"/>
    </row>
    <row r="446" spans="1:8" s="3" customFormat="1" ht="16.5" x14ac:dyDescent="0.3">
      <c r="A446" s="15"/>
      <c r="B446" s="12"/>
      <c r="C446" s="12"/>
      <c r="D446" s="12"/>
      <c r="E446" s="92"/>
      <c r="F446" s="93"/>
      <c r="G446" s="93"/>
      <c r="H446" s="95"/>
    </row>
    <row r="447" spans="1:8" s="3" customFormat="1" ht="16.5" x14ac:dyDescent="0.3">
      <c r="A447" s="15"/>
      <c r="B447" s="12"/>
      <c r="C447" s="12"/>
      <c r="D447" s="12"/>
      <c r="E447" s="92"/>
      <c r="F447" s="93"/>
      <c r="G447" s="93"/>
      <c r="H447" s="95"/>
    </row>
    <row r="448" spans="1:8" s="3" customFormat="1" ht="17.25" thickBot="1" x14ac:dyDescent="0.35">
      <c r="A448" s="15"/>
      <c r="B448" s="12"/>
      <c r="C448" s="12"/>
      <c r="D448" s="12"/>
      <c r="E448" s="92"/>
      <c r="F448" s="93"/>
      <c r="G448" s="93"/>
      <c r="H448" s="95"/>
    </row>
    <row r="449" spans="1:8" s="3" customFormat="1" ht="11.25" x14ac:dyDescent="0.2">
      <c r="A449" s="5" t="s">
        <v>1</v>
      </c>
      <c r="B449" s="6"/>
      <c r="C449" s="6"/>
      <c r="D449" s="6"/>
      <c r="E449" s="6"/>
      <c r="F449" s="6"/>
      <c r="G449" s="6"/>
      <c r="H449" s="7"/>
    </row>
    <row r="450" spans="1:8" s="3" customFormat="1" ht="12" thickBot="1" x14ac:dyDescent="0.25">
      <c r="A450" s="8"/>
      <c r="B450" s="9"/>
      <c r="C450" s="9"/>
      <c r="D450" s="9"/>
      <c r="E450" s="9"/>
      <c r="F450" s="9"/>
      <c r="G450" s="9"/>
      <c r="H450" s="10"/>
    </row>
    <row r="451" spans="1:8" s="3" customFormat="1" ht="16.5" x14ac:dyDescent="0.3">
      <c r="A451" s="15"/>
      <c r="B451" s="12"/>
      <c r="C451" s="12"/>
      <c r="D451" s="12"/>
      <c r="E451" s="92"/>
      <c r="F451" s="93"/>
      <c r="G451" s="93"/>
      <c r="H451" s="95"/>
    </row>
    <row r="452" spans="1:8" s="3" customFormat="1" ht="16.5" x14ac:dyDescent="0.3">
      <c r="A452" s="11"/>
      <c r="B452" s="14"/>
      <c r="C452" s="12"/>
      <c r="D452" s="15"/>
      <c r="E452" s="14"/>
      <c r="F452" s="15"/>
      <c r="G452" s="14"/>
      <c r="H452" s="13"/>
    </row>
    <row r="453" spans="1:8" s="3" customFormat="1" ht="15.75" x14ac:dyDescent="0.2">
      <c r="A453" s="16" t="s">
        <v>2</v>
      </c>
      <c r="B453" s="107" t="str">
        <f>'[1]PRESUPUESTO OFICIAL (Entidad)'!G95</f>
        <v>Suministro e instalación aparatos sanitarios</v>
      </c>
      <c r="C453" s="108"/>
      <c r="D453" s="108"/>
      <c r="E453" s="108"/>
      <c r="F453" s="108"/>
      <c r="G453" s="19" t="s">
        <v>3</v>
      </c>
      <c r="H453" s="20" t="s">
        <v>184</v>
      </c>
    </row>
    <row r="454" spans="1:8" s="3" customFormat="1" ht="16.5" x14ac:dyDescent="0.3">
      <c r="A454" s="11"/>
      <c r="B454" s="108"/>
      <c r="C454" s="108"/>
      <c r="D454" s="108"/>
      <c r="E454" s="108"/>
      <c r="F454" s="108"/>
      <c r="G454" s="19" t="s">
        <v>4</v>
      </c>
      <c r="H454" s="20" t="s">
        <v>18</v>
      </c>
    </row>
    <row r="455" spans="1:8" s="3" customFormat="1" ht="16.5" x14ac:dyDescent="0.3">
      <c r="A455" s="15"/>
      <c r="B455" s="12"/>
      <c r="C455" s="12"/>
      <c r="D455" s="12"/>
      <c r="E455" s="92"/>
      <c r="F455" s="93"/>
      <c r="G455" s="93"/>
      <c r="H455" s="95"/>
    </row>
    <row r="456" spans="1:8" s="3" customFormat="1" ht="16.5" x14ac:dyDescent="0.3">
      <c r="A456" s="15"/>
      <c r="B456" s="12"/>
      <c r="C456" s="12"/>
      <c r="D456" s="12"/>
      <c r="E456" s="92"/>
      <c r="F456" s="93"/>
      <c r="G456" s="93"/>
      <c r="H456" s="95"/>
    </row>
    <row r="457" spans="1:8" s="3" customFormat="1" ht="17.25" thickBot="1" x14ac:dyDescent="0.35">
      <c r="A457" s="14" t="s">
        <v>6</v>
      </c>
      <c r="B457" s="14"/>
      <c r="C457" s="12"/>
      <c r="D457" s="12"/>
      <c r="E457" s="12"/>
      <c r="F457" s="12"/>
      <c r="G457" s="12"/>
      <c r="H457" s="13"/>
    </row>
    <row r="458" spans="1:8" s="3" customFormat="1" ht="16.5" x14ac:dyDescent="0.3">
      <c r="A458" s="23" t="s">
        <v>7</v>
      </c>
      <c r="B458" s="24"/>
      <c r="C458" s="25"/>
      <c r="D458" s="26" t="s">
        <v>36</v>
      </c>
      <c r="E458" s="27" t="s">
        <v>9</v>
      </c>
      <c r="F458" s="26" t="s">
        <v>37</v>
      </c>
      <c r="G458" s="28" t="s">
        <v>11</v>
      </c>
      <c r="H458" s="29"/>
    </row>
    <row r="459" spans="1:8" s="3" customFormat="1" ht="16.5" x14ac:dyDescent="0.3">
      <c r="A459" s="30"/>
      <c r="B459" s="31"/>
      <c r="C459" s="32"/>
      <c r="D459" s="69"/>
      <c r="E459" s="34"/>
      <c r="F459" s="41"/>
      <c r="G459" s="36"/>
      <c r="H459" s="37"/>
    </row>
    <row r="460" spans="1:8" s="3" customFormat="1" ht="16.5" x14ac:dyDescent="0.3">
      <c r="A460" s="38"/>
      <c r="B460" s="39"/>
      <c r="C460" s="40"/>
      <c r="D460" s="69"/>
      <c r="E460" s="34"/>
      <c r="F460" s="41"/>
      <c r="G460" s="36"/>
      <c r="H460" s="37"/>
    </row>
    <row r="461" spans="1:8" s="3" customFormat="1" ht="16.5" x14ac:dyDescent="0.3">
      <c r="A461" s="38"/>
      <c r="B461" s="39"/>
      <c r="C461" s="40"/>
      <c r="D461" s="69"/>
      <c r="E461" s="42"/>
      <c r="F461" s="41"/>
      <c r="G461" s="43"/>
      <c r="H461" s="37"/>
    </row>
    <row r="462" spans="1:8" s="3" customFormat="1" ht="16.5" x14ac:dyDescent="0.3">
      <c r="A462" s="38"/>
      <c r="B462" s="39"/>
      <c r="C462" s="40"/>
      <c r="D462" s="69"/>
      <c r="E462" s="42"/>
      <c r="F462" s="41"/>
      <c r="G462" s="43"/>
      <c r="H462" s="37"/>
    </row>
    <row r="463" spans="1:8" s="3" customFormat="1" ht="16.5" x14ac:dyDescent="0.3">
      <c r="A463" s="38"/>
      <c r="B463" s="39"/>
      <c r="C463" s="40"/>
      <c r="D463" s="69"/>
      <c r="E463" s="42"/>
      <c r="F463" s="41"/>
      <c r="G463" s="43"/>
      <c r="H463" s="37"/>
    </row>
    <row r="464" spans="1:8" s="3" customFormat="1" ht="16.5" x14ac:dyDescent="0.3">
      <c r="A464" s="44" t="s">
        <v>14</v>
      </c>
      <c r="B464" s="45"/>
      <c r="C464" s="46"/>
      <c r="D464" s="69"/>
      <c r="E464" s="42"/>
      <c r="F464" s="47">
        <v>0.1</v>
      </c>
      <c r="G464" s="43">
        <f>F464*H492</f>
        <v>7482.4695833333353</v>
      </c>
      <c r="H464" s="37"/>
    </row>
    <row r="465" spans="1:8" s="3" customFormat="1" ht="17.25" thickBot="1" x14ac:dyDescent="0.35">
      <c r="A465" s="48"/>
      <c r="B465" s="49"/>
      <c r="C465" s="50"/>
      <c r="D465" s="130"/>
      <c r="E465" s="51"/>
      <c r="F465" s="52"/>
      <c r="G465" s="53"/>
      <c r="H465" s="54"/>
    </row>
    <row r="466" spans="1:8" s="3" customFormat="1" ht="17.25" thickBot="1" x14ac:dyDescent="0.35">
      <c r="A466" s="12"/>
      <c r="B466" s="12"/>
      <c r="C466" s="12"/>
      <c r="D466" s="12"/>
      <c r="E466" s="12"/>
      <c r="F466" s="12"/>
      <c r="G466" s="55" t="s">
        <v>15</v>
      </c>
      <c r="H466" s="56">
        <f>SUM(G459:G465)</f>
        <v>7482.4695833333353</v>
      </c>
    </row>
    <row r="467" spans="1:8" s="3" customFormat="1" ht="17.25" thickBot="1" x14ac:dyDescent="0.35">
      <c r="A467" s="14" t="s">
        <v>16</v>
      </c>
      <c r="B467" s="14"/>
      <c r="C467" s="12"/>
      <c r="D467" s="12"/>
      <c r="E467" s="12"/>
      <c r="F467" s="12"/>
      <c r="G467" s="12"/>
      <c r="H467" s="13"/>
    </row>
    <row r="468" spans="1:8" s="3" customFormat="1" ht="16.5" x14ac:dyDescent="0.3">
      <c r="A468" s="57" t="s">
        <v>7</v>
      </c>
      <c r="B468" s="58"/>
      <c r="C468" s="59"/>
      <c r="D468" s="26" t="s">
        <v>8</v>
      </c>
      <c r="E468" s="26" t="s">
        <v>17</v>
      </c>
      <c r="F468" s="26" t="s">
        <v>10</v>
      </c>
      <c r="G468" s="60" t="s">
        <v>11</v>
      </c>
      <c r="H468" s="29"/>
    </row>
    <row r="469" spans="1:8" s="3" customFormat="1" ht="16.5" x14ac:dyDescent="0.3">
      <c r="A469" s="61" t="str">
        <f>+[1]recursos!B95</f>
        <v>CEMENTO BLANCO</v>
      </c>
      <c r="B469" s="62"/>
      <c r="C469" s="63"/>
      <c r="D469" s="64" t="s">
        <v>66</v>
      </c>
      <c r="E469" s="65">
        <f>+[1]recursos!E95</f>
        <v>1265.4000000000001</v>
      </c>
      <c r="F469" s="66">
        <v>5</v>
      </c>
      <c r="G469" s="67">
        <f>E469*F469</f>
        <v>6327</v>
      </c>
      <c r="H469" s="37"/>
    </row>
    <row r="470" spans="1:8" s="3" customFormat="1" ht="16.5" x14ac:dyDescent="0.3">
      <c r="A470" s="61" t="str">
        <f>+[1]recursos!B98</f>
        <v>SANITARIO EN CERAMICA</v>
      </c>
      <c r="B470" s="62"/>
      <c r="C470" s="63"/>
      <c r="D470" s="64" t="s">
        <v>18</v>
      </c>
      <c r="E470" s="65">
        <f>+[1]recursos!E98</f>
        <v>506450</v>
      </c>
      <c r="F470" s="66">
        <v>1</v>
      </c>
      <c r="G470" s="67">
        <f>E470*F470</f>
        <v>506450</v>
      </c>
      <c r="H470" s="37"/>
    </row>
    <row r="471" spans="1:8" s="3" customFormat="1" ht="16.5" x14ac:dyDescent="0.3">
      <c r="A471" s="61" t="str">
        <f>+[1]recursos!B99</f>
        <v>MANGUERA SANITARIO</v>
      </c>
      <c r="B471" s="62"/>
      <c r="C471" s="63"/>
      <c r="D471" s="64" t="s">
        <v>18</v>
      </c>
      <c r="E471" s="65">
        <f>+[1]recursos!E99</f>
        <v>6400.01</v>
      </c>
      <c r="F471" s="66">
        <v>1</v>
      </c>
      <c r="G471" s="67">
        <f>E471*F471</f>
        <v>6400.01</v>
      </c>
      <c r="H471" s="37"/>
    </row>
    <row r="472" spans="1:8" s="3" customFormat="1" ht="16.5" x14ac:dyDescent="0.3">
      <c r="A472" s="61"/>
      <c r="B472" s="62"/>
      <c r="C472" s="63"/>
      <c r="D472" s="64"/>
      <c r="E472" s="65"/>
      <c r="F472" s="66"/>
      <c r="G472" s="67"/>
      <c r="H472" s="37"/>
    </row>
    <row r="473" spans="1:8" s="3" customFormat="1" ht="16.5" x14ac:dyDescent="0.3">
      <c r="A473" s="61"/>
      <c r="B473" s="62"/>
      <c r="C473" s="63"/>
      <c r="D473" s="64"/>
      <c r="E473" s="65"/>
      <c r="F473" s="66"/>
      <c r="G473" s="67"/>
      <c r="H473" s="37"/>
    </row>
    <row r="474" spans="1:8" s="3" customFormat="1" ht="16.5" x14ac:dyDescent="0.3">
      <c r="A474" s="61" t="s">
        <v>20</v>
      </c>
      <c r="B474" s="62"/>
      <c r="C474" s="63"/>
      <c r="D474" s="42"/>
      <c r="E474" s="42"/>
      <c r="F474" s="47">
        <v>0.05</v>
      </c>
      <c r="G474" s="75">
        <f>+F474*SUM(G469:G469)</f>
        <v>316.35000000000002</v>
      </c>
      <c r="H474" s="37"/>
    </row>
    <row r="475" spans="1:8" s="3" customFormat="1" ht="17.25" thickBot="1" x14ac:dyDescent="0.35">
      <c r="A475" s="76"/>
      <c r="B475" s="77"/>
      <c r="C475" s="78"/>
      <c r="D475" s="51"/>
      <c r="E475" s="51"/>
      <c r="F475" s="52"/>
      <c r="G475" s="79"/>
      <c r="H475" s="54"/>
    </row>
    <row r="476" spans="1:8" s="3" customFormat="1" ht="17.25" thickBot="1" x14ac:dyDescent="0.35">
      <c r="A476" s="12"/>
      <c r="B476" s="12"/>
      <c r="C476" s="12"/>
      <c r="D476" s="12"/>
      <c r="E476" s="12"/>
      <c r="F476" s="12"/>
      <c r="G476" s="55" t="s">
        <v>15</v>
      </c>
      <c r="H476" s="56">
        <f>SUM(G469:G475)</f>
        <v>519493.36</v>
      </c>
    </row>
    <row r="477" spans="1:8" s="3" customFormat="1" ht="17.25" thickBot="1" x14ac:dyDescent="0.35">
      <c r="A477" s="14" t="s">
        <v>21</v>
      </c>
      <c r="B477" s="14"/>
      <c r="C477" s="12"/>
      <c r="D477" s="12"/>
      <c r="E477" s="12"/>
      <c r="F477" s="12"/>
      <c r="G477" s="12"/>
      <c r="H477" s="13"/>
    </row>
    <row r="478" spans="1:8" s="3" customFormat="1" ht="16.5" x14ac:dyDescent="0.3">
      <c r="A478" s="23" t="s">
        <v>22</v>
      </c>
      <c r="B478" s="25"/>
      <c r="C478" s="26" t="s">
        <v>23</v>
      </c>
      <c r="D478" s="26" t="s">
        <v>24</v>
      </c>
      <c r="E478" s="26" t="s">
        <v>25</v>
      </c>
      <c r="F478" s="26" t="s">
        <v>26</v>
      </c>
      <c r="G478" s="28" t="s">
        <v>11</v>
      </c>
      <c r="H478" s="29"/>
    </row>
    <row r="479" spans="1:8" s="3" customFormat="1" ht="16.5" x14ac:dyDescent="0.3">
      <c r="A479" s="61"/>
      <c r="B479" s="63"/>
      <c r="C479" s="132"/>
      <c r="D479" s="133"/>
      <c r="E479" s="133"/>
      <c r="F479" s="134"/>
      <c r="G479" s="135"/>
      <c r="H479" s="37"/>
    </row>
    <row r="480" spans="1:8" s="3" customFormat="1" ht="16.5" x14ac:dyDescent="0.3">
      <c r="A480" s="61"/>
      <c r="B480" s="63"/>
      <c r="C480" s="80"/>
      <c r="D480" s="81"/>
      <c r="E480" s="81"/>
      <c r="F480" s="82"/>
      <c r="G480" s="65"/>
      <c r="H480" s="37"/>
    </row>
    <row r="481" spans="1:8" s="3" customFormat="1" ht="16.5" x14ac:dyDescent="0.3">
      <c r="A481" s="61"/>
      <c r="B481" s="63"/>
      <c r="C481" s="80"/>
      <c r="D481" s="81"/>
      <c r="E481" s="81"/>
      <c r="F481" s="80"/>
      <c r="G481" s="41"/>
      <c r="H481" s="37"/>
    </row>
    <row r="482" spans="1:8" s="3" customFormat="1" ht="16.5" x14ac:dyDescent="0.3">
      <c r="A482" s="61"/>
      <c r="B482" s="63"/>
      <c r="C482" s="83"/>
      <c r="D482" s="64"/>
      <c r="E482" s="84"/>
      <c r="F482" s="41"/>
      <c r="G482" s="41"/>
      <c r="H482" s="37"/>
    </row>
    <row r="483" spans="1:8" s="3" customFormat="1" ht="17.25" thickBot="1" x14ac:dyDescent="0.35">
      <c r="A483" s="48"/>
      <c r="B483" s="50"/>
      <c r="C483" s="50"/>
      <c r="D483" s="50"/>
      <c r="E483" s="50"/>
      <c r="F483" s="50"/>
      <c r="G483" s="85"/>
      <c r="H483" s="37"/>
    </row>
    <row r="484" spans="1:8" s="3" customFormat="1" ht="17.25" thickBot="1" x14ac:dyDescent="0.35">
      <c r="A484" s="12"/>
      <c r="B484" s="12"/>
      <c r="C484" s="12"/>
      <c r="D484" s="12"/>
      <c r="E484" s="12"/>
      <c r="F484" s="12"/>
      <c r="G484" s="55" t="s">
        <v>15</v>
      </c>
      <c r="H484" s="56">
        <f>SUM(G479:G483)</f>
        <v>0</v>
      </c>
    </row>
    <row r="485" spans="1:8" s="3" customFormat="1" ht="17.25" thickBot="1" x14ac:dyDescent="0.35">
      <c r="A485" s="14" t="s">
        <v>27</v>
      </c>
      <c r="B485" s="14"/>
      <c r="C485" s="12"/>
      <c r="D485" s="12"/>
      <c r="E485" s="12"/>
      <c r="F485" s="12"/>
      <c r="G485" s="12"/>
      <c r="H485" s="13"/>
    </row>
    <row r="486" spans="1:8" s="3" customFormat="1" ht="16.5" x14ac:dyDescent="0.3">
      <c r="A486" s="86" t="s">
        <v>28</v>
      </c>
      <c r="B486" s="26"/>
      <c r="C486" s="26" t="s">
        <v>53</v>
      </c>
      <c r="D486" s="26" t="s">
        <v>30</v>
      </c>
      <c r="E486" s="27" t="s">
        <v>39</v>
      </c>
      <c r="F486" s="87" t="s">
        <v>37</v>
      </c>
      <c r="G486" s="60" t="s">
        <v>11</v>
      </c>
      <c r="H486" s="29"/>
    </row>
    <row r="487" spans="1:8" s="3" customFormat="1" ht="16.5" x14ac:dyDescent="0.3">
      <c r="A487" s="61" t="str">
        <f>'[1]MANO DE OBRA'!C17</f>
        <v>CUADRILLA DE CONSTRUCCIÓN 1X1</v>
      </c>
      <c r="B487" s="63"/>
      <c r="C487" s="105">
        <f>'[1]MANO DE OBRA'!I17</f>
        <v>118625</v>
      </c>
      <c r="D487" s="89">
        <v>0.89229999999999998</v>
      </c>
      <c r="E487" s="65">
        <f>(100%+D487)*C487</f>
        <v>224474.08750000002</v>
      </c>
      <c r="F487" s="41">
        <v>3</v>
      </c>
      <c r="G487" s="36">
        <f>E487/F487</f>
        <v>74824.695833333346</v>
      </c>
      <c r="H487" s="37"/>
    </row>
    <row r="488" spans="1:8" s="3" customFormat="1" ht="16.5" x14ac:dyDescent="0.3">
      <c r="A488" s="61"/>
      <c r="B488" s="63"/>
      <c r="C488" s="105"/>
      <c r="D488" s="89"/>
      <c r="E488" s="65"/>
      <c r="F488" s="41"/>
      <c r="G488" s="36"/>
      <c r="H488" s="37"/>
    </row>
    <row r="489" spans="1:8" s="3" customFormat="1" ht="16.5" x14ac:dyDescent="0.3">
      <c r="A489" s="61"/>
      <c r="B489" s="63"/>
      <c r="C489" s="114"/>
      <c r="D489" s="64"/>
      <c r="E489" s="114"/>
      <c r="F489" s="41"/>
      <c r="G489" s="75"/>
      <c r="H489" s="37"/>
    </row>
    <row r="490" spans="1:8" s="3" customFormat="1" ht="16.5" x14ac:dyDescent="0.3">
      <c r="A490" s="61"/>
      <c r="B490" s="63"/>
      <c r="C490" s="114"/>
      <c r="D490" s="64"/>
      <c r="E490" s="114"/>
      <c r="F490" s="41"/>
      <c r="G490" s="75"/>
      <c r="H490" s="37"/>
    </row>
    <row r="491" spans="1:8" s="3" customFormat="1" ht="17.25" thickBot="1" x14ac:dyDescent="0.35">
      <c r="A491" s="76"/>
      <c r="B491" s="78"/>
      <c r="C491" s="78"/>
      <c r="D491" s="78"/>
      <c r="E491" s="78"/>
      <c r="F491" s="78"/>
      <c r="G491" s="77"/>
      <c r="H491" s="54"/>
    </row>
    <row r="492" spans="1:8" s="3" customFormat="1" ht="17.25" thickBot="1" x14ac:dyDescent="0.35">
      <c r="A492" s="12"/>
      <c r="B492" s="12"/>
      <c r="C492" s="12"/>
      <c r="D492" s="12"/>
      <c r="E492" s="12"/>
      <c r="F492" s="12"/>
      <c r="G492" s="55" t="s">
        <v>15</v>
      </c>
      <c r="H492" s="56">
        <f>SUM(G487:G491)</f>
        <v>74824.695833333346</v>
      </c>
    </row>
    <row r="493" spans="1:8" s="3" customFormat="1" ht="17.25" thickBot="1" x14ac:dyDescent="0.35">
      <c r="A493" s="12"/>
      <c r="B493" s="12"/>
      <c r="C493" s="12"/>
      <c r="D493" s="12"/>
      <c r="E493" s="12"/>
      <c r="F493" s="12"/>
      <c r="G493" s="91"/>
      <c r="H493" s="13"/>
    </row>
    <row r="494" spans="1:8" s="3" customFormat="1" ht="17.25" thickBot="1" x14ac:dyDescent="0.35">
      <c r="A494" s="12"/>
      <c r="B494" s="12"/>
      <c r="C494" s="12"/>
      <c r="D494" s="12"/>
      <c r="E494" s="92" t="s">
        <v>31</v>
      </c>
      <c r="F494" s="93"/>
      <c r="G494" s="93"/>
      <c r="H494" s="170">
        <f>ROUND((H466+H476+H484+H492),0)</f>
        <v>601801</v>
      </c>
    </row>
    <row r="495" spans="1:8" s="3" customFormat="1" ht="16.5" x14ac:dyDescent="0.3">
      <c r="A495" s="12"/>
      <c r="B495" s="12"/>
      <c r="C495" s="12"/>
      <c r="D495" s="12"/>
      <c r="E495" s="92"/>
      <c r="F495" s="93"/>
      <c r="G495" s="93"/>
      <c r="H495" s="95"/>
    </row>
    <row r="496" spans="1:8" s="3" customFormat="1" ht="16.5" x14ac:dyDescent="0.3">
      <c r="A496" s="12"/>
      <c r="B496" s="12"/>
      <c r="C496" s="12"/>
      <c r="D496" s="12"/>
      <c r="E496" s="92"/>
      <c r="F496" s="93"/>
      <c r="G496" s="93"/>
      <c r="H496" s="95"/>
    </row>
    <row r="497" spans="1:8" s="3" customFormat="1" ht="16.5" x14ac:dyDescent="0.3">
      <c r="A497" s="12"/>
      <c r="B497" s="12"/>
      <c r="C497" s="12"/>
      <c r="D497" s="12"/>
      <c r="E497" s="92"/>
      <c r="F497" s="93"/>
      <c r="G497" s="93"/>
      <c r="H497" s="95"/>
    </row>
    <row r="498" spans="1:8" s="3" customFormat="1" ht="17.25" thickBot="1" x14ac:dyDescent="0.35">
      <c r="A498" s="12"/>
      <c r="B498" s="12"/>
      <c r="C498" s="12"/>
      <c r="D498" s="12"/>
      <c r="E498" s="92"/>
      <c r="F498" s="93"/>
      <c r="G498" s="93"/>
      <c r="H498" s="95"/>
    </row>
    <row r="499" spans="1:8" s="3" customFormat="1" ht="11.25" x14ac:dyDescent="0.2">
      <c r="A499" s="5" t="s">
        <v>1</v>
      </c>
      <c r="B499" s="6"/>
      <c r="C499" s="6"/>
      <c r="D499" s="6"/>
      <c r="E499" s="6"/>
      <c r="F499" s="6"/>
      <c r="G499" s="6"/>
      <c r="H499" s="7"/>
    </row>
    <row r="500" spans="1:8" s="3" customFormat="1" ht="12" thickBot="1" x14ac:dyDescent="0.25">
      <c r="A500" s="8"/>
      <c r="B500" s="9"/>
      <c r="C500" s="9"/>
      <c r="D500" s="9"/>
      <c r="E500" s="9"/>
      <c r="F500" s="9"/>
      <c r="G500" s="9"/>
      <c r="H500" s="10"/>
    </row>
    <row r="501" spans="1:8" s="3" customFormat="1" ht="16.5" x14ac:dyDescent="0.3">
      <c r="A501" s="15"/>
      <c r="B501" s="12"/>
      <c r="C501" s="12"/>
      <c r="D501" s="12"/>
      <c r="E501" s="92"/>
      <c r="F501" s="93"/>
      <c r="G501" s="93"/>
      <c r="H501" s="95"/>
    </row>
    <row r="502" spans="1:8" s="3" customFormat="1" ht="16.5" x14ac:dyDescent="0.3">
      <c r="A502" s="11"/>
      <c r="B502" s="14"/>
      <c r="C502" s="12"/>
      <c r="D502" s="15"/>
      <c r="E502" s="14"/>
      <c r="F502" s="15"/>
      <c r="G502" s="14"/>
      <c r="H502" s="13"/>
    </row>
    <row r="503" spans="1:8" s="3" customFormat="1" ht="15.75" x14ac:dyDescent="0.2">
      <c r="A503" s="16" t="s">
        <v>2</v>
      </c>
      <c r="B503" s="107" t="str">
        <f>'[1]PRESUPUESTO OFICIAL (Entidad)'!G96</f>
        <v xml:space="preserve">Suministro e instalación Orinales en ceramica </v>
      </c>
      <c r="C503" s="108"/>
      <c r="D503" s="108"/>
      <c r="E503" s="108"/>
      <c r="F503" s="108"/>
      <c r="G503" s="19" t="s">
        <v>3</v>
      </c>
      <c r="H503" s="20" t="s">
        <v>185</v>
      </c>
    </row>
    <row r="504" spans="1:8" s="3" customFormat="1" ht="16.5" x14ac:dyDescent="0.3">
      <c r="A504" s="11"/>
      <c r="B504" s="108"/>
      <c r="C504" s="108"/>
      <c r="D504" s="108"/>
      <c r="E504" s="108"/>
      <c r="F504" s="108"/>
      <c r="G504" s="19" t="s">
        <v>4</v>
      </c>
      <c r="H504" s="20" t="s">
        <v>18</v>
      </c>
    </row>
    <row r="505" spans="1:8" s="3" customFormat="1" ht="16.5" x14ac:dyDescent="0.3">
      <c r="A505" s="15"/>
      <c r="B505" s="12"/>
      <c r="C505" s="12"/>
      <c r="D505" s="12"/>
      <c r="E505" s="92"/>
      <c r="F505" s="93"/>
      <c r="G505" s="93"/>
      <c r="H505" s="95"/>
    </row>
    <row r="506" spans="1:8" s="3" customFormat="1" ht="16.5" x14ac:dyDescent="0.3">
      <c r="A506" s="15"/>
      <c r="B506" s="12"/>
      <c r="C506" s="12"/>
      <c r="D506" s="12"/>
      <c r="E506" s="92"/>
      <c r="F506" s="93"/>
      <c r="G506" s="93"/>
      <c r="H506" s="95"/>
    </row>
    <row r="507" spans="1:8" s="3" customFormat="1" ht="17.25" thickBot="1" x14ac:dyDescent="0.35">
      <c r="A507" s="14" t="s">
        <v>6</v>
      </c>
      <c r="B507" s="14"/>
      <c r="C507" s="12"/>
      <c r="D507" s="12"/>
      <c r="E507" s="12"/>
      <c r="F507" s="12"/>
      <c r="G507" s="12"/>
      <c r="H507" s="13"/>
    </row>
    <row r="508" spans="1:8" s="3" customFormat="1" ht="16.5" x14ac:dyDescent="0.3">
      <c r="A508" s="23" t="s">
        <v>7</v>
      </c>
      <c r="B508" s="24"/>
      <c r="C508" s="25"/>
      <c r="D508" s="26" t="s">
        <v>36</v>
      </c>
      <c r="E508" s="27" t="s">
        <v>9</v>
      </c>
      <c r="F508" s="26" t="s">
        <v>37</v>
      </c>
      <c r="G508" s="28" t="s">
        <v>11</v>
      </c>
      <c r="H508" s="29"/>
    </row>
    <row r="509" spans="1:8" s="3" customFormat="1" ht="16.5" x14ac:dyDescent="0.3">
      <c r="A509" s="30"/>
      <c r="B509" s="31"/>
      <c r="C509" s="32"/>
      <c r="D509" s="69"/>
      <c r="E509" s="34"/>
      <c r="F509" s="41"/>
      <c r="G509" s="36"/>
      <c r="H509" s="37"/>
    </row>
    <row r="510" spans="1:8" s="3" customFormat="1" ht="16.5" x14ac:dyDescent="0.3">
      <c r="A510" s="38"/>
      <c r="B510" s="39"/>
      <c r="C510" s="40"/>
      <c r="D510" s="69"/>
      <c r="E510" s="34"/>
      <c r="F510" s="41"/>
      <c r="G510" s="36"/>
      <c r="H510" s="37"/>
    </row>
    <row r="511" spans="1:8" s="3" customFormat="1" ht="16.5" x14ac:dyDescent="0.3">
      <c r="A511" s="38"/>
      <c r="B511" s="39"/>
      <c r="C511" s="40"/>
      <c r="D511" s="69"/>
      <c r="E511" s="42"/>
      <c r="F511" s="41"/>
      <c r="G511" s="43"/>
      <c r="H511" s="37"/>
    </row>
    <row r="512" spans="1:8" s="3" customFormat="1" ht="16.5" x14ac:dyDescent="0.3">
      <c r="A512" s="38"/>
      <c r="B512" s="39"/>
      <c r="C512" s="40"/>
      <c r="D512" s="69"/>
      <c r="E512" s="42"/>
      <c r="F512" s="41"/>
      <c r="G512" s="43"/>
      <c r="H512" s="37"/>
    </row>
    <row r="513" spans="1:8" s="3" customFormat="1" ht="16.5" x14ac:dyDescent="0.3">
      <c r="A513" s="38"/>
      <c r="B513" s="39"/>
      <c r="C513" s="40"/>
      <c r="D513" s="69"/>
      <c r="E513" s="42"/>
      <c r="F513" s="41"/>
      <c r="G513" s="43"/>
      <c r="H513" s="37"/>
    </row>
    <row r="514" spans="1:8" s="3" customFormat="1" ht="16.5" x14ac:dyDescent="0.3">
      <c r="A514" s="44" t="s">
        <v>14</v>
      </c>
      <c r="B514" s="45"/>
      <c r="C514" s="46"/>
      <c r="D514" s="69"/>
      <c r="E514" s="42"/>
      <c r="F514" s="47">
        <v>0.1</v>
      </c>
      <c r="G514" s="43">
        <f>F514*H542</f>
        <v>7482.4695833333353</v>
      </c>
      <c r="H514" s="37"/>
    </row>
    <row r="515" spans="1:8" s="3" customFormat="1" ht="17.25" thickBot="1" x14ac:dyDescent="0.35">
      <c r="A515" s="48"/>
      <c r="B515" s="49"/>
      <c r="C515" s="50"/>
      <c r="D515" s="130"/>
      <c r="E515" s="51"/>
      <c r="F515" s="52"/>
      <c r="G515" s="53"/>
      <c r="H515" s="54"/>
    </row>
    <row r="516" spans="1:8" s="3" customFormat="1" ht="17.25" thickBot="1" x14ac:dyDescent="0.35">
      <c r="A516" s="12"/>
      <c r="B516" s="12"/>
      <c r="C516" s="12"/>
      <c r="D516" s="12"/>
      <c r="E516" s="12"/>
      <c r="F516" s="12"/>
      <c r="G516" s="55" t="s">
        <v>15</v>
      </c>
      <c r="H516" s="56">
        <f>SUM(G509:G515)</f>
        <v>7482.4695833333353</v>
      </c>
    </row>
    <row r="517" spans="1:8" s="3" customFormat="1" ht="17.25" thickBot="1" x14ac:dyDescent="0.35">
      <c r="A517" s="14" t="s">
        <v>16</v>
      </c>
      <c r="B517" s="14"/>
      <c r="C517" s="12"/>
      <c r="D517" s="12"/>
      <c r="E517" s="12"/>
      <c r="F517" s="12"/>
      <c r="G517" s="12"/>
      <c r="H517" s="13"/>
    </row>
    <row r="518" spans="1:8" s="3" customFormat="1" ht="16.5" x14ac:dyDescent="0.3">
      <c r="A518" s="57" t="s">
        <v>7</v>
      </c>
      <c r="B518" s="58"/>
      <c r="C518" s="59"/>
      <c r="D518" s="26" t="s">
        <v>8</v>
      </c>
      <c r="E518" s="26" t="s">
        <v>17</v>
      </c>
      <c r="F518" s="26" t="s">
        <v>10</v>
      </c>
      <c r="G518" s="60" t="s">
        <v>11</v>
      </c>
      <c r="H518" s="29"/>
    </row>
    <row r="519" spans="1:8" s="3" customFormat="1" ht="16.5" x14ac:dyDescent="0.3">
      <c r="A519" s="61" t="s">
        <v>186</v>
      </c>
      <c r="B519" s="62"/>
      <c r="C519" s="63"/>
      <c r="D519" s="64" t="s">
        <v>18</v>
      </c>
      <c r="E519" s="65">
        <f>737900+239900</f>
        <v>977800</v>
      </c>
      <c r="F519" s="80">
        <v>1</v>
      </c>
      <c r="G519" s="67">
        <f>E519*F519</f>
        <v>977800</v>
      </c>
      <c r="H519" s="37"/>
    </row>
    <row r="520" spans="1:8" s="3" customFormat="1" ht="16.5" x14ac:dyDescent="0.3">
      <c r="A520" s="61" t="str">
        <f>+[1]recursos!B95</f>
        <v>CEMENTO BLANCO</v>
      </c>
      <c r="B520" s="62"/>
      <c r="C520" s="63"/>
      <c r="D520" s="64" t="s">
        <v>66</v>
      </c>
      <c r="E520" s="65">
        <f>+[1]recursos!E95</f>
        <v>1265.4000000000001</v>
      </c>
      <c r="F520" s="66">
        <v>5</v>
      </c>
      <c r="G520" s="67">
        <f>E520*F520</f>
        <v>6327</v>
      </c>
      <c r="H520" s="37"/>
    </row>
    <row r="521" spans="1:8" s="3" customFormat="1" ht="16.5" x14ac:dyDescent="0.3">
      <c r="A521" s="61"/>
      <c r="B521" s="62"/>
      <c r="C521" s="63"/>
      <c r="D521" s="218"/>
      <c r="E521" s="65"/>
      <c r="F521" s="148"/>
      <c r="G521" s="67"/>
      <c r="H521" s="37"/>
    </row>
    <row r="522" spans="1:8" s="3" customFormat="1" ht="16.5" x14ac:dyDescent="0.3">
      <c r="A522" s="61"/>
      <c r="B522" s="62"/>
      <c r="C522" s="63"/>
      <c r="D522" s="69"/>
      <c r="E522" s="42"/>
      <c r="F522" s="47"/>
      <c r="G522" s="75"/>
      <c r="H522" s="37"/>
    </row>
    <row r="523" spans="1:8" s="3" customFormat="1" ht="16.5" x14ac:dyDescent="0.3">
      <c r="A523" s="61"/>
      <c r="B523" s="62"/>
      <c r="C523" s="63"/>
      <c r="D523" s="69"/>
      <c r="E523" s="42"/>
      <c r="F523" s="47"/>
      <c r="G523" s="75"/>
      <c r="H523" s="37"/>
    </row>
    <row r="524" spans="1:8" s="3" customFormat="1" ht="16.5" x14ac:dyDescent="0.3">
      <c r="A524" s="61" t="s">
        <v>20</v>
      </c>
      <c r="B524" s="62"/>
      <c r="C524" s="63"/>
      <c r="D524" s="42"/>
      <c r="E524" s="42"/>
      <c r="F524" s="47">
        <v>0.05</v>
      </c>
      <c r="G524" s="75">
        <f>+F524*SUM(G519:G519)</f>
        <v>48890</v>
      </c>
      <c r="H524" s="37"/>
    </row>
    <row r="525" spans="1:8" s="3" customFormat="1" ht="17.25" thickBot="1" x14ac:dyDescent="0.35">
      <c r="A525" s="76"/>
      <c r="B525" s="77"/>
      <c r="C525" s="78"/>
      <c r="D525" s="51"/>
      <c r="E525" s="51"/>
      <c r="F525" s="52"/>
      <c r="G525" s="79"/>
      <c r="H525" s="54"/>
    </row>
    <row r="526" spans="1:8" s="3" customFormat="1" ht="17.25" thickBot="1" x14ac:dyDescent="0.35">
      <c r="A526" s="12"/>
      <c r="B526" s="12"/>
      <c r="C526" s="12"/>
      <c r="D526" s="12"/>
      <c r="E526" s="12"/>
      <c r="F526" s="12"/>
      <c r="G526" s="55" t="s">
        <v>15</v>
      </c>
      <c r="H526" s="56">
        <f>SUM(G519:G525)</f>
        <v>1033017</v>
      </c>
    </row>
    <row r="527" spans="1:8" s="3" customFormat="1" ht="17.25" thickBot="1" x14ac:dyDescent="0.35">
      <c r="A527" s="14" t="s">
        <v>21</v>
      </c>
      <c r="B527" s="14"/>
      <c r="C527" s="12"/>
      <c r="D527" s="12"/>
      <c r="E527" s="12"/>
      <c r="F527" s="12"/>
      <c r="G527" s="12"/>
      <c r="H527" s="13"/>
    </row>
    <row r="528" spans="1:8" s="3" customFormat="1" ht="16.5" x14ac:dyDescent="0.3">
      <c r="A528" s="23" t="s">
        <v>22</v>
      </c>
      <c r="B528" s="25"/>
      <c r="C528" s="26" t="s">
        <v>23</v>
      </c>
      <c r="D528" s="26" t="s">
        <v>24</v>
      </c>
      <c r="E528" s="26" t="s">
        <v>25</v>
      </c>
      <c r="F528" s="26" t="s">
        <v>26</v>
      </c>
      <c r="G528" s="28" t="s">
        <v>11</v>
      </c>
      <c r="H528" s="29"/>
    </row>
    <row r="529" spans="1:8" s="3" customFormat="1" ht="16.5" x14ac:dyDescent="0.3">
      <c r="A529" s="61"/>
      <c r="B529" s="63"/>
      <c r="C529" s="132"/>
      <c r="D529" s="133"/>
      <c r="E529" s="133"/>
      <c r="F529" s="134"/>
      <c r="G529" s="135"/>
      <c r="H529" s="37"/>
    </row>
    <row r="530" spans="1:8" s="3" customFormat="1" ht="16.5" x14ac:dyDescent="0.3">
      <c r="A530" s="61"/>
      <c r="B530" s="63"/>
      <c r="C530" s="80"/>
      <c r="D530" s="81"/>
      <c r="E530" s="81"/>
      <c r="F530" s="82"/>
      <c r="G530" s="65"/>
      <c r="H530" s="37"/>
    </row>
    <row r="531" spans="1:8" s="3" customFormat="1" ht="16.5" x14ac:dyDescent="0.3">
      <c r="A531" s="61"/>
      <c r="B531" s="63"/>
      <c r="C531" s="80"/>
      <c r="D531" s="81"/>
      <c r="E531" s="81"/>
      <c r="F531" s="80"/>
      <c r="G531" s="41"/>
      <c r="H531" s="37"/>
    </row>
    <row r="532" spans="1:8" s="3" customFormat="1" ht="16.5" x14ac:dyDescent="0.3">
      <c r="A532" s="61"/>
      <c r="B532" s="63"/>
      <c r="C532" s="83"/>
      <c r="D532" s="64"/>
      <c r="E532" s="84"/>
      <c r="F532" s="41"/>
      <c r="G532" s="41"/>
      <c r="H532" s="37"/>
    </row>
    <row r="533" spans="1:8" s="3" customFormat="1" ht="17.25" thickBot="1" x14ac:dyDescent="0.35">
      <c r="A533" s="48"/>
      <c r="B533" s="50"/>
      <c r="C533" s="50"/>
      <c r="D533" s="50"/>
      <c r="E533" s="50"/>
      <c r="F533" s="50"/>
      <c r="G533" s="85"/>
      <c r="H533" s="37"/>
    </row>
    <row r="534" spans="1:8" s="3" customFormat="1" ht="17.25" thickBot="1" x14ac:dyDescent="0.35">
      <c r="A534" s="12"/>
      <c r="B534" s="12"/>
      <c r="C534" s="12"/>
      <c r="D534" s="12"/>
      <c r="E534" s="12"/>
      <c r="F534" s="12"/>
      <c r="G534" s="55" t="s">
        <v>15</v>
      </c>
      <c r="H534" s="56">
        <f>SUM(G529:G533)</f>
        <v>0</v>
      </c>
    </row>
    <row r="535" spans="1:8" s="3" customFormat="1" ht="17.25" thickBot="1" x14ac:dyDescent="0.35">
      <c r="A535" s="14" t="s">
        <v>27</v>
      </c>
      <c r="B535" s="14"/>
      <c r="C535" s="12"/>
      <c r="D535" s="12"/>
      <c r="E535" s="12"/>
      <c r="F535" s="12"/>
      <c r="G535" s="12"/>
      <c r="H535" s="13"/>
    </row>
    <row r="536" spans="1:8" s="3" customFormat="1" ht="16.5" x14ac:dyDescent="0.3">
      <c r="A536" s="86" t="s">
        <v>28</v>
      </c>
      <c r="B536" s="26"/>
      <c r="C536" s="26" t="s">
        <v>53</v>
      </c>
      <c r="D536" s="26" t="s">
        <v>30</v>
      </c>
      <c r="E536" s="27" t="s">
        <v>39</v>
      </c>
      <c r="F536" s="87" t="s">
        <v>37</v>
      </c>
      <c r="G536" s="60" t="s">
        <v>11</v>
      </c>
      <c r="H536" s="29"/>
    </row>
    <row r="537" spans="1:8" s="3" customFormat="1" ht="16.5" x14ac:dyDescent="0.3">
      <c r="A537" s="61" t="str">
        <f>'[1]MANO DE OBRA'!C17</f>
        <v>CUADRILLA DE CONSTRUCCIÓN 1X1</v>
      </c>
      <c r="B537" s="63"/>
      <c r="C537" s="105">
        <f>'[1]MANO DE OBRA'!I17</f>
        <v>118625</v>
      </c>
      <c r="D537" s="89">
        <v>0.89229999999999998</v>
      </c>
      <c r="E537" s="65">
        <f>(100%+D537)*C537</f>
        <v>224474.08750000002</v>
      </c>
      <c r="F537" s="41">
        <v>3</v>
      </c>
      <c r="G537" s="36">
        <f>E537/F537</f>
        <v>74824.695833333346</v>
      </c>
      <c r="H537" s="37"/>
    </row>
    <row r="538" spans="1:8" s="3" customFormat="1" ht="16.5" x14ac:dyDescent="0.3">
      <c r="A538" s="61"/>
      <c r="B538" s="63"/>
      <c r="C538" s="105"/>
      <c r="D538" s="89"/>
      <c r="E538" s="65"/>
      <c r="F538" s="41"/>
      <c r="G538" s="36"/>
      <c r="H538" s="37"/>
    </row>
    <row r="539" spans="1:8" s="3" customFormat="1" ht="16.5" x14ac:dyDescent="0.3">
      <c r="A539" s="61"/>
      <c r="B539" s="63"/>
      <c r="C539" s="114"/>
      <c r="D539" s="64"/>
      <c r="E539" s="114"/>
      <c r="F539" s="41"/>
      <c r="G539" s="75"/>
      <c r="H539" s="37"/>
    </row>
    <row r="540" spans="1:8" s="3" customFormat="1" ht="16.5" x14ac:dyDescent="0.3">
      <c r="A540" s="61"/>
      <c r="B540" s="63"/>
      <c r="C540" s="114"/>
      <c r="D540" s="64"/>
      <c r="E540" s="114"/>
      <c r="F540" s="41"/>
      <c r="G540" s="75"/>
      <c r="H540" s="37"/>
    </row>
    <row r="541" spans="1:8" s="3" customFormat="1" ht="17.25" thickBot="1" x14ac:dyDescent="0.35">
      <c r="A541" s="76"/>
      <c r="B541" s="78"/>
      <c r="C541" s="78"/>
      <c r="D541" s="78"/>
      <c r="E541" s="78"/>
      <c r="F541" s="78"/>
      <c r="G541" s="77"/>
      <c r="H541" s="54"/>
    </row>
    <row r="542" spans="1:8" s="3" customFormat="1" ht="17.25" thickBot="1" x14ac:dyDescent="0.35">
      <c r="A542" s="12"/>
      <c r="B542" s="12"/>
      <c r="C542" s="12"/>
      <c r="D542" s="12"/>
      <c r="E542" s="12"/>
      <c r="F542" s="12"/>
      <c r="G542" s="55" t="s">
        <v>15</v>
      </c>
      <c r="H542" s="56">
        <f>SUM(G537:G541)</f>
        <v>74824.695833333346</v>
      </c>
    </row>
    <row r="543" spans="1:8" s="3" customFormat="1" ht="17.25" thickBot="1" x14ac:dyDescent="0.35">
      <c r="A543" s="12"/>
      <c r="B543" s="12"/>
      <c r="C543" s="12"/>
      <c r="D543" s="12"/>
      <c r="E543" s="12"/>
      <c r="F543" s="12"/>
      <c r="G543" s="91"/>
      <c r="H543" s="13"/>
    </row>
    <row r="544" spans="1:8" s="3" customFormat="1" ht="17.25" thickBot="1" x14ac:dyDescent="0.35">
      <c r="A544" s="12"/>
      <c r="B544" s="12"/>
      <c r="C544" s="12"/>
      <c r="D544" s="12"/>
      <c r="E544" s="92" t="s">
        <v>31</v>
      </c>
      <c r="F544" s="93"/>
      <c r="G544" s="93"/>
      <c r="H544" s="170">
        <f>ROUND((H516+H526+H534+H542),0)</f>
        <v>1115324</v>
      </c>
    </row>
    <row r="545" spans="1:8" s="3" customFormat="1" ht="16.5" x14ac:dyDescent="0.3">
      <c r="A545" s="12"/>
      <c r="B545" s="12"/>
      <c r="C545" s="12"/>
      <c r="D545" s="12"/>
      <c r="E545" s="92"/>
      <c r="F545" s="93"/>
      <c r="G545" s="93"/>
      <c r="H545" s="95"/>
    </row>
    <row r="546" spans="1:8" s="3" customFormat="1" ht="16.5" x14ac:dyDescent="0.3">
      <c r="A546" s="12"/>
      <c r="B546" s="12"/>
      <c r="C546" s="12"/>
      <c r="D546" s="12"/>
      <c r="E546" s="92"/>
      <c r="F546" s="93"/>
      <c r="G546" s="93"/>
      <c r="H546" s="95"/>
    </row>
    <row r="547" spans="1:8" s="3" customFormat="1" ht="17.25" thickBot="1" x14ac:dyDescent="0.35">
      <c r="A547" s="12"/>
      <c r="B547" s="12"/>
      <c r="C547" s="12"/>
      <c r="D547" s="12"/>
      <c r="E547" s="92"/>
      <c r="F547" s="93"/>
      <c r="G547" s="93"/>
      <c r="H547" s="95"/>
    </row>
    <row r="548" spans="1:8" s="3" customFormat="1" ht="11.25" x14ac:dyDescent="0.2">
      <c r="A548" s="5" t="s">
        <v>1</v>
      </c>
      <c r="B548" s="6"/>
      <c r="C548" s="6"/>
      <c r="D548" s="6"/>
      <c r="E548" s="6"/>
      <c r="F548" s="6"/>
      <c r="G548" s="6"/>
      <c r="H548" s="7"/>
    </row>
    <row r="549" spans="1:8" s="3" customFormat="1" ht="12" thickBot="1" x14ac:dyDescent="0.25">
      <c r="A549" s="8"/>
      <c r="B549" s="9"/>
      <c r="C549" s="9"/>
      <c r="D549" s="9"/>
      <c r="E549" s="9"/>
      <c r="F549" s="9"/>
      <c r="G549" s="9"/>
      <c r="H549" s="10"/>
    </row>
    <row r="550" spans="1:8" s="3" customFormat="1" ht="16.5" x14ac:dyDescent="0.3">
      <c r="A550" s="15"/>
      <c r="B550" s="12"/>
      <c r="C550" s="12"/>
      <c r="D550" s="12"/>
      <c r="E550" s="92"/>
      <c r="F550" s="93"/>
      <c r="G550" s="93"/>
      <c r="H550" s="95"/>
    </row>
    <row r="551" spans="1:8" s="3" customFormat="1" ht="16.5" x14ac:dyDescent="0.3">
      <c r="A551" s="11"/>
      <c r="B551" s="14"/>
      <c r="C551" s="12"/>
      <c r="D551" s="15"/>
      <c r="E551" s="14"/>
      <c r="F551" s="15"/>
      <c r="G551" s="14"/>
      <c r="H551" s="13"/>
    </row>
    <row r="552" spans="1:8" s="3" customFormat="1" ht="15.75" x14ac:dyDescent="0.2">
      <c r="A552" s="16" t="s">
        <v>2</v>
      </c>
      <c r="B552" s="107" t="str">
        <f>'[1]PRESUPUESTO OFICIAL (Entidad)'!G97</f>
        <v>Suministro e instalación lavamanos en ceramica</v>
      </c>
      <c r="C552" s="108"/>
      <c r="D552" s="108"/>
      <c r="E552" s="108"/>
      <c r="F552" s="108"/>
      <c r="G552" s="19" t="s">
        <v>3</v>
      </c>
      <c r="H552" s="20" t="s">
        <v>187</v>
      </c>
    </row>
    <row r="553" spans="1:8" s="3" customFormat="1" ht="16.5" x14ac:dyDescent="0.3">
      <c r="A553" s="11"/>
      <c r="B553" s="108"/>
      <c r="C553" s="108"/>
      <c r="D553" s="108"/>
      <c r="E553" s="108"/>
      <c r="F553" s="108"/>
      <c r="G553" s="19" t="s">
        <v>4</v>
      </c>
      <c r="H553" s="20" t="s">
        <v>18</v>
      </c>
    </row>
    <row r="554" spans="1:8" s="3" customFormat="1" ht="16.5" x14ac:dyDescent="0.3">
      <c r="A554" s="15"/>
      <c r="B554" s="12"/>
      <c r="C554" s="12"/>
      <c r="D554" s="12"/>
      <c r="E554" s="92"/>
      <c r="F554" s="93"/>
      <c r="G554" s="93"/>
      <c r="H554" s="95"/>
    </row>
    <row r="555" spans="1:8" s="3" customFormat="1" ht="16.5" x14ac:dyDescent="0.3">
      <c r="A555" s="15"/>
      <c r="B555" s="12"/>
      <c r="C555" s="12"/>
      <c r="D555" s="12"/>
      <c r="E555" s="92"/>
      <c r="F555" s="93"/>
      <c r="G555" s="93"/>
      <c r="H555" s="95"/>
    </row>
    <row r="556" spans="1:8" ht="17.25" thickBot="1" x14ac:dyDescent="0.35">
      <c r="A556" s="14" t="s">
        <v>6</v>
      </c>
      <c r="B556" s="14"/>
      <c r="C556" s="12"/>
      <c r="D556" s="12"/>
      <c r="E556" s="12"/>
      <c r="F556" s="12"/>
      <c r="G556" s="12"/>
      <c r="H556" s="13"/>
    </row>
    <row r="557" spans="1:8" ht="16.5" x14ac:dyDescent="0.3">
      <c r="A557" s="23" t="s">
        <v>7</v>
      </c>
      <c r="B557" s="24"/>
      <c r="C557" s="25"/>
      <c r="D557" s="26" t="s">
        <v>36</v>
      </c>
      <c r="E557" s="27" t="s">
        <v>9</v>
      </c>
      <c r="F557" s="26" t="s">
        <v>37</v>
      </c>
      <c r="G557" s="28" t="s">
        <v>11</v>
      </c>
      <c r="H557" s="29"/>
    </row>
    <row r="558" spans="1:8" ht="16.5" x14ac:dyDescent="0.3">
      <c r="A558" s="30"/>
      <c r="B558" s="31"/>
      <c r="C558" s="32"/>
      <c r="D558" s="69"/>
      <c r="E558" s="34"/>
      <c r="F558" s="41"/>
      <c r="G558" s="36"/>
      <c r="H558" s="37"/>
    </row>
    <row r="559" spans="1:8" ht="16.5" x14ac:dyDescent="0.3">
      <c r="A559" s="38"/>
      <c r="B559" s="39"/>
      <c r="C559" s="40"/>
      <c r="D559" s="69"/>
      <c r="E559" s="34"/>
      <c r="F559" s="41"/>
      <c r="G559" s="36"/>
      <c r="H559" s="37"/>
    </row>
    <row r="560" spans="1:8" ht="16.5" x14ac:dyDescent="0.3">
      <c r="A560" s="38"/>
      <c r="B560" s="39"/>
      <c r="C560" s="40"/>
      <c r="D560" s="69"/>
      <c r="E560" s="42"/>
      <c r="F560" s="41"/>
      <c r="G560" s="43"/>
      <c r="H560" s="37"/>
    </row>
    <row r="561" spans="1:8" ht="16.5" x14ac:dyDescent="0.3">
      <c r="A561" s="38"/>
      <c r="B561" s="39"/>
      <c r="C561" s="40"/>
      <c r="D561" s="69"/>
      <c r="E561" s="42"/>
      <c r="F561" s="41"/>
      <c r="G561" s="43"/>
      <c r="H561" s="37"/>
    </row>
    <row r="562" spans="1:8" ht="16.5" x14ac:dyDescent="0.3">
      <c r="A562" s="38"/>
      <c r="B562" s="39"/>
      <c r="C562" s="40"/>
      <c r="D562" s="69"/>
      <c r="E562" s="42"/>
      <c r="F562" s="41"/>
      <c r="G562" s="43"/>
      <c r="H562" s="37"/>
    </row>
    <row r="563" spans="1:8" ht="16.5" x14ac:dyDescent="0.3">
      <c r="A563" s="44" t="s">
        <v>14</v>
      </c>
      <c r="B563" s="45"/>
      <c r="C563" s="46"/>
      <c r="D563" s="69"/>
      <c r="E563" s="42"/>
      <c r="F563" s="47">
        <v>0.1</v>
      </c>
      <c r="G563" s="43">
        <f>F563*H591</f>
        <v>7482.4695833333353</v>
      </c>
      <c r="H563" s="37"/>
    </row>
    <row r="564" spans="1:8" ht="17.25" thickBot="1" x14ac:dyDescent="0.35">
      <c r="A564" s="48"/>
      <c r="B564" s="49"/>
      <c r="C564" s="50"/>
      <c r="D564" s="130"/>
      <c r="E564" s="51"/>
      <c r="F564" s="52"/>
      <c r="G564" s="53"/>
      <c r="H564" s="54"/>
    </row>
    <row r="565" spans="1:8" ht="17.25" thickBot="1" x14ac:dyDescent="0.35">
      <c r="A565" s="12"/>
      <c r="B565" s="12"/>
      <c r="C565" s="12"/>
      <c r="D565" s="12"/>
      <c r="E565" s="12"/>
      <c r="F565" s="12"/>
      <c r="G565" s="55" t="s">
        <v>15</v>
      </c>
      <c r="H565" s="56">
        <f>SUM(G558:G564)</f>
        <v>7482.4695833333353</v>
      </c>
    </row>
    <row r="566" spans="1:8" ht="17.25" thickBot="1" x14ac:dyDescent="0.35">
      <c r="A566" s="14" t="s">
        <v>16</v>
      </c>
      <c r="B566" s="14"/>
      <c r="C566" s="12"/>
      <c r="D566" s="12"/>
      <c r="E566" s="12"/>
      <c r="F566" s="12"/>
      <c r="G566" s="12"/>
      <c r="H566" s="13"/>
    </row>
    <row r="567" spans="1:8" ht="16.5" x14ac:dyDescent="0.3">
      <c r="A567" s="57" t="s">
        <v>7</v>
      </c>
      <c r="B567" s="58"/>
      <c r="C567" s="59"/>
      <c r="D567" s="26" t="s">
        <v>8</v>
      </c>
      <c r="E567" s="26" t="s">
        <v>17</v>
      </c>
      <c r="F567" s="26" t="s">
        <v>10</v>
      </c>
      <c r="G567" s="60" t="s">
        <v>11</v>
      </c>
      <c r="H567" s="29"/>
    </row>
    <row r="568" spans="1:8" ht="16.5" x14ac:dyDescent="0.3">
      <c r="A568" s="61" t="str">
        <f>+[1]recursos!B102</f>
        <v>LAVAMANOS</v>
      </c>
      <c r="B568" s="62"/>
      <c r="C568" s="63"/>
      <c r="D568" s="64" t="s">
        <v>18</v>
      </c>
      <c r="E568" s="65">
        <f>+[1]recursos!E102</f>
        <v>560000</v>
      </c>
      <c r="F568" s="80">
        <v>1</v>
      </c>
      <c r="G568" s="67">
        <f>E568*F568</f>
        <v>560000</v>
      </c>
      <c r="H568" s="37"/>
    </row>
    <row r="569" spans="1:8" ht="16.5" x14ac:dyDescent="0.3">
      <c r="A569" s="61" t="str">
        <f>+[1]recursos!B95</f>
        <v>CEMENTO BLANCO</v>
      </c>
      <c r="B569" s="62"/>
      <c r="C569" s="63"/>
      <c r="D569" s="64" t="s">
        <v>66</v>
      </c>
      <c r="E569" s="65">
        <f>+[1]recursos!E95</f>
        <v>1265.4000000000001</v>
      </c>
      <c r="F569" s="66">
        <v>5</v>
      </c>
      <c r="G569" s="67">
        <f>E569*F569</f>
        <v>6327</v>
      </c>
      <c r="H569" s="37"/>
    </row>
    <row r="570" spans="1:8" ht="16.5" x14ac:dyDescent="0.3">
      <c r="A570" s="61"/>
      <c r="B570" s="62"/>
      <c r="C570" s="63"/>
      <c r="D570" s="218"/>
      <c r="E570" s="65"/>
      <c r="F570" s="148"/>
      <c r="G570" s="67"/>
      <c r="H570" s="37"/>
    </row>
    <row r="571" spans="1:8" ht="16.5" x14ac:dyDescent="0.3">
      <c r="A571" s="61"/>
      <c r="B571" s="62"/>
      <c r="C571" s="63"/>
      <c r="D571" s="69"/>
      <c r="E571" s="42"/>
      <c r="F571" s="47"/>
      <c r="G571" s="75"/>
      <c r="H571" s="37"/>
    </row>
    <row r="572" spans="1:8" ht="16.5" x14ac:dyDescent="0.3">
      <c r="A572" s="61"/>
      <c r="B572" s="62"/>
      <c r="C572" s="63"/>
      <c r="D572" s="69"/>
      <c r="E572" s="42"/>
      <c r="F572" s="47"/>
      <c r="G572" s="75"/>
      <c r="H572" s="37"/>
    </row>
    <row r="573" spans="1:8" ht="16.5" x14ac:dyDescent="0.3">
      <c r="A573" s="61" t="s">
        <v>20</v>
      </c>
      <c r="B573" s="62"/>
      <c r="C573" s="63"/>
      <c r="D573" s="42"/>
      <c r="E573" s="42"/>
      <c r="F573" s="47">
        <v>0.05</v>
      </c>
      <c r="G573" s="75">
        <f>+F573*SUM(G568:G568)</f>
        <v>28000</v>
      </c>
      <c r="H573" s="37"/>
    </row>
    <row r="574" spans="1:8" ht="17.25" thickBot="1" x14ac:dyDescent="0.35">
      <c r="A574" s="76"/>
      <c r="B574" s="77"/>
      <c r="C574" s="78"/>
      <c r="D574" s="51"/>
      <c r="E574" s="51"/>
      <c r="F574" s="52"/>
      <c r="G574" s="79"/>
      <c r="H574" s="54"/>
    </row>
    <row r="575" spans="1:8" ht="17.25" thickBot="1" x14ac:dyDescent="0.35">
      <c r="A575" s="12"/>
      <c r="B575" s="12"/>
      <c r="C575" s="12"/>
      <c r="D575" s="12"/>
      <c r="E575" s="12"/>
      <c r="F575" s="12"/>
      <c r="G575" s="55" t="s">
        <v>15</v>
      </c>
      <c r="H575" s="56">
        <f>SUM(G568:G574)</f>
        <v>594327</v>
      </c>
    </row>
    <row r="576" spans="1:8" ht="17.25" thickBot="1" x14ac:dyDescent="0.35">
      <c r="A576" s="14" t="s">
        <v>21</v>
      </c>
      <c r="B576" s="14"/>
      <c r="C576" s="12"/>
      <c r="D576" s="12"/>
      <c r="E576" s="12"/>
      <c r="F576" s="12"/>
      <c r="G576" s="12"/>
      <c r="H576" s="13"/>
    </row>
    <row r="577" spans="1:8" ht="16.5" x14ac:dyDescent="0.3">
      <c r="A577" s="23" t="s">
        <v>22</v>
      </c>
      <c r="B577" s="25"/>
      <c r="C577" s="26" t="s">
        <v>23</v>
      </c>
      <c r="D577" s="26" t="s">
        <v>24</v>
      </c>
      <c r="E577" s="26" t="s">
        <v>25</v>
      </c>
      <c r="F577" s="26" t="s">
        <v>26</v>
      </c>
      <c r="G577" s="28" t="s">
        <v>11</v>
      </c>
      <c r="H577" s="29"/>
    </row>
    <row r="578" spans="1:8" ht="16.5" x14ac:dyDescent="0.3">
      <c r="A578" s="61"/>
      <c r="B578" s="63"/>
      <c r="C578" s="132"/>
      <c r="D578" s="133"/>
      <c r="E578" s="133"/>
      <c r="F578" s="134"/>
      <c r="G578" s="135"/>
      <c r="H578" s="37"/>
    </row>
    <row r="579" spans="1:8" ht="16.5" x14ac:dyDescent="0.3">
      <c r="A579" s="61"/>
      <c r="B579" s="63"/>
      <c r="C579" s="80"/>
      <c r="D579" s="81"/>
      <c r="E579" s="81"/>
      <c r="F579" s="82"/>
      <c r="G579" s="65"/>
      <c r="H579" s="37"/>
    </row>
    <row r="580" spans="1:8" ht="16.5" x14ac:dyDescent="0.3">
      <c r="A580" s="61"/>
      <c r="B580" s="63"/>
      <c r="C580" s="80"/>
      <c r="D580" s="81"/>
      <c r="E580" s="81"/>
      <c r="F580" s="80"/>
      <c r="G580" s="41"/>
      <c r="H580" s="37"/>
    </row>
    <row r="581" spans="1:8" ht="16.5" x14ac:dyDescent="0.3">
      <c r="A581" s="61"/>
      <c r="B581" s="63"/>
      <c r="C581" s="83"/>
      <c r="D581" s="64"/>
      <c r="E581" s="84"/>
      <c r="F581" s="41"/>
      <c r="G581" s="41"/>
      <c r="H581" s="37"/>
    </row>
    <row r="582" spans="1:8" ht="17.25" thickBot="1" x14ac:dyDescent="0.35">
      <c r="A582" s="48"/>
      <c r="B582" s="50"/>
      <c r="C582" s="50"/>
      <c r="D582" s="50"/>
      <c r="E582" s="50"/>
      <c r="F582" s="50"/>
      <c r="G582" s="85"/>
      <c r="H582" s="37"/>
    </row>
    <row r="583" spans="1:8" ht="17.25" thickBot="1" x14ac:dyDescent="0.35">
      <c r="A583" s="12"/>
      <c r="B583" s="12"/>
      <c r="C583" s="12"/>
      <c r="D583" s="12"/>
      <c r="E583" s="12"/>
      <c r="F583" s="12"/>
      <c r="G583" s="55" t="s">
        <v>15</v>
      </c>
      <c r="H583" s="56">
        <f>SUM(G578:G582)</f>
        <v>0</v>
      </c>
    </row>
    <row r="584" spans="1:8" ht="17.25" thickBot="1" x14ac:dyDescent="0.35">
      <c r="A584" s="14" t="s">
        <v>27</v>
      </c>
      <c r="B584" s="14"/>
      <c r="C584" s="12"/>
      <c r="D584" s="12"/>
      <c r="E584" s="12"/>
      <c r="F584" s="12"/>
      <c r="G584" s="12"/>
      <c r="H584" s="13"/>
    </row>
    <row r="585" spans="1:8" ht="16.5" x14ac:dyDescent="0.3">
      <c r="A585" s="86" t="s">
        <v>28</v>
      </c>
      <c r="B585" s="26"/>
      <c r="C585" s="26" t="s">
        <v>53</v>
      </c>
      <c r="D585" s="26" t="s">
        <v>30</v>
      </c>
      <c r="E585" s="27" t="s">
        <v>39</v>
      </c>
      <c r="F585" s="87" t="s">
        <v>37</v>
      </c>
      <c r="G585" s="60" t="s">
        <v>11</v>
      </c>
      <c r="H585" s="29"/>
    </row>
    <row r="586" spans="1:8" ht="16.5" x14ac:dyDescent="0.3">
      <c r="A586" s="61" t="str">
        <f>'[1]MANO DE OBRA'!C17</f>
        <v>CUADRILLA DE CONSTRUCCIÓN 1X1</v>
      </c>
      <c r="B586" s="63"/>
      <c r="C586" s="105">
        <f>'[1]MANO DE OBRA'!I17</f>
        <v>118625</v>
      </c>
      <c r="D586" s="89">
        <v>0.89229999999999998</v>
      </c>
      <c r="E586" s="65">
        <f>(100%+D586)*C586</f>
        <v>224474.08750000002</v>
      </c>
      <c r="F586" s="41">
        <v>3</v>
      </c>
      <c r="G586" s="36">
        <f>E586/F586</f>
        <v>74824.695833333346</v>
      </c>
      <c r="H586" s="37"/>
    </row>
    <row r="587" spans="1:8" ht="16.5" x14ac:dyDescent="0.3">
      <c r="A587" s="61"/>
      <c r="B587" s="63"/>
      <c r="C587" s="105"/>
      <c r="D587" s="89"/>
      <c r="E587" s="65"/>
      <c r="F587" s="41"/>
      <c r="G587" s="36"/>
      <c r="H587" s="37"/>
    </row>
    <row r="588" spans="1:8" ht="16.5" x14ac:dyDescent="0.3">
      <c r="A588" s="61"/>
      <c r="B588" s="63"/>
      <c r="C588" s="114"/>
      <c r="D588" s="64"/>
      <c r="E588" s="114"/>
      <c r="F588" s="41"/>
      <c r="G588" s="75"/>
      <c r="H588" s="37"/>
    </row>
    <row r="589" spans="1:8" ht="16.5" x14ac:dyDescent="0.3">
      <c r="A589" s="61"/>
      <c r="B589" s="63"/>
      <c r="C589" s="114"/>
      <c r="D589" s="64"/>
      <c r="E589" s="114"/>
      <c r="F589" s="41"/>
      <c r="G589" s="75"/>
      <c r="H589" s="37"/>
    </row>
    <row r="590" spans="1:8" ht="17.25" thickBot="1" x14ac:dyDescent="0.35">
      <c r="A590" s="76"/>
      <c r="B590" s="78"/>
      <c r="C590" s="78"/>
      <c r="D590" s="78"/>
      <c r="E590" s="78"/>
      <c r="F590" s="78"/>
      <c r="G590" s="77"/>
      <c r="H590" s="54"/>
    </row>
    <row r="591" spans="1:8" ht="17.25" thickBot="1" x14ac:dyDescent="0.35">
      <c r="A591" s="12"/>
      <c r="B591" s="12"/>
      <c r="C591" s="12"/>
      <c r="D591" s="12"/>
      <c r="E591" s="12"/>
      <c r="F591" s="12"/>
      <c r="G591" s="55" t="s">
        <v>15</v>
      </c>
      <c r="H591" s="56">
        <f>SUM(G586:G590)</f>
        <v>74824.695833333346</v>
      </c>
    </row>
    <row r="592" spans="1:8" ht="17.25" thickBot="1" x14ac:dyDescent="0.35">
      <c r="A592" s="12"/>
      <c r="B592" s="12"/>
      <c r="C592" s="12"/>
      <c r="D592" s="12"/>
      <c r="E592" s="12"/>
      <c r="F592" s="12"/>
      <c r="G592" s="91"/>
      <c r="H592" s="13"/>
    </row>
    <row r="593" spans="1:8" ht="17.25" thickBot="1" x14ac:dyDescent="0.35">
      <c r="A593" s="12"/>
      <c r="B593" s="12"/>
      <c r="C593" s="12"/>
      <c r="D593" s="12"/>
      <c r="E593" s="92" t="s">
        <v>31</v>
      </c>
      <c r="F593" s="93"/>
      <c r="G593" s="93"/>
      <c r="H593" s="170">
        <f>ROUND((H565+H575+H583+H591),0)</f>
        <v>676634</v>
      </c>
    </row>
    <row r="594" spans="1:8" ht="16.5" x14ac:dyDescent="0.3">
      <c r="A594" s="12"/>
      <c r="B594" s="12"/>
      <c r="C594" s="12"/>
      <c r="D594" s="12"/>
      <c r="E594" s="92"/>
      <c r="F594" s="93"/>
      <c r="G594" s="93"/>
      <c r="H594" s="95"/>
    </row>
    <row r="595" spans="1:8" ht="16.5" x14ac:dyDescent="0.3">
      <c r="A595" s="12"/>
      <c r="B595" s="12"/>
      <c r="C595" s="12"/>
      <c r="D595" s="12"/>
      <c r="E595" s="92"/>
      <c r="F595" s="93"/>
      <c r="G595" s="93"/>
      <c r="H595" s="95"/>
    </row>
    <row r="596" spans="1:8" ht="17.25" thickBot="1" x14ac:dyDescent="0.35">
      <c r="A596" s="12"/>
      <c r="B596" s="12"/>
      <c r="C596" s="12"/>
      <c r="D596" s="12"/>
      <c r="E596" s="92"/>
      <c r="F596" s="93"/>
      <c r="G596" s="93"/>
      <c r="H596" s="95"/>
    </row>
    <row r="597" spans="1:8" x14ac:dyDescent="0.2">
      <c r="A597" s="5" t="s">
        <v>1</v>
      </c>
      <c r="B597" s="6"/>
      <c r="C597" s="6"/>
      <c r="D597" s="6"/>
      <c r="E597" s="6"/>
      <c r="F597" s="6"/>
      <c r="G597" s="6"/>
      <c r="H597" s="7"/>
    </row>
    <row r="598" spans="1:8" ht="15" thickBot="1" x14ac:dyDescent="0.25">
      <c r="A598" s="8"/>
      <c r="B598" s="9"/>
      <c r="C598" s="9"/>
      <c r="D598" s="9"/>
      <c r="E598" s="9"/>
      <c r="F598" s="9"/>
      <c r="G598" s="9"/>
      <c r="H598" s="10"/>
    </row>
    <row r="599" spans="1:8" ht="16.5" x14ac:dyDescent="0.3">
      <c r="A599" s="11"/>
      <c r="B599" s="12"/>
      <c r="C599" s="12"/>
      <c r="D599" s="12"/>
      <c r="E599" s="12"/>
      <c r="F599" s="12"/>
      <c r="G599" s="12"/>
      <c r="H599" s="13"/>
    </row>
    <row r="600" spans="1:8" ht="16.5" x14ac:dyDescent="0.3">
      <c r="A600" s="11"/>
      <c r="B600" s="14"/>
      <c r="C600" s="12"/>
      <c r="D600" s="15"/>
      <c r="E600" s="14"/>
      <c r="F600" s="15"/>
      <c r="G600" s="14"/>
      <c r="H600" s="13"/>
    </row>
    <row r="601" spans="1:8" ht="15.75" x14ac:dyDescent="0.2">
      <c r="A601" s="16" t="s">
        <v>2</v>
      </c>
      <c r="B601" s="17" t="str">
        <f>'[1]PRESUPUESTO OFICIAL (Entidad)'!G98</f>
        <v xml:space="preserve">Suministro e instalación Duchas </v>
      </c>
      <c r="C601" s="18"/>
      <c r="D601" s="18"/>
      <c r="E601" s="18"/>
      <c r="F601" s="18"/>
      <c r="G601" s="19" t="s">
        <v>3</v>
      </c>
      <c r="H601" s="20" t="s">
        <v>188</v>
      </c>
    </row>
    <row r="602" spans="1:8" ht="16.5" x14ac:dyDescent="0.3">
      <c r="A602" s="11"/>
      <c r="B602" s="18"/>
      <c r="C602" s="18"/>
      <c r="D602" s="18"/>
      <c r="E602" s="18"/>
      <c r="F602" s="18"/>
      <c r="G602" s="19" t="s">
        <v>4</v>
      </c>
      <c r="H602" s="20" t="s">
        <v>18</v>
      </c>
    </row>
    <row r="603" spans="1:8" ht="16.5" x14ac:dyDescent="0.3">
      <c r="A603" s="11"/>
      <c r="B603" s="21"/>
      <c r="C603" s="21"/>
      <c r="D603" s="21"/>
      <c r="E603" s="21"/>
      <c r="F603" s="21"/>
      <c r="G603" s="14"/>
      <c r="H603" s="22"/>
    </row>
    <row r="604" spans="1:8" ht="16.5" x14ac:dyDescent="0.3">
      <c r="A604" s="11"/>
      <c r="B604" s="21"/>
      <c r="C604" s="21"/>
      <c r="D604" s="21"/>
      <c r="E604" s="21"/>
      <c r="F604" s="21"/>
      <c r="G604" s="14"/>
      <c r="H604" s="22"/>
    </row>
    <row r="605" spans="1:8" ht="16.5" x14ac:dyDescent="0.3">
      <c r="A605" s="14"/>
      <c r="B605" s="14"/>
      <c r="C605" s="12"/>
      <c r="D605" s="14"/>
      <c r="E605" s="14"/>
      <c r="F605" s="14"/>
      <c r="G605" s="14"/>
      <c r="H605" s="13"/>
    </row>
    <row r="606" spans="1:8" ht="17.25" thickBot="1" x14ac:dyDescent="0.35">
      <c r="A606" s="14" t="s">
        <v>6</v>
      </c>
      <c r="B606" s="14"/>
      <c r="C606" s="12"/>
      <c r="D606" s="12"/>
      <c r="E606" s="12"/>
      <c r="F606" s="12"/>
      <c r="G606" s="12"/>
      <c r="H606" s="13"/>
    </row>
    <row r="607" spans="1:8" ht="16.5" x14ac:dyDescent="0.3">
      <c r="A607" s="23" t="s">
        <v>7</v>
      </c>
      <c r="B607" s="24"/>
      <c r="C607" s="25"/>
      <c r="D607" s="26" t="s">
        <v>8</v>
      </c>
      <c r="E607" s="27" t="s">
        <v>9</v>
      </c>
      <c r="F607" s="26" t="s">
        <v>37</v>
      </c>
      <c r="G607" s="28" t="s">
        <v>11</v>
      </c>
      <c r="H607" s="29"/>
    </row>
    <row r="608" spans="1:8" ht="16.5" x14ac:dyDescent="0.3">
      <c r="A608" s="30"/>
      <c r="B608" s="31"/>
      <c r="C608" s="32"/>
      <c r="D608" s="33"/>
      <c r="E608" s="34"/>
      <c r="F608" s="168"/>
      <c r="G608" s="36"/>
      <c r="H608" s="37"/>
    </row>
    <row r="609" spans="1:8" ht="16.5" x14ac:dyDescent="0.3">
      <c r="A609" s="38"/>
      <c r="B609" s="39"/>
      <c r="C609" s="40"/>
      <c r="D609" s="33"/>
      <c r="E609" s="34"/>
      <c r="F609" s="41"/>
      <c r="G609" s="36"/>
      <c r="H609" s="37"/>
    </row>
    <row r="610" spans="1:8" ht="16.5" x14ac:dyDescent="0.3">
      <c r="A610" s="38"/>
      <c r="B610" s="39"/>
      <c r="C610" s="40"/>
      <c r="D610" s="42"/>
      <c r="E610" s="42"/>
      <c r="F610" s="41"/>
      <c r="G610" s="43"/>
      <c r="H610" s="37"/>
    </row>
    <row r="611" spans="1:8" ht="16.5" x14ac:dyDescent="0.3">
      <c r="A611" s="38"/>
      <c r="B611" s="39"/>
      <c r="C611" s="40"/>
      <c r="D611" s="42"/>
      <c r="E611" s="42"/>
      <c r="F611" s="41"/>
      <c r="G611" s="43"/>
      <c r="H611" s="37"/>
    </row>
    <row r="612" spans="1:8" ht="16.5" x14ac:dyDescent="0.3">
      <c r="A612" s="38"/>
      <c r="B612" s="39"/>
      <c r="C612" s="40"/>
      <c r="D612" s="42"/>
      <c r="E612" s="42"/>
      <c r="F612" s="41"/>
      <c r="G612" s="43"/>
      <c r="H612" s="37"/>
    </row>
    <row r="613" spans="1:8" ht="16.5" x14ac:dyDescent="0.3">
      <c r="A613" s="44" t="s">
        <v>14</v>
      </c>
      <c r="B613" s="45"/>
      <c r="C613" s="46"/>
      <c r="D613" s="42"/>
      <c r="E613" s="42"/>
      <c r="F613" s="47"/>
      <c r="G613" s="43"/>
      <c r="H613" s="37"/>
    </row>
    <row r="614" spans="1:8" ht="17.25" thickBot="1" x14ac:dyDescent="0.35">
      <c r="A614" s="48"/>
      <c r="B614" s="49"/>
      <c r="C614" s="50"/>
      <c r="D614" s="51"/>
      <c r="E614" s="51"/>
      <c r="F614" s="52"/>
      <c r="G614" s="53"/>
      <c r="H614" s="54"/>
    </row>
    <row r="615" spans="1:8" ht="17.25" thickBot="1" x14ac:dyDescent="0.35">
      <c r="A615" s="12"/>
      <c r="B615" s="12"/>
      <c r="C615" s="12"/>
      <c r="D615" s="12"/>
      <c r="E615" s="12"/>
      <c r="F615" s="12"/>
      <c r="G615" s="55" t="s">
        <v>15</v>
      </c>
      <c r="H615" s="56">
        <f>SUM(G608:G614)</f>
        <v>0</v>
      </c>
    </row>
    <row r="616" spans="1:8" ht="17.25" thickBot="1" x14ac:dyDescent="0.35">
      <c r="A616" s="14" t="s">
        <v>16</v>
      </c>
      <c r="B616" s="14"/>
      <c r="C616" s="12"/>
      <c r="D616" s="12"/>
      <c r="E616" s="12"/>
      <c r="F616" s="12"/>
      <c r="G616" s="12"/>
      <c r="H616" s="13"/>
    </row>
    <row r="617" spans="1:8" ht="16.5" x14ac:dyDescent="0.3">
      <c r="A617" s="57" t="s">
        <v>7</v>
      </c>
      <c r="B617" s="58"/>
      <c r="C617" s="59"/>
      <c r="D617" s="26" t="s">
        <v>8</v>
      </c>
      <c r="E617" s="26" t="s">
        <v>17</v>
      </c>
      <c r="F617" s="26" t="s">
        <v>10</v>
      </c>
      <c r="G617" s="60" t="s">
        <v>11</v>
      </c>
      <c r="H617" s="29"/>
    </row>
    <row r="618" spans="1:8" ht="16.5" x14ac:dyDescent="0.3">
      <c r="A618" s="61" t="str">
        <f>[1]recursos!B104</f>
        <v>KIT DUCHA</v>
      </c>
      <c r="B618" s="62"/>
      <c r="C618" s="63"/>
      <c r="D618" s="64" t="s">
        <v>18</v>
      </c>
      <c r="E618" s="65">
        <f>+[1]recursos!E104</f>
        <v>260775</v>
      </c>
      <c r="F618" s="66">
        <v>1</v>
      </c>
      <c r="G618" s="67">
        <f>E618*F618</f>
        <v>260775</v>
      </c>
      <c r="H618" s="37"/>
    </row>
    <row r="619" spans="1:8" ht="16.5" x14ac:dyDescent="0.3">
      <c r="A619" s="61"/>
      <c r="B619" s="62"/>
      <c r="C619" s="63"/>
      <c r="D619" s="64"/>
      <c r="E619" s="65"/>
      <c r="F619" s="68"/>
      <c r="G619" s="67"/>
      <c r="H619" s="37"/>
    </row>
    <row r="620" spans="1:8" ht="16.5" x14ac:dyDescent="0.3">
      <c r="A620" s="61"/>
      <c r="B620" s="62"/>
      <c r="C620" s="63"/>
      <c r="D620" s="69"/>
      <c r="E620" s="65"/>
      <c r="F620" s="68"/>
      <c r="G620" s="67"/>
      <c r="H620" s="37"/>
    </row>
    <row r="621" spans="1:8" ht="16.5" x14ac:dyDescent="0.3">
      <c r="A621" s="61"/>
      <c r="B621" s="62"/>
      <c r="C621" s="63"/>
      <c r="D621" s="69"/>
      <c r="E621" s="70"/>
      <c r="F621" s="70"/>
      <c r="G621" s="67"/>
      <c r="H621" s="37"/>
    </row>
    <row r="622" spans="1:8" ht="16.5" x14ac:dyDescent="0.3">
      <c r="A622" s="61"/>
      <c r="B622" s="62"/>
      <c r="C622" s="63"/>
      <c r="D622" s="71"/>
      <c r="E622" s="72"/>
      <c r="F622" s="73"/>
      <c r="G622" s="74"/>
      <c r="H622" s="37"/>
    </row>
    <row r="623" spans="1:8" ht="16.5" x14ac:dyDescent="0.3">
      <c r="A623" s="61" t="s">
        <v>20</v>
      </c>
      <c r="B623" s="62"/>
      <c r="C623" s="63"/>
      <c r="D623" s="42"/>
      <c r="E623" s="42"/>
      <c r="F623" s="47">
        <v>0.05</v>
      </c>
      <c r="G623" s="75">
        <f>SUM(G618:G622)*F623</f>
        <v>13038.75</v>
      </c>
      <c r="H623" s="37"/>
    </row>
    <row r="624" spans="1:8" ht="17.25" thickBot="1" x14ac:dyDescent="0.35">
      <c r="A624" s="76"/>
      <c r="B624" s="77"/>
      <c r="C624" s="78"/>
      <c r="D624" s="51"/>
      <c r="E624" s="51"/>
      <c r="F624" s="52"/>
      <c r="G624" s="79"/>
      <c r="H624" s="54"/>
    </row>
    <row r="625" spans="1:8" ht="17.25" thickBot="1" x14ac:dyDescent="0.35">
      <c r="A625" s="12"/>
      <c r="B625" s="12"/>
      <c r="C625" s="12"/>
      <c r="D625" s="12"/>
      <c r="E625" s="12"/>
      <c r="F625" s="12"/>
      <c r="G625" s="55" t="s">
        <v>15</v>
      </c>
      <c r="H625" s="56">
        <f>SUM(G618:G624)</f>
        <v>273813.75</v>
      </c>
    </row>
    <row r="626" spans="1:8" ht="17.25" thickBot="1" x14ac:dyDescent="0.35">
      <c r="A626" s="14" t="s">
        <v>21</v>
      </c>
      <c r="B626" s="14"/>
      <c r="C626" s="12"/>
      <c r="D626" s="12"/>
      <c r="E626" s="12"/>
      <c r="F626" s="12"/>
      <c r="G626" s="12"/>
      <c r="H626" s="13"/>
    </row>
    <row r="627" spans="1:8" ht="16.5" x14ac:dyDescent="0.3">
      <c r="A627" s="23" t="s">
        <v>22</v>
      </c>
      <c r="B627" s="25"/>
      <c r="C627" s="26" t="s">
        <v>23</v>
      </c>
      <c r="D627" s="26" t="s">
        <v>24</v>
      </c>
      <c r="E627" s="26" t="s">
        <v>25</v>
      </c>
      <c r="F627" s="26" t="s">
        <v>26</v>
      </c>
      <c r="G627" s="28" t="s">
        <v>11</v>
      </c>
      <c r="H627" s="29"/>
    </row>
    <row r="628" spans="1:8" ht="16.5" x14ac:dyDescent="0.3">
      <c r="A628" s="61"/>
      <c r="B628" s="63"/>
      <c r="C628" s="80"/>
      <c r="D628" s="81"/>
      <c r="E628" s="81"/>
      <c r="F628" s="82"/>
      <c r="G628" s="65"/>
      <c r="H628" s="37"/>
    </row>
    <row r="629" spans="1:8" ht="16.5" x14ac:dyDescent="0.3">
      <c r="A629" s="61"/>
      <c r="B629" s="63"/>
      <c r="C629" s="80"/>
      <c r="D629" s="81"/>
      <c r="E629" s="81"/>
      <c r="F629" s="82"/>
      <c r="G629" s="65"/>
      <c r="H629" s="37"/>
    </row>
    <row r="630" spans="1:8" ht="16.5" x14ac:dyDescent="0.3">
      <c r="A630" s="61"/>
      <c r="B630" s="63"/>
      <c r="C630" s="80"/>
      <c r="D630" s="81"/>
      <c r="E630" s="81"/>
      <c r="F630" s="65"/>
      <c r="G630" s="65"/>
      <c r="H630" s="37"/>
    </row>
    <row r="631" spans="1:8" ht="16.5" x14ac:dyDescent="0.3">
      <c r="A631" s="61"/>
      <c r="B631" s="63"/>
      <c r="C631" s="83"/>
      <c r="D631" s="64"/>
      <c r="E631" s="84"/>
      <c r="F631" s="41"/>
      <c r="G631" s="41"/>
      <c r="H631" s="37"/>
    </row>
    <row r="632" spans="1:8" ht="17.25" thickBot="1" x14ac:dyDescent="0.35">
      <c r="A632" s="48"/>
      <c r="B632" s="50"/>
      <c r="C632" s="50"/>
      <c r="D632" s="50"/>
      <c r="E632" s="50"/>
      <c r="F632" s="50"/>
      <c r="G632" s="85"/>
      <c r="H632" s="37"/>
    </row>
    <row r="633" spans="1:8" ht="17.25" thickBot="1" x14ac:dyDescent="0.35">
      <c r="A633" s="12"/>
      <c r="B633" s="12"/>
      <c r="C633" s="12"/>
      <c r="D633" s="12"/>
      <c r="E633" s="12"/>
      <c r="F633" s="12"/>
      <c r="G633" s="55" t="s">
        <v>15</v>
      </c>
      <c r="H633" s="56">
        <f>SUM(G628:G632)</f>
        <v>0</v>
      </c>
    </row>
    <row r="634" spans="1:8" ht="17.25" thickBot="1" x14ac:dyDescent="0.35">
      <c r="A634" s="14" t="s">
        <v>27</v>
      </c>
      <c r="B634" s="14"/>
      <c r="C634" s="12"/>
      <c r="D634" s="12"/>
      <c r="E634" s="12"/>
      <c r="F634" s="12"/>
      <c r="G634" s="12"/>
      <c r="H634" s="13"/>
    </row>
    <row r="635" spans="1:8" ht="16.5" x14ac:dyDescent="0.3">
      <c r="A635" s="86" t="s">
        <v>28</v>
      </c>
      <c r="B635" s="26"/>
      <c r="C635" s="26" t="s">
        <v>53</v>
      </c>
      <c r="D635" s="26" t="s">
        <v>30</v>
      </c>
      <c r="E635" s="27" t="s">
        <v>39</v>
      </c>
      <c r="F635" s="87" t="s">
        <v>37</v>
      </c>
      <c r="G635" s="60" t="s">
        <v>11</v>
      </c>
      <c r="H635" s="29"/>
    </row>
    <row r="636" spans="1:8" ht="16.5" x14ac:dyDescent="0.3">
      <c r="A636" s="61" t="str">
        <f>'[1]MANO DE OBRA'!C17</f>
        <v>CUADRILLA DE CONSTRUCCIÓN 1X1</v>
      </c>
      <c r="B636" s="63"/>
      <c r="C636" s="88">
        <f>'[1]MANO DE OBRA'!I17</f>
        <v>118625</v>
      </c>
      <c r="D636" s="89">
        <v>0.89229999999999998</v>
      </c>
      <c r="E636" s="80">
        <f>(100%+D636)*C636</f>
        <v>224474.08750000002</v>
      </c>
      <c r="F636" s="80">
        <v>1.8</v>
      </c>
      <c r="G636" s="36">
        <f>E636/F636</f>
        <v>124707.82638888891</v>
      </c>
      <c r="H636" s="37"/>
    </row>
    <row r="637" spans="1:8" ht="16.5" x14ac:dyDescent="0.3">
      <c r="A637" s="61"/>
      <c r="B637" s="63"/>
      <c r="C637" s="88"/>
      <c r="D637" s="89"/>
      <c r="E637" s="65"/>
      <c r="F637" s="35"/>
      <c r="G637" s="90"/>
      <c r="H637" s="37"/>
    </row>
    <row r="638" spans="1:8" ht="16.5" x14ac:dyDescent="0.3">
      <c r="A638" s="61"/>
      <c r="B638" s="63"/>
      <c r="C638" s="105"/>
      <c r="D638" s="89"/>
      <c r="E638" s="65"/>
      <c r="F638" s="66"/>
      <c r="G638" s="90"/>
      <c r="H638" s="37"/>
    </row>
    <row r="639" spans="1:8" ht="17.25" thickBot="1" x14ac:dyDescent="0.35">
      <c r="A639" s="76"/>
      <c r="B639" s="78"/>
      <c r="C639" s="78"/>
      <c r="D639" s="78"/>
      <c r="E639" s="78"/>
      <c r="F639" s="78"/>
      <c r="G639" s="77"/>
      <c r="H639" s="54"/>
    </row>
    <row r="640" spans="1:8" ht="17.25" thickBot="1" x14ac:dyDescent="0.35">
      <c r="A640" s="12"/>
      <c r="B640" s="12"/>
      <c r="C640" s="12"/>
      <c r="D640" s="12"/>
      <c r="E640" s="12"/>
      <c r="F640" s="12"/>
      <c r="G640" s="55" t="s">
        <v>15</v>
      </c>
      <c r="H640" s="56">
        <f>SUM(G636:G639)</f>
        <v>124707.82638888891</v>
      </c>
    </row>
    <row r="641" spans="1:8" ht="17.25" thickBot="1" x14ac:dyDescent="0.35">
      <c r="A641" s="12"/>
      <c r="B641" s="12"/>
      <c r="C641" s="12"/>
      <c r="D641" s="12"/>
      <c r="E641" s="12"/>
      <c r="F641" s="12"/>
      <c r="G641" s="91"/>
      <c r="H641" s="13"/>
    </row>
    <row r="642" spans="1:8" ht="17.25" thickBot="1" x14ac:dyDescent="0.35">
      <c r="A642" s="12"/>
      <c r="B642" s="12"/>
      <c r="C642" s="12"/>
      <c r="D642" s="12"/>
      <c r="E642" s="92" t="s">
        <v>31</v>
      </c>
      <c r="F642" s="93"/>
      <c r="G642" s="93"/>
      <c r="H642" s="94">
        <f>ROUND((H615+H625+H633+H640),0)</f>
        <v>398522</v>
      </c>
    </row>
    <row r="643" spans="1:8" ht="16.5" x14ac:dyDescent="0.3">
      <c r="A643" s="12"/>
      <c r="B643" s="12"/>
      <c r="C643" s="12"/>
      <c r="D643" s="12"/>
      <c r="E643" s="92"/>
      <c r="F643" s="93"/>
      <c r="G643" s="93"/>
      <c r="H643" s="95"/>
    </row>
    <row r="644" spans="1:8" ht="16.5" x14ac:dyDescent="0.3">
      <c r="A644" s="15"/>
      <c r="B644" s="12"/>
      <c r="C644" s="12"/>
      <c r="D644" s="12"/>
      <c r="E644" s="92"/>
      <c r="F644" s="93"/>
      <c r="G644" s="93"/>
      <c r="H644" s="95"/>
    </row>
    <row r="645" spans="1:8" ht="16.5" x14ac:dyDescent="0.3">
      <c r="A645" s="15"/>
      <c r="B645" s="12"/>
      <c r="C645" s="12"/>
      <c r="D645" s="12"/>
      <c r="E645" s="92"/>
      <c r="F645" s="93"/>
      <c r="G645" s="93"/>
      <c r="H645" s="95"/>
    </row>
    <row r="646" spans="1:8" ht="17.25" thickBot="1" x14ac:dyDescent="0.35">
      <c r="A646" s="15"/>
      <c r="B646" s="12"/>
      <c r="C646" s="12"/>
      <c r="D646" s="12"/>
      <c r="E646" s="92"/>
      <c r="F646" s="93"/>
      <c r="G646" s="93"/>
      <c r="H646" s="95"/>
    </row>
    <row r="647" spans="1:8" x14ac:dyDescent="0.2">
      <c r="A647" s="5" t="s">
        <v>1</v>
      </c>
      <c r="B647" s="6"/>
      <c r="C647" s="6"/>
      <c r="D647" s="6"/>
      <c r="E647" s="6"/>
      <c r="F647" s="6"/>
      <c r="G647" s="6"/>
      <c r="H647" s="7"/>
    </row>
    <row r="648" spans="1:8" ht="15" thickBot="1" x14ac:dyDescent="0.25">
      <c r="A648" s="8"/>
      <c r="B648" s="9"/>
      <c r="C648" s="9"/>
      <c r="D648" s="9"/>
      <c r="E648" s="9"/>
      <c r="F648" s="9"/>
      <c r="G648" s="9"/>
      <c r="H648" s="10"/>
    </row>
    <row r="649" spans="1:8" ht="16.5" x14ac:dyDescent="0.3">
      <c r="A649" s="15"/>
      <c r="B649" s="12"/>
      <c r="C649" s="12"/>
      <c r="D649" s="12"/>
      <c r="E649" s="92"/>
      <c r="F649" s="93"/>
      <c r="G649" s="93"/>
      <c r="H649" s="95"/>
    </row>
    <row r="650" spans="1:8" ht="16.5" x14ac:dyDescent="0.3">
      <c r="A650" s="11"/>
      <c r="B650" s="14"/>
      <c r="C650" s="12"/>
      <c r="D650" s="15"/>
      <c r="E650" s="14"/>
      <c r="F650" s="15"/>
      <c r="G650" s="14"/>
      <c r="H650" s="13"/>
    </row>
    <row r="651" spans="1:8" ht="15.75" x14ac:dyDescent="0.2">
      <c r="A651" s="16" t="s">
        <v>2</v>
      </c>
      <c r="B651" s="107" t="str">
        <f>'[1]PRESUPUESTO OFICIAL (Entidad)'!G99</f>
        <v>Suministro e instalacion de modulos metalicos para divisiones de  baños</v>
      </c>
      <c r="C651" s="107"/>
      <c r="D651" s="107"/>
      <c r="E651" s="107"/>
      <c r="F651" s="107"/>
      <c r="G651" s="19" t="s">
        <v>3</v>
      </c>
      <c r="H651" s="20" t="s">
        <v>189</v>
      </c>
    </row>
    <row r="652" spans="1:8" ht="16.5" x14ac:dyDescent="0.3">
      <c r="A652" s="11"/>
      <c r="B652" s="107"/>
      <c r="C652" s="107"/>
      <c r="D652" s="107"/>
      <c r="E652" s="107"/>
      <c r="F652" s="107"/>
      <c r="G652" s="19" t="s">
        <v>4</v>
      </c>
      <c r="H652" s="20" t="s">
        <v>18</v>
      </c>
    </row>
    <row r="653" spans="1:8" ht="16.5" x14ac:dyDescent="0.3">
      <c r="A653" s="11"/>
      <c r="B653" s="21"/>
      <c r="C653" s="21"/>
      <c r="D653" s="21"/>
      <c r="E653" s="21"/>
      <c r="F653" s="21"/>
      <c r="G653" s="14"/>
      <c r="H653" s="22"/>
    </row>
    <row r="654" spans="1:8" ht="17.25" thickBot="1" x14ac:dyDescent="0.35">
      <c r="A654" s="14" t="s">
        <v>6</v>
      </c>
      <c r="B654" s="14"/>
      <c r="C654" s="12"/>
      <c r="D654" s="12"/>
      <c r="E654" s="12"/>
      <c r="F654" s="12"/>
      <c r="G654" s="12"/>
      <c r="H654" s="13"/>
    </row>
    <row r="655" spans="1:8" ht="16.5" x14ac:dyDescent="0.3">
      <c r="A655" s="23" t="s">
        <v>7</v>
      </c>
      <c r="B655" s="24"/>
      <c r="C655" s="25"/>
      <c r="D655" s="26" t="s">
        <v>36</v>
      </c>
      <c r="E655" s="27" t="s">
        <v>9</v>
      </c>
      <c r="F655" s="26" t="s">
        <v>37</v>
      </c>
      <c r="G655" s="28" t="s">
        <v>11</v>
      </c>
      <c r="H655" s="29"/>
    </row>
    <row r="656" spans="1:8" ht="16.5" x14ac:dyDescent="0.3">
      <c r="A656" s="30"/>
      <c r="B656" s="31"/>
      <c r="C656" s="32"/>
      <c r="D656" s="33"/>
      <c r="E656" s="34"/>
      <c r="F656" s="41"/>
      <c r="G656" s="36"/>
      <c r="H656" s="37"/>
    </row>
    <row r="657" spans="1:8" ht="16.5" x14ac:dyDescent="0.3">
      <c r="A657" s="38"/>
      <c r="B657" s="39"/>
      <c r="C657" s="40"/>
      <c r="D657" s="69"/>
      <c r="E657" s="34"/>
      <c r="F657" s="41"/>
      <c r="G657" s="36"/>
      <c r="H657" s="37"/>
    </row>
    <row r="658" spans="1:8" ht="16.5" x14ac:dyDescent="0.3">
      <c r="A658" s="38"/>
      <c r="B658" s="39"/>
      <c r="C658" s="40"/>
      <c r="D658" s="69"/>
      <c r="E658" s="42"/>
      <c r="F658" s="41"/>
      <c r="G658" s="43"/>
      <c r="H658" s="37"/>
    </row>
    <row r="659" spans="1:8" ht="16.5" x14ac:dyDescent="0.3">
      <c r="A659" s="38"/>
      <c r="B659" s="39"/>
      <c r="C659" s="40"/>
      <c r="D659" s="69"/>
      <c r="E659" s="42"/>
      <c r="F659" s="41"/>
      <c r="G659" s="43"/>
      <c r="H659" s="37"/>
    </row>
    <row r="660" spans="1:8" ht="16.5" x14ac:dyDescent="0.3">
      <c r="A660" s="38"/>
      <c r="B660" s="39"/>
      <c r="C660" s="40"/>
      <c r="D660" s="69"/>
      <c r="E660" s="42"/>
      <c r="F660" s="41"/>
      <c r="G660" s="43"/>
      <c r="H660" s="37"/>
    </row>
    <row r="661" spans="1:8" ht="16.5" x14ac:dyDescent="0.3">
      <c r="A661" s="44" t="s">
        <v>14</v>
      </c>
      <c r="B661" s="45"/>
      <c r="C661" s="46"/>
      <c r="D661" s="69"/>
      <c r="E661" s="42"/>
      <c r="F661" s="47">
        <v>0.1</v>
      </c>
      <c r="G661" s="43">
        <f>F661*H686</f>
        <v>31426.372250000004</v>
      </c>
      <c r="H661" s="37"/>
    </row>
    <row r="662" spans="1:8" ht="17.25" thickBot="1" x14ac:dyDescent="0.35">
      <c r="A662" s="48"/>
      <c r="B662" s="49"/>
      <c r="C662" s="50"/>
      <c r="D662" s="130"/>
      <c r="E662" s="51"/>
      <c r="F662" s="52"/>
      <c r="G662" s="53"/>
      <c r="H662" s="54"/>
    </row>
    <row r="663" spans="1:8" ht="17.25" thickBot="1" x14ac:dyDescent="0.35">
      <c r="A663" s="12"/>
      <c r="B663" s="12"/>
      <c r="C663" s="12"/>
      <c r="D663" s="12"/>
      <c r="E663" s="12"/>
      <c r="F663" s="12"/>
      <c r="G663" s="55" t="s">
        <v>15</v>
      </c>
      <c r="H663" s="56">
        <f>SUM(G656:G662)</f>
        <v>31426.372250000004</v>
      </c>
    </row>
    <row r="664" spans="1:8" ht="17.25" thickBot="1" x14ac:dyDescent="0.35">
      <c r="A664" s="14" t="s">
        <v>16</v>
      </c>
      <c r="B664" s="14"/>
      <c r="C664" s="12"/>
      <c r="D664" s="12"/>
      <c r="E664" s="12"/>
      <c r="F664" s="12"/>
      <c r="G664" s="12"/>
      <c r="H664" s="13"/>
    </row>
    <row r="665" spans="1:8" ht="16.5" x14ac:dyDescent="0.3">
      <c r="A665" s="57" t="s">
        <v>7</v>
      </c>
      <c r="B665" s="58"/>
      <c r="C665" s="59"/>
      <c r="D665" s="26" t="s">
        <v>8</v>
      </c>
      <c r="E665" s="26" t="s">
        <v>17</v>
      </c>
      <c r="F665" s="26" t="s">
        <v>10</v>
      </c>
      <c r="G665" s="60" t="s">
        <v>11</v>
      </c>
      <c r="H665" s="29"/>
    </row>
    <row r="666" spans="1:8" ht="31.5" customHeight="1" x14ac:dyDescent="0.3">
      <c r="A666" s="219" t="str">
        <f>[1]recursos!B169</f>
        <v xml:space="preserve">modulos para divisiones, con medida de parte lateral de h=2,00m, dejando un espacio en la parte inferior de 0,20m al piso y de ancho igual a 1,10m, una parte frontal con medidas de 2,00mts dejando un espacio en la parte inferior de 0,20m, una parte fija de 0,30m de ancho y una puerta batiente de 0,60m, la puerta incluye cerrojos y bisagras. las puertas se elaboraran en lamina cal. 22 acero inox 304, con parales en tubo de acero inoxidable calibre 22 de 1"x1", incluye transporte y todo lo necesario para su correcta instalacion. </v>
      </c>
      <c r="B666" s="220"/>
      <c r="C666" s="221"/>
      <c r="D666" s="222" t="s">
        <v>18</v>
      </c>
      <c r="E666" s="223">
        <f>+[1]recursos!E169</f>
        <v>7941000.5</v>
      </c>
      <c r="F666" s="224">
        <v>1</v>
      </c>
      <c r="G666" s="225">
        <f>E666*F666</f>
        <v>7941000.5</v>
      </c>
      <c r="H666" s="37"/>
    </row>
    <row r="667" spans="1:8" ht="28.5" customHeight="1" x14ac:dyDescent="0.3">
      <c r="A667" s="226"/>
      <c r="B667" s="227"/>
      <c r="C667" s="228"/>
      <c r="D667" s="229"/>
      <c r="E667" s="230"/>
      <c r="F667" s="231"/>
      <c r="G667" s="232"/>
      <c r="H667" s="37"/>
    </row>
    <row r="668" spans="1:8" ht="46.5" customHeight="1" x14ac:dyDescent="0.3">
      <c r="A668" s="233"/>
      <c r="B668" s="234"/>
      <c r="C668" s="235"/>
      <c r="D668" s="236"/>
      <c r="E668" s="237"/>
      <c r="F668" s="238"/>
      <c r="G668" s="239"/>
      <c r="H668" s="37"/>
    </row>
    <row r="669" spans="1:8" ht="16.5" x14ac:dyDescent="0.3">
      <c r="A669" s="61" t="s">
        <v>20</v>
      </c>
      <c r="B669" s="62"/>
      <c r="C669" s="63"/>
      <c r="D669" s="42"/>
      <c r="E669" s="42"/>
      <c r="F669" s="47"/>
      <c r="G669" s="75"/>
      <c r="H669" s="37"/>
    </row>
    <row r="670" spans="1:8" ht="17.25" thickBot="1" x14ac:dyDescent="0.35">
      <c r="A670" s="76"/>
      <c r="B670" s="77"/>
      <c r="C670" s="78"/>
      <c r="D670" s="51"/>
      <c r="E670" s="51"/>
      <c r="F670" s="52"/>
      <c r="G670" s="79"/>
      <c r="H670" s="54"/>
    </row>
    <row r="671" spans="1:8" ht="17.25" thickBot="1" x14ac:dyDescent="0.35">
      <c r="A671" s="12"/>
      <c r="B671" s="12"/>
      <c r="C671" s="12"/>
      <c r="D671" s="12"/>
      <c r="E671" s="12"/>
      <c r="F671" s="12"/>
      <c r="G671" s="55" t="s">
        <v>15</v>
      </c>
      <c r="H671" s="56">
        <f>SUM(G666:G670)</f>
        <v>7941000.5</v>
      </c>
    </row>
    <row r="672" spans="1:8" ht="17.25" thickBot="1" x14ac:dyDescent="0.35">
      <c r="A672" s="14" t="s">
        <v>21</v>
      </c>
      <c r="B672" s="14"/>
      <c r="C672" s="12"/>
      <c r="D672" s="12"/>
      <c r="E672" s="12"/>
      <c r="F672" s="12"/>
      <c r="G672" s="12"/>
      <c r="H672" s="13"/>
    </row>
    <row r="673" spans="1:8" ht="16.5" x14ac:dyDescent="0.3">
      <c r="A673" s="23" t="s">
        <v>22</v>
      </c>
      <c r="B673" s="25"/>
      <c r="C673" s="26" t="s">
        <v>23</v>
      </c>
      <c r="D673" s="26" t="s">
        <v>24</v>
      </c>
      <c r="E673" s="26" t="s">
        <v>25</v>
      </c>
      <c r="F673" s="26" t="s">
        <v>26</v>
      </c>
      <c r="G673" s="28" t="s">
        <v>11</v>
      </c>
      <c r="H673" s="29"/>
    </row>
    <row r="674" spans="1:8" ht="16.5" x14ac:dyDescent="0.3">
      <c r="A674" s="61"/>
      <c r="B674" s="63"/>
      <c r="C674" s="169"/>
      <c r="D674" s="169"/>
      <c r="E674" s="80"/>
      <c r="F674" s="82"/>
      <c r="G674" s="65">
        <f>+E674*F674</f>
        <v>0</v>
      </c>
      <c r="H674" s="37"/>
    </row>
    <row r="675" spans="1:8" ht="16.5" x14ac:dyDescent="0.3">
      <c r="A675" s="61"/>
      <c r="B675" s="63"/>
      <c r="C675" s="80"/>
      <c r="D675" s="81"/>
      <c r="E675" s="81"/>
      <c r="F675" s="82"/>
      <c r="G675" s="65"/>
      <c r="H675" s="37"/>
    </row>
    <row r="676" spans="1:8" ht="16.5" x14ac:dyDescent="0.3">
      <c r="A676" s="61"/>
      <c r="B676" s="63"/>
      <c r="C676" s="80"/>
      <c r="D676" s="81"/>
      <c r="E676" s="81"/>
      <c r="F676" s="80"/>
      <c r="G676" s="41"/>
      <c r="H676" s="37"/>
    </row>
    <row r="677" spans="1:8" ht="16.5" x14ac:dyDescent="0.3">
      <c r="A677" s="61"/>
      <c r="B677" s="63"/>
      <c r="C677" s="83"/>
      <c r="D677" s="64"/>
      <c r="E677" s="84"/>
      <c r="F677" s="41"/>
      <c r="G677" s="41"/>
      <c r="H677" s="37"/>
    </row>
    <row r="678" spans="1:8" ht="17.25" thickBot="1" x14ac:dyDescent="0.35">
      <c r="A678" s="48"/>
      <c r="B678" s="50"/>
      <c r="C678" s="50"/>
      <c r="D678" s="50"/>
      <c r="E678" s="50"/>
      <c r="F678" s="50"/>
      <c r="G678" s="85"/>
      <c r="H678" s="37"/>
    </row>
    <row r="679" spans="1:8" ht="17.25" thickBot="1" x14ac:dyDescent="0.35">
      <c r="A679" s="12"/>
      <c r="B679" s="12"/>
      <c r="C679" s="12"/>
      <c r="D679" s="12"/>
      <c r="E679" s="12"/>
      <c r="F679" s="12"/>
      <c r="G679" s="55" t="s">
        <v>15</v>
      </c>
      <c r="H679" s="56">
        <f>SUM(G674:G678)</f>
        <v>0</v>
      </c>
    </row>
    <row r="680" spans="1:8" ht="17.25" thickBot="1" x14ac:dyDescent="0.35">
      <c r="A680" s="14" t="s">
        <v>27</v>
      </c>
      <c r="B680" s="14"/>
      <c r="C680" s="12"/>
      <c r="D680" s="12"/>
      <c r="E680" s="12"/>
      <c r="F680" s="12"/>
      <c r="G680" s="12"/>
      <c r="H680" s="13"/>
    </row>
    <row r="681" spans="1:8" ht="16.5" x14ac:dyDescent="0.3">
      <c r="A681" s="86" t="s">
        <v>28</v>
      </c>
      <c r="B681" s="26"/>
      <c r="C681" s="26" t="s">
        <v>53</v>
      </c>
      <c r="D681" s="26" t="s">
        <v>30</v>
      </c>
      <c r="E681" s="27" t="s">
        <v>39</v>
      </c>
      <c r="F681" s="87" t="s">
        <v>37</v>
      </c>
      <c r="G681" s="60" t="s">
        <v>11</v>
      </c>
      <c r="H681" s="29"/>
    </row>
    <row r="682" spans="1:8" ht="16.5" x14ac:dyDescent="0.3">
      <c r="A682" s="61" t="str">
        <f>'[1]MANO DE OBRA'!C18</f>
        <v>CUADRILLA DE CONSTRUCCIÓN 1X2</v>
      </c>
      <c r="B682" s="63"/>
      <c r="C682" s="88">
        <f>'[1]MANO DE OBRA'!I18</f>
        <v>166075</v>
      </c>
      <c r="D682" s="89">
        <v>0.89229999999999998</v>
      </c>
      <c r="E682" s="80">
        <f>(100%+D682)*C682</f>
        <v>314263.72250000003</v>
      </c>
      <c r="F682" s="80">
        <v>1</v>
      </c>
      <c r="G682" s="36">
        <f>E682/F682</f>
        <v>314263.72250000003</v>
      </c>
      <c r="H682" s="37"/>
    </row>
    <row r="683" spans="1:8" ht="16.5" x14ac:dyDescent="0.3">
      <c r="A683" s="61"/>
      <c r="B683" s="63"/>
      <c r="C683" s="114"/>
      <c r="D683" s="64"/>
      <c r="E683" s="114"/>
      <c r="F683" s="41"/>
      <c r="G683" s="75"/>
      <c r="H683" s="37"/>
    </row>
    <row r="684" spans="1:8" ht="16.5" x14ac:dyDescent="0.3">
      <c r="A684" s="61"/>
      <c r="B684" s="63"/>
      <c r="C684" s="114"/>
      <c r="D684" s="64"/>
      <c r="E684" s="114"/>
      <c r="F684" s="41"/>
      <c r="G684" s="75"/>
      <c r="H684" s="37"/>
    </row>
    <row r="685" spans="1:8" ht="17.25" thickBot="1" x14ac:dyDescent="0.35">
      <c r="A685" s="76"/>
      <c r="B685" s="78"/>
      <c r="C685" s="78"/>
      <c r="D685" s="78"/>
      <c r="E685" s="78"/>
      <c r="F685" s="78"/>
      <c r="G685" s="77"/>
      <c r="H685" s="54"/>
    </row>
    <row r="686" spans="1:8" ht="17.25" thickBot="1" x14ac:dyDescent="0.35">
      <c r="A686" s="12"/>
      <c r="B686" s="12"/>
      <c r="C686" s="12"/>
      <c r="D686" s="12"/>
      <c r="E686" s="12"/>
      <c r="F686" s="12"/>
      <c r="G686" s="55" t="s">
        <v>15</v>
      </c>
      <c r="H686" s="56">
        <f>SUM(G682:G685)</f>
        <v>314263.72250000003</v>
      </c>
    </row>
    <row r="687" spans="1:8" ht="17.25" thickBot="1" x14ac:dyDescent="0.35">
      <c r="A687" s="12"/>
      <c r="B687" s="12"/>
      <c r="C687" s="12"/>
      <c r="D687" s="12"/>
      <c r="E687" s="12"/>
      <c r="F687" s="12"/>
      <c r="G687" s="91"/>
      <c r="H687" s="13"/>
    </row>
    <row r="688" spans="1:8" ht="17.25" thickBot="1" x14ac:dyDescent="0.35">
      <c r="A688" s="12"/>
      <c r="B688" s="12"/>
      <c r="C688" s="12"/>
      <c r="D688" s="12"/>
      <c r="E688" s="92" t="s">
        <v>31</v>
      </c>
      <c r="F688" s="93"/>
      <c r="G688" s="93"/>
      <c r="H688" s="170">
        <f>ROUND((H663+H671+H679+H686),0)</f>
        <v>8286691</v>
      </c>
    </row>
    <row r="689" spans="1:8" ht="16.5" x14ac:dyDescent="0.3">
      <c r="A689" s="12"/>
      <c r="B689" s="12"/>
      <c r="C689" s="12"/>
      <c r="D689" s="12"/>
      <c r="E689" s="92"/>
      <c r="F689" s="93"/>
      <c r="G689" s="93"/>
      <c r="H689" s="126"/>
    </row>
    <row r="690" spans="1:8" ht="16.5" x14ac:dyDescent="0.3">
      <c r="A690" s="12"/>
      <c r="B690" s="12"/>
      <c r="C690" s="12"/>
      <c r="D690" s="12"/>
      <c r="E690" s="92"/>
      <c r="F690" s="93"/>
      <c r="G690" s="93"/>
      <c r="H690" s="126"/>
    </row>
    <row r="691" spans="1:8" ht="16.5" x14ac:dyDescent="0.3">
      <c r="A691" s="12"/>
      <c r="B691" s="12"/>
      <c r="C691" s="12"/>
      <c r="D691" s="12"/>
      <c r="E691" s="92"/>
      <c r="F691" s="93"/>
      <c r="G691" s="93"/>
      <c r="H691" s="126"/>
    </row>
    <row r="692" spans="1:8" ht="16.5" x14ac:dyDescent="0.3">
      <c r="A692" s="12"/>
      <c r="B692" s="12"/>
      <c r="C692" s="12"/>
      <c r="D692" s="12"/>
      <c r="E692" s="92"/>
      <c r="F692" s="93"/>
      <c r="G692" s="93"/>
      <c r="H692" s="126"/>
    </row>
    <row r="693" spans="1:8" ht="17.25" thickBot="1" x14ac:dyDescent="0.35">
      <c r="A693" s="15"/>
      <c r="B693" s="12"/>
      <c r="C693" s="12"/>
      <c r="D693" s="12"/>
      <c r="E693" s="92"/>
      <c r="F693" s="93"/>
      <c r="G693" s="93"/>
      <c r="H693" s="95"/>
    </row>
    <row r="694" spans="1:8" x14ac:dyDescent="0.2">
      <c r="A694" s="5" t="s">
        <v>1</v>
      </c>
      <c r="B694" s="6"/>
      <c r="C694" s="6"/>
      <c r="D694" s="6"/>
      <c r="E694" s="6"/>
      <c r="F694" s="6"/>
      <c r="G694" s="6"/>
      <c r="H694" s="7"/>
    </row>
    <row r="695" spans="1:8" ht="15" thickBot="1" x14ac:dyDescent="0.25">
      <c r="A695" s="8"/>
      <c r="B695" s="9"/>
      <c r="C695" s="9"/>
      <c r="D695" s="9"/>
      <c r="E695" s="9"/>
      <c r="F695" s="9"/>
      <c r="G695" s="9"/>
      <c r="H695" s="10"/>
    </row>
    <row r="696" spans="1:8" ht="16.5" x14ac:dyDescent="0.3">
      <c r="A696" s="15"/>
      <c r="B696" s="12"/>
      <c r="C696" s="12"/>
      <c r="D696" s="12"/>
      <c r="E696" s="92"/>
      <c r="F696" s="93"/>
      <c r="G696" s="93"/>
      <c r="H696" s="95"/>
    </row>
    <row r="697" spans="1:8" ht="16.5" x14ac:dyDescent="0.3">
      <c r="A697" s="11"/>
      <c r="B697" s="14"/>
      <c r="C697" s="12"/>
      <c r="D697" s="15"/>
      <c r="E697" s="14"/>
      <c r="F697" s="15"/>
      <c r="G697" s="14"/>
      <c r="H697" s="13"/>
    </row>
    <row r="698" spans="1:8" ht="16.5" x14ac:dyDescent="0.2">
      <c r="A698" s="16" t="s">
        <v>2</v>
      </c>
      <c r="B698" s="96" t="str">
        <f>'[1]PRESUPUESTO OFICIAL (Entidad)'!G100</f>
        <v>Suministro e instalacion de modulos para division en los orinales de pared</v>
      </c>
      <c r="C698" s="97"/>
      <c r="D698" s="97"/>
      <c r="E698" s="97"/>
      <c r="F698" s="98"/>
      <c r="G698" s="111" t="s">
        <v>3</v>
      </c>
      <c r="H698" s="110" t="s">
        <v>190</v>
      </c>
    </row>
    <row r="699" spans="1:8" ht="16.5" x14ac:dyDescent="0.3">
      <c r="A699" s="11"/>
      <c r="B699" s="101"/>
      <c r="C699" s="102"/>
      <c r="D699" s="102"/>
      <c r="E699" s="102"/>
      <c r="F699" s="103"/>
      <c r="G699" s="111" t="s">
        <v>4</v>
      </c>
      <c r="H699" s="110" t="s">
        <v>18</v>
      </c>
    </row>
    <row r="700" spans="1:8" ht="16.5" x14ac:dyDescent="0.3">
      <c r="A700" s="11"/>
      <c r="B700" s="112"/>
      <c r="C700" s="112"/>
      <c r="D700" s="112"/>
      <c r="E700" s="112"/>
      <c r="F700" s="112"/>
      <c r="G700" s="14"/>
      <c r="H700" s="22"/>
    </row>
    <row r="701" spans="1:8" ht="16.5" x14ac:dyDescent="0.3">
      <c r="A701" s="11"/>
      <c r="B701" s="112"/>
      <c r="C701" s="112"/>
      <c r="D701" s="112"/>
      <c r="E701" s="112"/>
      <c r="F701" s="112"/>
      <c r="G701" s="14"/>
      <c r="H701" s="22"/>
    </row>
    <row r="702" spans="1:8" ht="16.5" x14ac:dyDescent="0.3">
      <c r="A702" s="14"/>
      <c r="B702" s="14"/>
      <c r="C702" s="12"/>
      <c r="D702" s="14"/>
      <c r="E702" s="14"/>
      <c r="F702" s="14"/>
      <c r="G702" s="14"/>
      <c r="H702" s="13"/>
    </row>
    <row r="703" spans="1:8" ht="17.25" thickBot="1" x14ac:dyDescent="0.35">
      <c r="A703" s="14" t="s">
        <v>6</v>
      </c>
      <c r="B703" s="14"/>
      <c r="C703" s="12"/>
      <c r="D703" s="12"/>
      <c r="E703" s="12"/>
      <c r="F703" s="12"/>
      <c r="G703" s="12"/>
      <c r="H703" s="13"/>
    </row>
    <row r="704" spans="1:8" ht="16.5" x14ac:dyDescent="0.3">
      <c r="A704" s="23" t="s">
        <v>7</v>
      </c>
      <c r="B704" s="24"/>
      <c r="C704" s="25"/>
      <c r="D704" s="26" t="s">
        <v>36</v>
      </c>
      <c r="E704" s="27" t="s">
        <v>9</v>
      </c>
      <c r="F704" s="26" t="s">
        <v>37</v>
      </c>
      <c r="G704" s="28" t="s">
        <v>11</v>
      </c>
      <c r="H704" s="29"/>
    </row>
    <row r="705" spans="1:8" ht="16.5" x14ac:dyDescent="0.3">
      <c r="A705" s="30"/>
      <c r="B705" s="31"/>
      <c r="C705" s="32"/>
      <c r="D705" s="69"/>
      <c r="E705" s="34"/>
      <c r="F705" s="41"/>
      <c r="G705" s="36">
        <f>+F705*E705</f>
        <v>0</v>
      </c>
      <c r="H705" s="37"/>
    </row>
    <row r="706" spans="1:8" ht="16.5" x14ac:dyDescent="0.3">
      <c r="A706" s="113"/>
      <c r="B706" s="39"/>
      <c r="C706" s="40"/>
      <c r="D706" s="42"/>
      <c r="E706" s="42"/>
      <c r="F706" s="41"/>
      <c r="G706" s="43"/>
      <c r="H706" s="37"/>
    </row>
    <row r="707" spans="1:8" ht="16.5" x14ac:dyDescent="0.3">
      <c r="A707" s="113"/>
      <c r="B707" s="39"/>
      <c r="C707" s="40"/>
      <c r="D707" s="42"/>
      <c r="E707" s="42"/>
      <c r="F707" s="41"/>
      <c r="G707" s="43"/>
      <c r="H707" s="37"/>
    </row>
    <row r="708" spans="1:8" ht="16.5" x14ac:dyDescent="0.3">
      <c r="A708" s="113"/>
      <c r="B708" s="39"/>
      <c r="C708" s="40"/>
      <c r="D708" s="42"/>
      <c r="E708" s="42"/>
      <c r="F708" s="41"/>
      <c r="G708" s="43"/>
      <c r="H708" s="37"/>
    </row>
    <row r="709" spans="1:8" ht="16.5" x14ac:dyDescent="0.3">
      <c r="A709" s="113"/>
      <c r="B709" s="39"/>
      <c r="C709" s="40"/>
      <c r="D709" s="42"/>
      <c r="E709" s="42"/>
      <c r="F709" s="41"/>
      <c r="G709" s="43"/>
      <c r="H709" s="37"/>
    </row>
    <row r="710" spans="1:8" ht="16.5" x14ac:dyDescent="0.3">
      <c r="A710" s="44" t="s">
        <v>14</v>
      </c>
      <c r="B710" s="45"/>
      <c r="C710" s="46"/>
      <c r="D710" s="42"/>
      <c r="E710" s="42"/>
      <c r="F710" s="47">
        <v>0</v>
      </c>
      <c r="G710" s="43">
        <f>F710*H735</f>
        <v>0</v>
      </c>
      <c r="H710" s="37"/>
    </row>
    <row r="711" spans="1:8" ht="17.25" thickBot="1" x14ac:dyDescent="0.35">
      <c r="A711" s="48"/>
      <c r="B711" s="49"/>
      <c r="C711" s="50"/>
      <c r="D711" s="51"/>
      <c r="E711" s="51"/>
      <c r="F711" s="52"/>
      <c r="G711" s="53"/>
      <c r="H711" s="54"/>
    </row>
    <row r="712" spans="1:8" ht="17.25" thickBot="1" x14ac:dyDescent="0.35">
      <c r="A712" s="12"/>
      <c r="B712" s="12"/>
      <c r="C712" s="12"/>
      <c r="D712" s="12"/>
      <c r="E712" s="12"/>
      <c r="F712" s="12"/>
      <c r="G712" s="55" t="s">
        <v>15</v>
      </c>
      <c r="H712" s="56">
        <f>SUM(G705:G711)</f>
        <v>0</v>
      </c>
    </row>
    <row r="713" spans="1:8" ht="17.25" thickBot="1" x14ac:dyDescent="0.35">
      <c r="A713" s="14" t="s">
        <v>16</v>
      </c>
      <c r="B713" s="14"/>
      <c r="C713" s="12"/>
      <c r="D713" s="12"/>
      <c r="E713" s="12"/>
      <c r="F713" s="12"/>
      <c r="G713" s="12"/>
      <c r="H713" s="13"/>
    </row>
    <row r="714" spans="1:8" ht="16.5" x14ac:dyDescent="0.3">
      <c r="A714" s="57" t="s">
        <v>7</v>
      </c>
      <c r="B714" s="58"/>
      <c r="C714" s="59"/>
      <c r="D714" s="26" t="s">
        <v>8</v>
      </c>
      <c r="E714" s="26" t="s">
        <v>17</v>
      </c>
      <c r="F714" s="26" t="s">
        <v>10</v>
      </c>
      <c r="G714" s="60" t="s">
        <v>11</v>
      </c>
      <c r="H714" s="29"/>
    </row>
    <row r="715" spans="1:8" ht="16.5" x14ac:dyDescent="0.3">
      <c r="A715" s="219" t="str">
        <f>[1]recursos!B170</f>
        <v>modulos para division en los orinales de pared, consistente en una lamina  cal.22 de acero inoxidable 304 con una altura de 1,20m y ancho de 0,35 m, anclado a la pared por pernos, incluye todo lo necesario para su correcta instalacion.</v>
      </c>
      <c r="B715" s="220"/>
      <c r="C715" s="221"/>
      <c r="D715" s="222" t="s">
        <v>18</v>
      </c>
      <c r="E715" s="223">
        <f>+[1]recursos!E170</f>
        <v>2233104</v>
      </c>
      <c r="F715" s="224">
        <v>1</v>
      </c>
      <c r="G715" s="225">
        <f>E715*F715</f>
        <v>2233104</v>
      </c>
      <c r="H715" s="37"/>
    </row>
    <row r="716" spans="1:8" ht="16.5" x14ac:dyDescent="0.3">
      <c r="A716" s="226"/>
      <c r="B716" s="227"/>
      <c r="C716" s="228"/>
      <c r="D716" s="229"/>
      <c r="E716" s="230"/>
      <c r="F716" s="231"/>
      <c r="G716" s="232"/>
      <c r="H716" s="37"/>
    </row>
    <row r="717" spans="1:8" ht="16.5" x14ac:dyDescent="0.3">
      <c r="A717" s="233"/>
      <c r="B717" s="234"/>
      <c r="C717" s="235"/>
      <c r="D717" s="236"/>
      <c r="E717" s="237"/>
      <c r="F717" s="238"/>
      <c r="G717" s="239"/>
      <c r="H717" s="37"/>
    </row>
    <row r="718" spans="1:8" ht="16.5" x14ac:dyDescent="0.3">
      <c r="A718" s="61" t="s">
        <v>20</v>
      </c>
      <c r="B718" s="62"/>
      <c r="C718" s="63"/>
      <c r="D718" s="42"/>
      <c r="E718" s="42"/>
      <c r="F718" s="47">
        <v>0.05</v>
      </c>
      <c r="G718" s="75"/>
      <c r="H718" s="37"/>
    </row>
    <row r="719" spans="1:8" ht="17.25" thickBot="1" x14ac:dyDescent="0.35">
      <c r="A719" s="76"/>
      <c r="B719" s="77"/>
      <c r="C719" s="78"/>
      <c r="D719" s="51"/>
      <c r="E719" s="51"/>
      <c r="F719" s="52"/>
      <c r="G719" s="79"/>
      <c r="H719" s="54"/>
    </row>
    <row r="720" spans="1:8" ht="17.25" thickBot="1" x14ac:dyDescent="0.35">
      <c r="A720" s="12"/>
      <c r="B720" s="12"/>
      <c r="C720" s="12"/>
      <c r="D720" s="12"/>
      <c r="E720" s="12"/>
      <c r="F720" s="12"/>
      <c r="G720" s="55" t="s">
        <v>15</v>
      </c>
      <c r="H720" s="56">
        <f>SUM(G715:G719)</f>
        <v>2233104</v>
      </c>
    </row>
    <row r="721" spans="1:8" ht="17.25" thickBot="1" x14ac:dyDescent="0.35">
      <c r="A721" s="14" t="s">
        <v>21</v>
      </c>
      <c r="B721" s="14"/>
      <c r="C721" s="12"/>
      <c r="D721" s="12"/>
      <c r="E721" s="12"/>
      <c r="F721" s="12"/>
      <c r="G721" s="12"/>
      <c r="H721" s="13"/>
    </row>
    <row r="722" spans="1:8" ht="16.5" x14ac:dyDescent="0.3">
      <c r="A722" s="23" t="s">
        <v>22</v>
      </c>
      <c r="B722" s="25"/>
      <c r="C722" s="26" t="s">
        <v>23</v>
      </c>
      <c r="D722" s="26" t="s">
        <v>24</v>
      </c>
      <c r="E722" s="26" t="s">
        <v>25</v>
      </c>
      <c r="F722" s="26" t="s">
        <v>26</v>
      </c>
      <c r="G722" s="28" t="s">
        <v>11</v>
      </c>
      <c r="H722" s="29"/>
    </row>
    <row r="723" spans="1:8" ht="16.5" x14ac:dyDescent="0.3">
      <c r="A723" s="61"/>
      <c r="B723" s="63"/>
      <c r="C723" s="80"/>
      <c r="D723" s="81"/>
      <c r="E723" s="81"/>
      <c r="F723" s="82"/>
      <c r="G723" s="65"/>
      <c r="H723" s="37"/>
    </row>
    <row r="724" spans="1:8" ht="16.5" x14ac:dyDescent="0.3">
      <c r="A724" s="61"/>
      <c r="B724" s="63"/>
      <c r="C724" s="80"/>
      <c r="D724" s="81"/>
      <c r="E724" s="81"/>
      <c r="F724" s="117"/>
      <c r="G724" s="41"/>
      <c r="H724" s="37"/>
    </row>
    <row r="725" spans="1:8" ht="16.5" x14ac:dyDescent="0.3">
      <c r="A725" s="61"/>
      <c r="B725" s="63"/>
      <c r="C725" s="80"/>
      <c r="D725" s="81"/>
      <c r="E725" s="81"/>
      <c r="F725" s="80"/>
      <c r="G725" s="41"/>
      <c r="H725" s="37"/>
    </row>
    <row r="726" spans="1:8" ht="16.5" x14ac:dyDescent="0.3">
      <c r="A726" s="61"/>
      <c r="B726" s="63"/>
      <c r="C726" s="83"/>
      <c r="D726" s="64"/>
      <c r="E726" s="84"/>
      <c r="F726" s="41"/>
      <c r="G726" s="41"/>
      <c r="H726" s="37"/>
    </row>
    <row r="727" spans="1:8" ht="17.25" thickBot="1" x14ac:dyDescent="0.35">
      <c r="A727" s="48"/>
      <c r="B727" s="50"/>
      <c r="C727" s="50"/>
      <c r="D727" s="50"/>
      <c r="E727" s="50"/>
      <c r="F727" s="50"/>
      <c r="G727" s="85"/>
      <c r="H727" s="37"/>
    </row>
    <row r="728" spans="1:8" ht="17.25" thickBot="1" x14ac:dyDescent="0.35">
      <c r="A728" s="12"/>
      <c r="B728" s="12"/>
      <c r="C728" s="12"/>
      <c r="D728" s="12"/>
      <c r="E728" s="12"/>
      <c r="F728" s="12"/>
      <c r="G728" s="55" t="s">
        <v>15</v>
      </c>
      <c r="H728" s="56">
        <f>SUM(G723:G727)</f>
        <v>0</v>
      </c>
    </row>
    <row r="729" spans="1:8" ht="17.25" thickBot="1" x14ac:dyDescent="0.35">
      <c r="A729" s="14" t="s">
        <v>27</v>
      </c>
      <c r="B729" s="14"/>
      <c r="C729" s="12"/>
      <c r="D729" s="12"/>
      <c r="E729" s="12"/>
      <c r="F729" s="12"/>
      <c r="G729" s="12"/>
      <c r="H729" s="13"/>
    </row>
    <row r="730" spans="1:8" ht="16.5" x14ac:dyDescent="0.3">
      <c r="A730" s="86" t="s">
        <v>28</v>
      </c>
      <c r="B730" s="26"/>
      <c r="C730" s="26" t="s">
        <v>53</v>
      </c>
      <c r="D730" s="26" t="s">
        <v>30</v>
      </c>
      <c r="E730" s="27" t="s">
        <v>39</v>
      </c>
      <c r="F730" s="87" t="s">
        <v>37</v>
      </c>
      <c r="G730" s="60" t="s">
        <v>11</v>
      </c>
      <c r="H730" s="29"/>
    </row>
    <row r="731" spans="1:8" ht="16.5" x14ac:dyDescent="0.3">
      <c r="A731" s="61" t="str">
        <f>'[1]MANO DE OBRA'!C16</f>
        <v>CUADRILLA DE CONSTRUCCIÓN 1X1</v>
      </c>
      <c r="B731" s="63"/>
      <c r="C731" s="88">
        <f>'[1]MANO DE OBRA'!I16</f>
        <v>71175</v>
      </c>
      <c r="D731" s="89">
        <v>0.89229999999999998</v>
      </c>
      <c r="E731" s="65">
        <f>(100%+D731)*C731</f>
        <v>134684.45250000001</v>
      </c>
      <c r="F731" s="80">
        <v>1.3</v>
      </c>
      <c r="G731" s="36">
        <f>E731*F731</f>
        <v>175089.78825000001</v>
      </c>
      <c r="H731" s="37"/>
    </row>
    <row r="732" spans="1:8" ht="16.5" x14ac:dyDescent="0.3">
      <c r="A732" s="61"/>
      <c r="B732" s="63"/>
      <c r="C732" s="114"/>
      <c r="D732" s="64"/>
      <c r="E732" s="114"/>
      <c r="F732" s="41"/>
      <c r="G732" s="75"/>
      <c r="H732" s="37"/>
    </row>
    <row r="733" spans="1:8" ht="16.5" x14ac:dyDescent="0.3">
      <c r="A733" s="61"/>
      <c r="B733" s="63"/>
      <c r="C733" s="114"/>
      <c r="D733" s="64"/>
      <c r="E733" s="114"/>
      <c r="F733" s="41"/>
      <c r="G733" s="75"/>
      <c r="H733" s="37"/>
    </row>
    <row r="734" spans="1:8" ht="17.25" thickBot="1" x14ac:dyDescent="0.35">
      <c r="A734" s="76"/>
      <c r="B734" s="78"/>
      <c r="C734" s="78"/>
      <c r="D734" s="78"/>
      <c r="E734" s="78"/>
      <c r="F734" s="78"/>
      <c r="G734" s="77"/>
      <c r="H734" s="54"/>
    </row>
    <row r="735" spans="1:8" ht="17.25" thickBot="1" x14ac:dyDescent="0.35">
      <c r="A735" s="12"/>
      <c r="B735" s="12"/>
      <c r="C735" s="12"/>
      <c r="D735" s="12"/>
      <c r="E735" s="12"/>
      <c r="F735" s="12"/>
      <c r="G735" s="55" t="s">
        <v>15</v>
      </c>
      <c r="H735" s="56">
        <f>SUM(G731:G734)</f>
        <v>175089.78825000001</v>
      </c>
    </row>
    <row r="736" spans="1:8" ht="17.25" thickBot="1" x14ac:dyDescent="0.35">
      <c r="A736" s="12"/>
      <c r="B736" s="12"/>
      <c r="C736" s="12"/>
      <c r="D736" s="12"/>
      <c r="E736" s="12"/>
      <c r="F736" s="12"/>
      <c r="G736" s="91"/>
      <c r="H736" s="13"/>
    </row>
    <row r="737" spans="1:8" ht="17.25" thickBot="1" x14ac:dyDescent="0.35">
      <c r="A737" s="12"/>
      <c r="B737" s="12"/>
      <c r="C737" s="12"/>
      <c r="D737" s="12"/>
      <c r="E737" s="92" t="s">
        <v>31</v>
      </c>
      <c r="F737" s="93"/>
      <c r="G737" s="93"/>
      <c r="H737" s="106">
        <f>ROUND((H712+H720+H728+H735),0)</f>
        <v>2408194</v>
      </c>
    </row>
    <row r="738" spans="1:8" ht="16.5" x14ac:dyDescent="0.3">
      <c r="A738" s="12"/>
      <c r="B738" s="12"/>
      <c r="C738" s="12"/>
      <c r="D738" s="12"/>
      <c r="E738" s="92"/>
      <c r="F738" s="93"/>
      <c r="G738" s="93"/>
      <c r="H738" s="95"/>
    </row>
    <row r="739" spans="1:8" ht="16.5" x14ac:dyDescent="0.3">
      <c r="A739" s="15"/>
      <c r="B739" s="12"/>
      <c r="C739" s="12"/>
      <c r="D739" s="12"/>
      <c r="E739" s="92"/>
      <c r="F739" s="93"/>
      <c r="G739" s="93"/>
      <c r="H739" s="95"/>
    </row>
    <row r="740" spans="1:8" ht="16.5" x14ac:dyDescent="0.3">
      <c r="A740" s="15"/>
      <c r="B740" s="12"/>
      <c r="C740" s="12"/>
      <c r="D740" s="12"/>
      <c r="E740" s="92"/>
      <c r="F740" s="93"/>
      <c r="G740" s="93"/>
      <c r="H740" s="95"/>
    </row>
    <row r="741" spans="1:8" ht="17.25" thickBot="1" x14ac:dyDescent="0.35">
      <c r="A741" s="15"/>
      <c r="B741" s="12"/>
      <c r="C741" s="12"/>
      <c r="D741" s="12"/>
      <c r="E741" s="92"/>
      <c r="F741" s="93"/>
      <c r="G741" s="93"/>
      <c r="H741" s="95"/>
    </row>
    <row r="742" spans="1:8" x14ac:dyDescent="0.2">
      <c r="A742" s="5" t="s">
        <v>1</v>
      </c>
      <c r="B742" s="6"/>
      <c r="C742" s="6"/>
      <c r="D742" s="6"/>
      <c r="E742" s="6"/>
      <c r="F742" s="6"/>
      <c r="G742" s="6"/>
      <c r="H742" s="7"/>
    </row>
    <row r="743" spans="1:8" ht="15" thickBot="1" x14ac:dyDescent="0.25">
      <c r="A743" s="8"/>
      <c r="B743" s="9"/>
      <c r="C743" s="9"/>
      <c r="D743" s="9"/>
      <c r="E743" s="9"/>
      <c r="F743" s="9"/>
      <c r="G743" s="9"/>
      <c r="H743" s="10"/>
    </row>
    <row r="744" spans="1:8" ht="16.5" x14ac:dyDescent="0.3">
      <c r="A744" s="11"/>
      <c r="B744" s="12"/>
      <c r="C744" s="12"/>
      <c r="D744" s="12"/>
      <c r="E744" s="12"/>
      <c r="F744" s="12"/>
      <c r="G744" s="12"/>
      <c r="H744" s="13"/>
    </row>
    <row r="745" spans="1:8" ht="16.5" x14ac:dyDescent="0.3">
      <c r="A745" s="11"/>
      <c r="B745" s="14"/>
      <c r="C745" s="12"/>
      <c r="D745" s="15"/>
      <c r="E745" s="14"/>
      <c r="F745" s="15"/>
      <c r="G745" s="14"/>
      <c r="H745" s="13"/>
    </row>
    <row r="746" spans="1:8" ht="28.5" customHeight="1" x14ac:dyDescent="0.2">
      <c r="A746" s="16" t="s">
        <v>2</v>
      </c>
      <c r="B746" s="107" t="str">
        <f>+'[1]PRESUPUESTO OFICIAL (Entidad)'!G101</f>
        <v>Construccion de banca en concreto 21 Mpa, 0,50m de ancho para sentadero monoconcha en polipropileno, e=0,10m, recubierta en pintura blanca</v>
      </c>
      <c r="C746" s="107"/>
      <c r="D746" s="107"/>
      <c r="E746" s="107"/>
      <c r="F746" s="107"/>
      <c r="G746" s="19" t="s">
        <v>3</v>
      </c>
      <c r="H746" s="20" t="s">
        <v>191</v>
      </c>
    </row>
    <row r="747" spans="1:8" ht="27.75" customHeight="1" x14ac:dyDescent="0.3">
      <c r="A747" s="11"/>
      <c r="B747" s="107"/>
      <c r="C747" s="107"/>
      <c r="D747" s="107"/>
      <c r="E747" s="107"/>
      <c r="F747" s="107"/>
      <c r="G747" s="19" t="s">
        <v>4</v>
      </c>
      <c r="H747" s="20" t="s">
        <v>55</v>
      </c>
    </row>
    <row r="748" spans="1:8" ht="16.5" x14ac:dyDescent="0.3">
      <c r="A748" s="11"/>
      <c r="B748" s="112"/>
      <c r="C748" s="112"/>
      <c r="D748" s="112"/>
      <c r="E748" s="112"/>
      <c r="F748" s="112"/>
      <c r="G748" s="14"/>
      <c r="H748" s="22"/>
    </row>
    <row r="749" spans="1:8" ht="16.5" x14ac:dyDescent="0.3">
      <c r="A749" s="11"/>
      <c r="B749" s="112"/>
      <c r="C749" s="112"/>
      <c r="D749" s="112"/>
      <c r="E749" s="112"/>
      <c r="F749" s="112"/>
      <c r="G749" s="14"/>
      <c r="H749" s="22"/>
    </row>
    <row r="750" spans="1:8" ht="16.5" x14ac:dyDescent="0.3">
      <c r="A750" s="14"/>
      <c r="B750" s="14"/>
      <c r="C750" s="12"/>
      <c r="D750" s="14"/>
      <c r="E750" s="14"/>
      <c r="F750" s="14"/>
      <c r="G750" s="14"/>
      <c r="H750" s="13"/>
    </row>
    <row r="751" spans="1:8" ht="17.25" thickBot="1" x14ac:dyDescent="0.35">
      <c r="A751" s="14" t="s">
        <v>6</v>
      </c>
      <c r="B751" s="14"/>
      <c r="C751" s="12"/>
      <c r="D751" s="12"/>
      <c r="E751" s="12"/>
      <c r="F751" s="12"/>
      <c r="G751" s="12"/>
      <c r="H751" s="13"/>
    </row>
    <row r="752" spans="1:8" ht="16.5" x14ac:dyDescent="0.3">
      <c r="A752" s="23" t="s">
        <v>7</v>
      </c>
      <c r="B752" s="24"/>
      <c r="C752" s="25"/>
      <c r="D752" s="26" t="s">
        <v>36</v>
      </c>
      <c r="E752" s="27" t="s">
        <v>9</v>
      </c>
      <c r="F752" s="26" t="s">
        <v>37</v>
      </c>
      <c r="G752" s="28" t="s">
        <v>11</v>
      </c>
      <c r="H752" s="29"/>
    </row>
    <row r="753" spans="1:8" ht="16.5" x14ac:dyDescent="0.3">
      <c r="A753" s="118"/>
      <c r="B753" s="119"/>
      <c r="C753" s="32"/>
      <c r="D753" s="69"/>
      <c r="E753" s="34"/>
      <c r="F753" s="80"/>
      <c r="G753" s="36"/>
      <c r="H753" s="37"/>
    </row>
    <row r="754" spans="1:8" ht="16.5" x14ac:dyDescent="0.3">
      <c r="A754" s="118"/>
      <c r="B754" s="119"/>
      <c r="C754" s="40"/>
      <c r="D754" s="69"/>
      <c r="E754" s="34"/>
      <c r="F754" s="80"/>
      <c r="G754" s="36"/>
      <c r="H754" s="37"/>
    </row>
    <row r="755" spans="1:8" ht="16.5" x14ac:dyDescent="0.3">
      <c r="A755" s="113"/>
      <c r="B755" s="39"/>
      <c r="C755" s="40"/>
      <c r="D755" s="42"/>
      <c r="E755" s="42"/>
      <c r="F755" s="41"/>
      <c r="G755" s="43"/>
      <c r="H755" s="37"/>
    </row>
    <row r="756" spans="1:8" ht="16.5" x14ac:dyDescent="0.3">
      <c r="A756" s="113"/>
      <c r="B756" s="39"/>
      <c r="C756" s="40"/>
      <c r="D756" s="42"/>
      <c r="E756" s="42"/>
      <c r="F756" s="41"/>
      <c r="G756" s="43"/>
      <c r="H756" s="37"/>
    </row>
    <row r="757" spans="1:8" ht="16.5" x14ac:dyDescent="0.3">
      <c r="A757" s="113"/>
      <c r="B757" s="39"/>
      <c r="C757" s="40"/>
      <c r="D757" s="42"/>
      <c r="E757" s="42"/>
      <c r="F757" s="41"/>
      <c r="G757" s="43"/>
      <c r="H757" s="37"/>
    </row>
    <row r="758" spans="1:8" ht="16.5" x14ac:dyDescent="0.3">
      <c r="A758" s="44" t="s">
        <v>14</v>
      </c>
      <c r="B758" s="45"/>
      <c r="C758" s="46"/>
      <c r="D758" s="42"/>
      <c r="E758" s="42"/>
      <c r="F758" s="47">
        <v>0.1</v>
      </c>
      <c r="G758" s="43">
        <f>F758*H784</f>
        <v>6734.2226250000012</v>
      </c>
      <c r="H758" s="37"/>
    </row>
    <row r="759" spans="1:8" ht="17.25" thickBot="1" x14ac:dyDescent="0.35">
      <c r="A759" s="48"/>
      <c r="B759" s="49"/>
      <c r="C759" s="50"/>
      <c r="D759" s="51"/>
      <c r="E759" s="51"/>
      <c r="F759" s="52"/>
      <c r="G759" s="53"/>
      <c r="H759" s="54"/>
    </row>
    <row r="760" spans="1:8" ht="17.25" thickBot="1" x14ac:dyDescent="0.35">
      <c r="A760" s="12"/>
      <c r="B760" s="12"/>
      <c r="C760" s="12"/>
      <c r="D760" s="12"/>
      <c r="E760" s="12"/>
      <c r="F760" s="12"/>
      <c r="G760" s="55" t="s">
        <v>15</v>
      </c>
      <c r="H760" s="56">
        <f>SUM(G753:G759)</f>
        <v>6734.2226250000012</v>
      </c>
    </row>
    <row r="761" spans="1:8" ht="17.25" thickBot="1" x14ac:dyDescent="0.35">
      <c r="A761" s="14" t="s">
        <v>16</v>
      </c>
      <c r="B761" s="14"/>
      <c r="C761" s="12"/>
      <c r="D761" s="12"/>
      <c r="E761" s="12"/>
      <c r="F761" s="12"/>
      <c r="G761" s="12"/>
      <c r="H761" s="13"/>
    </row>
    <row r="762" spans="1:8" ht="16.5" x14ac:dyDescent="0.3">
      <c r="A762" s="57" t="s">
        <v>7</v>
      </c>
      <c r="B762" s="58"/>
      <c r="C762" s="59"/>
      <c r="D762" s="26" t="s">
        <v>8</v>
      </c>
      <c r="E762" s="26" t="s">
        <v>17</v>
      </c>
      <c r="F762" s="26" t="s">
        <v>10</v>
      </c>
      <c r="G762" s="60" t="s">
        <v>11</v>
      </c>
      <c r="H762" s="29"/>
    </row>
    <row r="763" spans="1:8" ht="16.5" x14ac:dyDescent="0.3">
      <c r="A763" s="160" t="s">
        <v>192</v>
      </c>
      <c r="B763" s="161"/>
      <c r="C763" s="162"/>
      <c r="D763" s="64" t="s">
        <v>46</v>
      </c>
      <c r="E763" s="80">
        <f>'[1]APUS BASICOS'!H148</f>
        <v>705567</v>
      </c>
      <c r="F763" s="41">
        <f>0.6*0.1</f>
        <v>0.06</v>
      </c>
      <c r="G763" s="67">
        <f>E763*F763</f>
        <v>42334.02</v>
      </c>
      <c r="H763" s="37"/>
    </row>
    <row r="764" spans="1:8" ht="16.5" x14ac:dyDescent="0.3">
      <c r="A764" s="61" t="s">
        <v>193</v>
      </c>
      <c r="B764" s="62"/>
      <c r="C764" s="63"/>
      <c r="D764" s="64" t="s">
        <v>94</v>
      </c>
      <c r="E764" s="80">
        <f>'[1]APUS BASICOS'!H415</f>
        <v>10819</v>
      </c>
      <c r="F764" s="115">
        <v>5.5</v>
      </c>
      <c r="G764" s="67">
        <f>E764*F764</f>
        <v>59504.5</v>
      </c>
      <c r="H764" s="37"/>
    </row>
    <row r="765" spans="1:8" ht="16.5" x14ac:dyDescent="0.3">
      <c r="A765" s="240" t="str">
        <f>[1]recursos!B195</f>
        <v>BANCA EN CONCRETO 21 MPA, 0,50M DE ANCHO PARA SENTADERO MONOCONCHA EN POLIPROPILENO, E=0,10M, RECUBIERTA EN PINTURA BLANCA</v>
      </c>
      <c r="B765" s="241"/>
      <c r="C765" s="242"/>
      <c r="D765" s="218" t="s">
        <v>18</v>
      </c>
      <c r="E765" s="80">
        <f>[1]recursos!E195</f>
        <v>284788.5</v>
      </c>
      <c r="F765" s="116">
        <v>0.3</v>
      </c>
      <c r="G765" s="67">
        <f>E765*F765</f>
        <v>85436.55</v>
      </c>
      <c r="H765" s="37"/>
    </row>
    <row r="766" spans="1:8" ht="12.75" customHeight="1" x14ac:dyDescent="0.3">
      <c r="A766" s="243"/>
      <c r="B766" s="244"/>
      <c r="C766" s="245"/>
      <c r="D766" s="246"/>
      <c r="E766" s="247"/>
      <c r="F766" s="116"/>
      <c r="G766" s="67"/>
      <c r="H766" s="37"/>
    </row>
    <row r="767" spans="1:8" ht="16.5" x14ac:dyDescent="0.3">
      <c r="A767" s="61" t="s">
        <v>20</v>
      </c>
      <c r="B767" s="62"/>
      <c r="C767" s="63"/>
      <c r="D767" s="69"/>
      <c r="E767" s="42"/>
      <c r="F767" s="47"/>
      <c r="G767" s="75">
        <f>SUM(G763:G764)*0.05</f>
        <v>5091.9259999999995</v>
      </c>
      <c r="H767" s="37"/>
    </row>
    <row r="768" spans="1:8" ht="17.25" thickBot="1" x14ac:dyDescent="0.35">
      <c r="A768" s="76"/>
      <c r="B768" s="77"/>
      <c r="C768" s="78"/>
      <c r="D768" s="51"/>
      <c r="E768" s="51"/>
      <c r="F768" s="52"/>
      <c r="G768" s="79"/>
      <c r="H768" s="54"/>
    </row>
    <row r="769" spans="1:8" ht="17.25" thickBot="1" x14ac:dyDescent="0.35">
      <c r="A769" s="12"/>
      <c r="B769" s="12"/>
      <c r="C769" s="12"/>
      <c r="D769" s="12"/>
      <c r="E769" s="12"/>
      <c r="F769" s="12"/>
      <c r="G769" s="55" t="s">
        <v>15</v>
      </c>
      <c r="H769" s="56">
        <f>SUM(G763:G768)</f>
        <v>192366.99600000001</v>
      </c>
    </row>
    <row r="770" spans="1:8" ht="17.25" thickBot="1" x14ac:dyDescent="0.35">
      <c r="A770" s="14" t="s">
        <v>21</v>
      </c>
      <c r="B770" s="14"/>
      <c r="C770" s="12"/>
      <c r="D770" s="12"/>
      <c r="E770" s="12"/>
      <c r="F770" s="12"/>
      <c r="G770" s="12"/>
      <c r="H770" s="13"/>
    </row>
    <row r="771" spans="1:8" ht="16.5" x14ac:dyDescent="0.3">
      <c r="A771" s="23" t="s">
        <v>22</v>
      </c>
      <c r="B771" s="25"/>
      <c r="C771" s="26" t="s">
        <v>23</v>
      </c>
      <c r="D771" s="26" t="s">
        <v>24</v>
      </c>
      <c r="E771" s="26" t="s">
        <v>25</v>
      </c>
      <c r="F771" s="26" t="s">
        <v>26</v>
      </c>
      <c r="G771" s="28" t="s">
        <v>11</v>
      </c>
      <c r="H771" s="29"/>
    </row>
    <row r="772" spans="1:8" ht="16.5" x14ac:dyDescent="0.3">
      <c r="A772" s="61"/>
      <c r="B772" s="63"/>
      <c r="C772" s="80"/>
      <c r="D772" s="81"/>
      <c r="E772" s="81"/>
      <c r="F772" s="82"/>
      <c r="G772" s="65"/>
      <c r="H772" s="37"/>
    </row>
    <row r="773" spans="1:8" ht="16.5" x14ac:dyDescent="0.3">
      <c r="A773" s="61"/>
      <c r="B773" s="63"/>
      <c r="C773" s="80"/>
      <c r="D773" s="81"/>
      <c r="E773" s="81"/>
      <c r="F773" s="117"/>
      <c r="G773" s="41"/>
      <c r="H773" s="37"/>
    </row>
    <row r="774" spans="1:8" ht="16.5" x14ac:dyDescent="0.3">
      <c r="A774" s="61"/>
      <c r="B774" s="63"/>
      <c r="C774" s="80"/>
      <c r="D774" s="81"/>
      <c r="E774" s="81"/>
      <c r="F774" s="80"/>
      <c r="G774" s="41"/>
      <c r="H774" s="37"/>
    </row>
    <row r="775" spans="1:8" ht="16.5" x14ac:dyDescent="0.3">
      <c r="A775" s="61"/>
      <c r="B775" s="63"/>
      <c r="C775" s="83"/>
      <c r="D775" s="64"/>
      <c r="E775" s="84"/>
      <c r="F775" s="41"/>
      <c r="G775" s="41"/>
      <c r="H775" s="37"/>
    </row>
    <row r="776" spans="1:8" ht="17.25" thickBot="1" x14ac:dyDescent="0.35">
      <c r="A776" s="48"/>
      <c r="B776" s="50"/>
      <c r="C776" s="50"/>
      <c r="D776" s="50"/>
      <c r="E776" s="50"/>
      <c r="F776" s="50"/>
      <c r="G776" s="85"/>
      <c r="H776" s="37"/>
    </row>
    <row r="777" spans="1:8" ht="17.25" thickBot="1" x14ac:dyDescent="0.35">
      <c r="A777" s="12"/>
      <c r="B777" s="12"/>
      <c r="C777" s="12"/>
      <c r="D777" s="12"/>
      <c r="E777" s="12"/>
      <c r="F777" s="12"/>
      <c r="G777" s="55" t="s">
        <v>15</v>
      </c>
      <c r="H777" s="56">
        <f>SUM(G772:G776)</f>
        <v>0</v>
      </c>
    </row>
    <row r="778" spans="1:8" ht="17.25" thickBot="1" x14ac:dyDescent="0.35">
      <c r="A778" s="14" t="s">
        <v>27</v>
      </c>
      <c r="B778" s="14"/>
      <c r="C778" s="12"/>
      <c r="D778" s="12"/>
      <c r="E778" s="12"/>
      <c r="F778" s="12"/>
      <c r="G778" s="12"/>
      <c r="H778" s="13"/>
    </row>
    <row r="779" spans="1:8" ht="16.5" x14ac:dyDescent="0.3">
      <c r="A779" s="86" t="s">
        <v>28</v>
      </c>
      <c r="B779" s="26"/>
      <c r="C779" s="26" t="s">
        <v>53</v>
      </c>
      <c r="D779" s="26" t="s">
        <v>30</v>
      </c>
      <c r="E779" s="27" t="s">
        <v>39</v>
      </c>
      <c r="F779" s="87" t="s">
        <v>37</v>
      </c>
      <c r="G779" s="60" t="s">
        <v>11</v>
      </c>
      <c r="H779" s="29"/>
    </row>
    <row r="780" spans="1:8" ht="16.5" x14ac:dyDescent="0.3">
      <c r="A780" s="61" t="str">
        <f>'[1]MANO DE OBRA'!C16</f>
        <v>CUADRILLA DE CONSTRUCCIÓN 1X1</v>
      </c>
      <c r="B780" s="63"/>
      <c r="C780" s="88">
        <f>'[1]MANO DE OBRA'!I16</f>
        <v>71175</v>
      </c>
      <c r="D780" s="89">
        <v>0.89229999999999998</v>
      </c>
      <c r="E780" s="65">
        <f>(100%+D780)*C780</f>
        <v>134684.45250000001</v>
      </c>
      <c r="F780" s="80">
        <v>2</v>
      </c>
      <c r="G780" s="36">
        <f>E780/F780</f>
        <v>67342.226250000007</v>
      </c>
      <c r="H780" s="37"/>
    </row>
    <row r="781" spans="1:8" ht="16.5" x14ac:dyDescent="0.3">
      <c r="A781" s="61"/>
      <c r="B781" s="63"/>
      <c r="C781" s="114"/>
      <c r="D781" s="64"/>
      <c r="E781" s="114"/>
      <c r="F781" s="41"/>
      <c r="G781" s="75"/>
      <c r="H781" s="37"/>
    </row>
    <row r="782" spans="1:8" ht="16.5" x14ac:dyDescent="0.3">
      <c r="A782" s="61"/>
      <c r="B782" s="63"/>
      <c r="C782" s="114"/>
      <c r="D782" s="64"/>
      <c r="E782" s="114"/>
      <c r="F782" s="41"/>
      <c r="G782" s="75"/>
      <c r="H782" s="37"/>
    </row>
    <row r="783" spans="1:8" ht="17.25" thickBot="1" x14ac:dyDescent="0.35">
      <c r="A783" s="76"/>
      <c r="B783" s="78"/>
      <c r="C783" s="78"/>
      <c r="D783" s="78"/>
      <c r="E783" s="78"/>
      <c r="F783" s="78"/>
      <c r="G783" s="77"/>
      <c r="H783" s="54"/>
    </row>
    <row r="784" spans="1:8" ht="17.25" thickBot="1" x14ac:dyDescent="0.35">
      <c r="A784" s="12"/>
      <c r="B784" s="12"/>
      <c r="C784" s="12"/>
      <c r="D784" s="12"/>
      <c r="E784" s="12"/>
      <c r="F784" s="12"/>
      <c r="G784" s="55" t="s">
        <v>15</v>
      </c>
      <c r="H784" s="56">
        <f>SUM(G780:G783)</f>
        <v>67342.226250000007</v>
      </c>
    </row>
    <row r="785" spans="1:8" ht="17.25" thickBot="1" x14ac:dyDescent="0.35">
      <c r="A785" s="12"/>
      <c r="B785" s="12"/>
      <c r="C785" s="12"/>
      <c r="D785" s="12"/>
      <c r="E785" s="12"/>
      <c r="F785" s="12"/>
      <c r="G785" s="91"/>
      <c r="H785" s="13"/>
    </row>
    <row r="786" spans="1:8" ht="17.25" thickBot="1" x14ac:dyDescent="0.35">
      <c r="A786" s="12"/>
      <c r="B786" s="12"/>
      <c r="C786" s="12"/>
      <c r="D786" s="12"/>
      <c r="E786" s="92" t="s">
        <v>31</v>
      </c>
      <c r="F786" s="93"/>
      <c r="G786" s="93"/>
      <c r="H786" s="106">
        <f>ROUND((H760+H769+H777+H784),0)</f>
        <v>266443</v>
      </c>
    </row>
    <row r="787" spans="1:8" ht="16.5" x14ac:dyDescent="0.3">
      <c r="A787" s="12"/>
      <c r="B787" s="12"/>
      <c r="C787" s="12"/>
      <c r="D787" s="12"/>
      <c r="E787" s="92"/>
      <c r="F787" s="93"/>
      <c r="G787" s="93"/>
      <c r="H787" s="95"/>
    </row>
    <row r="788" spans="1:8" ht="16.5" x14ac:dyDescent="0.3">
      <c r="A788" s="15"/>
      <c r="B788" s="12"/>
      <c r="C788" s="12"/>
      <c r="D788" s="12"/>
      <c r="E788" s="92"/>
      <c r="F788" s="93"/>
      <c r="G788" s="93"/>
      <c r="H788" s="95"/>
    </row>
    <row r="789" spans="1:8" ht="16.5" x14ac:dyDescent="0.3">
      <c r="A789" s="15"/>
      <c r="B789" s="12"/>
      <c r="C789" s="12"/>
      <c r="D789" s="12"/>
      <c r="E789" s="92"/>
      <c r="F789" s="93"/>
      <c r="G789" s="93"/>
      <c r="H789" s="95"/>
    </row>
    <row r="790" spans="1:8" ht="16.5" x14ac:dyDescent="0.3">
      <c r="A790" s="15"/>
      <c r="B790" s="12"/>
      <c r="C790" s="12"/>
      <c r="D790" s="12"/>
      <c r="E790" s="92"/>
      <c r="F790" s="93"/>
      <c r="G790" s="93"/>
      <c r="H790" s="95"/>
    </row>
    <row r="791" spans="1:8" ht="17.25" thickBot="1" x14ac:dyDescent="0.35">
      <c r="A791" s="15"/>
      <c r="B791" s="12"/>
      <c r="C791" s="12"/>
      <c r="D791" s="12"/>
      <c r="E791" s="92"/>
      <c r="F791" s="93"/>
      <c r="G791" s="93"/>
      <c r="H791" s="95"/>
    </row>
    <row r="792" spans="1:8" x14ac:dyDescent="0.2">
      <c r="A792" s="5" t="s">
        <v>1</v>
      </c>
      <c r="B792" s="6"/>
      <c r="C792" s="6"/>
      <c r="D792" s="6"/>
      <c r="E792" s="6"/>
      <c r="F792" s="6"/>
      <c r="G792" s="6"/>
      <c r="H792" s="7"/>
    </row>
    <row r="793" spans="1:8" ht="15" thickBot="1" x14ac:dyDescent="0.25">
      <c r="A793" s="8"/>
      <c r="B793" s="9"/>
      <c r="C793" s="9"/>
      <c r="D793" s="9"/>
      <c r="E793" s="9"/>
      <c r="F793" s="9"/>
      <c r="G793" s="9"/>
      <c r="H793" s="10"/>
    </row>
    <row r="794" spans="1:8" ht="16.5" x14ac:dyDescent="0.3">
      <c r="A794" s="11"/>
      <c r="B794" s="12"/>
      <c r="C794" s="12"/>
      <c r="D794" s="12"/>
      <c r="E794" s="12"/>
      <c r="F794" s="12"/>
      <c r="G794" s="12"/>
      <c r="H794" s="13"/>
    </row>
    <row r="795" spans="1:8" ht="16.5" x14ac:dyDescent="0.3">
      <c r="A795" s="11"/>
      <c r="B795" s="14"/>
      <c r="C795" s="12"/>
      <c r="D795" s="15"/>
      <c r="E795" s="14"/>
      <c r="F795" s="15"/>
      <c r="G795" s="14"/>
      <c r="H795" s="13"/>
    </row>
    <row r="796" spans="1:8" ht="15.75" customHeight="1" x14ac:dyDescent="0.2">
      <c r="A796" s="16" t="s">
        <v>2</v>
      </c>
      <c r="B796" s="107" t="str">
        <f>+'[1]PRESUPUESTO OFICIAL (Entidad)'!G102</f>
        <v>Suministro e instalacion de grama en cesped artificial tipo paisajismo de 25mm</v>
      </c>
      <c r="C796" s="107"/>
      <c r="D796" s="107"/>
      <c r="E796" s="107"/>
      <c r="F796" s="107"/>
      <c r="G796" s="19" t="s">
        <v>3</v>
      </c>
      <c r="H796" s="20" t="s">
        <v>194</v>
      </c>
    </row>
    <row r="797" spans="1:8" ht="21.75" customHeight="1" x14ac:dyDescent="0.3">
      <c r="A797" s="11"/>
      <c r="B797" s="107"/>
      <c r="C797" s="107"/>
      <c r="D797" s="107"/>
      <c r="E797" s="107"/>
      <c r="F797" s="107"/>
      <c r="G797" s="19" t="s">
        <v>4</v>
      </c>
      <c r="H797" s="20" t="s">
        <v>5</v>
      </c>
    </row>
    <row r="798" spans="1:8" ht="16.5" x14ac:dyDescent="0.3">
      <c r="A798" s="11"/>
      <c r="B798" s="120"/>
      <c r="C798" s="120"/>
      <c r="D798" s="120"/>
      <c r="E798" s="120"/>
      <c r="F798" s="120"/>
      <c r="G798" s="14"/>
      <c r="H798" s="22"/>
    </row>
    <row r="799" spans="1:8" ht="16.5" x14ac:dyDescent="0.3">
      <c r="A799" s="14"/>
      <c r="B799" s="14"/>
      <c r="C799" s="12"/>
      <c r="D799" s="14"/>
      <c r="E799" s="14"/>
      <c r="F799" s="14"/>
      <c r="G799" s="14"/>
      <c r="H799" s="13"/>
    </row>
    <row r="800" spans="1:8" ht="17.25" thickBot="1" x14ac:dyDescent="0.35">
      <c r="A800" s="14" t="s">
        <v>6</v>
      </c>
      <c r="B800" s="14"/>
      <c r="C800" s="12"/>
      <c r="D800" s="12"/>
      <c r="E800" s="12"/>
      <c r="F800" s="12"/>
      <c r="G800" s="12"/>
      <c r="H800" s="13"/>
    </row>
    <row r="801" spans="1:8" ht="16.5" x14ac:dyDescent="0.3">
      <c r="A801" s="23" t="s">
        <v>7</v>
      </c>
      <c r="B801" s="24"/>
      <c r="C801" s="25"/>
      <c r="D801" s="26" t="s">
        <v>36</v>
      </c>
      <c r="E801" s="27" t="s">
        <v>9</v>
      </c>
      <c r="F801" s="26" t="s">
        <v>37</v>
      </c>
      <c r="G801" s="28" t="s">
        <v>11</v>
      </c>
      <c r="H801" s="29"/>
    </row>
    <row r="802" spans="1:8" ht="16.5" x14ac:dyDescent="0.3">
      <c r="A802" s="30"/>
      <c r="B802" s="31"/>
      <c r="C802" s="32"/>
      <c r="D802" s="33"/>
      <c r="E802" s="34"/>
      <c r="F802" s="80"/>
      <c r="G802" s="36"/>
      <c r="H802" s="37"/>
    </row>
    <row r="803" spans="1:8" ht="16.5" x14ac:dyDescent="0.3">
      <c r="A803" s="38"/>
      <c r="B803" s="39"/>
      <c r="C803" s="40"/>
      <c r="D803" s="33"/>
      <c r="E803" s="34"/>
      <c r="F803" s="41"/>
      <c r="G803" s="36"/>
      <c r="H803" s="37"/>
    </row>
    <row r="804" spans="1:8" ht="16.5" x14ac:dyDescent="0.3">
      <c r="A804" s="113"/>
      <c r="B804" s="39"/>
      <c r="C804" s="40"/>
      <c r="D804" s="42"/>
      <c r="E804" s="42"/>
      <c r="F804" s="41"/>
      <c r="G804" s="43"/>
      <c r="H804" s="37"/>
    </row>
    <row r="805" spans="1:8" ht="16.5" x14ac:dyDescent="0.3">
      <c r="A805" s="113"/>
      <c r="B805" s="39"/>
      <c r="C805" s="40"/>
      <c r="D805" s="42"/>
      <c r="E805" s="42"/>
      <c r="F805" s="41"/>
      <c r="G805" s="43"/>
      <c r="H805" s="37"/>
    </row>
    <row r="806" spans="1:8" ht="16.5" x14ac:dyDescent="0.3">
      <c r="A806" s="113"/>
      <c r="B806" s="39"/>
      <c r="C806" s="40"/>
      <c r="D806" s="42"/>
      <c r="E806" s="42"/>
      <c r="F806" s="41"/>
      <c r="G806" s="43"/>
      <c r="H806" s="37"/>
    </row>
    <row r="807" spans="1:8" ht="16.5" x14ac:dyDescent="0.3">
      <c r="A807" s="44" t="s">
        <v>14</v>
      </c>
      <c r="B807" s="45"/>
      <c r="C807" s="46"/>
      <c r="D807" s="42"/>
      <c r="E807" s="42"/>
      <c r="F807" s="47"/>
      <c r="G807" s="43"/>
      <c r="H807" s="37"/>
    </row>
    <row r="808" spans="1:8" ht="17.25" thickBot="1" x14ac:dyDescent="0.35">
      <c r="A808" s="48"/>
      <c r="B808" s="49"/>
      <c r="C808" s="50"/>
      <c r="D808" s="51"/>
      <c r="E808" s="51"/>
      <c r="F808" s="52"/>
      <c r="G808" s="53"/>
      <c r="H808" s="54"/>
    </row>
    <row r="809" spans="1:8" ht="17.25" thickBot="1" x14ac:dyDescent="0.35">
      <c r="A809" s="12"/>
      <c r="B809" s="12"/>
      <c r="C809" s="12"/>
      <c r="D809" s="12"/>
      <c r="E809" s="12"/>
      <c r="F809" s="12"/>
      <c r="G809" s="55" t="s">
        <v>15</v>
      </c>
      <c r="H809" s="56">
        <f>SUM(G802:G808)</f>
        <v>0</v>
      </c>
    </row>
    <row r="810" spans="1:8" ht="17.25" thickBot="1" x14ac:dyDescent="0.35">
      <c r="A810" s="14" t="s">
        <v>16</v>
      </c>
      <c r="B810" s="14"/>
      <c r="C810" s="12"/>
      <c r="D810" s="12"/>
      <c r="E810" s="12"/>
      <c r="F810" s="12"/>
      <c r="G810" s="12"/>
      <c r="H810" s="13"/>
    </row>
    <row r="811" spans="1:8" ht="16.5" x14ac:dyDescent="0.3">
      <c r="A811" s="57" t="s">
        <v>7</v>
      </c>
      <c r="B811" s="58"/>
      <c r="C811" s="59"/>
      <c r="D811" s="26" t="s">
        <v>8</v>
      </c>
      <c r="E811" s="26" t="s">
        <v>17</v>
      </c>
      <c r="F811" s="26" t="s">
        <v>10</v>
      </c>
      <c r="G811" s="60" t="s">
        <v>11</v>
      </c>
      <c r="H811" s="29"/>
    </row>
    <row r="812" spans="1:8" ht="16.5" x14ac:dyDescent="0.3">
      <c r="A812" s="248" t="str">
        <f>[1]recursos!B171</f>
        <v>grama en cesped artificial tipo paisajismo de 25mm, color verde natural, compone pegantes adhesivos y todo lo necesario para su correcta instalacion.</v>
      </c>
      <c r="B812" s="249"/>
      <c r="C812" s="250"/>
      <c r="D812" s="64" t="s">
        <v>51</v>
      </c>
      <c r="E812" s="80">
        <f>[1]recursos!E171</f>
        <v>284111</v>
      </c>
      <c r="F812" s="41">
        <v>1.1000000000000001</v>
      </c>
      <c r="G812" s="67">
        <f>E812*F812</f>
        <v>312522.10000000003</v>
      </c>
      <c r="H812" s="37"/>
    </row>
    <row r="813" spans="1:8" ht="16.5" x14ac:dyDescent="0.3">
      <c r="A813" s="251"/>
      <c r="B813" s="252"/>
      <c r="C813" s="253"/>
      <c r="D813" s="42"/>
      <c r="E813" s="115"/>
      <c r="F813" s="115"/>
      <c r="G813" s="75"/>
      <c r="H813" s="37"/>
    </row>
    <row r="814" spans="1:8" ht="16.5" x14ac:dyDescent="0.3">
      <c r="A814" s="254"/>
      <c r="B814" s="255"/>
      <c r="C814" s="256"/>
      <c r="D814" s="71"/>
      <c r="E814" s="72"/>
      <c r="F814" s="116"/>
      <c r="G814" s="74"/>
      <c r="H814" s="37"/>
    </row>
    <row r="815" spans="1:8" ht="16.5" x14ac:dyDescent="0.3">
      <c r="A815" s="61"/>
      <c r="B815" s="62"/>
      <c r="C815" s="63"/>
      <c r="D815" s="71"/>
      <c r="E815" s="72"/>
      <c r="F815" s="116"/>
      <c r="G815" s="74"/>
      <c r="H815" s="37"/>
    </row>
    <row r="816" spans="1:8" ht="16.5" x14ac:dyDescent="0.3">
      <c r="A816" s="61" t="s">
        <v>20</v>
      </c>
      <c r="B816" s="62"/>
      <c r="C816" s="63"/>
      <c r="D816" s="42"/>
      <c r="E816" s="42"/>
      <c r="F816" s="47">
        <v>0.05</v>
      </c>
      <c r="G816" s="75"/>
      <c r="H816" s="37"/>
    </row>
    <row r="817" spans="1:8" ht="17.25" thickBot="1" x14ac:dyDescent="0.35">
      <c r="A817" s="76"/>
      <c r="B817" s="77"/>
      <c r="C817" s="78"/>
      <c r="D817" s="51"/>
      <c r="E817" s="51"/>
      <c r="F817" s="52"/>
      <c r="G817" s="79"/>
      <c r="H817" s="54"/>
    </row>
    <row r="818" spans="1:8" ht="17.25" thickBot="1" x14ac:dyDescent="0.35">
      <c r="A818" s="12"/>
      <c r="B818" s="12"/>
      <c r="C818" s="12"/>
      <c r="D818" s="12"/>
      <c r="E818" s="12"/>
      <c r="F818" s="12"/>
      <c r="G818" s="55" t="s">
        <v>15</v>
      </c>
      <c r="H818" s="56">
        <f>SUM(G812:G817)</f>
        <v>312522.10000000003</v>
      </c>
    </row>
    <row r="819" spans="1:8" ht="17.25" thickBot="1" x14ac:dyDescent="0.35">
      <c r="A819" s="14" t="s">
        <v>21</v>
      </c>
      <c r="B819" s="14"/>
      <c r="C819" s="12"/>
      <c r="D819" s="12"/>
      <c r="E819" s="12"/>
      <c r="F819" s="12"/>
      <c r="G819" s="12"/>
      <c r="H819" s="13"/>
    </row>
    <row r="820" spans="1:8" ht="16.5" x14ac:dyDescent="0.3">
      <c r="A820" s="23" t="s">
        <v>22</v>
      </c>
      <c r="B820" s="25"/>
      <c r="C820" s="26" t="s">
        <v>23</v>
      </c>
      <c r="D820" s="26" t="s">
        <v>24</v>
      </c>
      <c r="E820" s="26" t="s">
        <v>25</v>
      </c>
      <c r="F820" s="26" t="s">
        <v>26</v>
      </c>
      <c r="G820" s="28" t="s">
        <v>11</v>
      </c>
      <c r="H820" s="29"/>
    </row>
    <row r="821" spans="1:8" ht="16.5" x14ac:dyDescent="0.3">
      <c r="A821" s="61"/>
      <c r="B821" s="63"/>
      <c r="C821" s="80"/>
      <c r="D821" s="81"/>
      <c r="E821" s="81"/>
      <c r="F821" s="82"/>
      <c r="G821" s="65"/>
      <c r="H821" s="37"/>
    </row>
    <row r="822" spans="1:8" ht="16.5" x14ac:dyDescent="0.3">
      <c r="A822" s="61"/>
      <c r="B822" s="63"/>
      <c r="C822" s="80"/>
      <c r="D822" s="81"/>
      <c r="E822" s="81"/>
      <c r="F822" s="117"/>
      <c r="G822" s="41"/>
      <c r="H822" s="37"/>
    </row>
    <row r="823" spans="1:8" ht="16.5" x14ac:dyDescent="0.3">
      <c r="A823" s="61"/>
      <c r="B823" s="63"/>
      <c r="C823" s="80"/>
      <c r="D823" s="81"/>
      <c r="E823" s="81"/>
      <c r="F823" s="80"/>
      <c r="G823" s="41"/>
      <c r="H823" s="37"/>
    </row>
    <row r="824" spans="1:8" ht="16.5" x14ac:dyDescent="0.3">
      <c r="A824" s="61"/>
      <c r="B824" s="63"/>
      <c r="C824" s="83"/>
      <c r="D824" s="64"/>
      <c r="E824" s="84"/>
      <c r="F824" s="41"/>
      <c r="G824" s="41"/>
      <c r="H824" s="37"/>
    </row>
    <row r="825" spans="1:8" ht="17.25" thickBot="1" x14ac:dyDescent="0.35">
      <c r="A825" s="48"/>
      <c r="B825" s="50"/>
      <c r="C825" s="50"/>
      <c r="D825" s="50"/>
      <c r="E825" s="50"/>
      <c r="F825" s="50"/>
      <c r="G825" s="85"/>
      <c r="H825" s="37"/>
    </row>
    <row r="826" spans="1:8" ht="17.25" thickBot="1" x14ac:dyDescent="0.35">
      <c r="A826" s="12"/>
      <c r="B826" s="12"/>
      <c r="C826" s="12"/>
      <c r="D826" s="12"/>
      <c r="E826" s="12"/>
      <c r="F826" s="12"/>
      <c r="G826" s="55" t="s">
        <v>15</v>
      </c>
      <c r="H826" s="56">
        <f>SUM(G821:G825)</f>
        <v>0</v>
      </c>
    </row>
    <row r="827" spans="1:8" ht="17.25" thickBot="1" x14ac:dyDescent="0.35">
      <c r="A827" s="14" t="s">
        <v>27</v>
      </c>
      <c r="B827" s="14"/>
      <c r="C827" s="12"/>
      <c r="D827" s="12"/>
      <c r="E827" s="12"/>
      <c r="F827" s="12"/>
      <c r="G827" s="12"/>
      <c r="H827" s="13"/>
    </row>
    <row r="828" spans="1:8" ht="16.5" x14ac:dyDescent="0.3">
      <c r="A828" s="86" t="s">
        <v>28</v>
      </c>
      <c r="B828" s="26"/>
      <c r="C828" s="26" t="s">
        <v>53</v>
      </c>
      <c r="D828" s="26" t="s">
        <v>30</v>
      </c>
      <c r="E828" s="27" t="s">
        <v>39</v>
      </c>
      <c r="F828" s="87" t="s">
        <v>37</v>
      </c>
      <c r="G828" s="60" t="s">
        <v>11</v>
      </c>
      <c r="H828" s="29"/>
    </row>
    <row r="829" spans="1:8" ht="16.5" x14ac:dyDescent="0.3">
      <c r="A829" s="61" t="str">
        <f>'[1]MANO DE OBRA'!C16</f>
        <v>CUADRILLA DE CONSTRUCCIÓN 1X1</v>
      </c>
      <c r="B829" s="63"/>
      <c r="C829" s="88">
        <f>'[1]MANO DE OBRA'!I16</f>
        <v>71175</v>
      </c>
      <c r="D829" s="89">
        <v>0.89229999999999998</v>
      </c>
      <c r="E829" s="65">
        <f>(100%+D829)*C829</f>
        <v>134684.45250000001</v>
      </c>
      <c r="F829" s="80">
        <v>4</v>
      </c>
      <c r="G829" s="36">
        <f>E829/F829</f>
        <v>33671.113125000003</v>
      </c>
      <c r="H829" s="37"/>
    </row>
    <row r="830" spans="1:8" ht="16.5" x14ac:dyDescent="0.3">
      <c r="A830" s="61"/>
      <c r="B830" s="63"/>
      <c r="C830" s="105"/>
      <c r="D830" s="89"/>
      <c r="E830" s="65"/>
      <c r="F830" s="41"/>
      <c r="G830" s="36"/>
      <c r="H830" s="37"/>
    </row>
    <row r="831" spans="1:8" ht="16.5" x14ac:dyDescent="0.3">
      <c r="A831" s="61"/>
      <c r="B831" s="63"/>
      <c r="C831" s="114"/>
      <c r="D831" s="64"/>
      <c r="E831" s="114"/>
      <c r="F831" s="41"/>
      <c r="G831" s="75"/>
      <c r="H831" s="37"/>
    </row>
    <row r="832" spans="1:8" ht="17.25" thickBot="1" x14ac:dyDescent="0.35">
      <c r="A832" s="76"/>
      <c r="B832" s="78"/>
      <c r="C832" s="78"/>
      <c r="D832" s="78"/>
      <c r="E832" s="78"/>
      <c r="F832" s="78"/>
      <c r="G832" s="77"/>
      <c r="H832" s="54"/>
    </row>
    <row r="833" spans="1:8" ht="17.25" thickBot="1" x14ac:dyDescent="0.35">
      <c r="A833" s="12"/>
      <c r="B833" s="12"/>
      <c r="C833" s="12"/>
      <c r="D833" s="12"/>
      <c r="E833" s="12"/>
      <c r="F833" s="12"/>
      <c r="G833" s="55" t="s">
        <v>15</v>
      </c>
      <c r="H833" s="56">
        <f>SUM(G829:G832)</f>
        <v>33671.113125000003</v>
      </c>
    </row>
    <row r="834" spans="1:8" ht="17.25" thickBot="1" x14ac:dyDescent="0.35">
      <c r="A834" s="12"/>
      <c r="B834" s="12"/>
      <c r="C834" s="12"/>
      <c r="D834" s="12"/>
      <c r="E834" s="12"/>
      <c r="F834" s="12"/>
      <c r="G834" s="91"/>
      <c r="H834" s="13"/>
    </row>
    <row r="835" spans="1:8" ht="17.25" thickBot="1" x14ac:dyDescent="0.35">
      <c r="A835" s="12"/>
      <c r="B835" s="12"/>
      <c r="C835" s="12"/>
      <c r="D835" s="12"/>
      <c r="E835" s="92" t="s">
        <v>31</v>
      </c>
      <c r="F835" s="93"/>
      <c r="G835" s="93"/>
      <c r="H835" s="106">
        <f>ROUND((H809+H818+H826+H833),0)</f>
        <v>346193</v>
      </c>
    </row>
    <row r="836" spans="1:8" ht="16.5" x14ac:dyDescent="0.3">
      <c r="A836" s="12"/>
      <c r="B836" s="12"/>
      <c r="C836" s="12"/>
      <c r="D836" s="12"/>
      <c r="E836" s="92"/>
      <c r="F836" s="93"/>
      <c r="G836" s="93"/>
      <c r="H836" s="95"/>
    </row>
    <row r="837" spans="1:8" ht="16.5" x14ac:dyDescent="0.3">
      <c r="A837" s="12"/>
      <c r="B837" s="12"/>
      <c r="C837" s="12"/>
      <c r="D837" s="12"/>
      <c r="E837" s="92"/>
      <c r="F837" s="93"/>
      <c r="G837" s="93"/>
      <c r="H837" s="95"/>
    </row>
    <row r="838" spans="1:8" ht="16.5" x14ac:dyDescent="0.3">
      <c r="A838" s="12"/>
      <c r="B838" s="12"/>
      <c r="C838" s="12"/>
      <c r="D838" s="12"/>
      <c r="E838" s="92"/>
      <c r="F838" s="93"/>
      <c r="G838" s="93"/>
      <c r="H838" s="95"/>
    </row>
    <row r="839" spans="1:8" ht="16.5" x14ac:dyDescent="0.3">
      <c r="A839" s="12"/>
      <c r="B839" s="12"/>
      <c r="C839" s="12"/>
      <c r="D839" s="12"/>
      <c r="E839" s="92"/>
      <c r="F839" s="93"/>
      <c r="G839" s="93"/>
      <c r="H839" s="95"/>
    </row>
    <row r="840" spans="1:8" ht="17.25" thickBot="1" x14ac:dyDescent="0.35">
      <c r="A840" s="12"/>
      <c r="B840" s="12"/>
      <c r="C840" s="12"/>
      <c r="D840" s="12"/>
      <c r="E840" s="92"/>
      <c r="F840" s="93"/>
      <c r="G840" s="93"/>
      <c r="H840" s="95"/>
    </row>
    <row r="841" spans="1:8" x14ac:dyDescent="0.2">
      <c r="A841" s="5" t="s">
        <v>1</v>
      </c>
      <c r="B841" s="6"/>
      <c r="C841" s="6"/>
      <c r="D841" s="6"/>
      <c r="E841" s="6"/>
      <c r="F841" s="6"/>
      <c r="G841" s="6"/>
      <c r="H841" s="7"/>
    </row>
    <row r="842" spans="1:8" ht="15" thickBot="1" x14ac:dyDescent="0.25">
      <c r="A842" s="8"/>
      <c r="B842" s="9"/>
      <c r="C842" s="9"/>
      <c r="D842" s="9"/>
      <c r="E842" s="9"/>
      <c r="F842" s="9"/>
      <c r="G842" s="9"/>
      <c r="H842" s="10"/>
    </row>
    <row r="843" spans="1:8" ht="16.5" x14ac:dyDescent="0.3">
      <c r="A843" s="15"/>
      <c r="B843" s="12"/>
      <c r="C843" s="12"/>
      <c r="D843" s="12"/>
      <c r="E843" s="92"/>
      <c r="F843" s="93"/>
      <c r="G843" s="93"/>
      <c r="H843" s="95"/>
    </row>
    <row r="844" spans="1:8" ht="16.5" x14ac:dyDescent="0.3">
      <c r="A844" s="11"/>
      <c r="B844" s="14"/>
      <c r="C844" s="12"/>
      <c r="D844" s="15"/>
      <c r="E844" s="14"/>
      <c r="F844" s="15"/>
      <c r="G844" s="14"/>
      <c r="H844" s="13"/>
    </row>
    <row r="845" spans="1:8" ht="15.75" x14ac:dyDescent="0.2">
      <c r="A845" s="16" t="s">
        <v>2</v>
      </c>
      <c r="B845" s="107" t="str">
        <f>'[1]PRESUPUESTO OFICIAL (Entidad)'!G103</f>
        <v>Suministro e instalacion de modulos individuales para camerinos elaborada en melamina RH de 15mm</v>
      </c>
      <c r="C845" s="108"/>
      <c r="D845" s="108"/>
      <c r="E845" s="108"/>
      <c r="F845" s="108"/>
      <c r="G845" s="19" t="s">
        <v>3</v>
      </c>
      <c r="H845" s="20" t="s">
        <v>195</v>
      </c>
    </row>
    <row r="846" spans="1:8" ht="16.5" x14ac:dyDescent="0.3">
      <c r="A846" s="11"/>
      <c r="B846" s="108"/>
      <c r="C846" s="108"/>
      <c r="D846" s="108"/>
      <c r="E846" s="108"/>
      <c r="F846" s="108"/>
      <c r="G846" s="19" t="s">
        <v>4</v>
      </c>
      <c r="H846" s="20" t="s">
        <v>18</v>
      </c>
    </row>
    <row r="847" spans="1:8" ht="16.5" x14ac:dyDescent="0.3">
      <c r="A847" s="11"/>
      <c r="B847" s="120"/>
      <c r="C847" s="120"/>
      <c r="D847" s="120"/>
      <c r="E847" s="120"/>
      <c r="F847" s="120"/>
      <c r="G847" s="14"/>
      <c r="H847" s="22"/>
    </row>
    <row r="848" spans="1:8" ht="16.5" x14ac:dyDescent="0.3">
      <c r="A848" s="14"/>
      <c r="B848" s="14"/>
      <c r="C848" s="12"/>
      <c r="D848" s="14"/>
      <c r="E848" s="14"/>
      <c r="F848" s="14"/>
      <c r="G848" s="14"/>
      <c r="H848" s="13"/>
    </row>
    <row r="849" spans="1:8" ht="17.25" thickBot="1" x14ac:dyDescent="0.35">
      <c r="A849" s="14" t="s">
        <v>6</v>
      </c>
      <c r="B849" s="14"/>
      <c r="C849" s="12"/>
      <c r="D849" s="12"/>
      <c r="E849" s="12"/>
      <c r="F849" s="12"/>
      <c r="G849" s="12"/>
      <c r="H849" s="13"/>
    </row>
    <row r="850" spans="1:8" ht="16.5" x14ac:dyDescent="0.3">
      <c r="A850" s="23" t="s">
        <v>7</v>
      </c>
      <c r="B850" s="24"/>
      <c r="C850" s="25"/>
      <c r="D850" s="26" t="s">
        <v>36</v>
      </c>
      <c r="E850" s="27" t="s">
        <v>9</v>
      </c>
      <c r="F850" s="26" t="s">
        <v>37</v>
      </c>
      <c r="G850" s="28" t="s">
        <v>11</v>
      </c>
      <c r="H850" s="29"/>
    </row>
    <row r="851" spans="1:8" ht="16.5" x14ac:dyDescent="0.3">
      <c r="A851" s="61"/>
      <c r="B851" s="31"/>
      <c r="C851" s="32"/>
      <c r="D851" s="69"/>
      <c r="E851" s="34"/>
      <c r="F851" s="80"/>
      <c r="G851" s="36">
        <f>+E851*F851</f>
        <v>0</v>
      </c>
      <c r="H851" s="37"/>
    </row>
    <row r="852" spans="1:8" ht="16.5" x14ac:dyDescent="0.3">
      <c r="A852" s="30"/>
      <c r="B852" s="39"/>
      <c r="C852" s="40"/>
      <c r="D852" s="69"/>
      <c r="E852" s="34"/>
      <c r="F852" s="80"/>
      <c r="G852" s="36"/>
      <c r="H852" s="37"/>
    </row>
    <row r="853" spans="1:8" ht="16.5" x14ac:dyDescent="0.3">
      <c r="A853" s="180"/>
      <c r="B853" s="181"/>
      <c r="C853" s="182"/>
      <c r="D853" s="183"/>
      <c r="E853" s="183"/>
      <c r="F853" s="184"/>
      <c r="G853" s="185"/>
      <c r="H853" s="186"/>
    </row>
    <row r="854" spans="1:8" ht="16.5" x14ac:dyDescent="0.3">
      <c r="A854" s="113"/>
      <c r="B854" s="39"/>
      <c r="C854" s="40"/>
      <c r="D854" s="42"/>
      <c r="E854" s="42"/>
      <c r="F854" s="41"/>
      <c r="G854" s="43"/>
      <c r="H854" s="37"/>
    </row>
    <row r="855" spans="1:8" ht="16.5" x14ac:dyDescent="0.3">
      <c r="A855" s="113"/>
      <c r="B855" s="39"/>
      <c r="C855" s="40"/>
      <c r="D855" s="42"/>
      <c r="E855" s="42"/>
      <c r="F855" s="41"/>
      <c r="G855" s="43"/>
      <c r="H855" s="37"/>
    </row>
    <row r="856" spans="1:8" ht="16.5" x14ac:dyDescent="0.3">
      <c r="A856" s="44" t="s">
        <v>14</v>
      </c>
      <c r="B856" s="45"/>
      <c r="C856" s="46"/>
      <c r="D856" s="42"/>
      <c r="E856" s="42"/>
      <c r="F856" s="47">
        <v>0.1</v>
      </c>
      <c r="G856" s="43">
        <f>F856*H881</f>
        <v>19240.636071428577</v>
      </c>
      <c r="H856" s="37"/>
    </row>
    <row r="857" spans="1:8" ht="17.25" thickBot="1" x14ac:dyDescent="0.35">
      <c r="A857" s="48"/>
      <c r="B857" s="49"/>
      <c r="C857" s="50"/>
      <c r="D857" s="51"/>
      <c r="E857" s="51"/>
      <c r="F857" s="52"/>
      <c r="G857" s="53"/>
      <c r="H857" s="54"/>
    </row>
    <row r="858" spans="1:8" ht="17.25" thickBot="1" x14ac:dyDescent="0.35">
      <c r="A858" s="12"/>
      <c r="B858" s="12"/>
      <c r="C858" s="12"/>
      <c r="D858" s="12"/>
      <c r="E858" s="12"/>
      <c r="F858" s="12"/>
      <c r="G858" s="55" t="s">
        <v>15</v>
      </c>
      <c r="H858" s="56">
        <f>SUM(G851:G857)</f>
        <v>19240.636071428577</v>
      </c>
    </row>
    <row r="859" spans="1:8" ht="17.25" thickBot="1" x14ac:dyDescent="0.35">
      <c r="A859" s="14" t="s">
        <v>16</v>
      </c>
      <c r="B859" s="14"/>
      <c r="C859" s="12"/>
      <c r="D859" s="12"/>
      <c r="E859" s="12"/>
      <c r="F859" s="12"/>
      <c r="G859" s="12"/>
      <c r="H859" s="13"/>
    </row>
    <row r="860" spans="1:8" ht="16.5" x14ac:dyDescent="0.3">
      <c r="A860" s="57" t="s">
        <v>7</v>
      </c>
      <c r="B860" s="58"/>
      <c r="C860" s="59"/>
      <c r="D860" s="26" t="s">
        <v>8</v>
      </c>
      <c r="E860" s="26" t="s">
        <v>17</v>
      </c>
      <c r="F860" s="26" t="s">
        <v>10</v>
      </c>
      <c r="G860" s="60" t="s">
        <v>11</v>
      </c>
      <c r="H860" s="29"/>
    </row>
    <row r="861" spans="1:8" ht="48" customHeight="1" x14ac:dyDescent="0.3">
      <c r="A861" s="248" t="str">
        <f>[1]recursos!B172</f>
        <v>modulos individuales para camerinos elaborada en melamina RH de 15mm, referencias a elegir, con medidas de 1,95 m de altura, 0,60 m de ancho y 0,30m de profundidad, utilizando un area aprox de material melamina de 2,2 mts2, incluye asiento tipo monoconcha en polipropileno en color a elegir, incluye todo lo necesario para su correcta instalacion.</v>
      </c>
      <c r="B861" s="249"/>
      <c r="C861" s="250"/>
      <c r="D861" s="257" t="s">
        <v>18</v>
      </c>
      <c r="E861" s="258">
        <f>[1]recursos!E172</f>
        <v>1032740</v>
      </c>
      <c r="F861" s="259">
        <v>1</v>
      </c>
      <c r="G861" s="142">
        <f>E861*F861</f>
        <v>1032740</v>
      </c>
      <c r="H861" s="37"/>
    </row>
    <row r="862" spans="1:8" ht="33" customHeight="1" x14ac:dyDescent="0.3">
      <c r="A862" s="251"/>
      <c r="B862" s="252"/>
      <c r="C862" s="253"/>
      <c r="D862" s="64"/>
      <c r="E862" s="65"/>
      <c r="F862" s="66"/>
      <c r="G862" s="67"/>
      <c r="H862" s="37"/>
    </row>
    <row r="863" spans="1:8" ht="30.75" customHeight="1" x14ac:dyDescent="0.3">
      <c r="A863" s="254"/>
      <c r="B863" s="255"/>
      <c r="C863" s="256"/>
      <c r="D863" s="64"/>
      <c r="E863" s="65"/>
      <c r="F863" s="66"/>
      <c r="G863" s="67"/>
      <c r="H863" s="37"/>
    </row>
    <row r="864" spans="1:8" ht="16.5" x14ac:dyDescent="0.3">
      <c r="A864" s="61" t="s">
        <v>20</v>
      </c>
      <c r="B864" s="62"/>
      <c r="C864" s="63"/>
      <c r="D864" s="42"/>
      <c r="E864" s="42"/>
      <c r="F864" s="47">
        <v>0.05</v>
      </c>
      <c r="G864" s="75">
        <f>+F864*G861</f>
        <v>51637</v>
      </c>
      <c r="H864" s="37"/>
    </row>
    <row r="865" spans="1:8" ht="17.25" thickBot="1" x14ac:dyDescent="0.35">
      <c r="A865" s="76"/>
      <c r="B865" s="77"/>
      <c r="C865" s="78"/>
      <c r="D865" s="51"/>
      <c r="E865" s="51"/>
      <c r="F865" s="52"/>
      <c r="G865" s="79"/>
      <c r="H865" s="54"/>
    </row>
    <row r="866" spans="1:8" ht="17.25" thickBot="1" x14ac:dyDescent="0.35">
      <c r="A866" s="12"/>
      <c r="B866" s="12"/>
      <c r="C866" s="12"/>
      <c r="D866" s="12"/>
      <c r="E866" s="12"/>
      <c r="F866" s="12"/>
      <c r="G866" s="55" t="s">
        <v>15</v>
      </c>
      <c r="H866" s="56">
        <f>SUM(G861:G865)</f>
        <v>1084377</v>
      </c>
    </row>
    <row r="867" spans="1:8" ht="17.25" thickBot="1" x14ac:dyDescent="0.35">
      <c r="A867" s="14" t="s">
        <v>21</v>
      </c>
      <c r="B867" s="14"/>
      <c r="C867" s="12"/>
      <c r="D867" s="12"/>
      <c r="E867" s="12"/>
      <c r="F867" s="12"/>
      <c r="G867" s="12"/>
      <c r="H867" s="13"/>
    </row>
    <row r="868" spans="1:8" ht="16.5" x14ac:dyDescent="0.3">
      <c r="A868" s="23" t="s">
        <v>22</v>
      </c>
      <c r="B868" s="25"/>
      <c r="C868" s="26" t="s">
        <v>23</v>
      </c>
      <c r="D868" s="26" t="s">
        <v>24</v>
      </c>
      <c r="E868" s="26" t="s">
        <v>25</v>
      </c>
      <c r="F868" s="26" t="s">
        <v>26</v>
      </c>
      <c r="G868" s="28" t="s">
        <v>11</v>
      </c>
      <c r="H868" s="29"/>
    </row>
    <row r="869" spans="1:8" ht="16.5" x14ac:dyDescent="0.3">
      <c r="A869" s="61"/>
      <c r="B869" s="63"/>
      <c r="C869" s="132"/>
      <c r="D869" s="133"/>
      <c r="E869" s="133"/>
      <c r="F869" s="134"/>
      <c r="G869" s="135"/>
      <c r="H869" s="37"/>
    </row>
    <row r="870" spans="1:8" ht="16.5" x14ac:dyDescent="0.3">
      <c r="A870" s="61"/>
      <c r="B870" s="63"/>
      <c r="C870" s="80"/>
      <c r="D870" s="81"/>
      <c r="E870" s="81"/>
      <c r="F870" s="82"/>
      <c r="G870" s="65"/>
      <c r="H870" s="37"/>
    </row>
    <row r="871" spans="1:8" ht="16.5" x14ac:dyDescent="0.3">
      <c r="A871" s="61"/>
      <c r="B871" s="63"/>
      <c r="C871" s="80"/>
      <c r="D871" s="81"/>
      <c r="E871" s="81"/>
      <c r="F871" s="80"/>
      <c r="G871" s="41"/>
      <c r="H871" s="37"/>
    </row>
    <row r="872" spans="1:8" ht="16.5" x14ac:dyDescent="0.3">
      <c r="A872" s="61"/>
      <c r="B872" s="63"/>
      <c r="C872" s="83"/>
      <c r="D872" s="64"/>
      <c r="E872" s="84"/>
      <c r="F872" s="41"/>
      <c r="G872" s="41"/>
      <c r="H872" s="37"/>
    </row>
    <row r="873" spans="1:8" ht="17.25" thickBot="1" x14ac:dyDescent="0.35">
      <c r="A873" s="48"/>
      <c r="B873" s="50"/>
      <c r="C873" s="50"/>
      <c r="D873" s="50"/>
      <c r="E873" s="50"/>
      <c r="F873" s="50"/>
      <c r="G873" s="85"/>
      <c r="H873" s="37"/>
    </row>
    <row r="874" spans="1:8" ht="17.25" thickBot="1" x14ac:dyDescent="0.35">
      <c r="A874" s="12"/>
      <c r="B874" s="12"/>
      <c r="C874" s="12"/>
      <c r="D874" s="12"/>
      <c r="E874" s="12"/>
      <c r="F874" s="12"/>
      <c r="G874" s="55" t="s">
        <v>15</v>
      </c>
      <c r="H874" s="56">
        <f>SUM(G869:G873)</f>
        <v>0</v>
      </c>
    </row>
    <row r="875" spans="1:8" ht="17.25" thickBot="1" x14ac:dyDescent="0.35">
      <c r="A875" s="14" t="s">
        <v>27</v>
      </c>
      <c r="B875" s="14"/>
      <c r="C875" s="12"/>
      <c r="D875" s="12"/>
      <c r="E875" s="12"/>
      <c r="F875" s="12"/>
      <c r="G875" s="12"/>
      <c r="H875" s="13"/>
    </row>
    <row r="876" spans="1:8" ht="16.5" x14ac:dyDescent="0.3">
      <c r="A876" s="86" t="s">
        <v>28</v>
      </c>
      <c r="B876" s="26"/>
      <c r="C876" s="26" t="s">
        <v>53</v>
      </c>
      <c r="D876" s="26" t="s">
        <v>30</v>
      </c>
      <c r="E876" s="27" t="s">
        <v>39</v>
      </c>
      <c r="F876" s="87" t="s">
        <v>37</v>
      </c>
      <c r="G876" s="60" t="s">
        <v>11</v>
      </c>
      <c r="H876" s="29"/>
    </row>
    <row r="877" spans="1:8" ht="16.5" x14ac:dyDescent="0.3">
      <c r="A877" s="61" t="str">
        <f>'[1]MANO DE OBRA'!C16</f>
        <v>CUADRILLA DE CONSTRUCCIÓN 1X1</v>
      </c>
      <c r="B877" s="63"/>
      <c r="C877" s="88">
        <f>'[1]MANO DE OBRA'!I16</f>
        <v>71175</v>
      </c>
      <c r="D877" s="89">
        <v>0.89229999999999998</v>
      </c>
      <c r="E877" s="65">
        <f>(100%+D877)*C877</f>
        <v>134684.45250000001</v>
      </c>
      <c r="F877" s="80">
        <v>0.7</v>
      </c>
      <c r="G877" s="36">
        <f>E877/F877</f>
        <v>192406.36071428575</v>
      </c>
      <c r="H877" s="37"/>
    </row>
    <row r="878" spans="1:8" ht="16.5" x14ac:dyDescent="0.3">
      <c r="A878" s="61"/>
      <c r="B878" s="63"/>
      <c r="C878" s="114"/>
      <c r="D878" s="64"/>
      <c r="E878" s="114"/>
      <c r="F878" s="41"/>
      <c r="G878" s="75"/>
      <c r="H878" s="37"/>
    </row>
    <row r="879" spans="1:8" ht="16.5" x14ac:dyDescent="0.3">
      <c r="A879" s="61"/>
      <c r="B879" s="63"/>
      <c r="C879" s="114"/>
      <c r="D879" s="64"/>
      <c r="E879" s="114"/>
      <c r="F879" s="41"/>
      <c r="G879" s="75"/>
      <c r="H879" s="37"/>
    </row>
    <row r="880" spans="1:8" ht="17.25" thickBot="1" x14ac:dyDescent="0.35">
      <c r="A880" s="76"/>
      <c r="B880" s="78"/>
      <c r="C880" s="78"/>
      <c r="D880" s="78"/>
      <c r="E880" s="78"/>
      <c r="F880" s="78"/>
      <c r="G880" s="77"/>
      <c r="H880" s="54"/>
    </row>
    <row r="881" spans="1:8" ht="17.25" thickBot="1" x14ac:dyDescent="0.35">
      <c r="A881" s="12"/>
      <c r="B881" s="12"/>
      <c r="C881" s="12"/>
      <c r="D881" s="12"/>
      <c r="E881" s="12"/>
      <c r="F881" s="12"/>
      <c r="G881" s="55" t="s">
        <v>15</v>
      </c>
      <c r="H881" s="56">
        <f>SUM(G877:G880)</f>
        <v>192406.36071428575</v>
      </c>
    </row>
    <row r="882" spans="1:8" ht="17.25" thickBot="1" x14ac:dyDescent="0.35">
      <c r="A882" s="12"/>
      <c r="B882" s="12"/>
      <c r="C882" s="12"/>
      <c r="D882" s="12"/>
      <c r="E882" s="12"/>
      <c r="F882" s="12"/>
      <c r="G882" s="91"/>
      <c r="H882" s="13"/>
    </row>
    <row r="883" spans="1:8" ht="17.25" thickBot="1" x14ac:dyDescent="0.35">
      <c r="A883" s="12"/>
      <c r="B883" s="12"/>
      <c r="C883" s="12"/>
      <c r="D883" s="12"/>
      <c r="E883" s="92" t="s">
        <v>31</v>
      </c>
      <c r="F883" s="93"/>
      <c r="G883" s="93"/>
      <c r="H883" s="106">
        <f>ROUND((H858+H866+H874+H881),0)</f>
        <v>1296024</v>
      </c>
    </row>
    <row r="888" spans="1:8" ht="15" thickBot="1" x14ac:dyDescent="0.25"/>
    <row r="889" spans="1:8" x14ac:dyDescent="0.2">
      <c r="A889" s="5" t="s">
        <v>1</v>
      </c>
      <c r="B889" s="6"/>
      <c r="C889" s="6"/>
      <c r="D889" s="6"/>
      <c r="E889" s="6"/>
      <c r="F889" s="6"/>
      <c r="G889" s="6"/>
      <c r="H889" s="7"/>
    </row>
    <row r="890" spans="1:8" ht="15" thickBot="1" x14ac:dyDescent="0.25">
      <c r="A890" s="8"/>
      <c r="B890" s="9"/>
      <c r="C890" s="9"/>
      <c r="D890" s="9"/>
      <c r="E890" s="9"/>
      <c r="F890" s="9"/>
      <c r="G890" s="9"/>
      <c r="H890" s="10"/>
    </row>
    <row r="891" spans="1:8" ht="16.5" x14ac:dyDescent="0.3">
      <c r="A891" s="15"/>
      <c r="B891" s="12"/>
      <c r="C891" s="12"/>
      <c r="D891" s="12"/>
      <c r="E891" s="92"/>
      <c r="F891" s="93"/>
      <c r="G891" s="93"/>
      <c r="H891" s="95"/>
    </row>
    <row r="892" spans="1:8" ht="16.5" x14ac:dyDescent="0.3">
      <c r="A892" s="11"/>
      <c r="B892" s="14"/>
      <c r="C892" s="12"/>
      <c r="D892" s="15"/>
      <c r="E892" s="14"/>
      <c r="F892" s="15"/>
      <c r="G892" s="14"/>
      <c r="H892" s="13"/>
    </row>
    <row r="893" spans="1:8" ht="15.75" x14ac:dyDescent="0.2">
      <c r="A893" s="16" t="s">
        <v>2</v>
      </c>
      <c r="B893" s="107" t="str">
        <f>'[1]PRESUPUESTO OFICIAL (Entidad)'!G104</f>
        <v>Suministro e instalacion banca central con almacenamiento lateral</v>
      </c>
      <c r="C893" s="108"/>
      <c r="D893" s="108"/>
      <c r="E893" s="108"/>
      <c r="F893" s="108"/>
      <c r="G893" s="19" t="s">
        <v>3</v>
      </c>
      <c r="H893" s="20" t="s">
        <v>196</v>
      </c>
    </row>
    <row r="894" spans="1:8" ht="16.5" x14ac:dyDescent="0.3">
      <c r="A894" s="11"/>
      <c r="B894" s="108"/>
      <c r="C894" s="108"/>
      <c r="D894" s="108"/>
      <c r="E894" s="108"/>
      <c r="F894" s="108"/>
      <c r="G894" s="19" t="s">
        <v>4</v>
      </c>
      <c r="H894" s="20" t="s">
        <v>18</v>
      </c>
    </row>
    <row r="896" spans="1:8" ht="16.5" x14ac:dyDescent="0.3">
      <c r="A896" s="14"/>
      <c r="B896" s="14"/>
      <c r="C896" s="12"/>
      <c r="D896" s="14"/>
      <c r="E896" s="14"/>
      <c r="F896" s="14"/>
      <c r="G896" s="14"/>
      <c r="H896" s="13"/>
    </row>
    <row r="897" spans="1:8" ht="17.25" thickBot="1" x14ac:dyDescent="0.35">
      <c r="A897" s="14" t="s">
        <v>6</v>
      </c>
      <c r="B897" s="14"/>
      <c r="C897" s="12"/>
      <c r="D897" s="12"/>
      <c r="E897" s="12"/>
      <c r="F897" s="12"/>
      <c r="G897" s="12"/>
      <c r="H897" s="13"/>
    </row>
    <row r="898" spans="1:8" ht="16.5" x14ac:dyDescent="0.3">
      <c r="A898" s="23" t="s">
        <v>7</v>
      </c>
      <c r="B898" s="24"/>
      <c r="C898" s="25"/>
      <c r="D898" s="26" t="s">
        <v>36</v>
      </c>
      <c r="E898" s="27" t="s">
        <v>9</v>
      </c>
      <c r="F898" s="26" t="s">
        <v>37</v>
      </c>
      <c r="G898" s="28" t="s">
        <v>11</v>
      </c>
      <c r="H898" s="29"/>
    </row>
    <row r="899" spans="1:8" ht="17.25" thickBot="1" x14ac:dyDescent="0.35">
      <c r="A899" s="48"/>
      <c r="B899" s="31"/>
      <c r="C899" s="32"/>
      <c r="D899" s="69"/>
      <c r="E899" s="206"/>
      <c r="F899" s="41"/>
      <c r="G899" s="36"/>
      <c r="H899" s="37"/>
    </row>
    <row r="900" spans="1:8" ht="16.5" x14ac:dyDescent="0.3">
      <c r="A900" s="30"/>
      <c r="B900" s="39"/>
      <c r="C900" s="40"/>
      <c r="D900" s="69"/>
      <c r="E900" s="206"/>
      <c r="F900" s="41"/>
      <c r="G900" s="36"/>
      <c r="H900" s="37"/>
    </row>
    <row r="901" spans="1:8" ht="16.5" x14ac:dyDescent="0.3">
      <c r="A901" s="38"/>
      <c r="B901" s="39"/>
      <c r="C901" s="40"/>
      <c r="D901" s="69"/>
      <c r="E901" s="42"/>
      <c r="F901" s="41"/>
      <c r="G901" s="43"/>
      <c r="H901" s="37"/>
    </row>
    <row r="902" spans="1:8" ht="16.5" x14ac:dyDescent="0.3">
      <c r="A902" s="38"/>
      <c r="B902" s="39"/>
      <c r="C902" s="40"/>
      <c r="D902" s="69"/>
      <c r="E902" s="42"/>
      <c r="F902" s="41"/>
      <c r="G902" s="43"/>
      <c r="H902" s="37"/>
    </row>
    <row r="903" spans="1:8" ht="16.5" x14ac:dyDescent="0.3">
      <c r="A903" s="38"/>
      <c r="B903" s="39"/>
      <c r="C903" s="40"/>
      <c r="D903" s="69"/>
      <c r="E903" s="42"/>
      <c r="F903" s="41"/>
      <c r="G903" s="43"/>
      <c r="H903" s="37"/>
    </row>
    <row r="904" spans="1:8" ht="16.5" x14ac:dyDescent="0.3">
      <c r="A904" s="44" t="s">
        <v>14</v>
      </c>
      <c r="B904" s="45"/>
      <c r="C904" s="46"/>
      <c r="D904" s="69"/>
      <c r="E904" s="42"/>
      <c r="F904" s="47">
        <v>0.1</v>
      </c>
      <c r="G904" s="43">
        <f>F904*H930</f>
        <v>22447.408750000002</v>
      </c>
      <c r="H904" s="37"/>
    </row>
    <row r="905" spans="1:8" ht="17.25" thickBot="1" x14ac:dyDescent="0.35">
      <c r="A905" s="48"/>
      <c r="B905" s="49"/>
      <c r="C905" s="50"/>
      <c r="D905" s="130"/>
      <c r="E905" s="51"/>
      <c r="F905" s="52"/>
      <c r="G905" s="53"/>
      <c r="H905" s="54"/>
    </row>
    <row r="906" spans="1:8" ht="17.25" thickBot="1" x14ac:dyDescent="0.35">
      <c r="A906" s="12"/>
      <c r="B906" s="12"/>
      <c r="C906" s="12"/>
      <c r="D906" s="12"/>
      <c r="E906" s="12"/>
      <c r="F906" s="12"/>
      <c r="G906" s="55" t="s">
        <v>15</v>
      </c>
      <c r="H906" s="56">
        <f>SUM(G899:G905)</f>
        <v>22447.408750000002</v>
      </c>
    </row>
    <row r="907" spans="1:8" ht="17.25" thickBot="1" x14ac:dyDescent="0.35">
      <c r="A907" s="14" t="s">
        <v>16</v>
      </c>
      <c r="B907" s="14"/>
      <c r="C907" s="12"/>
      <c r="D907" s="12"/>
      <c r="E907" s="12"/>
      <c r="F907" s="12"/>
      <c r="G907" s="12"/>
      <c r="H907" s="13"/>
    </row>
    <row r="908" spans="1:8" ht="16.5" x14ac:dyDescent="0.3">
      <c r="A908" s="57" t="s">
        <v>7</v>
      </c>
      <c r="B908" s="58"/>
      <c r="C908" s="59"/>
      <c r="D908" s="26" t="s">
        <v>8</v>
      </c>
      <c r="E908" s="26" t="s">
        <v>17</v>
      </c>
      <c r="F908" s="26" t="s">
        <v>10</v>
      </c>
      <c r="G908" s="60" t="s">
        <v>11</v>
      </c>
      <c r="H908" s="29"/>
    </row>
    <row r="909" spans="1:8" ht="36" customHeight="1" x14ac:dyDescent="0.3">
      <c r="A909" s="260" t="str">
        <f>[1]recursos!B173</f>
        <v>Banca central con almacenamiento lateral, consiste en una longitud de 2,4 mts y 1,00 mts de ancho y 0,53 mts de altura desde el suelo, 4 bases rectangulares, elaborada en tubo metalico de 2"x2" con acabados en pintura electroestatica color negro mate, incluyen base plastica. asientos en lamina de madera tipo listones de 2,4mts de largo y 0,1m de ancho, incluye todo lo necesario para su correcto funcionamiento.</v>
      </c>
      <c r="B909" s="261"/>
      <c r="C909" s="262"/>
      <c r="D909" s="257" t="s">
        <v>18</v>
      </c>
      <c r="E909" s="258">
        <f>[1]recursos!E173</f>
        <v>4305829</v>
      </c>
      <c r="F909" s="259">
        <v>1</v>
      </c>
      <c r="G909" s="142">
        <f>E909*F909</f>
        <v>4305829</v>
      </c>
      <c r="H909" s="37"/>
    </row>
    <row r="910" spans="1:8" ht="35.25" customHeight="1" x14ac:dyDescent="0.3">
      <c r="A910" s="263"/>
      <c r="B910" s="264"/>
      <c r="C910" s="265"/>
      <c r="D910" s="64"/>
      <c r="E910" s="65"/>
      <c r="F910" s="66"/>
      <c r="G910" s="67"/>
      <c r="H910" s="37"/>
    </row>
    <row r="911" spans="1:8" ht="42.75" customHeight="1" x14ac:dyDescent="0.3">
      <c r="A911" s="266"/>
      <c r="B911" s="267"/>
      <c r="C911" s="268"/>
      <c r="D911" s="64"/>
      <c r="E911" s="65"/>
      <c r="F911" s="66"/>
      <c r="G911" s="67"/>
      <c r="H911" s="37"/>
    </row>
    <row r="912" spans="1:8" ht="16.5" x14ac:dyDescent="0.3">
      <c r="A912" s="61" t="s">
        <v>20</v>
      </c>
      <c r="B912" s="62"/>
      <c r="C912" s="63"/>
      <c r="D912" s="42"/>
      <c r="E912" s="42"/>
      <c r="F912" s="47">
        <v>0.05</v>
      </c>
      <c r="G912" s="75">
        <f>+F912*G909</f>
        <v>215291.45</v>
      </c>
      <c r="H912" s="37"/>
    </row>
    <row r="913" spans="1:8" ht="17.25" thickBot="1" x14ac:dyDescent="0.35">
      <c r="A913" s="76"/>
      <c r="B913" s="77"/>
      <c r="C913" s="78"/>
      <c r="D913" s="51"/>
      <c r="E913" s="51"/>
      <c r="F913" s="52"/>
      <c r="G913" s="79"/>
      <c r="H913" s="54"/>
    </row>
    <row r="914" spans="1:8" ht="17.25" thickBot="1" x14ac:dyDescent="0.35">
      <c r="A914" s="12"/>
      <c r="B914" s="12"/>
      <c r="C914" s="12"/>
      <c r="D914" s="12"/>
      <c r="E914" s="12"/>
      <c r="F914" s="12"/>
      <c r="G914" s="55" t="s">
        <v>15</v>
      </c>
      <c r="H914" s="56">
        <f>SUM(G909:G913)</f>
        <v>4521120.45</v>
      </c>
    </row>
    <row r="915" spans="1:8" ht="17.25" thickBot="1" x14ac:dyDescent="0.35">
      <c r="A915" s="14" t="s">
        <v>21</v>
      </c>
      <c r="B915" s="14"/>
      <c r="C915" s="12"/>
      <c r="D915" s="12"/>
      <c r="E915" s="12"/>
      <c r="F915" s="12"/>
      <c r="G915" s="12"/>
      <c r="H915" s="13"/>
    </row>
    <row r="916" spans="1:8" ht="16.5" x14ac:dyDescent="0.3">
      <c r="A916" s="23" t="s">
        <v>22</v>
      </c>
      <c r="B916" s="25"/>
      <c r="C916" s="26" t="s">
        <v>23</v>
      </c>
      <c r="D916" s="26" t="s">
        <v>24</v>
      </c>
      <c r="E916" s="26" t="s">
        <v>25</v>
      </c>
      <c r="F916" s="26" t="s">
        <v>26</v>
      </c>
      <c r="G916" s="28" t="s">
        <v>11</v>
      </c>
      <c r="H916" s="29"/>
    </row>
    <row r="917" spans="1:8" ht="16.5" x14ac:dyDescent="0.3">
      <c r="A917" s="61"/>
      <c r="B917" s="63"/>
      <c r="C917" s="132"/>
      <c r="D917" s="133"/>
      <c r="E917" s="133"/>
      <c r="F917" s="134"/>
      <c r="G917" s="135">
        <f>E917*F917</f>
        <v>0</v>
      </c>
      <c r="H917" s="37"/>
    </row>
    <row r="918" spans="1:8" ht="16.5" x14ac:dyDescent="0.3">
      <c r="A918" s="61"/>
      <c r="B918" s="63"/>
      <c r="C918" s="80"/>
      <c r="D918" s="81"/>
      <c r="E918" s="81"/>
      <c r="F918" s="82"/>
      <c r="G918" s="65"/>
      <c r="H918" s="37"/>
    </row>
    <row r="919" spans="1:8" ht="16.5" x14ac:dyDescent="0.3">
      <c r="A919" s="61"/>
      <c r="B919" s="63"/>
      <c r="C919" s="80"/>
      <c r="D919" s="81"/>
      <c r="E919" s="81"/>
      <c r="F919" s="80"/>
      <c r="G919" s="41"/>
      <c r="H919" s="37"/>
    </row>
    <row r="920" spans="1:8" ht="16.5" x14ac:dyDescent="0.3">
      <c r="A920" s="61"/>
      <c r="B920" s="63"/>
      <c r="C920" s="83"/>
      <c r="D920" s="64"/>
      <c r="E920" s="84"/>
      <c r="F920" s="41"/>
      <c r="G920" s="41"/>
      <c r="H920" s="37"/>
    </row>
    <row r="921" spans="1:8" ht="17.25" thickBot="1" x14ac:dyDescent="0.35">
      <c r="A921" s="48"/>
      <c r="B921" s="50"/>
      <c r="C921" s="50"/>
      <c r="D921" s="50"/>
      <c r="E921" s="50"/>
      <c r="F921" s="50"/>
      <c r="G921" s="85"/>
      <c r="H921" s="37"/>
    </row>
    <row r="922" spans="1:8" ht="17.25" thickBot="1" x14ac:dyDescent="0.35">
      <c r="A922" s="12"/>
      <c r="B922" s="12"/>
      <c r="C922" s="12"/>
      <c r="D922" s="12"/>
      <c r="E922" s="12"/>
      <c r="F922" s="12"/>
      <c r="G922" s="55" t="s">
        <v>15</v>
      </c>
      <c r="H922" s="56">
        <f>SUM(G917:G921)</f>
        <v>0</v>
      </c>
    </row>
    <row r="923" spans="1:8" ht="17.25" thickBot="1" x14ac:dyDescent="0.35">
      <c r="A923" s="14" t="s">
        <v>27</v>
      </c>
      <c r="B923" s="14"/>
      <c r="C923" s="12"/>
      <c r="D923" s="12"/>
      <c r="E923" s="12"/>
      <c r="F923" s="12"/>
      <c r="G923" s="12"/>
      <c r="H923" s="13"/>
    </row>
    <row r="924" spans="1:8" ht="16.5" x14ac:dyDescent="0.3">
      <c r="A924" s="86" t="s">
        <v>28</v>
      </c>
      <c r="B924" s="26"/>
      <c r="C924" s="26" t="s">
        <v>53</v>
      </c>
      <c r="D924" s="26" t="s">
        <v>30</v>
      </c>
      <c r="E924" s="27" t="s">
        <v>39</v>
      </c>
      <c r="F924" s="87" t="s">
        <v>37</v>
      </c>
      <c r="G924" s="60" t="s">
        <v>11</v>
      </c>
      <c r="H924" s="29"/>
    </row>
    <row r="925" spans="1:8" ht="16.5" x14ac:dyDescent="0.3">
      <c r="A925" s="61" t="str">
        <f>'[1]MANO DE OBRA'!C16</f>
        <v>CUADRILLA DE CONSTRUCCIÓN 1X1</v>
      </c>
      <c r="B925" s="63"/>
      <c r="C925" s="88">
        <f>'[1]MANO DE OBRA'!I16</f>
        <v>71175</v>
      </c>
      <c r="D925" s="89">
        <v>0.89229999999999998</v>
      </c>
      <c r="E925" s="65">
        <f>(100%+D925)*C925</f>
        <v>134684.45250000001</v>
      </c>
      <c r="F925" s="80">
        <v>0.6</v>
      </c>
      <c r="G925" s="36">
        <f>E925/F925</f>
        <v>224474.08750000002</v>
      </c>
      <c r="H925" s="37"/>
    </row>
    <row r="926" spans="1:8" ht="16.5" x14ac:dyDescent="0.3">
      <c r="A926" s="61"/>
      <c r="B926" s="63"/>
      <c r="C926" s="105"/>
      <c r="D926" s="89"/>
      <c r="E926" s="65"/>
      <c r="F926" s="41"/>
      <c r="G926" s="36"/>
      <c r="H926" s="37"/>
    </row>
    <row r="927" spans="1:8" ht="16.5" x14ac:dyDescent="0.3">
      <c r="A927" s="61"/>
      <c r="B927" s="63"/>
      <c r="C927" s="114"/>
      <c r="D927" s="64"/>
      <c r="E927" s="114"/>
      <c r="F927" s="41"/>
      <c r="G927" s="75"/>
      <c r="H927" s="37"/>
    </row>
    <row r="928" spans="1:8" ht="16.5" x14ac:dyDescent="0.3">
      <c r="A928" s="61"/>
      <c r="B928" s="63"/>
      <c r="C928" s="114"/>
      <c r="D928" s="64"/>
      <c r="E928" s="114"/>
      <c r="F928" s="41"/>
      <c r="G928" s="75"/>
      <c r="H928" s="37"/>
    </row>
    <row r="929" spans="1:8" ht="17.25" thickBot="1" x14ac:dyDescent="0.35">
      <c r="A929" s="76"/>
      <c r="B929" s="78"/>
      <c r="C929" s="78"/>
      <c r="D929" s="78"/>
      <c r="E929" s="78"/>
      <c r="F929" s="78"/>
      <c r="G929" s="77"/>
      <c r="H929" s="54"/>
    </row>
    <row r="930" spans="1:8" ht="17.25" thickBot="1" x14ac:dyDescent="0.35">
      <c r="A930" s="12"/>
      <c r="B930" s="12"/>
      <c r="C930" s="12"/>
      <c r="D930" s="12"/>
      <c r="E930" s="12"/>
      <c r="F930" s="12"/>
      <c r="G930" s="55" t="s">
        <v>15</v>
      </c>
      <c r="H930" s="56">
        <f>SUM(G925:G929)</f>
        <v>224474.08750000002</v>
      </c>
    </row>
    <row r="931" spans="1:8" ht="17.25" thickBot="1" x14ac:dyDescent="0.35">
      <c r="A931" s="12"/>
      <c r="B931" s="12"/>
      <c r="C931" s="12"/>
      <c r="D931" s="12"/>
      <c r="E931" s="12"/>
      <c r="F931" s="12"/>
      <c r="G931" s="91"/>
      <c r="H931" s="13"/>
    </row>
    <row r="932" spans="1:8" ht="17.25" thickBot="1" x14ac:dyDescent="0.35">
      <c r="A932" s="12"/>
      <c r="B932" s="12"/>
      <c r="C932" s="12"/>
      <c r="D932" s="12"/>
      <c r="E932" s="92" t="s">
        <v>31</v>
      </c>
      <c r="F932" s="93"/>
      <c r="G932" s="93"/>
      <c r="H932" s="170">
        <f>ROUND((H906+H914+H922+H930),0)</f>
        <v>4768042</v>
      </c>
    </row>
    <row r="933" spans="1:8" ht="16.5" x14ac:dyDescent="0.3">
      <c r="A933" s="15"/>
      <c r="B933" s="12"/>
      <c r="C933" s="12"/>
      <c r="D933" s="12"/>
      <c r="E933" s="92"/>
      <c r="F933" s="93"/>
      <c r="G933" s="93"/>
      <c r="H933" s="95"/>
    </row>
    <row r="934" spans="1:8" ht="16.5" x14ac:dyDescent="0.3">
      <c r="A934" s="15"/>
      <c r="B934" s="12"/>
      <c r="C934" s="12"/>
      <c r="D934" s="12"/>
      <c r="E934" s="92"/>
      <c r="F934" s="93"/>
      <c r="G934" s="93"/>
      <c r="H934" s="95"/>
    </row>
    <row r="935" spans="1:8" ht="16.5" x14ac:dyDescent="0.3">
      <c r="A935" s="15"/>
      <c r="B935" s="12"/>
      <c r="C935" s="12"/>
      <c r="D935" s="12"/>
      <c r="E935" s="92"/>
      <c r="F935" s="93"/>
      <c r="G935" s="93"/>
      <c r="H935" s="95"/>
    </row>
    <row r="936" spans="1:8" ht="17.25" thickBot="1" x14ac:dyDescent="0.35">
      <c r="A936" s="15"/>
      <c r="B936" s="12"/>
      <c r="C936" s="12"/>
      <c r="D936" s="12"/>
      <c r="E936" s="92"/>
      <c r="F936" s="93"/>
      <c r="G936" s="93"/>
      <c r="H936" s="95"/>
    </row>
    <row r="937" spans="1:8" x14ac:dyDescent="0.2">
      <c r="A937" s="5" t="s">
        <v>1</v>
      </c>
      <c r="B937" s="6"/>
      <c r="C937" s="6"/>
      <c r="D937" s="6"/>
      <c r="E937" s="6"/>
      <c r="F937" s="6"/>
      <c r="G937" s="6"/>
      <c r="H937" s="7"/>
    </row>
    <row r="938" spans="1:8" ht="15" thickBot="1" x14ac:dyDescent="0.25">
      <c r="A938" s="8"/>
      <c r="B938" s="9"/>
      <c r="C938" s="9"/>
      <c r="D938" s="9"/>
      <c r="E938" s="9"/>
      <c r="F938" s="9"/>
      <c r="G938" s="9"/>
      <c r="H938" s="10"/>
    </row>
    <row r="939" spans="1:8" ht="16.5" x14ac:dyDescent="0.3">
      <c r="A939" s="15"/>
      <c r="B939" s="12"/>
      <c r="C939" s="12"/>
      <c r="D939" s="12"/>
      <c r="E939" s="92"/>
      <c r="F939" s="93"/>
      <c r="G939" s="93"/>
      <c r="H939" s="95"/>
    </row>
    <row r="940" spans="1:8" ht="16.5" x14ac:dyDescent="0.3">
      <c r="A940" s="11"/>
      <c r="B940" s="14"/>
      <c r="C940" s="12"/>
      <c r="D940" s="15"/>
      <c r="E940" s="14"/>
      <c r="F940" s="15"/>
      <c r="G940" s="14"/>
      <c r="H940" s="13"/>
    </row>
    <row r="941" spans="1:8" ht="15.75" x14ac:dyDescent="0.2">
      <c r="A941" s="16" t="s">
        <v>2</v>
      </c>
      <c r="B941" s="107" t="str">
        <f>'[1]PRESUPUESTO OFICIAL (Entidad)'!G105</f>
        <v>suministro e instalacion de cieloraso en Pvc</v>
      </c>
      <c r="C941" s="108"/>
      <c r="D941" s="108"/>
      <c r="E941" s="108"/>
      <c r="F941" s="108"/>
      <c r="G941" s="19" t="s">
        <v>3</v>
      </c>
      <c r="H941" s="20" t="s">
        <v>197</v>
      </c>
    </row>
    <row r="942" spans="1:8" ht="16.5" x14ac:dyDescent="0.3">
      <c r="A942" s="11"/>
      <c r="B942" s="108"/>
      <c r="C942" s="108"/>
      <c r="D942" s="108"/>
      <c r="E942" s="108"/>
      <c r="F942" s="108"/>
      <c r="G942" s="19" t="s">
        <v>4</v>
      </c>
      <c r="H942" s="20" t="s">
        <v>5</v>
      </c>
    </row>
    <row r="943" spans="1:8" ht="16.5" x14ac:dyDescent="0.3">
      <c r="A943" s="15"/>
      <c r="B943" s="12"/>
      <c r="C943" s="12"/>
      <c r="D943" s="12"/>
      <c r="E943" s="92"/>
      <c r="F943" s="93"/>
      <c r="G943" s="93"/>
      <c r="H943" s="95"/>
    </row>
    <row r="944" spans="1:8" ht="16.5" x14ac:dyDescent="0.3">
      <c r="A944" s="15"/>
      <c r="B944" s="12"/>
      <c r="C944" s="12"/>
      <c r="D944" s="12"/>
      <c r="E944" s="92"/>
      <c r="F944" s="93"/>
      <c r="G944" s="93"/>
      <c r="H944" s="95"/>
    </row>
    <row r="945" spans="1:8" ht="17.25" thickBot="1" x14ac:dyDescent="0.35">
      <c r="A945" s="14" t="s">
        <v>6</v>
      </c>
      <c r="B945" s="14"/>
      <c r="C945" s="12"/>
      <c r="D945" s="12"/>
      <c r="E945" s="12"/>
      <c r="F945" s="12"/>
      <c r="G945" s="12"/>
      <c r="H945" s="13"/>
    </row>
    <row r="946" spans="1:8" ht="16.5" x14ac:dyDescent="0.3">
      <c r="A946" s="23" t="s">
        <v>7</v>
      </c>
      <c r="B946" s="24"/>
      <c r="C946" s="25"/>
      <c r="D946" s="26" t="s">
        <v>36</v>
      </c>
      <c r="E946" s="27" t="s">
        <v>9</v>
      </c>
      <c r="F946" s="26" t="s">
        <v>37</v>
      </c>
      <c r="G946" s="28" t="s">
        <v>11</v>
      </c>
      <c r="H946" s="29"/>
    </row>
    <row r="947" spans="1:8" ht="16.5" x14ac:dyDescent="0.3">
      <c r="A947" s="61"/>
      <c r="B947" s="31"/>
      <c r="C947" s="32"/>
      <c r="D947" s="69"/>
      <c r="E947" s="206"/>
      <c r="F947" s="41"/>
      <c r="G947" s="36"/>
      <c r="H947" s="37"/>
    </row>
    <row r="948" spans="1:8" ht="16.5" x14ac:dyDescent="0.3">
      <c r="A948" s="30"/>
      <c r="B948" s="39"/>
      <c r="C948" s="40"/>
      <c r="D948" s="69"/>
      <c r="E948" s="206"/>
      <c r="F948" s="41"/>
      <c r="G948" s="36"/>
      <c r="H948" s="37"/>
    </row>
    <row r="949" spans="1:8" ht="16.5" x14ac:dyDescent="0.3">
      <c r="A949" s="38"/>
      <c r="B949" s="39"/>
      <c r="C949" s="40"/>
      <c r="D949" s="69"/>
      <c r="E949" s="42"/>
      <c r="F949" s="41"/>
      <c r="G949" s="43"/>
      <c r="H949" s="37"/>
    </row>
    <row r="950" spans="1:8" ht="16.5" x14ac:dyDescent="0.3">
      <c r="A950" s="38"/>
      <c r="B950" s="39"/>
      <c r="C950" s="40"/>
      <c r="D950" s="69"/>
      <c r="E950" s="42"/>
      <c r="F950" s="41"/>
      <c r="G950" s="43"/>
      <c r="H950" s="37"/>
    </row>
    <row r="951" spans="1:8" ht="16.5" x14ac:dyDescent="0.3">
      <c r="A951" s="38"/>
      <c r="B951" s="39"/>
      <c r="C951" s="40"/>
      <c r="D951" s="69"/>
      <c r="E951" s="42"/>
      <c r="F951" s="41"/>
      <c r="G951" s="43"/>
      <c r="H951" s="37"/>
    </row>
    <row r="952" spans="1:8" ht="16.5" x14ac:dyDescent="0.3">
      <c r="A952" s="44" t="s">
        <v>14</v>
      </c>
      <c r="B952" s="45"/>
      <c r="C952" s="46"/>
      <c r="D952" s="69"/>
      <c r="E952" s="42"/>
      <c r="F952" s="47">
        <v>0.1</v>
      </c>
      <c r="G952" s="43">
        <f>F952*H978</f>
        <v>3367.1113125000006</v>
      </c>
      <c r="H952" s="37"/>
    </row>
    <row r="953" spans="1:8" ht="17.25" thickBot="1" x14ac:dyDescent="0.35">
      <c r="A953" s="48"/>
      <c r="B953" s="49"/>
      <c r="C953" s="50"/>
      <c r="D953" s="130"/>
      <c r="E953" s="51"/>
      <c r="F953" s="52"/>
      <c r="G953" s="53"/>
      <c r="H953" s="54"/>
    </row>
    <row r="954" spans="1:8" ht="17.25" thickBot="1" x14ac:dyDescent="0.35">
      <c r="A954" s="12"/>
      <c r="B954" s="12"/>
      <c r="C954" s="12"/>
      <c r="D954" s="12"/>
      <c r="E954" s="12"/>
      <c r="F954" s="12"/>
      <c r="G954" s="55" t="s">
        <v>15</v>
      </c>
      <c r="H954" s="56">
        <f>SUM(G947:G953)</f>
        <v>3367.1113125000006</v>
      </c>
    </row>
    <row r="955" spans="1:8" ht="17.25" thickBot="1" x14ac:dyDescent="0.35">
      <c r="A955" s="14" t="s">
        <v>16</v>
      </c>
      <c r="B955" s="14"/>
      <c r="C955" s="12"/>
      <c r="D955" s="12"/>
      <c r="E955" s="12"/>
      <c r="F955" s="12"/>
      <c r="G955" s="12"/>
      <c r="H955" s="13"/>
    </row>
    <row r="956" spans="1:8" ht="16.5" x14ac:dyDescent="0.3">
      <c r="A956" s="57" t="s">
        <v>7</v>
      </c>
      <c r="B956" s="58"/>
      <c r="C956" s="59"/>
      <c r="D956" s="26" t="s">
        <v>8</v>
      </c>
      <c r="E956" s="26" t="s">
        <v>17</v>
      </c>
      <c r="F956" s="26" t="s">
        <v>10</v>
      </c>
      <c r="G956" s="60" t="s">
        <v>11</v>
      </c>
      <c r="H956" s="29"/>
    </row>
    <row r="957" spans="1:8" ht="16.5" x14ac:dyDescent="0.3">
      <c r="A957" s="269" t="str">
        <f>[1]recursos!B174</f>
        <v>CIELORASO EN PVC</v>
      </c>
      <c r="B957" s="161"/>
      <c r="C957" s="162"/>
      <c r="D957" s="64" t="s">
        <v>5</v>
      </c>
      <c r="E957" s="65">
        <f>[1]recursos!E174</f>
        <v>74750</v>
      </c>
      <c r="F957" s="41">
        <v>1</v>
      </c>
      <c r="G957" s="67">
        <f>E957*F957</f>
        <v>74750</v>
      </c>
      <c r="H957" s="37"/>
    </row>
    <row r="958" spans="1:8" ht="16.5" x14ac:dyDescent="0.3">
      <c r="A958" s="61"/>
      <c r="B958" s="62"/>
      <c r="C958" s="63"/>
      <c r="D958" s="64"/>
      <c r="E958" s="65"/>
      <c r="F958" s="66"/>
      <c r="G958" s="67"/>
      <c r="H958" s="37"/>
    </row>
    <row r="959" spans="1:8" ht="16.5" x14ac:dyDescent="0.3">
      <c r="A959" s="61"/>
      <c r="B959" s="62"/>
      <c r="C959" s="63"/>
      <c r="D959" s="64"/>
      <c r="E959" s="65"/>
      <c r="F959" s="66"/>
      <c r="G959" s="67"/>
      <c r="H959" s="37"/>
    </row>
    <row r="960" spans="1:8" ht="16.5" x14ac:dyDescent="0.3">
      <c r="A960" s="61" t="s">
        <v>20</v>
      </c>
      <c r="B960" s="62"/>
      <c r="C960" s="63"/>
      <c r="D960" s="42"/>
      <c r="E960" s="42"/>
      <c r="F960" s="47">
        <v>0.05</v>
      </c>
      <c r="G960" s="75">
        <f>+F960*G957</f>
        <v>3737.5</v>
      </c>
      <c r="H960" s="37"/>
    </row>
    <row r="961" spans="1:8" ht="17.25" thickBot="1" x14ac:dyDescent="0.35">
      <c r="A961" s="76"/>
      <c r="B961" s="77"/>
      <c r="C961" s="78"/>
      <c r="D961" s="51"/>
      <c r="E961" s="51"/>
      <c r="F961" s="52"/>
      <c r="G961" s="79"/>
      <c r="H961" s="54"/>
    </row>
    <row r="962" spans="1:8" ht="17.25" thickBot="1" x14ac:dyDescent="0.35">
      <c r="A962" s="12"/>
      <c r="B962" s="12"/>
      <c r="C962" s="12"/>
      <c r="D962" s="12"/>
      <c r="E962" s="12"/>
      <c r="F962" s="12"/>
      <c r="G962" s="55" t="s">
        <v>15</v>
      </c>
      <c r="H962" s="56">
        <f>SUM(G957:G961)</f>
        <v>78487.5</v>
      </c>
    </row>
    <row r="963" spans="1:8" ht="17.25" thickBot="1" x14ac:dyDescent="0.35">
      <c r="A963" s="14" t="s">
        <v>21</v>
      </c>
      <c r="B963" s="14"/>
      <c r="C963" s="12"/>
      <c r="D963" s="12"/>
      <c r="E963" s="12"/>
      <c r="F963" s="12"/>
      <c r="G963" s="12"/>
      <c r="H963" s="13"/>
    </row>
    <row r="964" spans="1:8" ht="16.5" x14ac:dyDescent="0.3">
      <c r="A964" s="23" t="s">
        <v>22</v>
      </c>
      <c r="B964" s="25"/>
      <c r="C964" s="26" t="s">
        <v>23</v>
      </c>
      <c r="D964" s="26" t="s">
        <v>24</v>
      </c>
      <c r="E964" s="26" t="s">
        <v>25</v>
      </c>
      <c r="F964" s="26" t="s">
        <v>26</v>
      </c>
      <c r="G964" s="28" t="s">
        <v>11</v>
      </c>
      <c r="H964" s="29"/>
    </row>
    <row r="965" spans="1:8" ht="16.5" x14ac:dyDescent="0.3">
      <c r="A965" s="61"/>
      <c r="B965" s="63"/>
      <c r="C965" s="132"/>
      <c r="D965" s="133"/>
      <c r="E965" s="133"/>
      <c r="F965" s="134"/>
      <c r="G965" s="135">
        <f>E965*F965</f>
        <v>0</v>
      </c>
      <c r="H965" s="37"/>
    </row>
    <row r="966" spans="1:8" ht="16.5" x14ac:dyDescent="0.3">
      <c r="A966" s="61"/>
      <c r="B966" s="63"/>
      <c r="C966" s="80"/>
      <c r="D966" s="81"/>
      <c r="E966" s="81"/>
      <c r="F966" s="82"/>
      <c r="G966" s="65"/>
      <c r="H966" s="37"/>
    </row>
    <row r="967" spans="1:8" ht="16.5" x14ac:dyDescent="0.3">
      <c r="A967" s="61"/>
      <c r="B967" s="63"/>
      <c r="C967" s="80"/>
      <c r="D967" s="81"/>
      <c r="E967" s="81"/>
      <c r="F967" s="80"/>
      <c r="G967" s="41"/>
      <c r="H967" s="37"/>
    </row>
    <row r="968" spans="1:8" ht="16.5" x14ac:dyDescent="0.3">
      <c r="A968" s="61"/>
      <c r="B968" s="63"/>
      <c r="C968" s="83"/>
      <c r="D968" s="64"/>
      <c r="E968" s="84"/>
      <c r="F968" s="41"/>
      <c r="G968" s="41"/>
      <c r="H968" s="37"/>
    </row>
    <row r="969" spans="1:8" ht="17.25" thickBot="1" x14ac:dyDescent="0.35">
      <c r="A969" s="48"/>
      <c r="B969" s="50"/>
      <c r="C969" s="50"/>
      <c r="D969" s="50"/>
      <c r="E969" s="50"/>
      <c r="F969" s="50"/>
      <c r="G969" s="85"/>
      <c r="H969" s="37"/>
    </row>
    <row r="970" spans="1:8" ht="17.25" thickBot="1" x14ac:dyDescent="0.35">
      <c r="A970" s="12"/>
      <c r="B970" s="12"/>
      <c r="C970" s="12"/>
      <c r="D970" s="12"/>
      <c r="E970" s="12"/>
      <c r="F970" s="12"/>
      <c r="G970" s="55" t="s">
        <v>15</v>
      </c>
      <c r="H970" s="56">
        <f>SUM(G965:G969)</f>
        <v>0</v>
      </c>
    </row>
    <row r="971" spans="1:8" ht="17.25" thickBot="1" x14ac:dyDescent="0.35">
      <c r="A971" s="14" t="s">
        <v>27</v>
      </c>
      <c r="B971" s="14"/>
      <c r="C971" s="12"/>
      <c r="D971" s="12"/>
      <c r="E971" s="12"/>
      <c r="F971" s="12"/>
      <c r="G971" s="12"/>
      <c r="H971" s="13"/>
    </row>
    <row r="972" spans="1:8" ht="16.5" x14ac:dyDescent="0.3">
      <c r="A972" s="86" t="s">
        <v>28</v>
      </c>
      <c r="B972" s="26"/>
      <c r="C972" s="26" t="s">
        <v>53</v>
      </c>
      <c r="D972" s="26" t="s">
        <v>30</v>
      </c>
      <c r="E972" s="27" t="s">
        <v>39</v>
      </c>
      <c r="F972" s="87" t="s">
        <v>37</v>
      </c>
      <c r="G972" s="60" t="s">
        <v>11</v>
      </c>
      <c r="H972" s="29"/>
    </row>
    <row r="973" spans="1:8" ht="16.5" x14ac:dyDescent="0.3">
      <c r="A973" s="61" t="str">
        <f>'[1]MANO DE OBRA'!C16</f>
        <v>CUADRILLA DE CONSTRUCCIÓN 1X1</v>
      </c>
      <c r="B973" s="63"/>
      <c r="C973" s="105">
        <f>'[1]MANO DE OBRA'!I16</f>
        <v>71175</v>
      </c>
      <c r="D973" s="89">
        <v>0.89229999999999998</v>
      </c>
      <c r="E973" s="65">
        <f>(100%+D973)*C973</f>
        <v>134684.45250000001</v>
      </c>
      <c r="F973" s="80">
        <v>4</v>
      </c>
      <c r="G973" s="36">
        <f>E973/F973</f>
        <v>33671.113125000003</v>
      </c>
      <c r="H973" s="37"/>
    </row>
    <row r="974" spans="1:8" ht="16.5" x14ac:dyDescent="0.3">
      <c r="A974" s="61"/>
      <c r="B974" s="63"/>
      <c r="C974" s="105"/>
      <c r="D974" s="89"/>
      <c r="E974" s="65"/>
      <c r="F974" s="41"/>
      <c r="G974" s="36"/>
      <c r="H974" s="37"/>
    </row>
    <row r="975" spans="1:8" ht="16.5" x14ac:dyDescent="0.3">
      <c r="A975" s="61"/>
      <c r="B975" s="63"/>
      <c r="C975" s="114"/>
      <c r="D975" s="64"/>
      <c r="E975" s="114"/>
      <c r="F975" s="41"/>
      <c r="G975" s="75"/>
      <c r="H975" s="37"/>
    </row>
    <row r="976" spans="1:8" ht="16.5" x14ac:dyDescent="0.3">
      <c r="A976" s="61"/>
      <c r="B976" s="63"/>
      <c r="C976" s="114"/>
      <c r="D976" s="64"/>
      <c r="E976" s="114"/>
      <c r="F976" s="41"/>
      <c r="G976" s="75"/>
      <c r="H976" s="37"/>
    </row>
    <row r="977" spans="1:8" ht="17.25" thickBot="1" x14ac:dyDescent="0.35">
      <c r="A977" s="76"/>
      <c r="B977" s="78"/>
      <c r="C977" s="78"/>
      <c r="D977" s="78"/>
      <c r="E977" s="78"/>
      <c r="F977" s="78"/>
      <c r="G977" s="77"/>
      <c r="H977" s="54"/>
    </row>
    <row r="978" spans="1:8" ht="17.25" thickBot="1" x14ac:dyDescent="0.35">
      <c r="A978" s="12"/>
      <c r="B978" s="12"/>
      <c r="C978" s="12"/>
      <c r="D978" s="12"/>
      <c r="E978" s="12"/>
      <c r="F978" s="12"/>
      <c r="G978" s="55" t="s">
        <v>15</v>
      </c>
      <c r="H978" s="56">
        <f>SUM(G973:G977)</f>
        <v>33671.113125000003</v>
      </c>
    </row>
    <row r="979" spans="1:8" ht="17.25" thickBot="1" x14ac:dyDescent="0.35">
      <c r="A979" s="12"/>
      <c r="B979" s="12"/>
      <c r="C979" s="12"/>
      <c r="D979" s="12"/>
      <c r="E979" s="12"/>
      <c r="F979" s="12"/>
      <c r="G979" s="91"/>
      <c r="H979" s="13"/>
    </row>
    <row r="980" spans="1:8" ht="17.25" thickBot="1" x14ac:dyDescent="0.35">
      <c r="A980" s="12"/>
      <c r="B980" s="12"/>
      <c r="C980" s="12"/>
      <c r="D980" s="12"/>
      <c r="E980" s="92" t="s">
        <v>31</v>
      </c>
      <c r="F980" s="93"/>
      <c r="G980" s="93"/>
      <c r="H980" s="170">
        <f>ROUND((H954+H962+H970+H978),0)</f>
        <v>115526</v>
      </c>
    </row>
    <row r="981" spans="1:8" ht="16.5" x14ac:dyDescent="0.3">
      <c r="A981" s="15"/>
      <c r="B981" s="12"/>
      <c r="C981" s="12"/>
      <c r="D981" s="12"/>
      <c r="E981" s="92"/>
      <c r="F981" s="93"/>
      <c r="G981" s="93"/>
      <c r="H981" s="95"/>
    </row>
    <row r="982" spans="1:8" ht="16.5" x14ac:dyDescent="0.3">
      <c r="A982" s="15"/>
      <c r="B982" s="12"/>
      <c r="C982" s="12"/>
      <c r="D982" s="12"/>
      <c r="E982" s="92"/>
      <c r="F982" s="93"/>
      <c r="G982" s="93"/>
      <c r="H982" s="95"/>
    </row>
    <row r="983" spans="1:8" ht="16.5" x14ac:dyDescent="0.3">
      <c r="A983" s="15"/>
      <c r="B983" s="12"/>
      <c r="C983" s="12"/>
      <c r="D983" s="12"/>
      <c r="E983" s="92"/>
      <c r="F983" s="93"/>
      <c r="G983" s="93"/>
      <c r="H983" s="95"/>
    </row>
    <row r="984" spans="1:8" ht="16.5" x14ac:dyDescent="0.3">
      <c r="A984" s="15"/>
      <c r="B984" s="12"/>
      <c r="C984" s="12"/>
      <c r="D984" s="12"/>
      <c r="E984" s="92"/>
      <c r="F984" s="93"/>
      <c r="G984" s="93"/>
      <c r="H984" s="95"/>
    </row>
    <row r="985" spans="1:8" ht="17.25" thickBot="1" x14ac:dyDescent="0.35">
      <c r="A985" s="15"/>
      <c r="B985" s="12"/>
      <c r="C985" s="12"/>
      <c r="D985" s="12"/>
      <c r="E985" s="92"/>
      <c r="F985" s="93"/>
      <c r="G985" s="93"/>
      <c r="H985" s="95"/>
    </row>
    <row r="986" spans="1:8" x14ac:dyDescent="0.2">
      <c r="A986" s="5" t="s">
        <v>1</v>
      </c>
      <c r="B986" s="6"/>
      <c r="C986" s="6"/>
      <c r="D986" s="6"/>
      <c r="E986" s="6"/>
      <c r="F986" s="6"/>
      <c r="G986" s="6"/>
      <c r="H986" s="7"/>
    </row>
    <row r="987" spans="1:8" ht="15" thickBot="1" x14ac:dyDescent="0.25">
      <c r="A987" s="8"/>
      <c r="B987" s="9"/>
      <c r="C987" s="9"/>
      <c r="D987" s="9"/>
      <c r="E987" s="9"/>
      <c r="F987" s="9"/>
      <c r="G987" s="9"/>
      <c r="H987" s="10"/>
    </row>
    <row r="988" spans="1:8" ht="16.5" x14ac:dyDescent="0.3">
      <c r="A988" s="15"/>
      <c r="B988" s="12"/>
      <c r="C988" s="12"/>
      <c r="D988" s="12"/>
      <c r="E988" s="92"/>
      <c r="F988" s="93"/>
      <c r="G988" s="93"/>
      <c r="H988" s="95"/>
    </row>
    <row r="989" spans="1:8" ht="16.5" x14ac:dyDescent="0.3">
      <c r="A989" s="11"/>
      <c r="B989" s="14"/>
      <c r="C989" s="12"/>
      <c r="D989" s="15"/>
      <c r="E989" s="14"/>
      <c r="F989" s="15"/>
      <c r="G989" s="14"/>
      <c r="H989" s="13"/>
    </row>
    <row r="990" spans="1:8" ht="15.75" x14ac:dyDescent="0.2">
      <c r="A990" s="16" t="s">
        <v>2</v>
      </c>
      <c r="B990" s="107" t="str">
        <f>'[1]PRESUPUESTO OFICIAL (Entidad)'!G106</f>
        <v xml:space="preserve">construccion de pañete </v>
      </c>
      <c r="C990" s="108"/>
      <c r="D990" s="108"/>
      <c r="E990" s="108"/>
      <c r="F990" s="108"/>
      <c r="G990" s="19" t="s">
        <v>3</v>
      </c>
      <c r="H990" s="20" t="s">
        <v>198</v>
      </c>
    </row>
    <row r="991" spans="1:8" ht="16.5" x14ac:dyDescent="0.3">
      <c r="A991" s="11"/>
      <c r="B991" s="108"/>
      <c r="C991" s="108"/>
      <c r="D991" s="108"/>
      <c r="E991" s="108"/>
      <c r="F991" s="108"/>
      <c r="G991" s="19" t="s">
        <v>4</v>
      </c>
      <c r="H991" s="20" t="s">
        <v>5</v>
      </c>
    </row>
    <row r="992" spans="1:8" ht="16.5" x14ac:dyDescent="0.3">
      <c r="A992" s="15"/>
      <c r="B992" s="12"/>
      <c r="C992" s="12"/>
      <c r="D992" s="12"/>
      <c r="E992" s="92"/>
      <c r="F992" s="93"/>
      <c r="G992" s="93"/>
      <c r="H992" s="95"/>
    </row>
    <row r="993" spans="1:8" ht="16.5" x14ac:dyDescent="0.3">
      <c r="A993" s="15"/>
      <c r="B993" s="12"/>
      <c r="C993" s="12"/>
      <c r="D993" s="12"/>
      <c r="E993" s="92"/>
      <c r="F993" s="93"/>
      <c r="G993" s="93"/>
      <c r="H993" s="95"/>
    </row>
    <row r="994" spans="1:8" ht="16.5" x14ac:dyDescent="0.3">
      <c r="A994" s="14"/>
      <c r="B994" s="14"/>
      <c r="C994" s="12"/>
      <c r="D994" s="14"/>
      <c r="E994" s="14"/>
      <c r="F994" s="14"/>
      <c r="G994" s="14"/>
      <c r="H994" s="13"/>
    </row>
    <row r="995" spans="1:8" ht="17.25" thickBot="1" x14ac:dyDescent="0.35">
      <c r="A995" s="14" t="s">
        <v>6</v>
      </c>
      <c r="B995" s="14"/>
      <c r="C995" s="12"/>
      <c r="D995" s="12"/>
      <c r="E995" s="12"/>
      <c r="F995" s="12"/>
      <c r="G995" s="12"/>
      <c r="H995" s="13"/>
    </row>
    <row r="996" spans="1:8" ht="16.5" x14ac:dyDescent="0.3">
      <c r="A996" s="23" t="s">
        <v>7</v>
      </c>
      <c r="B996" s="24"/>
      <c r="C996" s="25"/>
      <c r="D996" s="26" t="s">
        <v>36</v>
      </c>
      <c r="E996" s="27" t="s">
        <v>9</v>
      </c>
      <c r="F996" s="26" t="s">
        <v>10</v>
      </c>
      <c r="G996" s="28" t="s">
        <v>11</v>
      </c>
      <c r="H996" s="29"/>
    </row>
    <row r="997" spans="1:8" ht="16.5" x14ac:dyDescent="0.3">
      <c r="A997" s="61" t="str">
        <f>[1]recursos!B33</f>
        <v>ANDAMIO TUBULAR 1.50*1.50</v>
      </c>
      <c r="B997" s="31"/>
      <c r="C997" s="32"/>
      <c r="D997" s="69" t="s">
        <v>71</v>
      </c>
      <c r="E997" s="34">
        <f>[1]recursos!E33</f>
        <v>2000</v>
      </c>
      <c r="F997" s="41">
        <v>0.15</v>
      </c>
      <c r="G997" s="36">
        <f>+E997*F997</f>
        <v>300</v>
      </c>
      <c r="H997" s="37"/>
    </row>
    <row r="998" spans="1:8" ht="16.5" x14ac:dyDescent="0.3">
      <c r="A998" s="30" t="str">
        <f>[1]recursos!B34</f>
        <v>TABLON PARA ANDAMIO</v>
      </c>
      <c r="B998" s="39"/>
      <c r="C998" s="40"/>
      <c r="D998" s="69" t="s">
        <v>71</v>
      </c>
      <c r="E998" s="34">
        <f>[1]recursos!E34</f>
        <v>650</v>
      </c>
      <c r="F998" s="41">
        <v>0.2</v>
      </c>
      <c r="G998" s="36">
        <f>+E998*F998</f>
        <v>130</v>
      </c>
      <c r="H998" s="37"/>
    </row>
    <row r="999" spans="1:8" ht="16.5" x14ac:dyDescent="0.3">
      <c r="A999" s="38"/>
      <c r="B999" s="39"/>
      <c r="C999" s="40"/>
      <c r="D999" s="69"/>
      <c r="E999" s="42"/>
      <c r="F999" s="41"/>
      <c r="G999" s="43"/>
      <c r="H999" s="37"/>
    </row>
    <row r="1000" spans="1:8" ht="16.5" x14ac:dyDescent="0.3">
      <c r="A1000" s="38"/>
      <c r="B1000" s="39"/>
      <c r="C1000" s="40"/>
      <c r="D1000" s="69"/>
      <c r="E1000" s="42"/>
      <c r="F1000" s="41"/>
      <c r="G1000" s="43"/>
      <c r="H1000" s="37"/>
    </row>
    <row r="1001" spans="1:8" ht="16.5" x14ac:dyDescent="0.3">
      <c r="A1001" s="38"/>
      <c r="B1001" s="39"/>
      <c r="C1001" s="40"/>
      <c r="D1001" s="69"/>
      <c r="E1001" s="42"/>
      <c r="F1001" s="41"/>
      <c r="G1001" s="43"/>
      <c r="H1001" s="37"/>
    </row>
    <row r="1002" spans="1:8" ht="16.5" x14ac:dyDescent="0.3">
      <c r="A1002" s="44" t="s">
        <v>14</v>
      </c>
      <c r="B1002" s="45"/>
      <c r="C1002" s="46"/>
      <c r="D1002" s="69"/>
      <c r="E1002" s="42"/>
      <c r="F1002" s="47"/>
      <c r="G1002" s="43"/>
      <c r="H1002" s="37"/>
    </row>
    <row r="1003" spans="1:8" ht="17.25" thickBot="1" x14ac:dyDescent="0.35">
      <c r="A1003" s="48"/>
      <c r="B1003" s="49"/>
      <c r="C1003" s="50"/>
      <c r="D1003" s="130"/>
      <c r="E1003" s="51"/>
      <c r="F1003" s="52"/>
      <c r="G1003" s="53"/>
      <c r="H1003" s="54"/>
    </row>
    <row r="1004" spans="1:8" ht="17.25" thickBot="1" x14ac:dyDescent="0.35">
      <c r="A1004" s="12"/>
      <c r="B1004" s="12"/>
      <c r="C1004" s="12"/>
      <c r="D1004" s="12"/>
      <c r="E1004" s="12"/>
      <c r="F1004" s="12"/>
      <c r="G1004" s="55" t="s">
        <v>15</v>
      </c>
      <c r="H1004" s="56">
        <f>SUM(G997:G1003)</f>
        <v>430</v>
      </c>
    </row>
    <row r="1005" spans="1:8" ht="17.25" thickBot="1" x14ac:dyDescent="0.35">
      <c r="A1005" s="14" t="s">
        <v>16</v>
      </c>
      <c r="B1005" s="14"/>
      <c r="C1005" s="12"/>
      <c r="D1005" s="12"/>
      <c r="E1005" s="12"/>
      <c r="F1005" s="12"/>
      <c r="G1005" s="12"/>
      <c r="H1005" s="13"/>
    </row>
    <row r="1006" spans="1:8" ht="16.5" x14ac:dyDescent="0.3">
      <c r="A1006" s="57" t="s">
        <v>7</v>
      </c>
      <c r="B1006" s="58"/>
      <c r="C1006" s="59"/>
      <c r="D1006" s="26" t="s">
        <v>8</v>
      </c>
      <c r="E1006" s="26" t="s">
        <v>17</v>
      </c>
      <c r="F1006" s="26" t="s">
        <v>10</v>
      </c>
      <c r="G1006" s="60" t="s">
        <v>11</v>
      </c>
      <c r="H1006" s="29"/>
    </row>
    <row r="1007" spans="1:8" ht="16.5" x14ac:dyDescent="0.3">
      <c r="A1007" s="131" t="s">
        <v>77</v>
      </c>
      <c r="B1007" s="62"/>
      <c r="C1007" s="63"/>
      <c r="D1007" s="64" t="s">
        <v>33</v>
      </c>
      <c r="E1007" s="41">
        <f>'[1]APUS BASICOS'!H309</f>
        <v>615506</v>
      </c>
      <c r="F1007" s="66">
        <v>0.02</v>
      </c>
      <c r="G1007" s="67">
        <f>E1007*F1007</f>
        <v>12310.12</v>
      </c>
      <c r="H1007" s="37"/>
    </row>
    <row r="1008" spans="1:8" ht="16.5" x14ac:dyDescent="0.3">
      <c r="A1008" s="131"/>
      <c r="B1008" s="62"/>
      <c r="C1008" s="63"/>
      <c r="D1008" s="64"/>
      <c r="E1008" s="41"/>
      <c r="F1008" s="66"/>
      <c r="G1008" s="67"/>
      <c r="H1008" s="37"/>
    </row>
    <row r="1009" spans="1:8" ht="16.5" x14ac:dyDescent="0.3">
      <c r="A1009" s="131"/>
      <c r="B1009" s="62"/>
      <c r="C1009" s="63"/>
      <c r="D1009" s="64"/>
      <c r="E1009" s="41"/>
      <c r="F1009" s="66"/>
      <c r="G1009" s="67"/>
      <c r="H1009" s="37"/>
    </row>
    <row r="1010" spans="1:8" ht="16.5" x14ac:dyDescent="0.3">
      <c r="A1010" s="131"/>
      <c r="B1010" s="62"/>
      <c r="C1010" s="63"/>
      <c r="D1010" s="64"/>
      <c r="E1010" s="41"/>
      <c r="F1010" s="66"/>
      <c r="G1010" s="67"/>
      <c r="H1010" s="37"/>
    </row>
    <row r="1011" spans="1:8" ht="16.5" x14ac:dyDescent="0.3">
      <c r="A1011" s="61"/>
      <c r="B1011" s="62"/>
      <c r="C1011" s="63"/>
      <c r="D1011" s="64"/>
      <c r="E1011" s="65"/>
      <c r="F1011" s="66"/>
      <c r="G1011" s="67"/>
      <c r="H1011" s="37"/>
    </row>
    <row r="1012" spans="1:8" ht="16.5" x14ac:dyDescent="0.3">
      <c r="A1012" s="61" t="s">
        <v>20</v>
      </c>
      <c r="B1012" s="62"/>
      <c r="C1012" s="63"/>
      <c r="D1012" s="42"/>
      <c r="E1012" s="42"/>
      <c r="F1012" s="47">
        <v>0.05</v>
      </c>
      <c r="G1012" s="75">
        <f>+F1012*G1007</f>
        <v>615.50600000000009</v>
      </c>
      <c r="H1012" s="37"/>
    </row>
    <row r="1013" spans="1:8" ht="17.25" thickBot="1" x14ac:dyDescent="0.35">
      <c r="A1013" s="76"/>
      <c r="B1013" s="77"/>
      <c r="C1013" s="78"/>
      <c r="D1013" s="51"/>
      <c r="E1013" s="51"/>
      <c r="F1013" s="52"/>
      <c r="G1013" s="79"/>
      <c r="H1013" s="54"/>
    </row>
    <row r="1014" spans="1:8" ht="17.25" thickBot="1" x14ac:dyDescent="0.35">
      <c r="A1014" s="12"/>
      <c r="B1014" s="12"/>
      <c r="C1014" s="12"/>
      <c r="D1014" s="12"/>
      <c r="E1014" s="12"/>
      <c r="F1014" s="12"/>
      <c r="G1014" s="55" t="s">
        <v>15</v>
      </c>
      <c r="H1014" s="56">
        <f>SUM(G1007:G1013)</f>
        <v>12925.626</v>
      </c>
    </row>
    <row r="1015" spans="1:8" ht="17.25" thickBot="1" x14ac:dyDescent="0.35">
      <c r="A1015" s="14" t="s">
        <v>21</v>
      </c>
      <c r="B1015" s="14"/>
      <c r="C1015" s="12"/>
      <c r="D1015" s="12"/>
      <c r="E1015" s="12"/>
      <c r="F1015" s="12"/>
      <c r="G1015" s="12"/>
      <c r="H1015" s="13"/>
    </row>
    <row r="1016" spans="1:8" ht="16.5" x14ac:dyDescent="0.3">
      <c r="A1016" s="23" t="s">
        <v>22</v>
      </c>
      <c r="B1016" s="25"/>
      <c r="C1016" s="26" t="s">
        <v>23</v>
      </c>
      <c r="D1016" s="26" t="s">
        <v>24</v>
      </c>
      <c r="E1016" s="26" t="s">
        <v>25</v>
      </c>
      <c r="F1016" s="26" t="s">
        <v>26</v>
      </c>
      <c r="G1016" s="28" t="s">
        <v>11</v>
      </c>
      <c r="H1016" s="29"/>
    </row>
    <row r="1017" spans="1:8" ht="16.5" x14ac:dyDescent="0.3">
      <c r="A1017" s="61"/>
      <c r="B1017" s="63"/>
      <c r="C1017" s="132"/>
      <c r="D1017" s="133"/>
      <c r="E1017" s="133"/>
      <c r="F1017" s="134"/>
      <c r="G1017" s="135"/>
      <c r="H1017" s="37"/>
    </row>
    <row r="1018" spans="1:8" ht="16.5" x14ac:dyDescent="0.3">
      <c r="A1018" s="61"/>
      <c r="B1018" s="63"/>
      <c r="C1018" s="80"/>
      <c r="D1018" s="81"/>
      <c r="E1018" s="81"/>
      <c r="F1018" s="82"/>
      <c r="G1018" s="65"/>
      <c r="H1018" s="37"/>
    </row>
    <row r="1019" spans="1:8" ht="16.5" x14ac:dyDescent="0.3">
      <c r="A1019" s="61"/>
      <c r="B1019" s="63"/>
      <c r="C1019" s="80"/>
      <c r="D1019" s="81"/>
      <c r="E1019" s="81"/>
      <c r="F1019" s="80"/>
      <c r="G1019" s="41"/>
      <c r="H1019" s="37"/>
    </row>
    <row r="1020" spans="1:8" ht="16.5" x14ac:dyDescent="0.3">
      <c r="A1020" s="61"/>
      <c r="B1020" s="63"/>
      <c r="C1020" s="83"/>
      <c r="D1020" s="64"/>
      <c r="E1020" s="84"/>
      <c r="F1020" s="41"/>
      <c r="G1020" s="41"/>
      <c r="H1020" s="37"/>
    </row>
    <row r="1021" spans="1:8" ht="17.25" thickBot="1" x14ac:dyDescent="0.35">
      <c r="A1021" s="48"/>
      <c r="B1021" s="50"/>
      <c r="C1021" s="50"/>
      <c r="D1021" s="50"/>
      <c r="E1021" s="50"/>
      <c r="F1021" s="50"/>
      <c r="G1021" s="85"/>
      <c r="H1021" s="37"/>
    </row>
    <row r="1022" spans="1:8" ht="17.25" thickBot="1" x14ac:dyDescent="0.35">
      <c r="A1022" s="12"/>
      <c r="B1022" s="12"/>
      <c r="C1022" s="12"/>
      <c r="D1022" s="12"/>
      <c r="E1022" s="12"/>
      <c r="F1022" s="12"/>
      <c r="G1022" s="55" t="s">
        <v>15</v>
      </c>
      <c r="H1022" s="56">
        <f>SUM(G1017:G1021)</f>
        <v>0</v>
      </c>
    </row>
    <row r="1023" spans="1:8" ht="17.25" thickBot="1" x14ac:dyDescent="0.35">
      <c r="A1023" s="14" t="s">
        <v>27</v>
      </c>
      <c r="B1023" s="14"/>
      <c r="C1023" s="12"/>
      <c r="D1023" s="12"/>
      <c r="E1023" s="12"/>
      <c r="F1023" s="12"/>
      <c r="G1023" s="12"/>
      <c r="H1023" s="13"/>
    </row>
    <row r="1024" spans="1:8" ht="16.5" x14ac:dyDescent="0.3">
      <c r="A1024" s="86" t="s">
        <v>28</v>
      </c>
      <c r="B1024" s="26"/>
      <c r="C1024" s="26" t="s">
        <v>29</v>
      </c>
      <c r="D1024" s="26" t="s">
        <v>30</v>
      </c>
      <c r="E1024" s="27" t="s">
        <v>29</v>
      </c>
      <c r="F1024" s="87" t="s">
        <v>37</v>
      </c>
      <c r="G1024" s="60" t="s">
        <v>11</v>
      </c>
      <c r="H1024" s="29"/>
    </row>
    <row r="1025" spans="1:8" ht="16.5" x14ac:dyDescent="0.3">
      <c r="A1025" s="61" t="str">
        <f>'[1]MANO DE OBRA'!C16</f>
        <v>CUADRILLA DE CONSTRUCCIÓN 1X1</v>
      </c>
      <c r="B1025" s="63"/>
      <c r="C1025" s="88">
        <f>'[1]MANO DE OBRA'!L16</f>
        <v>11168</v>
      </c>
      <c r="D1025" s="89">
        <v>0.89229999999999998</v>
      </c>
      <c r="E1025" s="65">
        <f>(100%+D1025)*C1025</f>
        <v>21133.206400000003</v>
      </c>
      <c r="F1025" s="80">
        <v>1.5</v>
      </c>
      <c r="G1025" s="36">
        <f>E1025*F1025</f>
        <v>31699.809600000004</v>
      </c>
      <c r="H1025" s="37"/>
    </row>
    <row r="1026" spans="1:8" ht="16.5" x14ac:dyDescent="0.3">
      <c r="A1026" s="61"/>
      <c r="B1026" s="63"/>
      <c r="C1026" s="105"/>
      <c r="D1026" s="89"/>
      <c r="E1026" s="65"/>
      <c r="F1026" s="80"/>
      <c r="G1026" s="36"/>
      <c r="H1026" s="37"/>
    </row>
    <row r="1027" spans="1:8" ht="16.5" x14ac:dyDescent="0.3">
      <c r="A1027" s="61"/>
      <c r="B1027" s="63"/>
      <c r="C1027" s="114"/>
      <c r="D1027" s="64"/>
      <c r="E1027" s="114"/>
      <c r="F1027" s="41"/>
      <c r="G1027" s="75"/>
      <c r="H1027" s="37"/>
    </row>
    <row r="1028" spans="1:8" ht="16.5" x14ac:dyDescent="0.3">
      <c r="A1028" s="61"/>
      <c r="B1028" s="63"/>
      <c r="C1028" s="114"/>
      <c r="D1028" s="64"/>
      <c r="E1028" s="114"/>
      <c r="F1028" s="41"/>
      <c r="G1028" s="75"/>
      <c r="H1028" s="37"/>
    </row>
    <row r="1029" spans="1:8" ht="17.25" thickBot="1" x14ac:dyDescent="0.35">
      <c r="A1029" s="76"/>
      <c r="B1029" s="78"/>
      <c r="C1029" s="78"/>
      <c r="D1029" s="78"/>
      <c r="E1029" s="78"/>
      <c r="F1029" s="78"/>
      <c r="G1029" s="77"/>
      <c r="H1029" s="54"/>
    </row>
    <row r="1030" spans="1:8" ht="17.25" thickBot="1" x14ac:dyDescent="0.35">
      <c r="A1030" s="12"/>
      <c r="B1030" s="12"/>
      <c r="C1030" s="12"/>
      <c r="D1030" s="12"/>
      <c r="E1030" s="12"/>
      <c r="F1030" s="12"/>
      <c r="G1030" s="55" t="s">
        <v>15</v>
      </c>
      <c r="H1030" s="56">
        <f>SUM(G1025:G1029)</f>
        <v>31699.809600000004</v>
      </c>
    </row>
    <row r="1031" spans="1:8" ht="17.25" thickBot="1" x14ac:dyDescent="0.35">
      <c r="A1031" s="12"/>
      <c r="B1031" s="12"/>
      <c r="C1031" s="12"/>
      <c r="D1031" s="12"/>
      <c r="E1031" s="12"/>
      <c r="F1031" s="12"/>
      <c r="G1031" s="91"/>
      <c r="H1031" s="13"/>
    </row>
    <row r="1032" spans="1:8" ht="17.25" thickBot="1" x14ac:dyDescent="0.35">
      <c r="A1032" s="12"/>
      <c r="B1032" s="12"/>
      <c r="C1032" s="12"/>
      <c r="D1032" s="12"/>
      <c r="E1032" s="92" t="s">
        <v>31</v>
      </c>
      <c r="F1032" s="93"/>
      <c r="G1032" s="93"/>
      <c r="H1032" s="170">
        <f>ROUND((H1004+H1014+H1022+H1030),0)</f>
        <v>45055</v>
      </c>
    </row>
    <row r="1033" spans="1:8" ht="16.5" x14ac:dyDescent="0.3">
      <c r="A1033" s="12"/>
      <c r="B1033" s="12"/>
      <c r="C1033" s="12"/>
      <c r="D1033" s="12"/>
      <c r="E1033" s="92"/>
      <c r="F1033" s="93"/>
      <c r="G1033" s="93"/>
      <c r="H1033" s="95"/>
    </row>
    <row r="1034" spans="1:8" ht="16.5" x14ac:dyDescent="0.3">
      <c r="A1034" s="12"/>
      <c r="B1034" s="12"/>
      <c r="C1034" s="12"/>
      <c r="D1034" s="12"/>
      <c r="E1034" s="92"/>
      <c r="F1034" s="93"/>
      <c r="G1034" s="93"/>
      <c r="H1034" s="95"/>
    </row>
    <row r="1035" spans="1:8" ht="16.5" x14ac:dyDescent="0.3">
      <c r="A1035" s="15"/>
      <c r="B1035" s="12"/>
      <c r="C1035" s="12"/>
      <c r="D1035" s="12"/>
      <c r="E1035" s="92"/>
      <c r="F1035" s="93"/>
      <c r="G1035" s="93"/>
      <c r="H1035" s="95"/>
    </row>
    <row r="1036" spans="1:8" ht="17.25" thickBot="1" x14ac:dyDescent="0.35">
      <c r="A1036" s="15"/>
      <c r="B1036" s="12"/>
      <c r="C1036" s="12"/>
      <c r="D1036" s="12"/>
      <c r="E1036" s="92"/>
      <c r="F1036" s="93"/>
      <c r="G1036" s="93"/>
      <c r="H1036" s="95"/>
    </row>
    <row r="1037" spans="1:8" x14ac:dyDescent="0.2">
      <c r="A1037" s="5" t="s">
        <v>1</v>
      </c>
      <c r="B1037" s="6"/>
      <c r="C1037" s="6"/>
      <c r="D1037" s="6"/>
      <c r="E1037" s="6"/>
      <c r="F1037" s="6"/>
      <c r="G1037" s="6"/>
      <c r="H1037" s="7"/>
    </row>
    <row r="1038" spans="1:8" ht="15" thickBot="1" x14ac:dyDescent="0.25">
      <c r="A1038" s="8"/>
      <c r="B1038" s="9"/>
      <c r="C1038" s="9"/>
      <c r="D1038" s="9"/>
      <c r="E1038" s="9"/>
      <c r="F1038" s="9"/>
      <c r="G1038" s="9"/>
      <c r="H1038" s="10"/>
    </row>
    <row r="1039" spans="1:8" ht="16.5" x14ac:dyDescent="0.3">
      <c r="A1039" s="15"/>
      <c r="B1039" s="12"/>
      <c r="C1039" s="12"/>
      <c r="D1039" s="12"/>
      <c r="E1039" s="92"/>
      <c r="F1039" s="93"/>
      <c r="G1039" s="93"/>
      <c r="H1039" s="95"/>
    </row>
    <row r="1040" spans="1:8" ht="16.5" x14ac:dyDescent="0.3">
      <c r="A1040" s="11"/>
      <c r="B1040" s="14"/>
      <c r="C1040" s="12"/>
      <c r="D1040" s="15"/>
      <c r="E1040" s="14"/>
      <c r="F1040" s="15"/>
      <c r="G1040" s="14"/>
      <c r="H1040" s="13"/>
    </row>
    <row r="1041" spans="1:8" ht="15.75" x14ac:dyDescent="0.2">
      <c r="A1041" s="16" t="s">
        <v>2</v>
      </c>
      <c r="B1041" s="107" t="str">
        <f>'[1]PRESUPUESTO OFICIAL (Entidad)'!G107</f>
        <v>suministro e instalacion de pasta Blanca</v>
      </c>
      <c r="C1041" s="108"/>
      <c r="D1041" s="108"/>
      <c r="E1041" s="108"/>
      <c r="F1041" s="108"/>
      <c r="G1041" s="19" t="s">
        <v>3</v>
      </c>
      <c r="H1041" s="20" t="s">
        <v>199</v>
      </c>
    </row>
    <row r="1042" spans="1:8" ht="16.5" x14ac:dyDescent="0.3">
      <c r="A1042" s="11"/>
      <c r="B1042" s="108"/>
      <c r="C1042" s="108"/>
      <c r="D1042" s="108"/>
      <c r="E1042" s="108"/>
      <c r="F1042" s="108"/>
      <c r="G1042" s="19" t="s">
        <v>4</v>
      </c>
      <c r="H1042" s="20" t="s">
        <v>5</v>
      </c>
    </row>
    <row r="1043" spans="1:8" ht="16.5" x14ac:dyDescent="0.3">
      <c r="A1043" s="15"/>
      <c r="B1043" s="12"/>
      <c r="C1043" s="12"/>
      <c r="D1043" s="12"/>
      <c r="E1043" s="92"/>
      <c r="F1043" s="93"/>
      <c r="G1043" s="93"/>
      <c r="H1043" s="95"/>
    </row>
    <row r="1044" spans="1:8" ht="16.5" x14ac:dyDescent="0.3">
      <c r="A1044" s="15"/>
      <c r="B1044" s="12"/>
      <c r="C1044" s="12"/>
      <c r="D1044" s="12"/>
      <c r="E1044" s="92"/>
      <c r="F1044" s="93"/>
      <c r="G1044" s="93"/>
      <c r="H1044" s="95"/>
    </row>
    <row r="1045" spans="1:8" ht="16.5" x14ac:dyDescent="0.3">
      <c r="A1045" s="14"/>
      <c r="B1045" s="14"/>
      <c r="C1045" s="12"/>
      <c r="D1045" s="14"/>
      <c r="E1045" s="14"/>
      <c r="F1045" s="14"/>
      <c r="G1045" s="14"/>
      <c r="H1045" s="13"/>
    </row>
    <row r="1046" spans="1:8" ht="17.25" thickBot="1" x14ac:dyDescent="0.35">
      <c r="A1046" s="14" t="s">
        <v>6</v>
      </c>
      <c r="B1046" s="14"/>
      <c r="C1046" s="12"/>
      <c r="D1046" s="12"/>
      <c r="E1046" s="12"/>
      <c r="F1046" s="12"/>
      <c r="G1046" s="12"/>
      <c r="H1046" s="13"/>
    </row>
    <row r="1047" spans="1:8" ht="16.5" x14ac:dyDescent="0.3">
      <c r="A1047" s="23" t="s">
        <v>7</v>
      </c>
      <c r="B1047" s="24"/>
      <c r="C1047" s="25"/>
      <c r="D1047" s="26" t="s">
        <v>36</v>
      </c>
      <c r="E1047" s="27" t="s">
        <v>9</v>
      </c>
      <c r="F1047" s="26" t="s">
        <v>10</v>
      </c>
      <c r="G1047" s="28" t="s">
        <v>11</v>
      </c>
      <c r="H1047" s="29"/>
    </row>
    <row r="1048" spans="1:8" ht="16.5" x14ac:dyDescent="0.3">
      <c r="A1048" s="61" t="str">
        <f>[1]recursos!B33</f>
        <v>ANDAMIO TUBULAR 1.50*1.50</v>
      </c>
      <c r="B1048" s="31"/>
      <c r="C1048" s="32"/>
      <c r="D1048" s="69" t="s">
        <v>71</v>
      </c>
      <c r="E1048" s="34">
        <f>[1]recursos!E33</f>
        <v>2000</v>
      </c>
      <c r="F1048" s="41">
        <v>0.15</v>
      </c>
      <c r="G1048" s="36">
        <f>+E1048*F1048</f>
        <v>300</v>
      </c>
      <c r="H1048" s="37"/>
    </row>
    <row r="1049" spans="1:8" ht="16.5" x14ac:dyDescent="0.3">
      <c r="A1049" s="30" t="str">
        <f>[1]recursos!B34</f>
        <v>TABLON PARA ANDAMIO</v>
      </c>
      <c r="B1049" s="39"/>
      <c r="C1049" s="40"/>
      <c r="D1049" s="69" t="s">
        <v>71</v>
      </c>
      <c r="E1049" s="34">
        <f>[1]recursos!E34</f>
        <v>650</v>
      </c>
      <c r="F1049" s="41">
        <v>0.2</v>
      </c>
      <c r="G1049" s="36">
        <f>+E1049*F1049</f>
        <v>130</v>
      </c>
      <c r="H1049" s="37"/>
    </row>
    <row r="1050" spans="1:8" ht="16.5" x14ac:dyDescent="0.3">
      <c r="A1050" s="38"/>
      <c r="B1050" s="39"/>
      <c r="C1050" s="40"/>
      <c r="D1050" s="69"/>
      <c r="E1050" s="42"/>
      <c r="F1050" s="41"/>
      <c r="G1050" s="43"/>
      <c r="H1050" s="37"/>
    </row>
    <row r="1051" spans="1:8" ht="16.5" x14ac:dyDescent="0.3">
      <c r="A1051" s="38"/>
      <c r="B1051" s="39"/>
      <c r="C1051" s="40"/>
      <c r="D1051" s="69"/>
      <c r="E1051" s="42"/>
      <c r="F1051" s="41"/>
      <c r="G1051" s="43"/>
      <c r="H1051" s="37"/>
    </row>
    <row r="1052" spans="1:8" ht="16.5" x14ac:dyDescent="0.3">
      <c r="A1052" s="38"/>
      <c r="B1052" s="39"/>
      <c r="C1052" s="40"/>
      <c r="D1052" s="69"/>
      <c r="E1052" s="42"/>
      <c r="F1052" s="41"/>
      <c r="G1052" s="43"/>
      <c r="H1052" s="37"/>
    </row>
    <row r="1053" spans="1:8" ht="16.5" x14ac:dyDescent="0.3">
      <c r="A1053" s="44" t="s">
        <v>14</v>
      </c>
      <c r="B1053" s="45"/>
      <c r="C1053" s="46"/>
      <c r="D1053" s="69"/>
      <c r="E1053" s="42"/>
      <c r="F1053" s="47"/>
      <c r="G1053" s="43"/>
      <c r="H1053" s="37"/>
    </row>
    <row r="1054" spans="1:8" ht="17.25" thickBot="1" x14ac:dyDescent="0.35">
      <c r="A1054" s="48"/>
      <c r="B1054" s="49"/>
      <c r="C1054" s="50"/>
      <c r="D1054" s="130"/>
      <c r="E1054" s="51"/>
      <c r="F1054" s="52"/>
      <c r="G1054" s="53"/>
      <c r="H1054" s="54"/>
    </row>
    <row r="1055" spans="1:8" ht="17.25" thickBot="1" x14ac:dyDescent="0.35">
      <c r="A1055" s="12"/>
      <c r="B1055" s="12"/>
      <c r="C1055" s="12"/>
      <c r="D1055" s="12"/>
      <c r="E1055" s="12"/>
      <c r="F1055" s="12"/>
      <c r="G1055" s="55" t="s">
        <v>15</v>
      </c>
      <c r="H1055" s="56">
        <f>SUM(G1048:G1054)</f>
        <v>430</v>
      </c>
    </row>
    <row r="1056" spans="1:8" ht="17.25" thickBot="1" x14ac:dyDescent="0.35">
      <c r="A1056" s="14" t="s">
        <v>16</v>
      </c>
      <c r="B1056" s="14"/>
      <c r="C1056" s="12"/>
      <c r="D1056" s="12"/>
      <c r="E1056" s="12"/>
      <c r="F1056" s="12"/>
      <c r="G1056" s="12"/>
      <c r="H1056" s="13"/>
    </row>
    <row r="1057" spans="1:8" ht="16.5" x14ac:dyDescent="0.3">
      <c r="A1057" s="57" t="s">
        <v>7</v>
      </c>
      <c r="B1057" s="58"/>
      <c r="C1057" s="59"/>
      <c r="D1057" s="26" t="s">
        <v>8</v>
      </c>
      <c r="E1057" s="26" t="s">
        <v>17</v>
      </c>
      <c r="F1057" s="26" t="s">
        <v>10</v>
      </c>
      <c r="G1057" s="60" t="s">
        <v>11</v>
      </c>
      <c r="H1057" s="29"/>
    </row>
    <row r="1058" spans="1:8" ht="16.5" x14ac:dyDescent="0.3">
      <c r="A1058" s="61" t="str">
        <f>[1]recursos!B70</f>
        <v>PASTA GRUESA</v>
      </c>
      <c r="B1058" s="62"/>
      <c r="C1058" s="63"/>
      <c r="D1058" s="64" t="s">
        <v>94</v>
      </c>
      <c r="E1058" s="65">
        <f>[1]recursos!E70</f>
        <v>3817.5</v>
      </c>
      <c r="F1058" s="66">
        <v>2</v>
      </c>
      <c r="G1058" s="67">
        <f>E1058*F1058</f>
        <v>7635</v>
      </c>
      <c r="H1058" s="37"/>
    </row>
    <row r="1059" spans="1:8" ht="16.5" x14ac:dyDescent="0.3">
      <c r="A1059" s="61" t="str">
        <f>[1]recursos!B69</f>
        <v>PASTA FINA</v>
      </c>
      <c r="B1059" s="62"/>
      <c r="C1059" s="63"/>
      <c r="D1059" s="64" t="s">
        <v>94</v>
      </c>
      <c r="E1059" s="65">
        <f>[1]recursos!E69</f>
        <v>3817.5</v>
      </c>
      <c r="F1059" s="66">
        <v>1</v>
      </c>
      <c r="G1059" s="67">
        <f>E1059*F1059</f>
        <v>3817.5</v>
      </c>
      <c r="H1059" s="37"/>
    </row>
    <row r="1060" spans="1:8" ht="16.5" x14ac:dyDescent="0.3">
      <c r="A1060" s="131"/>
      <c r="B1060" s="62"/>
      <c r="C1060" s="63"/>
      <c r="D1060" s="64"/>
      <c r="E1060" s="41"/>
      <c r="F1060" s="66"/>
      <c r="G1060" s="67"/>
      <c r="H1060" s="37"/>
    </row>
    <row r="1061" spans="1:8" ht="16.5" x14ac:dyDescent="0.3">
      <c r="A1061" s="131"/>
      <c r="B1061" s="62"/>
      <c r="C1061" s="63"/>
      <c r="D1061" s="64"/>
      <c r="E1061" s="41"/>
      <c r="F1061" s="66"/>
      <c r="G1061" s="67"/>
      <c r="H1061" s="37"/>
    </row>
    <row r="1062" spans="1:8" ht="16.5" x14ac:dyDescent="0.3">
      <c r="A1062" s="61"/>
      <c r="B1062" s="62"/>
      <c r="C1062" s="63"/>
      <c r="D1062" s="64"/>
      <c r="E1062" s="65"/>
      <c r="F1062" s="66"/>
      <c r="G1062" s="67"/>
      <c r="H1062" s="37"/>
    </row>
    <row r="1063" spans="1:8" ht="16.5" x14ac:dyDescent="0.3">
      <c r="A1063" s="61" t="s">
        <v>20</v>
      </c>
      <c r="B1063" s="62"/>
      <c r="C1063" s="63"/>
      <c r="D1063" s="42"/>
      <c r="E1063" s="42"/>
      <c r="F1063" s="47">
        <v>0.05</v>
      </c>
      <c r="G1063" s="75">
        <f>+F1063*G1058</f>
        <v>381.75</v>
      </c>
      <c r="H1063" s="37"/>
    </row>
    <row r="1064" spans="1:8" ht="17.25" thickBot="1" x14ac:dyDescent="0.35">
      <c r="A1064" s="76"/>
      <c r="B1064" s="77"/>
      <c r="C1064" s="78"/>
      <c r="D1064" s="51"/>
      <c r="E1064" s="51"/>
      <c r="F1064" s="52"/>
      <c r="G1064" s="79"/>
      <c r="H1064" s="54"/>
    </row>
    <row r="1065" spans="1:8" ht="17.25" thickBot="1" x14ac:dyDescent="0.35">
      <c r="A1065" s="12"/>
      <c r="B1065" s="12"/>
      <c r="C1065" s="12"/>
      <c r="D1065" s="12"/>
      <c r="E1065" s="12"/>
      <c r="F1065" s="12"/>
      <c r="G1065" s="55" t="s">
        <v>15</v>
      </c>
      <c r="H1065" s="56">
        <f>SUM(G1058:G1064)</f>
        <v>11834.25</v>
      </c>
    </row>
    <row r="1066" spans="1:8" ht="17.25" thickBot="1" x14ac:dyDescent="0.35">
      <c r="A1066" s="14" t="s">
        <v>21</v>
      </c>
      <c r="B1066" s="14"/>
      <c r="C1066" s="12"/>
      <c r="D1066" s="12"/>
      <c r="E1066" s="12"/>
      <c r="F1066" s="12"/>
      <c r="G1066" s="12"/>
      <c r="H1066" s="13"/>
    </row>
    <row r="1067" spans="1:8" ht="16.5" x14ac:dyDescent="0.3">
      <c r="A1067" s="23" t="s">
        <v>22</v>
      </c>
      <c r="B1067" s="25"/>
      <c r="C1067" s="26" t="s">
        <v>23</v>
      </c>
      <c r="D1067" s="26" t="s">
        <v>24</v>
      </c>
      <c r="E1067" s="26" t="s">
        <v>25</v>
      </c>
      <c r="F1067" s="26" t="s">
        <v>26</v>
      </c>
      <c r="G1067" s="28" t="s">
        <v>11</v>
      </c>
      <c r="H1067" s="29"/>
    </row>
    <row r="1068" spans="1:8" ht="16.5" x14ac:dyDescent="0.3">
      <c r="A1068" s="61"/>
      <c r="B1068" s="63"/>
      <c r="C1068" s="132"/>
      <c r="D1068" s="133"/>
      <c r="E1068" s="133"/>
      <c r="F1068" s="134"/>
      <c r="G1068" s="135"/>
      <c r="H1068" s="37"/>
    </row>
    <row r="1069" spans="1:8" ht="16.5" x14ac:dyDescent="0.3">
      <c r="A1069" s="61"/>
      <c r="B1069" s="63"/>
      <c r="C1069" s="80"/>
      <c r="D1069" s="81"/>
      <c r="E1069" s="81"/>
      <c r="F1069" s="82"/>
      <c r="G1069" s="65"/>
      <c r="H1069" s="37"/>
    </row>
    <row r="1070" spans="1:8" ht="16.5" x14ac:dyDescent="0.3">
      <c r="A1070" s="61"/>
      <c r="B1070" s="63"/>
      <c r="C1070" s="80"/>
      <c r="D1070" s="81"/>
      <c r="E1070" s="81"/>
      <c r="F1070" s="80"/>
      <c r="G1070" s="41"/>
      <c r="H1070" s="37"/>
    </row>
    <row r="1071" spans="1:8" ht="16.5" x14ac:dyDescent="0.3">
      <c r="A1071" s="61"/>
      <c r="B1071" s="63"/>
      <c r="C1071" s="83"/>
      <c r="D1071" s="64"/>
      <c r="E1071" s="84"/>
      <c r="F1071" s="41"/>
      <c r="G1071" s="41"/>
      <c r="H1071" s="37"/>
    </row>
    <row r="1072" spans="1:8" ht="17.25" thickBot="1" x14ac:dyDescent="0.35">
      <c r="A1072" s="48"/>
      <c r="B1072" s="50"/>
      <c r="C1072" s="50"/>
      <c r="D1072" s="50"/>
      <c r="E1072" s="50"/>
      <c r="F1072" s="50"/>
      <c r="G1072" s="85"/>
      <c r="H1072" s="37"/>
    </row>
    <row r="1073" spans="1:8" ht="17.25" thickBot="1" x14ac:dyDescent="0.35">
      <c r="A1073" s="12"/>
      <c r="B1073" s="12"/>
      <c r="C1073" s="12"/>
      <c r="D1073" s="12"/>
      <c r="E1073" s="12"/>
      <c r="F1073" s="12"/>
      <c r="G1073" s="55" t="s">
        <v>15</v>
      </c>
      <c r="H1073" s="56">
        <f>SUM(G1068:G1072)</f>
        <v>0</v>
      </c>
    </row>
    <row r="1074" spans="1:8" ht="17.25" thickBot="1" x14ac:dyDescent="0.35">
      <c r="A1074" s="14" t="s">
        <v>27</v>
      </c>
      <c r="B1074" s="14"/>
      <c r="C1074" s="12"/>
      <c r="D1074" s="12"/>
      <c r="E1074" s="12"/>
      <c r="F1074" s="12"/>
      <c r="G1074" s="12"/>
      <c r="H1074" s="13"/>
    </row>
    <row r="1075" spans="1:8" ht="16.5" x14ac:dyDescent="0.3">
      <c r="A1075" s="86" t="s">
        <v>28</v>
      </c>
      <c r="B1075" s="26"/>
      <c r="C1075" s="26" t="s">
        <v>29</v>
      </c>
      <c r="D1075" s="26" t="s">
        <v>30</v>
      </c>
      <c r="E1075" s="27" t="s">
        <v>29</v>
      </c>
      <c r="F1075" s="87" t="s">
        <v>37</v>
      </c>
      <c r="G1075" s="60" t="s">
        <v>11</v>
      </c>
      <c r="H1075" s="29"/>
    </row>
    <row r="1076" spans="1:8" ht="16.5" x14ac:dyDescent="0.3">
      <c r="A1076" s="61" t="str">
        <f>'[1]MANO DE OBRA'!C16</f>
        <v>CUADRILLA DE CONSTRUCCIÓN 1X1</v>
      </c>
      <c r="B1076" s="63"/>
      <c r="C1076" s="88">
        <f>'[1]MANO DE OBRA'!L16</f>
        <v>11168</v>
      </c>
      <c r="D1076" s="89">
        <v>0.89229999999999998</v>
      </c>
      <c r="E1076" s="65">
        <f>(100%+D1076)*C1076</f>
        <v>21133.206400000003</v>
      </c>
      <c r="F1076" s="80">
        <v>0.9</v>
      </c>
      <c r="G1076" s="36">
        <f>E1076*F1076</f>
        <v>19019.885760000005</v>
      </c>
      <c r="H1076" s="37"/>
    </row>
    <row r="1077" spans="1:8" ht="16.5" x14ac:dyDescent="0.3">
      <c r="A1077" s="61"/>
      <c r="B1077" s="63"/>
      <c r="C1077" s="105"/>
      <c r="D1077" s="89"/>
      <c r="E1077" s="65"/>
      <c r="F1077" s="80"/>
      <c r="G1077" s="36"/>
      <c r="H1077" s="37"/>
    </row>
    <row r="1078" spans="1:8" ht="16.5" x14ac:dyDescent="0.3">
      <c r="A1078" s="61"/>
      <c r="B1078" s="63"/>
      <c r="C1078" s="114"/>
      <c r="D1078" s="64"/>
      <c r="E1078" s="114"/>
      <c r="F1078" s="41"/>
      <c r="G1078" s="75"/>
      <c r="H1078" s="37"/>
    </row>
    <row r="1079" spans="1:8" ht="16.5" x14ac:dyDescent="0.3">
      <c r="A1079" s="61"/>
      <c r="B1079" s="63"/>
      <c r="C1079" s="114"/>
      <c r="D1079" s="64"/>
      <c r="E1079" s="114"/>
      <c r="F1079" s="41"/>
      <c r="G1079" s="75"/>
      <c r="H1079" s="37"/>
    </row>
    <row r="1080" spans="1:8" ht="17.25" thickBot="1" x14ac:dyDescent="0.35">
      <c r="A1080" s="76"/>
      <c r="B1080" s="78"/>
      <c r="C1080" s="78"/>
      <c r="D1080" s="78"/>
      <c r="E1080" s="78"/>
      <c r="F1080" s="78"/>
      <c r="G1080" s="77"/>
      <c r="H1080" s="54"/>
    </row>
    <row r="1081" spans="1:8" ht="17.25" thickBot="1" x14ac:dyDescent="0.35">
      <c r="A1081" s="12"/>
      <c r="B1081" s="12"/>
      <c r="C1081" s="12"/>
      <c r="D1081" s="12"/>
      <c r="E1081" s="12"/>
      <c r="F1081" s="12"/>
      <c r="G1081" s="55" t="s">
        <v>15</v>
      </c>
      <c r="H1081" s="56">
        <f>SUM(G1076:G1080)</f>
        <v>19019.885760000005</v>
      </c>
    </row>
    <row r="1082" spans="1:8" ht="17.25" thickBot="1" x14ac:dyDescent="0.35">
      <c r="A1082" s="12"/>
      <c r="B1082" s="12"/>
      <c r="C1082" s="12"/>
      <c r="D1082" s="12"/>
      <c r="E1082" s="12"/>
      <c r="F1082" s="12"/>
      <c r="G1082" s="91"/>
      <c r="H1082" s="13"/>
    </row>
    <row r="1083" spans="1:8" ht="17.25" thickBot="1" x14ac:dyDescent="0.35">
      <c r="A1083" s="12"/>
      <c r="B1083" s="12"/>
      <c r="C1083" s="12"/>
      <c r="D1083" s="12"/>
      <c r="E1083" s="92" t="s">
        <v>31</v>
      </c>
      <c r="F1083" s="93"/>
      <c r="G1083" s="93"/>
      <c r="H1083" s="170">
        <f>ROUND((H1055+H1065+H1073+H1081),0)</f>
        <v>31284</v>
      </c>
    </row>
    <row r="1084" spans="1:8" ht="16.5" x14ac:dyDescent="0.3">
      <c r="A1084" s="12"/>
      <c r="B1084" s="12"/>
      <c r="C1084" s="12"/>
      <c r="D1084" s="12"/>
      <c r="E1084" s="92"/>
      <c r="F1084" s="93"/>
      <c r="G1084" s="93"/>
      <c r="H1084" s="95"/>
    </row>
    <row r="1085" spans="1:8" ht="16.5" x14ac:dyDescent="0.3">
      <c r="A1085" s="15"/>
      <c r="B1085" s="12"/>
      <c r="C1085" s="12"/>
      <c r="D1085" s="12"/>
      <c r="E1085" s="92"/>
      <c r="F1085" s="93"/>
      <c r="G1085" s="93"/>
      <c r="H1085" s="95"/>
    </row>
    <row r="1086" spans="1:8" ht="16.5" x14ac:dyDescent="0.3">
      <c r="A1086" s="15"/>
      <c r="B1086" s="12"/>
      <c r="C1086" s="12"/>
      <c r="D1086" s="12"/>
      <c r="E1086" s="92"/>
      <c r="F1086" s="93"/>
      <c r="G1086" s="93"/>
      <c r="H1086" s="95"/>
    </row>
    <row r="1087" spans="1:8" ht="16.5" x14ac:dyDescent="0.3">
      <c r="A1087" s="15"/>
      <c r="B1087" s="12"/>
      <c r="C1087" s="12"/>
      <c r="D1087" s="12"/>
      <c r="E1087" s="92"/>
      <c r="F1087" s="93"/>
      <c r="G1087" s="93"/>
      <c r="H1087" s="95"/>
    </row>
    <row r="1088" spans="1:8" ht="17.25" thickBot="1" x14ac:dyDescent="0.35">
      <c r="A1088" s="15"/>
      <c r="B1088" s="12"/>
      <c r="C1088" s="12"/>
      <c r="D1088" s="12"/>
      <c r="E1088" s="92"/>
      <c r="F1088" s="93"/>
      <c r="G1088" s="93"/>
      <c r="H1088" s="95"/>
    </row>
    <row r="1089" spans="1:8" x14ac:dyDescent="0.2">
      <c r="A1089" s="5" t="s">
        <v>1</v>
      </c>
      <c r="B1089" s="6"/>
      <c r="C1089" s="6"/>
      <c r="D1089" s="6"/>
      <c r="E1089" s="6"/>
      <c r="F1089" s="6"/>
      <c r="G1089" s="6"/>
      <c r="H1089" s="7"/>
    </row>
    <row r="1090" spans="1:8" ht="15" thickBot="1" x14ac:dyDescent="0.25">
      <c r="A1090" s="8"/>
      <c r="B1090" s="9"/>
      <c r="C1090" s="9"/>
      <c r="D1090" s="9"/>
      <c r="E1090" s="9"/>
      <c r="F1090" s="9"/>
      <c r="G1090" s="9"/>
      <c r="H1090" s="10"/>
    </row>
    <row r="1091" spans="1:8" ht="16.5" x14ac:dyDescent="0.3">
      <c r="A1091" s="15"/>
      <c r="B1091" s="12"/>
      <c r="C1091" s="12"/>
      <c r="D1091" s="12"/>
      <c r="E1091" s="92"/>
      <c r="F1091" s="93"/>
      <c r="G1091" s="93"/>
      <c r="H1091" s="95"/>
    </row>
    <row r="1092" spans="1:8" ht="16.5" x14ac:dyDescent="0.3">
      <c r="A1092" s="11"/>
      <c r="B1092" s="14"/>
      <c r="C1092" s="12"/>
      <c r="D1092" s="15"/>
      <c r="E1092" s="14"/>
      <c r="F1092" s="15"/>
      <c r="G1092" s="14"/>
      <c r="H1092" s="13"/>
    </row>
    <row r="1093" spans="1:8" ht="15.75" x14ac:dyDescent="0.2">
      <c r="A1093" s="16" t="s">
        <v>2</v>
      </c>
      <c r="B1093" s="107" t="str">
        <f>'[1]PRESUPUESTO OFICIAL (Entidad)'!G108</f>
        <v>suministro e instalacion de pintura en vinilo</v>
      </c>
      <c r="C1093" s="108"/>
      <c r="D1093" s="108"/>
      <c r="E1093" s="108"/>
      <c r="F1093" s="108"/>
      <c r="G1093" s="19" t="s">
        <v>3</v>
      </c>
      <c r="H1093" s="20" t="s">
        <v>200</v>
      </c>
    </row>
    <row r="1094" spans="1:8" ht="16.5" x14ac:dyDescent="0.3">
      <c r="A1094" s="11"/>
      <c r="B1094" s="108"/>
      <c r="C1094" s="108"/>
      <c r="D1094" s="108"/>
      <c r="E1094" s="108"/>
      <c r="F1094" s="108"/>
      <c r="G1094" s="19" t="s">
        <v>4</v>
      </c>
      <c r="H1094" s="20" t="s">
        <v>5</v>
      </c>
    </row>
    <row r="1095" spans="1:8" ht="16.5" x14ac:dyDescent="0.3">
      <c r="A1095" s="15"/>
      <c r="B1095" s="12"/>
      <c r="C1095" s="12"/>
      <c r="D1095" s="12"/>
      <c r="E1095" s="92"/>
      <c r="F1095" s="93"/>
      <c r="G1095" s="93"/>
      <c r="H1095" s="95"/>
    </row>
    <row r="1096" spans="1:8" ht="16.5" x14ac:dyDescent="0.3">
      <c r="A1096" s="15"/>
      <c r="B1096" s="12"/>
      <c r="C1096" s="12"/>
      <c r="D1096" s="12"/>
      <c r="E1096" s="92"/>
      <c r="F1096" s="93"/>
      <c r="G1096" s="93"/>
      <c r="H1096" s="95"/>
    </row>
    <row r="1097" spans="1:8" ht="16.5" x14ac:dyDescent="0.3">
      <c r="A1097" s="14"/>
      <c r="B1097" s="14"/>
      <c r="C1097" s="12"/>
      <c r="D1097" s="14"/>
      <c r="E1097" s="14"/>
      <c r="F1097" s="14"/>
      <c r="G1097" s="14"/>
      <c r="H1097" s="13"/>
    </row>
    <row r="1098" spans="1:8" ht="17.25" thickBot="1" x14ac:dyDescent="0.35">
      <c r="A1098" s="14" t="s">
        <v>6</v>
      </c>
      <c r="B1098" s="14"/>
      <c r="C1098" s="12"/>
      <c r="D1098" s="12"/>
      <c r="E1098" s="12"/>
      <c r="F1098" s="12"/>
      <c r="G1098" s="12"/>
      <c r="H1098" s="13"/>
    </row>
    <row r="1099" spans="1:8" ht="16.5" x14ac:dyDescent="0.3">
      <c r="A1099" s="23" t="s">
        <v>7</v>
      </c>
      <c r="B1099" s="24"/>
      <c r="C1099" s="25"/>
      <c r="D1099" s="26" t="s">
        <v>36</v>
      </c>
      <c r="E1099" s="27" t="s">
        <v>9</v>
      </c>
      <c r="F1099" s="26" t="s">
        <v>10</v>
      </c>
      <c r="G1099" s="28" t="s">
        <v>11</v>
      </c>
      <c r="H1099" s="29"/>
    </row>
    <row r="1100" spans="1:8" ht="16.5" x14ac:dyDescent="0.3">
      <c r="A1100" s="61" t="str">
        <f>[1]recursos!B33</f>
        <v>ANDAMIO TUBULAR 1.50*1.50</v>
      </c>
      <c r="B1100" s="31"/>
      <c r="C1100" s="32"/>
      <c r="D1100" s="69" t="s">
        <v>71</v>
      </c>
      <c r="E1100" s="34">
        <f>[1]recursos!E33</f>
        <v>2000</v>
      </c>
      <c r="F1100" s="41">
        <v>0.15</v>
      </c>
      <c r="G1100" s="36">
        <f>+E1100*F1100</f>
        <v>300</v>
      </c>
      <c r="H1100" s="37"/>
    </row>
    <row r="1101" spans="1:8" ht="16.5" x14ac:dyDescent="0.3">
      <c r="A1101" s="30" t="str">
        <f>[1]recursos!B34</f>
        <v>TABLON PARA ANDAMIO</v>
      </c>
      <c r="B1101" s="39"/>
      <c r="C1101" s="40"/>
      <c r="D1101" s="69" t="s">
        <v>71</v>
      </c>
      <c r="E1101" s="34">
        <f>[1]recursos!E34</f>
        <v>650</v>
      </c>
      <c r="F1101" s="41">
        <v>0.2</v>
      </c>
      <c r="G1101" s="36">
        <f>+E1101*F1101</f>
        <v>130</v>
      </c>
      <c r="H1101" s="37"/>
    </row>
    <row r="1102" spans="1:8" ht="16.5" x14ac:dyDescent="0.3">
      <c r="A1102" s="38"/>
      <c r="B1102" s="39"/>
      <c r="C1102" s="40"/>
      <c r="D1102" s="69"/>
      <c r="E1102" s="42"/>
      <c r="F1102" s="41"/>
      <c r="G1102" s="43"/>
      <c r="H1102" s="37"/>
    </row>
    <row r="1103" spans="1:8" ht="16.5" x14ac:dyDescent="0.3">
      <c r="A1103" s="38"/>
      <c r="B1103" s="39"/>
      <c r="C1103" s="40"/>
      <c r="D1103" s="69"/>
      <c r="E1103" s="42"/>
      <c r="F1103" s="41"/>
      <c r="G1103" s="43"/>
      <c r="H1103" s="37"/>
    </row>
    <row r="1104" spans="1:8" ht="16.5" x14ac:dyDescent="0.3">
      <c r="A1104" s="38"/>
      <c r="B1104" s="39"/>
      <c r="C1104" s="40"/>
      <c r="D1104" s="69"/>
      <c r="E1104" s="42"/>
      <c r="F1104" s="41"/>
      <c r="G1104" s="43"/>
      <c r="H1104" s="37"/>
    </row>
    <row r="1105" spans="1:8" ht="16.5" x14ac:dyDescent="0.3">
      <c r="A1105" s="44" t="s">
        <v>14</v>
      </c>
      <c r="B1105" s="45"/>
      <c r="C1105" s="46"/>
      <c r="D1105" s="69"/>
      <c r="E1105" s="42"/>
      <c r="F1105" s="47"/>
      <c r="G1105" s="43"/>
      <c r="H1105" s="37"/>
    </row>
    <row r="1106" spans="1:8" ht="17.25" thickBot="1" x14ac:dyDescent="0.35">
      <c r="A1106" s="48"/>
      <c r="B1106" s="49"/>
      <c r="C1106" s="50"/>
      <c r="D1106" s="130"/>
      <c r="E1106" s="51"/>
      <c r="F1106" s="52"/>
      <c r="G1106" s="53"/>
      <c r="H1106" s="54"/>
    </row>
    <row r="1107" spans="1:8" ht="17.25" thickBot="1" x14ac:dyDescent="0.35">
      <c r="A1107" s="12"/>
      <c r="B1107" s="12"/>
      <c r="C1107" s="12"/>
      <c r="D1107" s="12"/>
      <c r="E1107" s="12"/>
      <c r="F1107" s="12"/>
      <c r="G1107" s="55" t="s">
        <v>15</v>
      </c>
      <c r="H1107" s="56">
        <f>SUM(G1100:G1106)</f>
        <v>430</v>
      </c>
    </row>
    <row r="1108" spans="1:8" ht="17.25" thickBot="1" x14ac:dyDescent="0.35">
      <c r="A1108" s="14" t="s">
        <v>16</v>
      </c>
      <c r="B1108" s="14"/>
      <c r="C1108" s="12"/>
      <c r="D1108" s="12"/>
      <c r="E1108" s="12"/>
      <c r="F1108" s="12"/>
      <c r="G1108" s="12"/>
      <c r="H1108" s="13"/>
    </row>
    <row r="1109" spans="1:8" ht="16.5" x14ac:dyDescent="0.3">
      <c r="A1109" s="57" t="s">
        <v>7</v>
      </c>
      <c r="B1109" s="58"/>
      <c r="C1109" s="59"/>
      <c r="D1109" s="26" t="s">
        <v>8</v>
      </c>
      <c r="E1109" s="26" t="s">
        <v>17</v>
      </c>
      <c r="F1109" s="26" t="s">
        <v>10</v>
      </c>
      <c r="G1109" s="60" t="s">
        <v>11</v>
      </c>
      <c r="H1109" s="29"/>
    </row>
    <row r="1110" spans="1:8" ht="16.5" x14ac:dyDescent="0.3">
      <c r="A1110" s="61" t="str">
        <f>[1]recursos!B72</f>
        <v>PINTURA EN VINILO</v>
      </c>
      <c r="B1110" s="62"/>
      <c r="C1110" s="63"/>
      <c r="D1110" s="64" t="s">
        <v>138</v>
      </c>
      <c r="E1110" s="65">
        <f>[1]recursos!E72</f>
        <v>108285</v>
      </c>
      <c r="F1110" s="66">
        <v>7.0000000000000007E-2</v>
      </c>
      <c r="G1110" s="67">
        <f>E1110*F1110</f>
        <v>7579.9500000000007</v>
      </c>
      <c r="H1110" s="37"/>
    </row>
    <row r="1111" spans="1:8" ht="16.5" x14ac:dyDescent="0.3">
      <c r="A1111" s="131"/>
      <c r="B1111" s="62"/>
      <c r="C1111" s="63"/>
      <c r="D1111" s="64"/>
      <c r="E1111" s="41"/>
      <c r="F1111" s="66"/>
      <c r="G1111" s="67"/>
      <c r="H1111" s="37"/>
    </row>
    <row r="1112" spans="1:8" ht="16.5" x14ac:dyDescent="0.3">
      <c r="A1112" s="131"/>
      <c r="B1112" s="62"/>
      <c r="C1112" s="63"/>
      <c r="D1112" s="64"/>
      <c r="E1112" s="41"/>
      <c r="F1112" s="66"/>
      <c r="G1112" s="67"/>
      <c r="H1112" s="37"/>
    </row>
    <row r="1113" spans="1:8" ht="16.5" x14ac:dyDescent="0.3">
      <c r="A1113" s="131"/>
      <c r="B1113" s="62"/>
      <c r="C1113" s="63"/>
      <c r="D1113" s="64"/>
      <c r="E1113" s="41"/>
      <c r="F1113" s="66"/>
      <c r="G1113" s="67"/>
      <c r="H1113" s="37"/>
    </row>
    <row r="1114" spans="1:8" ht="16.5" x14ac:dyDescent="0.3">
      <c r="A1114" s="61"/>
      <c r="B1114" s="62"/>
      <c r="C1114" s="63"/>
      <c r="D1114" s="64"/>
      <c r="E1114" s="65"/>
      <c r="F1114" s="66"/>
      <c r="G1114" s="67"/>
      <c r="H1114" s="37"/>
    </row>
    <row r="1115" spans="1:8" ht="16.5" x14ac:dyDescent="0.3">
      <c r="A1115" s="61" t="s">
        <v>20</v>
      </c>
      <c r="B1115" s="62"/>
      <c r="C1115" s="63"/>
      <c r="D1115" s="42"/>
      <c r="E1115" s="42"/>
      <c r="F1115" s="47">
        <v>0.05</v>
      </c>
      <c r="G1115" s="75">
        <f>+F1115*G1110</f>
        <v>378.99750000000006</v>
      </c>
      <c r="H1115" s="37"/>
    </row>
    <row r="1116" spans="1:8" ht="17.25" thickBot="1" x14ac:dyDescent="0.35">
      <c r="A1116" s="76"/>
      <c r="B1116" s="77"/>
      <c r="C1116" s="78"/>
      <c r="D1116" s="51"/>
      <c r="E1116" s="51"/>
      <c r="F1116" s="52"/>
      <c r="G1116" s="79"/>
      <c r="H1116" s="54"/>
    </row>
    <row r="1117" spans="1:8" ht="17.25" thickBot="1" x14ac:dyDescent="0.35">
      <c r="A1117" s="12"/>
      <c r="B1117" s="12"/>
      <c r="C1117" s="12"/>
      <c r="D1117" s="12"/>
      <c r="E1117" s="12"/>
      <c r="F1117" s="12"/>
      <c r="G1117" s="55" t="s">
        <v>15</v>
      </c>
      <c r="H1117" s="56">
        <f>SUM(G1110:G1116)</f>
        <v>7958.9475000000011</v>
      </c>
    </row>
    <row r="1118" spans="1:8" ht="17.25" thickBot="1" x14ac:dyDescent="0.35">
      <c r="A1118" s="14" t="s">
        <v>21</v>
      </c>
      <c r="B1118" s="14"/>
      <c r="C1118" s="12"/>
      <c r="D1118" s="12"/>
      <c r="E1118" s="12"/>
      <c r="F1118" s="12"/>
      <c r="G1118" s="12"/>
      <c r="H1118" s="13"/>
    </row>
    <row r="1119" spans="1:8" ht="16.5" x14ac:dyDescent="0.3">
      <c r="A1119" s="23" t="s">
        <v>22</v>
      </c>
      <c r="B1119" s="25"/>
      <c r="C1119" s="26" t="s">
        <v>23</v>
      </c>
      <c r="D1119" s="26" t="s">
        <v>24</v>
      </c>
      <c r="E1119" s="26" t="s">
        <v>25</v>
      </c>
      <c r="F1119" s="26" t="s">
        <v>26</v>
      </c>
      <c r="G1119" s="28" t="s">
        <v>11</v>
      </c>
      <c r="H1119" s="29"/>
    </row>
    <row r="1120" spans="1:8" ht="16.5" x14ac:dyDescent="0.3">
      <c r="A1120" s="61"/>
      <c r="B1120" s="63"/>
      <c r="C1120" s="132"/>
      <c r="D1120" s="133"/>
      <c r="E1120" s="133"/>
      <c r="F1120" s="134"/>
      <c r="G1120" s="135"/>
      <c r="H1120" s="37"/>
    </row>
    <row r="1121" spans="1:8" ht="16.5" x14ac:dyDescent="0.3">
      <c r="A1121" s="61"/>
      <c r="B1121" s="63"/>
      <c r="C1121" s="80"/>
      <c r="D1121" s="81"/>
      <c r="E1121" s="81"/>
      <c r="F1121" s="82"/>
      <c r="G1121" s="65"/>
      <c r="H1121" s="37"/>
    </row>
    <row r="1122" spans="1:8" ht="16.5" x14ac:dyDescent="0.3">
      <c r="A1122" s="61"/>
      <c r="B1122" s="63"/>
      <c r="C1122" s="80"/>
      <c r="D1122" s="81"/>
      <c r="E1122" s="81"/>
      <c r="F1122" s="80"/>
      <c r="G1122" s="41"/>
      <c r="H1122" s="37"/>
    </row>
    <row r="1123" spans="1:8" ht="16.5" x14ac:dyDescent="0.3">
      <c r="A1123" s="61"/>
      <c r="B1123" s="63"/>
      <c r="C1123" s="83"/>
      <c r="D1123" s="64"/>
      <c r="E1123" s="84"/>
      <c r="F1123" s="41"/>
      <c r="G1123" s="41"/>
      <c r="H1123" s="37"/>
    </row>
    <row r="1124" spans="1:8" ht="17.25" thickBot="1" x14ac:dyDescent="0.35">
      <c r="A1124" s="48"/>
      <c r="B1124" s="50"/>
      <c r="C1124" s="50"/>
      <c r="D1124" s="50"/>
      <c r="E1124" s="50"/>
      <c r="F1124" s="50"/>
      <c r="G1124" s="85"/>
      <c r="H1124" s="37"/>
    </row>
    <row r="1125" spans="1:8" ht="17.25" thickBot="1" x14ac:dyDescent="0.35">
      <c r="A1125" s="12"/>
      <c r="B1125" s="12"/>
      <c r="C1125" s="12"/>
      <c r="D1125" s="12"/>
      <c r="E1125" s="12"/>
      <c r="F1125" s="12"/>
      <c r="G1125" s="55" t="s">
        <v>15</v>
      </c>
      <c r="H1125" s="56">
        <f>SUM(G1120:G1124)</f>
        <v>0</v>
      </c>
    </row>
    <row r="1126" spans="1:8" ht="17.25" thickBot="1" x14ac:dyDescent="0.35">
      <c r="A1126" s="14" t="s">
        <v>27</v>
      </c>
      <c r="B1126" s="14"/>
      <c r="C1126" s="12"/>
      <c r="D1126" s="12"/>
      <c r="E1126" s="12"/>
      <c r="F1126" s="12"/>
      <c r="G1126" s="12"/>
      <c r="H1126" s="13"/>
    </row>
    <row r="1127" spans="1:8" ht="16.5" x14ac:dyDescent="0.3">
      <c r="A1127" s="86" t="s">
        <v>28</v>
      </c>
      <c r="B1127" s="26"/>
      <c r="C1127" s="26" t="s">
        <v>29</v>
      </c>
      <c r="D1127" s="26" t="s">
        <v>30</v>
      </c>
      <c r="E1127" s="27" t="s">
        <v>29</v>
      </c>
      <c r="F1127" s="87" t="s">
        <v>37</v>
      </c>
      <c r="G1127" s="60" t="s">
        <v>11</v>
      </c>
      <c r="H1127" s="29"/>
    </row>
    <row r="1128" spans="1:8" ht="16.5" x14ac:dyDescent="0.3">
      <c r="A1128" s="61" t="str">
        <f>'[1]MANO DE OBRA'!C16</f>
        <v>CUADRILLA DE CONSTRUCCIÓN 1X1</v>
      </c>
      <c r="B1128" s="63"/>
      <c r="C1128" s="88">
        <f>'[1]MANO DE OBRA'!L16</f>
        <v>11168</v>
      </c>
      <c r="D1128" s="89">
        <v>0.89229999999999998</v>
      </c>
      <c r="E1128" s="65">
        <f>(100%+D1128)*C1128</f>
        <v>21133.206400000003</v>
      </c>
      <c r="F1128" s="80">
        <v>0.4</v>
      </c>
      <c r="G1128" s="36">
        <f>E1128*F1128</f>
        <v>8453.2825600000015</v>
      </c>
      <c r="H1128" s="37"/>
    </row>
    <row r="1129" spans="1:8" ht="16.5" x14ac:dyDescent="0.3">
      <c r="A1129" s="61"/>
      <c r="B1129" s="63"/>
      <c r="C1129" s="105"/>
      <c r="D1129" s="89"/>
      <c r="E1129" s="65"/>
      <c r="F1129" s="80"/>
      <c r="G1129" s="36"/>
      <c r="H1129" s="37"/>
    </row>
    <row r="1130" spans="1:8" ht="16.5" x14ac:dyDescent="0.3">
      <c r="A1130" s="61"/>
      <c r="B1130" s="63"/>
      <c r="C1130" s="114"/>
      <c r="D1130" s="64"/>
      <c r="E1130" s="114"/>
      <c r="F1130" s="41"/>
      <c r="G1130" s="75"/>
      <c r="H1130" s="37"/>
    </row>
    <row r="1131" spans="1:8" ht="16.5" x14ac:dyDescent="0.3">
      <c r="A1131" s="61"/>
      <c r="B1131" s="63"/>
      <c r="C1131" s="114"/>
      <c r="D1131" s="64"/>
      <c r="E1131" s="114"/>
      <c r="F1131" s="41"/>
      <c r="G1131" s="75"/>
      <c r="H1131" s="37"/>
    </row>
    <row r="1132" spans="1:8" ht="17.25" thickBot="1" x14ac:dyDescent="0.35">
      <c r="A1132" s="76"/>
      <c r="B1132" s="78"/>
      <c r="C1132" s="78"/>
      <c r="D1132" s="78"/>
      <c r="E1132" s="78"/>
      <c r="F1132" s="78"/>
      <c r="G1132" s="77"/>
      <c r="H1132" s="54"/>
    </row>
    <row r="1133" spans="1:8" ht="17.25" thickBot="1" x14ac:dyDescent="0.35">
      <c r="A1133" s="12"/>
      <c r="B1133" s="12"/>
      <c r="C1133" s="12"/>
      <c r="D1133" s="12"/>
      <c r="E1133" s="12"/>
      <c r="F1133" s="12"/>
      <c r="G1133" s="55" t="s">
        <v>15</v>
      </c>
      <c r="H1133" s="56">
        <f>SUM(G1128:G1132)</f>
        <v>8453.2825600000015</v>
      </c>
    </row>
    <row r="1134" spans="1:8" ht="17.25" thickBot="1" x14ac:dyDescent="0.35">
      <c r="A1134" s="12"/>
      <c r="B1134" s="12"/>
      <c r="C1134" s="12"/>
      <c r="D1134" s="12"/>
      <c r="E1134" s="12"/>
      <c r="F1134" s="12"/>
      <c r="G1134" s="91"/>
      <c r="H1134" s="13"/>
    </row>
    <row r="1135" spans="1:8" ht="17.25" thickBot="1" x14ac:dyDescent="0.35">
      <c r="A1135" s="12"/>
      <c r="B1135" s="12"/>
      <c r="C1135" s="12"/>
      <c r="D1135" s="12"/>
      <c r="E1135" s="92" t="s">
        <v>31</v>
      </c>
      <c r="F1135" s="93"/>
      <c r="G1135" s="93"/>
      <c r="H1135" s="170">
        <f>ROUND((H1107+H1117+H1125+H1133),0)</f>
        <v>16842</v>
      </c>
    </row>
    <row r="1136" spans="1:8" ht="16.5" x14ac:dyDescent="0.3">
      <c r="A1136" s="12"/>
      <c r="B1136" s="12"/>
      <c r="C1136" s="12"/>
      <c r="D1136" s="12"/>
      <c r="E1136" s="92"/>
      <c r="F1136" s="93"/>
      <c r="G1136" s="93"/>
      <c r="H1136" s="126"/>
    </row>
    <row r="1137" spans="1:8" ht="16.5" x14ac:dyDescent="0.3">
      <c r="A1137" s="12"/>
      <c r="B1137" s="12"/>
      <c r="C1137" s="12"/>
      <c r="D1137" s="12"/>
      <c r="E1137" s="92"/>
      <c r="F1137" s="93"/>
      <c r="G1137" s="93"/>
      <c r="H1137" s="126"/>
    </row>
    <row r="1138" spans="1:8" ht="16.5" x14ac:dyDescent="0.3">
      <c r="A1138" s="12"/>
      <c r="B1138" s="12"/>
      <c r="C1138" s="12"/>
      <c r="D1138" s="12"/>
      <c r="E1138" s="92"/>
      <c r="F1138" s="93"/>
      <c r="G1138" s="93"/>
      <c r="H1138" s="126"/>
    </row>
    <row r="1139" spans="1:8" ht="17.25" thickBot="1" x14ac:dyDescent="0.35">
      <c r="A1139" s="12"/>
      <c r="B1139" s="12"/>
      <c r="C1139" s="12"/>
      <c r="D1139" s="12"/>
      <c r="E1139" s="92"/>
      <c r="F1139" s="93"/>
      <c r="G1139" s="93"/>
      <c r="H1139" s="126"/>
    </row>
    <row r="1140" spans="1:8" x14ac:dyDescent="0.2">
      <c r="A1140" s="5" t="s">
        <v>1</v>
      </c>
      <c r="B1140" s="6"/>
      <c r="C1140" s="6"/>
      <c r="D1140" s="6"/>
      <c r="E1140" s="6"/>
      <c r="F1140" s="6"/>
      <c r="G1140" s="6"/>
      <c r="H1140" s="7"/>
    </row>
    <row r="1141" spans="1:8" ht="15" thickBot="1" x14ac:dyDescent="0.25">
      <c r="A1141" s="8"/>
      <c r="B1141" s="9"/>
      <c r="C1141" s="9"/>
      <c r="D1141" s="9"/>
      <c r="E1141" s="9"/>
      <c r="F1141" s="9"/>
      <c r="G1141" s="9"/>
      <c r="H1141" s="10"/>
    </row>
    <row r="1142" spans="1:8" ht="16.5" x14ac:dyDescent="0.3">
      <c r="A1142" s="15"/>
      <c r="B1142" s="12"/>
      <c r="C1142" s="12"/>
      <c r="D1142" s="12"/>
      <c r="E1142" s="92"/>
      <c r="F1142" s="93"/>
      <c r="G1142" s="93"/>
      <c r="H1142" s="95"/>
    </row>
    <row r="1143" spans="1:8" ht="16.5" x14ac:dyDescent="0.3">
      <c r="A1143" s="11"/>
      <c r="B1143" s="14"/>
      <c r="C1143" s="12"/>
      <c r="D1143" s="15"/>
      <c r="E1143" s="14"/>
      <c r="F1143" s="15"/>
      <c r="G1143" s="14"/>
      <c r="H1143" s="13"/>
    </row>
    <row r="1144" spans="1:8" ht="15.75" x14ac:dyDescent="0.2">
      <c r="A1144" s="16" t="s">
        <v>2</v>
      </c>
      <c r="B1144" s="107" t="str">
        <f>'[1]PRESUPUESTO OFICIAL (Entidad)'!G109</f>
        <v>Puntos electricos (incluye acometida)</v>
      </c>
      <c r="C1144" s="107"/>
      <c r="D1144" s="107"/>
      <c r="E1144" s="107"/>
      <c r="F1144" s="107"/>
      <c r="G1144" s="19" t="s">
        <v>3</v>
      </c>
      <c r="H1144" s="20" t="s">
        <v>201</v>
      </c>
    </row>
    <row r="1145" spans="1:8" ht="16.5" x14ac:dyDescent="0.3">
      <c r="A1145" s="11"/>
      <c r="B1145" s="107"/>
      <c r="C1145" s="107"/>
      <c r="D1145" s="107"/>
      <c r="E1145" s="107"/>
      <c r="F1145" s="107"/>
      <c r="G1145" s="19" t="s">
        <v>4</v>
      </c>
      <c r="H1145" s="20" t="s">
        <v>18</v>
      </c>
    </row>
    <row r="1146" spans="1:8" ht="16.5" x14ac:dyDescent="0.3">
      <c r="A1146" s="11"/>
      <c r="B1146" s="120"/>
      <c r="C1146" s="120"/>
      <c r="D1146" s="120"/>
      <c r="E1146" s="120"/>
      <c r="F1146" s="120"/>
      <c r="G1146" s="14"/>
      <c r="H1146" s="22"/>
    </row>
    <row r="1147" spans="1:8" ht="16.5" x14ac:dyDescent="0.3">
      <c r="A1147" s="14"/>
      <c r="B1147" s="14"/>
      <c r="C1147" s="12"/>
      <c r="D1147" s="14"/>
      <c r="E1147" s="14"/>
      <c r="F1147" s="14"/>
      <c r="G1147" s="14"/>
      <c r="H1147" s="13"/>
    </row>
    <row r="1148" spans="1:8" ht="17.25" thickBot="1" x14ac:dyDescent="0.35">
      <c r="A1148" s="14" t="s">
        <v>6</v>
      </c>
      <c r="B1148" s="14"/>
      <c r="C1148" s="12"/>
      <c r="D1148" s="12"/>
      <c r="E1148" s="12"/>
      <c r="F1148" s="12"/>
      <c r="G1148" s="12"/>
      <c r="H1148" s="13"/>
    </row>
    <row r="1149" spans="1:8" ht="16.5" x14ac:dyDescent="0.3">
      <c r="A1149" s="23" t="s">
        <v>7</v>
      </c>
      <c r="B1149" s="24"/>
      <c r="C1149" s="25"/>
      <c r="D1149" s="26" t="s">
        <v>36</v>
      </c>
      <c r="E1149" s="27" t="s">
        <v>9</v>
      </c>
      <c r="F1149" s="26" t="s">
        <v>37</v>
      </c>
      <c r="G1149" s="28" t="s">
        <v>11</v>
      </c>
      <c r="H1149" s="29"/>
    </row>
    <row r="1150" spans="1:8" ht="16.5" x14ac:dyDescent="0.3">
      <c r="A1150" s="30"/>
      <c r="B1150" s="31"/>
      <c r="C1150" s="32"/>
      <c r="D1150" s="69"/>
      <c r="E1150" s="69"/>
      <c r="F1150" s="80"/>
      <c r="G1150" s="156"/>
      <c r="H1150" s="37"/>
    </row>
    <row r="1151" spans="1:8" ht="16.5" x14ac:dyDescent="0.3">
      <c r="A1151" s="38"/>
      <c r="B1151" s="39"/>
      <c r="C1151" s="40"/>
      <c r="D1151" s="69"/>
      <c r="E1151" s="80"/>
      <c r="F1151" s="80"/>
      <c r="G1151" s="156"/>
      <c r="H1151" s="37"/>
    </row>
    <row r="1152" spans="1:8" ht="16.5" x14ac:dyDescent="0.3">
      <c r="A1152" s="38"/>
      <c r="B1152" s="39"/>
      <c r="C1152" s="40"/>
      <c r="D1152" s="69"/>
      <c r="E1152" s="80"/>
      <c r="F1152" s="80"/>
      <c r="G1152" s="156"/>
      <c r="H1152" s="37"/>
    </row>
    <row r="1153" spans="1:8" ht="16.5" x14ac:dyDescent="0.3">
      <c r="A1153" s="38"/>
      <c r="B1153" s="39"/>
      <c r="C1153" s="40"/>
      <c r="D1153" s="69"/>
      <c r="E1153" s="80"/>
      <c r="F1153" s="80"/>
      <c r="G1153" s="156"/>
      <c r="H1153" s="37"/>
    </row>
    <row r="1154" spans="1:8" ht="16.5" x14ac:dyDescent="0.3">
      <c r="A1154" s="38"/>
      <c r="B1154" s="39"/>
      <c r="C1154" s="40"/>
      <c r="D1154" s="69"/>
      <c r="E1154" s="34"/>
      <c r="F1154" s="41"/>
      <c r="G1154" s="36"/>
      <c r="H1154" s="37"/>
    </row>
    <row r="1155" spans="1:8" ht="16.5" x14ac:dyDescent="0.3">
      <c r="A1155" s="44" t="s">
        <v>14</v>
      </c>
      <c r="B1155" s="45"/>
      <c r="C1155" s="46"/>
      <c r="D1155" s="42"/>
      <c r="E1155" s="42"/>
      <c r="F1155" s="47">
        <v>0.05</v>
      </c>
      <c r="G1155" s="43">
        <f>F1155*H1182</f>
        <v>7174.4400000000014</v>
      </c>
      <c r="H1155" s="37"/>
    </row>
    <row r="1156" spans="1:8" ht="17.25" thickBot="1" x14ac:dyDescent="0.35">
      <c r="A1156" s="48"/>
      <c r="B1156" s="49"/>
      <c r="C1156" s="50"/>
      <c r="D1156" s="51"/>
      <c r="E1156" s="51"/>
      <c r="F1156" s="52"/>
      <c r="G1156" s="53"/>
      <c r="H1156" s="54"/>
    </row>
    <row r="1157" spans="1:8" ht="17.25" thickBot="1" x14ac:dyDescent="0.35">
      <c r="A1157" s="12"/>
      <c r="B1157" s="12"/>
      <c r="C1157" s="12"/>
      <c r="D1157" s="12"/>
      <c r="E1157" s="12"/>
      <c r="F1157" s="12"/>
      <c r="G1157" s="55" t="s">
        <v>15</v>
      </c>
      <c r="H1157" s="56">
        <f>SUM(G1150:G1156)</f>
        <v>7174.4400000000014</v>
      </c>
    </row>
    <row r="1158" spans="1:8" ht="17.25" thickBot="1" x14ac:dyDescent="0.35">
      <c r="A1158" s="14" t="s">
        <v>16</v>
      </c>
      <c r="B1158" s="14"/>
      <c r="C1158" s="12"/>
      <c r="D1158" s="12"/>
      <c r="E1158" s="12"/>
      <c r="F1158" s="12"/>
      <c r="G1158" s="12"/>
      <c r="H1158" s="13"/>
    </row>
    <row r="1159" spans="1:8" ht="16.5" x14ac:dyDescent="0.3">
      <c r="A1159" s="57" t="s">
        <v>7</v>
      </c>
      <c r="B1159" s="58"/>
      <c r="C1159" s="59"/>
      <c r="D1159" s="26" t="s">
        <v>8</v>
      </c>
      <c r="E1159" s="26" t="s">
        <v>17</v>
      </c>
      <c r="F1159" s="26" t="s">
        <v>10</v>
      </c>
      <c r="G1159" s="60" t="s">
        <v>11</v>
      </c>
      <c r="H1159" s="29"/>
    </row>
    <row r="1160" spans="1:8" ht="16.5" x14ac:dyDescent="0.3">
      <c r="A1160" s="61" t="str">
        <f>[1]recursos!B157</f>
        <v>TUBO CODUIT D 1" TRAMO DE 3M</v>
      </c>
      <c r="B1160" s="62"/>
      <c r="C1160" s="63"/>
      <c r="D1160" s="64" t="s">
        <v>55</v>
      </c>
      <c r="E1160" s="65">
        <f>[1]recursos!E157/3</f>
        <v>5805.2666666666664</v>
      </c>
      <c r="F1160" s="80">
        <v>0.33333333333333331</v>
      </c>
      <c r="G1160" s="67">
        <f>E1160*F1160</f>
        <v>1935.0888888888887</v>
      </c>
      <c r="H1160" s="37"/>
    </row>
    <row r="1161" spans="1:8" ht="16.5" x14ac:dyDescent="0.3">
      <c r="A1161" s="61" t="str">
        <f>[1]recursos!B154</f>
        <v>CABLE #12</v>
      </c>
      <c r="B1161" s="62"/>
      <c r="C1161" s="63"/>
      <c r="D1161" s="64" t="s">
        <v>55</v>
      </c>
      <c r="E1161" s="65">
        <f>[1]recursos!E154</f>
        <v>2933.87</v>
      </c>
      <c r="F1161" s="80">
        <v>12</v>
      </c>
      <c r="G1161" s="67">
        <f>E1161*F1161</f>
        <v>35206.44</v>
      </c>
      <c r="H1161" s="37"/>
    </row>
    <row r="1162" spans="1:8" ht="16.5" x14ac:dyDescent="0.3">
      <c r="A1162" s="61" t="str">
        <f>[1]recursos!B155</f>
        <v>CURVAS</v>
      </c>
      <c r="B1162" s="62"/>
      <c r="C1162" s="63"/>
      <c r="D1162" s="64" t="s">
        <v>18</v>
      </c>
      <c r="E1162" s="65">
        <f>[1]recursos!E155</f>
        <v>1239.05</v>
      </c>
      <c r="F1162" s="80">
        <v>1</v>
      </c>
      <c r="G1162" s="67">
        <f>E1162*F1162</f>
        <v>1239.05</v>
      </c>
      <c r="H1162" s="37"/>
    </row>
    <row r="1163" spans="1:8" ht="16.5" x14ac:dyDescent="0.3">
      <c r="A1163" s="61" t="str">
        <f>[1]recursos!B156</f>
        <v>DISCO DE CORTE</v>
      </c>
      <c r="B1163" s="62"/>
      <c r="C1163" s="63"/>
      <c r="D1163" s="69" t="s">
        <v>18</v>
      </c>
      <c r="E1163" s="65">
        <f>[1]recursos!E156</f>
        <v>35266.25</v>
      </c>
      <c r="F1163" s="80">
        <v>0.1</v>
      </c>
      <c r="G1163" s="67">
        <f>E1163*F1163</f>
        <v>3526.625</v>
      </c>
      <c r="H1163" s="37"/>
    </row>
    <row r="1164" spans="1:8" ht="16.5" x14ac:dyDescent="0.3">
      <c r="A1164" s="61" t="s">
        <v>77</v>
      </c>
      <c r="B1164" s="62"/>
      <c r="C1164" s="63"/>
      <c r="D1164" s="69" t="s">
        <v>33</v>
      </c>
      <c r="E1164" s="70">
        <f>'[1]APUS BASICOS'!H309</f>
        <v>615506</v>
      </c>
      <c r="F1164" s="145">
        <v>4.7242540228089377E-3</v>
      </c>
      <c r="G1164" s="67">
        <f>E1164*F1164</f>
        <v>2907.8066965630378</v>
      </c>
      <c r="H1164" s="37"/>
    </row>
    <row r="1165" spans="1:8" ht="16.5" x14ac:dyDescent="0.3">
      <c r="A1165" s="61" t="s">
        <v>20</v>
      </c>
      <c r="B1165" s="62"/>
      <c r="C1165" s="63"/>
      <c r="D1165" s="42"/>
      <c r="E1165" s="42"/>
      <c r="F1165" s="47">
        <v>0.05</v>
      </c>
      <c r="G1165" s="75">
        <f>SUM(G1160:G1164)*F1165</f>
        <v>2240.7505292725964</v>
      </c>
      <c r="H1165" s="37"/>
    </row>
    <row r="1166" spans="1:8" ht="17.25" thickBot="1" x14ac:dyDescent="0.35">
      <c r="A1166" s="76"/>
      <c r="B1166" s="77"/>
      <c r="C1166" s="78"/>
      <c r="D1166" s="51"/>
      <c r="E1166" s="51"/>
      <c r="F1166" s="52"/>
      <c r="G1166" s="79"/>
      <c r="H1166" s="54"/>
    </row>
    <row r="1167" spans="1:8" ht="17.25" thickBot="1" x14ac:dyDescent="0.35">
      <c r="A1167" s="12"/>
      <c r="B1167" s="12"/>
      <c r="C1167" s="12"/>
      <c r="D1167" s="12"/>
      <c r="E1167" s="12"/>
      <c r="F1167" s="12"/>
      <c r="G1167" s="55" t="s">
        <v>15</v>
      </c>
      <c r="H1167" s="56">
        <f>SUM(G1160:G1166)</f>
        <v>47055.761114724526</v>
      </c>
    </row>
    <row r="1168" spans="1:8" ht="17.25" thickBot="1" x14ac:dyDescent="0.35">
      <c r="A1168" s="14" t="s">
        <v>21</v>
      </c>
      <c r="B1168" s="14"/>
      <c r="C1168" s="12"/>
      <c r="D1168" s="12"/>
      <c r="E1168" s="12"/>
      <c r="F1168" s="12"/>
      <c r="G1168" s="12"/>
      <c r="H1168" s="13"/>
    </row>
    <row r="1169" spans="1:8" ht="16.5" x14ac:dyDescent="0.3">
      <c r="A1169" s="23" t="s">
        <v>22</v>
      </c>
      <c r="B1169" s="25"/>
      <c r="C1169" s="26" t="s">
        <v>23</v>
      </c>
      <c r="D1169" s="26" t="s">
        <v>24</v>
      </c>
      <c r="E1169" s="26" t="s">
        <v>25</v>
      </c>
      <c r="F1169" s="26" t="s">
        <v>26</v>
      </c>
      <c r="G1169" s="28" t="s">
        <v>11</v>
      </c>
      <c r="H1169" s="29"/>
    </row>
    <row r="1170" spans="1:8" ht="16.5" x14ac:dyDescent="0.3">
      <c r="A1170" s="61"/>
      <c r="B1170" s="63"/>
      <c r="C1170" s="145"/>
      <c r="D1170" s="81"/>
      <c r="E1170" s="81"/>
      <c r="F1170" s="82"/>
      <c r="G1170" s="65"/>
      <c r="H1170" s="37"/>
    </row>
    <row r="1171" spans="1:8" ht="16.5" x14ac:dyDescent="0.3">
      <c r="A1171" s="61"/>
      <c r="B1171" s="63"/>
      <c r="C1171" s="80"/>
      <c r="D1171" s="81"/>
      <c r="E1171" s="81"/>
      <c r="F1171" s="117"/>
      <c r="G1171" s="41"/>
      <c r="H1171" s="37"/>
    </row>
    <row r="1172" spans="1:8" ht="16.5" x14ac:dyDescent="0.3">
      <c r="A1172" s="61"/>
      <c r="B1172" s="63"/>
      <c r="C1172" s="80"/>
      <c r="D1172" s="81"/>
      <c r="E1172" s="81"/>
      <c r="F1172" s="80"/>
      <c r="G1172" s="41"/>
      <c r="H1172" s="37"/>
    </row>
    <row r="1173" spans="1:8" ht="16.5" x14ac:dyDescent="0.3">
      <c r="A1173" s="61"/>
      <c r="B1173" s="63"/>
      <c r="C1173" s="83"/>
      <c r="D1173" s="64"/>
      <c r="E1173" s="84"/>
      <c r="F1173" s="41"/>
      <c r="G1173" s="41"/>
      <c r="H1173" s="37"/>
    </row>
    <row r="1174" spans="1:8" ht="17.25" thickBot="1" x14ac:dyDescent="0.35">
      <c r="A1174" s="48"/>
      <c r="B1174" s="50"/>
      <c r="C1174" s="50"/>
      <c r="D1174" s="50"/>
      <c r="E1174" s="50"/>
      <c r="F1174" s="50"/>
      <c r="G1174" s="85"/>
      <c r="H1174" s="37"/>
    </row>
    <row r="1175" spans="1:8" ht="17.25" thickBot="1" x14ac:dyDescent="0.35">
      <c r="A1175" s="12"/>
      <c r="B1175" s="12"/>
      <c r="C1175" s="12"/>
      <c r="D1175" s="12"/>
      <c r="E1175" s="12"/>
      <c r="F1175" s="12"/>
      <c r="G1175" s="55" t="s">
        <v>15</v>
      </c>
      <c r="H1175" s="56">
        <f>SUM(G1170:G1174)</f>
        <v>0</v>
      </c>
    </row>
    <row r="1176" spans="1:8" ht="17.25" thickBot="1" x14ac:dyDescent="0.35">
      <c r="A1176" s="14" t="s">
        <v>27</v>
      </c>
      <c r="B1176" s="14"/>
      <c r="C1176" s="12"/>
      <c r="D1176" s="12"/>
      <c r="E1176" s="12"/>
      <c r="F1176" s="12"/>
      <c r="G1176" s="12"/>
      <c r="H1176" s="13"/>
    </row>
    <row r="1177" spans="1:8" ht="16.5" x14ac:dyDescent="0.3">
      <c r="A1177" s="86" t="s">
        <v>28</v>
      </c>
      <c r="B1177" s="26"/>
      <c r="C1177" s="26" t="s">
        <v>53</v>
      </c>
      <c r="D1177" s="26" t="s">
        <v>30</v>
      </c>
      <c r="E1177" s="27" t="s">
        <v>39</v>
      </c>
      <c r="F1177" s="87" t="s">
        <v>37</v>
      </c>
      <c r="G1177" s="60" t="s">
        <v>11</v>
      </c>
      <c r="H1177" s="29"/>
    </row>
    <row r="1178" spans="1:8" ht="16.5" x14ac:dyDescent="0.3">
      <c r="A1178" s="61" t="str">
        <f>'[1]MANO DE OBRA'!C27</f>
        <v>CUADRILLA DE ESPECIALIDAD 1X1</v>
      </c>
      <c r="B1178" s="63"/>
      <c r="C1178" s="105">
        <f>'[1]MANO DE OBRA'!I27</f>
        <v>151840</v>
      </c>
      <c r="D1178" s="89">
        <v>0.89</v>
      </c>
      <c r="E1178" s="65">
        <f>(100%+D1178)*C1178</f>
        <v>286977.60000000003</v>
      </c>
      <c r="F1178" s="80">
        <v>2</v>
      </c>
      <c r="G1178" s="36">
        <f>E1178/F1178</f>
        <v>143488.80000000002</v>
      </c>
      <c r="H1178" s="37"/>
    </row>
    <row r="1179" spans="1:8" ht="16.5" x14ac:dyDescent="0.3">
      <c r="A1179" s="61"/>
      <c r="B1179" s="63"/>
      <c r="C1179" s="105"/>
      <c r="D1179" s="89"/>
      <c r="E1179" s="65"/>
      <c r="F1179" s="41"/>
      <c r="G1179" s="36"/>
      <c r="H1179" s="37"/>
    </row>
    <row r="1180" spans="1:8" ht="16.5" x14ac:dyDescent="0.3">
      <c r="A1180" s="61"/>
      <c r="B1180" s="63"/>
      <c r="C1180" s="114"/>
      <c r="D1180" s="64"/>
      <c r="E1180" s="114"/>
      <c r="F1180" s="41"/>
      <c r="G1180" s="75"/>
      <c r="H1180" s="37"/>
    </row>
    <row r="1181" spans="1:8" ht="17.25" thickBot="1" x14ac:dyDescent="0.35">
      <c r="A1181" s="76"/>
      <c r="B1181" s="78"/>
      <c r="C1181" s="78"/>
      <c r="D1181" s="78"/>
      <c r="E1181" s="78"/>
      <c r="F1181" s="78"/>
      <c r="G1181" s="77"/>
      <c r="H1181" s="54"/>
    </row>
    <row r="1182" spans="1:8" ht="17.25" thickBot="1" x14ac:dyDescent="0.35">
      <c r="A1182" s="12"/>
      <c r="B1182" s="12"/>
      <c r="C1182" s="12"/>
      <c r="D1182" s="12"/>
      <c r="E1182" s="12"/>
      <c r="F1182" s="12"/>
      <c r="G1182" s="55" t="s">
        <v>15</v>
      </c>
      <c r="H1182" s="56">
        <f>SUM(G1178:G1181)</f>
        <v>143488.80000000002</v>
      </c>
    </row>
    <row r="1183" spans="1:8" ht="17.25" thickBot="1" x14ac:dyDescent="0.35">
      <c r="A1183" s="12"/>
      <c r="B1183" s="12"/>
      <c r="C1183" s="12"/>
      <c r="D1183" s="12"/>
      <c r="E1183" s="12"/>
      <c r="F1183" s="12"/>
      <c r="G1183" s="91"/>
      <c r="H1183" s="13"/>
    </row>
    <row r="1184" spans="1:8" ht="17.25" thickBot="1" x14ac:dyDescent="0.35">
      <c r="A1184" s="12"/>
      <c r="B1184" s="12"/>
      <c r="C1184" s="12"/>
      <c r="D1184" s="12"/>
      <c r="E1184" s="92" t="s">
        <v>31</v>
      </c>
      <c r="F1184" s="93"/>
      <c r="G1184" s="93"/>
      <c r="H1184" s="159">
        <f>ROUND((H1157+H1167+H1175+H1182),0)</f>
        <v>197719</v>
      </c>
    </row>
    <row r="1185" spans="1:9" s="274" customFormat="1" ht="16.5" x14ac:dyDescent="0.3">
      <c r="A1185" s="270"/>
      <c r="B1185" s="270"/>
      <c r="C1185" s="270"/>
      <c r="D1185" s="270"/>
      <c r="E1185" s="271"/>
      <c r="F1185" s="272"/>
      <c r="G1185" s="272"/>
      <c r="H1185" s="126"/>
      <c r="I1185" s="273"/>
    </row>
    <row r="1186" spans="1:9" s="274" customFormat="1" ht="16.5" x14ac:dyDescent="0.3">
      <c r="A1186" s="270"/>
      <c r="B1186" s="270"/>
      <c r="C1186" s="270"/>
      <c r="D1186" s="270"/>
      <c r="E1186" s="271"/>
      <c r="F1186" s="272"/>
      <c r="G1186" s="272"/>
      <c r="H1186" s="126"/>
      <c r="I1186" s="273"/>
    </row>
    <row r="1187" spans="1:9" s="274" customFormat="1" ht="16.5" x14ac:dyDescent="0.3">
      <c r="A1187" s="270"/>
      <c r="B1187" s="270"/>
      <c r="C1187" s="270"/>
      <c r="D1187" s="270"/>
      <c r="E1187" s="271"/>
      <c r="F1187" s="272"/>
      <c r="G1187" s="272"/>
      <c r="H1187" s="126"/>
      <c r="I1187" s="273"/>
    </row>
    <row r="1188" spans="1:9" s="274" customFormat="1" ht="16.5" x14ac:dyDescent="0.3">
      <c r="A1188" s="270"/>
      <c r="B1188" s="270"/>
      <c r="C1188" s="270"/>
      <c r="D1188" s="270"/>
      <c r="E1188" s="271"/>
      <c r="F1188" s="272"/>
      <c r="G1188" s="272"/>
      <c r="H1188" s="126"/>
      <c r="I1188" s="273"/>
    </row>
    <row r="1189" spans="1:9" s="274" customFormat="1" ht="16.5" x14ac:dyDescent="0.3">
      <c r="A1189" s="270"/>
      <c r="B1189" s="270"/>
      <c r="C1189" s="270"/>
      <c r="D1189" s="270"/>
      <c r="E1189" s="271"/>
      <c r="F1189" s="272"/>
      <c r="G1189" s="272"/>
      <c r="H1189" s="126"/>
      <c r="I1189" s="273"/>
    </row>
    <row r="1190" spans="1:9" ht="17.25" thickBot="1" x14ac:dyDescent="0.35">
      <c r="A1190" s="12"/>
      <c r="B1190" s="12"/>
      <c r="C1190" s="12"/>
      <c r="D1190" s="12"/>
      <c r="E1190" s="92"/>
      <c r="F1190" s="93"/>
      <c r="G1190" s="93"/>
      <c r="H1190" s="95"/>
    </row>
    <row r="1191" spans="1:9" x14ac:dyDescent="0.2">
      <c r="A1191" s="5" t="s">
        <v>1</v>
      </c>
      <c r="B1191" s="6"/>
      <c r="C1191" s="6"/>
      <c r="D1191" s="6"/>
      <c r="E1191" s="6"/>
      <c r="F1191" s="6"/>
      <c r="G1191" s="6"/>
      <c r="H1191" s="7"/>
    </row>
    <row r="1192" spans="1:9" ht="15" thickBot="1" x14ac:dyDescent="0.25">
      <c r="A1192" s="8"/>
      <c r="B1192" s="9"/>
      <c r="C1192" s="9"/>
      <c r="D1192" s="9"/>
      <c r="E1192" s="9"/>
      <c r="F1192" s="9"/>
      <c r="G1192" s="9"/>
      <c r="H1192" s="10"/>
    </row>
    <row r="1193" spans="1:9" ht="16.5" x14ac:dyDescent="0.3">
      <c r="A1193" s="15"/>
      <c r="B1193" s="12"/>
      <c r="C1193" s="12"/>
      <c r="D1193" s="12"/>
      <c r="E1193" s="92"/>
      <c r="F1193" s="93"/>
      <c r="G1193" s="93"/>
      <c r="H1193" s="95"/>
    </row>
    <row r="1194" spans="1:9" ht="16.5" x14ac:dyDescent="0.3">
      <c r="A1194" s="11"/>
      <c r="B1194" s="14"/>
      <c r="C1194" s="12"/>
      <c r="D1194" s="15"/>
      <c r="E1194" s="14"/>
      <c r="F1194" s="15"/>
      <c r="G1194" s="14"/>
      <c r="H1194" s="13"/>
    </row>
    <row r="1195" spans="1:9" ht="15.75" x14ac:dyDescent="0.2">
      <c r="A1195" s="16" t="s">
        <v>2</v>
      </c>
      <c r="B1195" s="107" t="str">
        <f>'[1]PRESUPUESTO OFICIAL (Entidad)'!G110</f>
        <v>Red electrica  3#6+1#8 A 8000</v>
      </c>
      <c r="C1195" s="107"/>
      <c r="D1195" s="107"/>
      <c r="E1195" s="107"/>
      <c r="F1195" s="107"/>
      <c r="G1195" s="19" t="s">
        <v>3</v>
      </c>
      <c r="H1195" s="20" t="s">
        <v>202</v>
      </c>
    </row>
    <row r="1196" spans="1:9" ht="16.5" x14ac:dyDescent="0.3">
      <c r="A1196" s="11"/>
      <c r="B1196" s="107"/>
      <c r="C1196" s="107"/>
      <c r="D1196" s="107"/>
      <c r="E1196" s="107"/>
      <c r="F1196" s="107"/>
      <c r="G1196" s="19" t="s">
        <v>4</v>
      </c>
      <c r="H1196" s="20" t="s">
        <v>55</v>
      </c>
    </row>
    <row r="1197" spans="1:9" ht="16.5" x14ac:dyDescent="0.3">
      <c r="A1197" s="11"/>
      <c r="B1197" s="120"/>
      <c r="C1197" s="120"/>
      <c r="D1197" s="120"/>
      <c r="E1197" s="120"/>
      <c r="F1197" s="120"/>
      <c r="G1197" s="14"/>
      <c r="H1197" s="22"/>
    </row>
    <row r="1198" spans="1:9" ht="16.5" x14ac:dyDescent="0.3">
      <c r="A1198" s="14"/>
      <c r="B1198" s="14"/>
      <c r="C1198" s="12"/>
      <c r="D1198" s="14"/>
      <c r="E1198" s="14"/>
      <c r="F1198" s="14"/>
      <c r="G1198" s="14"/>
      <c r="H1198" s="13"/>
    </row>
    <row r="1199" spans="1:9" ht="17.25" thickBot="1" x14ac:dyDescent="0.35">
      <c r="A1199" s="14" t="s">
        <v>6</v>
      </c>
      <c r="B1199" s="14"/>
      <c r="C1199" s="12"/>
      <c r="D1199" s="12"/>
      <c r="E1199" s="12"/>
      <c r="F1199" s="12"/>
      <c r="G1199" s="12"/>
      <c r="H1199" s="13"/>
    </row>
    <row r="1200" spans="1:9" ht="16.5" x14ac:dyDescent="0.3">
      <c r="A1200" s="23" t="s">
        <v>7</v>
      </c>
      <c r="B1200" s="24"/>
      <c r="C1200" s="25"/>
      <c r="D1200" s="26" t="s">
        <v>36</v>
      </c>
      <c r="E1200" s="27" t="s">
        <v>9</v>
      </c>
      <c r="F1200" s="26" t="s">
        <v>37</v>
      </c>
      <c r="G1200" s="28" t="s">
        <v>11</v>
      </c>
      <c r="H1200" s="29"/>
    </row>
    <row r="1201" spans="1:8" ht="16.5" x14ac:dyDescent="0.3">
      <c r="A1201" s="30"/>
      <c r="B1201" s="31"/>
      <c r="C1201" s="32"/>
      <c r="D1201" s="69"/>
      <c r="E1201" s="69"/>
      <c r="F1201" s="80"/>
      <c r="G1201" s="156"/>
      <c r="H1201" s="37"/>
    </row>
    <row r="1202" spans="1:8" ht="16.5" x14ac:dyDescent="0.3">
      <c r="A1202" s="38"/>
      <c r="B1202" s="39"/>
      <c r="C1202" s="40"/>
      <c r="D1202" s="69"/>
      <c r="E1202" s="80"/>
      <c r="F1202" s="80"/>
      <c r="G1202" s="156"/>
      <c r="H1202" s="37"/>
    </row>
    <row r="1203" spans="1:8" ht="16.5" x14ac:dyDescent="0.3">
      <c r="A1203" s="38"/>
      <c r="B1203" s="39"/>
      <c r="C1203" s="40"/>
      <c r="D1203" s="69"/>
      <c r="E1203" s="80"/>
      <c r="F1203" s="80"/>
      <c r="G1203" s="156"/>
      <c r="H1203" s="37"/>
    </row>
    <row r="1204" spans="1:8" ht="16.5" x14ac:dyDescent="0.3">
      <c r="A1204" s="38"/>
      <c r="B1204" s="39"/>
      <c r="C1204" s="40"/>
      <c r="D1204" s="69"/>
      <c r="E1204" s="80"/>
      <c r="F1204" s="80"/>
      <c r="G1204" s="156"/>
      <c r="H1204" s="37"/>
    </row>
    <row r="1205" spans="1:8" ht="16.5" x14ac:dyDescent="0.3">
      <c r="A1205" s="38"/>
      <c r="B1205" s="39"/>
      <c r="C1205" s="40"/>
      <c r="D1205" s="69"/>
      <c r="E1205" s="34"/>
      <c r="F1205" s="41"/>
      <c r="G1205" s="36"/>
      <c r="H1205" s="37"/>
    </row>
    <row r="1206" spans="1:8" ht="16.5" x14ac:dyDescent="0.3">
      <c r="A1206" s="44" t="s">
        <v>14</v>
      </c>
      <c r="B1206" s="45"/>
      <c r="C1206" s="46"/>
      <c r="D1206" s="42"/>
      <c r="E1206" s="42"/>
      <c r="F1206" s="47">
        <v>0.1</v>
      </c>
      <c r="G1206" s="43">
        <f>F1206*H1233</f>
        <v>0</v>
      </c>
      <c r="H1206" s="37"/>
    </row>
    <row r="1207" spans="1:8" ht="17.25" thickBot="1" x14ac:dyDescent="0.35">
      <c r="A1207" s="48"/>
      <c r="B1207" s="49"/>
      <c r="C1207" s="50"/>
      <c r="D1207" s="51"/>
      <c r="E1207" s="51"/>
      <c r="F1207" s="52"/>
      <c r="G1207" s="53"/>
      <c r="H1207" s="54"/>
    </row>
    <row r="1208" spans="1:8" ht="17.25" thickBot="1" x14ac:dyDescent="0.35">
      <c r="A1208" s="12"/>
      <c r="B1208" s="12"/>
      <c r="C1208" s="12"/>
      <c r="D1208" s="12"/>
      <c r="E1208" s="12"/>
      <c r="F1208" s="12"/>
      <c r="G1208" s="55" t="s">
        <v>15</v>
      </c>
      <c r="H1208" s="56">
        <f>SUM(G1201:G1207)</f>
        <v>0</v>
      </c>
    </row>
    <row r="1209" spans="1:8" ht="17.25" thickBot="1" x14ac:dyDescent="0.35">
      <c r="A1209" s="14" t="s">
        <v>16</v>
      </c>
      <c r="B1209" s="14"/>
      <c r="C1209" s="12"/>
      <c r="D1209" s="12"/>
      <c r="E1209" s="12"/>
      <c r="F1209" s="12"/>
      <c r="G1209" s="12"/>
      <c r="H1209" s="13"/>
    </row>
    <row r="1210" spans="1:8" ht="16.5" x14ac:dyDescent="0.3">
      <c r="A1210" s="57" t="s">
        <v>7</v>
      </c>
      <c r="B1210" s="58"/>
      <c r="C1210" s="59"/>
      <c r="D1210" s="26" t="s">
        <v>8</v>
      </c>
      <c r="E1210" s="26" t="s">
        <v>17</v>
      </c>
      <c r="F1210" s="26" t="s">
        <v>10</v>
      </c>
      <c r="G1210" s="60" t="s">
        <v>11</v>
      </c>
      <c r="H1210" s="29"/>
    </row>
    <row r="1211" spans="1:8" ht="16.5" x14ac:dyDescent="0.3">
      <c r="A1211" s="61" t="str">
        <f>[1]recursos!B157</f>
        <v>TUBO CODUIT D 1" TRAMO DE 3M</v>
      </c>
      <c r="B1211" s="62"/>
      <c r="C1211" s="63"/>
      <c r="D1211" s="64" t="s">
        <v>55</v>
      </c>
      <c r="E1211" s="65">
        <f>[1]recursos!E157</f>
        <v>17415.8</v>
      </c>
      <c r="F1211" s="80">
        <v>0.33333333333333331</v>
      </c>
      <c r="G1211" s="67">
        <f t="shared" ref="G1211:G1216" si="0">E1211*F1211</f>
        <v>5805.2666666666664</v>
      </c>
      <c r="H1211" s="37"/>
    </row>
    <row r="1212" spans="1:8" ht="16.5" x14ac:dyDescent="0.3">
      <c r="A1212" s="61" t="str">
        <f>[1]recursos!B158</f>
        <v>CABLE #6</v>
      </c>
      <c r="B1212" s="62"/>
      <c r="C1212" s="63"/>
      <c r="D1212" s="64" t="s">
        <v>55</v>
      </c>
      <c r="E1212" s="65">
        <f>[1]recursos!E158</f>
        <v>13015</v>
      </c>
      <c r="F1212" s="80">
        <v>3</v>
      </c>
      <c r="G1212" s="67">
        <f t="shared" si="0"/>
        <v>39045</v>
      </c>
      <c r="H1212" s="37"/>
    </row>
    <row r="1213" spans="1:8" ht="16.5" x14ac:dyDescent="0.3">
      <c r="A1213" s="61" t="str">
        <f>[1]recursos!B159</f>
        <v>CABLE #8</v>
      </c>
      <c r="B1213" s="62"/>
      <c r="C1213" s="63"/>
      <c r="D1213" s="64" t="s">
        <v>55</v>
      </c>
      <c r="E1213" s="65">
        <f>[1]recursos!E159</f>
        <v>6267.5</v>
      </c>
      <c r="F1213" s="80">
        <v>1</v>
      </c>
      <c r="G1213" s="67">
        <f t="shared" si="0"/>
        <v>6267.5</v>
      </c>
      <c r="H1213" s="37"/>
    </row>
    <row r="1214" spans="1:8" ht="16.5" x14ac:dyDescent="0.3">
      <c r="A1214" s="61" t="str">
        <f>[1]recursos!B162</f>
        <v>CURVAS PVC 1"</v>
      </c>
      <c r="B1214" s="62"/>
      <c r="C1214" s="63"/>
      <c r="D1214" s="64" t="s">
        <v>18</v>
      </c>
      <c r="E1214" s="65">
        <f>[1]recursos!E162</f>
        <v>7420</v>
      </c>
      <c r="F1214" s="80">
        <v>1</v>
      </c>
      <c r="G1214" s="67">
        <f t="shared" si="0"/>
        <v>7420</v>
      </c>
      <c r="H1214" s="37"/>
    </row>
    <row r="1215" spans="1:8" ht="16.5" x14ac:dyDescent="0.3">
      <c r="A1215" s="61" t="str">
        <f>[1]recursos!B156</f>
        <v>DISCO DE CORTE</v>
      </c>
      <c r="B1215" s="62"/>
      <c r="C1215" s="63"/>
      <c r="D1215" s="69" t="s">
        <v>18</v>
      </c>
      <c r="E1215" s="65">
        <f>[1]recursos!E156</f>
        <v>35266.25</v>
      </c>
      <c r="F1215" s="80">
        <v>0.1</v>
      </c>
      <c r="G1215" s="67">
        <f t="shared" si="0"/>
        <v>3526.625</v>
      </c>
      <c r="H1215" s="37"/>
    </row>
    <row r="1216" spans="1:8" ht="16.5" x14ac:dyDescent="0.3">
      <c r="A1216" s="275" t="s">
        <v>77</v>
      </c>
      <c r="B1216" s="62"/>
      <c r="C1216" s="63"/>
      <c r="D1216" s="69" t="s">
        <v>33</v>
      </c>
      <c r="E1216" s="70">
        <f>'[1]APUS BASICOS'!H309</f>
        <v>615506</v>
      </c>
      <c r="F1216" s="145">
        <v>4.7242540228089377E-3</v>
      </c>
      <c r="G1216" s="67">
        <f t="shared" si="0"/>
        <v>2907.8066965630378</v>
      </c>
      <c r="H1216" s="37"/>
    </row>
    <row r="1217" spans="1:8" ht="16.5" x14ac:dyDescent="0.3">
      <c r="A1217" s="61" t="s">
        <v>20</v>
      </c>
      <c r="B1217" s="62"/>
      <c r="C1217" s="63"/>
      <c r="D1217" s="42"/>
      <c r="E1217" s="42"/>
      <c r="F1217" s="47">
        <v>0.05</v>
      </c>
      <c r="G1217" s="75">
        <f>SUM(G1211:G1216)*F1217</f>
        <v>3248.609918161485</v>
      </c>
      <c r="H1217" s="37"/>
    </row>
    <row r="1218" spans="1:8" ht="17.25" thickBot="1" x14ac:dyDescent="0.35">
      <c r="A1218" s="76"/>
      <c r="B1218" s="77"/>
      <c r="C1218" s="78"/>
      <c r="D1218" s="51"/>
      <c r="E1218" s="51"/>
      <c r="F1218" s="52"/>
      <c r="G1218" s="79"/>
      <c r="H1218" s="54"/>
    </row>
    <row r="1219" spans="1:8" ht="17.25" thickBot="1" x14ac:dyDescent="0.35">
      <c r="A1219" s="12"/>
      <c r="B1219" s="12"/>
      <c r="C1219" s="12"/>
      <c r="D1219" s="12"/>
      <c r="E1219" s="12"/>
      <c r="F1219" s="12"/>
      <c r="G1219" s="55" t="s">
        <v>15</v>
      </c>
      <c r="H1219" s="56">
        <f>SUM(G1211:G1218)</f>
        <v>68220.80828139119</v>
      </c>
    </row>
    <row r="1220" spans="1:8" ht="17.25" thickBot="1" x14ac:dyDescent="0.35">
      <c r="A1220" s="14" t="s">
        <v>21</v>
      </c>
      <c r="B1220" s="14"/>
      <c r="C1220" s="12"/>
      <c r="D1220" s="12"/>
      <c r="E1220" s="12"/>
      <c r="F1220" s="12"/>
      <c r="G1220" s="12"/>
      <c r="H1220" s="13"/>
    </row>
    <row r="1221" spans="1:8" ht="16.5" x14ac:dyDescent="0.3">
      <c r="A1221" s="23" t="s">
        <v>22</v>
      </c>
      <c r="B1221" s="25"/>
      <c r="C1221" s="26" t="s">
        <v>23</v>
      </c>
      <c r="D1221" s="26" t="s">
        <v>24</v>
      </c>
      <c r="E1221" s="26" t="s">
        <v>25</v>
      </c>
      <c r="F1221" s="26" t="s">
        <v>26</v>
      </c>
      <c r="G1221" s="28" t="s">
        <v>11</v>
      </c>
      <c r="H1221" s="29"/>
    </row>
    <row r="1222" spans="1:8" ht="16.5" x14ac:dyDescent="0.3">
      <c r="A1222" s="61"/>
      <c r="B1222" s="63"/>
      <c r="C1222" s="145"/>
      <c r="D1222" s="81"/>
      <c r="E1222" s="81"/>
      <c r="F1222" s="82"/>
      <c r="G1222" s="65"/>
      <c r="H1222" s="37"/>
    </row>
    <row r="1223" spans="1:8" ht="16.5" x14ac:dyDescent="0.3">
      <c r="A1223" s="61"/>
      <c r="B1223" s="63"/>
      <c r="C1223" s="80"/>
      <c r="D1223" s="81"/>
      <c r="E1223" s="81"/>
      <c r="F1223" s="117"/>
      <c r="G1223" s="41"/>
      <c r="H1223" s="37"/>
    </row>
    <row r="1224" spans="1:8" ht="16.5" x14ac:dyDescent="0.3">
      <c r="A1224" s="61"/>
      <c r="B1224" s="63"/>
      <c r="C1224" s="80"/>
      <c r="D1224" s="81"/>
      <c r="E1224" s="81"/>
      <c r="F1224" s="80"/>
      <c r="G1224" s="41"/>
      <c r="H1224" s="37"/>
    </row>
    <row r="1225" spans="1:8" ht="16.5" x14ac:dyDescent="0.3">
      <c r="A1225" s="61"/>
      <c r="B1225" s="63"/>
      <c r="C1225" s="83"/>
      <c r="D1225" s="64"/>
      <c r="E1225" s="84"/>
      <c r="F1225" s="41"/>
      <c r="G1225" s="41"/>
      <c r="H1225" s="37"/>
    </row>
    <row r="1226" spans="1:8" ht="17.25" thickBot="1" x14ac:dyDescent="0.35">
      <c r="A1226" s="48"/>
      <c r="B1226" s="50"/>
      <c r="C1226" s="50"/>
      <c r="D1226" s="50"/>
      <c r="E1226" s="50"/>
      <c r="F1226" s="50"/>
      <c r="G1226" s="85"/>
      <c r="H1226" s="37"/>
    </row>
    <row r="1227" spans="1:8" ht="17.25" thickBot="1" x14ac:dyDescent="0.35">
      <c r="A1227" s="12"/>
      <c r="B1227" s="12"/>
      <c r="C1227" s="12"/>
      <c r="D1227" s="12"/>
      <c r="E1227" s="12"/>
      <c r="F1227" s="12"/>
      <c r="G1227" s="55" t="s">
        <v>15</v>
      </c>
      <c r="H1227" s="56">
        <f>SUM(G1222:G1226)</f>
        <v>0</v>
      </c>
    </row>
    <row r="1228" spans="1:8" ht="17.25" thickBot="1" x14ac:dyDescent="0.35">
      <c r="A1228" s="14" t="s">
        <v>27</v>
      </c>
      <c r="B1228" s="14"/>
      <c r="C1228" s="12"/>
      <c r="D1228" s="12"/>
      <c r="E1228" s="12"/>
      <c r="F1228" s="12"/>
      <c r="G1228" s="12"/>
      <c r="H1228" s="13"/>
    </row>
    <row r="1229" spans="1:8" ht="16.5" x14ac:dyDescent="0.3">
      <c r="A1229" s="86" t="s">
        <v>28</v>
      </c>
      <c r="B1229" s="26"/>
      <c r="C1229" s="26" t="s">
        <v>53</v>
      </c>
      <c r="D1229" s="26" t="s">
        <v>30</v>
      </c>
      <c r="E1229" s="27" t="s">
        <v>39</v>
      </c>
      <c r="F1229" s="87" t="s">
        <v>37</v>
      </c>
      <c r="G1229" s="60" t="s">
        <v>11</v>
      </c>
      <c r="H1229" s="29"/>
    </row>
    <row r="1230" spans="1:8" ht="16.5" x14ac:dyDescent="0.3">
      <c r="A1230" s="61" t="str">
        <f>'[1]MANO DE OBRA'!C30</f>
        <v>CUADRILLA ELECTRICA 2X1</v>
      </c>
      <c r="B1230" s="63"/>
      <c r="C1230" s="105">
        <f>'[1]MANO DE OBRA'!I30</f>
        <v>246740</v>
      </c>
      <c r="D1230" s="89">
        <v>0.89</v>
      </c>
      <c r="E1230" s="65">
        <f>(100%+D1230)*C1230</f>
        <v>466338.60000000003</v>
      </c>
      <c r="F1230" s="80">
        <v>25</v>
      </c>
      <c r="G1230" s="36">
        <f>E1230/F1230</f>
        <v>18653.544000000002</v>
      </c>
      <c r="H1230" s="37"/>
    </row>
    <row r="1231" spans="1:8" ht="16.5" x14ac:dyDescent="0.3">
      <c r="A1231" s="61"/>
      <c r="B1231" s="63"/>
      <c r="C1231" s="105"/>
      <c r="D1231" s="89"/>
      <c r="E1231" s="65"/>
      <c r="F1231" s="41"/>
      <c r="G1231" s="36"/>
      <c r="H1231" s="37"/>
    </row>
    <row r="1232" spans="1:8" ht="16.5" x14ac:dyDescent="0.3">
      <c r="A1232" s="61"/>
      <c r="B1232" s="63"/>
      <c r="C1232" s="114"/>
      <c r="D1232" s="64"/>
      <c r="E1232" s="114"/>
      <c r="F1232" s="41"/>
      <c r="G1232" s="75"/>
      <c r="H1232" s="37"/>
    </row>
    <row r="1233" spans="1:9" ht="17.25" thickBot="1" x14ac:dyDescent="0.35">
      <c r="A1233" s="76"/>
      <c r="B1233" s="78"/>
      <c r="C1233" s="78"/>
      <c r="D1233" s="78"/>
      <c r="E1233" s="78"/>
      <c r="F1233" s="78"/>
      <c r="G1233" s="77"/>
      <c r="H1233" s="54"/>
    </row>
    <row r="1234" spans="1:9" ht="17.25" thickBot="1" x14ac:dyDescent="0.35">
      <c r="A1234" s="12"/>
      <c r="B1234" s="12"/>
      <c r="C1234" s="12"/>
      <c r="D1234" s="12"/>
      <c r="E1234" s="12"/>
      <c r="F1234" s="12"/>
      <c r="G1234" s="55" t="s">
        <v>15</v>
      </c>
      <c r="H1234" s="56">
        <f>SUM(G1230:G1233)</f>
        <v>18653.544000000002</v>
      </c>
    </row>
    <row r="1235" spans="1:9" ht="17.25" thickBot="1" x14ac:dyDescent="0.35">
      <c r="A1235" s="12"/>
      <c r="B1235" s="12"/>
      <c r="C1235" s="12"/>
      <c r="D1235" s="12"/>
      <c r="E1235" s="12"/>
      <c r="F1235" s="12"/>
      <c r="G1235" s="91"/>
      <c r="H1235" s="13"/>
    </row>
    <row r="1236" spans="1:9" ht="17.25" thickBot="1" x14ac:dyDescent="0.35">
      <c r="A1236" s="12"/>
      <c r="B1236" s="12"/>
      <c r="C1236" s="12"/>
      <c r="D1236" s="12"/>
      <c r="E1236" s="92" t="s">
        <v>31</v>
      </c>
      <c r="F1236" s="93"/>
      <c r="G1236" s="93"/>
      <c r="H1236" s="170">
        <f>ROUND((H1208+H1219+H1227+H1234),0)</f>
        <v>86874</v>
      </c>
    </row>
    <row r="1239" spans="1:9" s="274" customFormat="1" ht="16.5" x14ac:dyDescent="0.3">
      <c r="A1239" s="270"/>
      <c r="B1239" s="270"/>
      <c r="C1239" s="270"/>
      <c r="D1239" s="270"/>
      <c r="E1239" s="271"/>
      <c r="F1239" s="272"/>
      <c r="G1239" s="272"/>
      <c r="H1239" s="126"/>
      <c r="I1239" s="273"/>
    </row>
    <row r="1240" spans="1:9" s="274" customFormat="1" ht="16.5" x14ac:dyDescent="0.3">
      <c r="A1240" s="270"/>
      <c r="B1240" s="270"/>
      <c r="C1240" s="270"/>
      <c r="D1240" s="270"/>
      <c r="E1240" s="271"/>
      <c r="F1240" s="272"/>
      <c r="G1240" s="272"/>
      <c r="H1240" s="126"/>
      <c r="I1240" s="273"/>
    </row>
    <row r="1241" spans="1:9" s="274" customFormat="1" ht="16.5" x14ac:dyDescent="0.3">
      <c r="A1241" s="270"/>
      <c r="B1241" s="270"/>
      <c r="C1241" s="270"/>
      <c r="D1241" s="270"/>
      <c r="E1241" s="271"/>
      <c r="F1241" s="272"/>
      <c r="G1241" s="272"/>
      <c r="H1241" s="126"/>
      <c r="I1241" s="273"/>
    </row>
    <row r="1242" spans="1:9" s="274" customFormat="1" ht="16.5" x14ac:dyDescent="0.3">
      <c r="A1242" s="270"/>
      <c r="B1242" s="270"/>
      <c r="C1242" s="270"/>
      <c r="D1242" s="270"/>
      <c r="E1242" s="271"/>
      <c r="F1242" s="272"/>
      <c r="G1242" s="272"/>
      <c r="H1242" s="126"/>
      <c r="I1242" s="273"/>
    </row>
    <row r="1243" spans="1:9" ht="17.25" thickBot="1" x14ac:dyDescent="0.35">
      <c r="A1243" s="12"/>
      <c r="B1243" s="12"/>
      <c r="C1243" s="12"/>
      <c r="D1243" s="12"/>
      <c r="E1243" s="92"/>
      <c r="F1243" s="93"/>
      <c r="G1243" s="93"/>
      <c r="H1243" s="95"/>
    </row>
    <row r="1244" spans="1:9" x14ac:dyDescent="0.2">
      <c r="A1244" s="5" t="s">
        <v>1</v>
      </c>
      <c r="B1244" s="6"/>
      <c r="C1244" s="6"/>
      <c r="D1244" s="6"/>
      <c r="E1244" s="6"/>
      <c r="F1244" s="6"/>
      <c r="G1244" s="6"/>
      <c r="H1244" s="7"/>
    </row>
    <row r="1245" spans="1:9" ht="15" thickBot="1" x14ac:dyDescent="0.25">
      <c r="A1245" s="8"/>
      <c r="B1245" s="9"/>
      <c r="C1245" s="9"/>
      <c r="D1245" s="9"/>
      <c r="E1245" s="9"/>
      <c r="F1245" s="9"/>
      <c r="G1245" s="9"/>
      <c r="H1245" s="10"/>
    </row>
    <row r="1246" spans="1:9" ht="16.5" x14ac:dyDescent="0.3">
      <c r="A1246" s="15"/>
      <c r="B1246" s="12"/>
      <c r="C1246" s="12"/>
      <c r="D1246" s="12"/>
      <c r="E1246" s="92"/>
      <c r="F1246" s="93"/>
      <c r="G1246" s="93"/>
      <c r="H1246" s="95"/>
    </row>
    <row r="1247" spans="1:9" ht="16.5" x14ac:dyDescent="0.3">
      <c r="A1247" s="11"/>
      <c r="B1247" s="14"/>
      <c r="C1247" s="12"/>
      <c r="D1247" s="15"/>
      <c r="E1247" s="14"/>
      <c r="F1247" s="15"/>
      <c r="G1247" s="14"/>
      <c r="H1247" s="13"/>
    </row>
    <row r="1248" spans="1:9" ht="15.75" x14ac:dyDescent="0.2">
      <c r="A1248" s="16" t="s">
        <v>2</v>
      </c>
      <c r="B1248" s="107" t="str">
        <f>'[1]PRESUPUESTO OFICIAL (Entidad)'!G111</f>
        <v>Suministro e instalacion lamparas sobreponer led 24v</v>
      </c>
      <c r="C1248" s="107"/>
      <c r="D1248" s="107"/>
      <c r="E1248" s="107"/>
      <c r="F1248" s="107"/>
      <c r="G1248" s="19" t="s">
        <v>3</v>
      </c>
      <c r="H1248" s="20" t="s">
        <v>203</v>
      </c>
    </row>
    <row r="1249" spans="1:8" ht="16.5" x14ac:dyDescent="0.3">
      <c r="A1249" s="11"/>
      <c r="B1249" s="107"/>
      <c r="C1249" s="107"/>
      <c r="D1249" s="107"/>
      <c r="E1249" s="107"/>
      <c r="F1249" s="107"/>
      <c r="G1249" s="19" t="s">
        <v>4</v>
      </c>
      <c r="H1249" s="20" t="s">
        <v>18</v>
      </c>
    </row>
    <row r="1250" spans="1:8" ht="16.5" x14ac:dyDescent="0.3">
      <c r="A1250" s="11"/>
      <c r="B1250" s="120"/>
      <c r="C1250" s="120"/>
      <c r="D1250" s="120"/>
      <c r="E1250" s="120"/>
      <c r="F1250" s="120"/>
      <c r="G1250" s="14"/>
      <c r="H1250" s="22"/>
    </row>
    <row r="1251" spans="1:8" ht="16.5" x14ac:dyDescent="0.3">
      <c r="A1251" s="14"/>
      <c r="B1251" s="14"/>
      <c r="C1251" s="12"/>
      <c r="D1251" s="14"/>
      <c r="E1251" s="14"/>
      <c r="F1251" s="14"/>
      <c r="G1251" s="14"/>
      <c r="H1251" s="13"/>
    </row>
    <row r="1252" spans="1:8" ht="17.25" thickBot="1" x14ac:dyDescent="0.35">
      <c r="A1252" s="14" t="s">
        <v>6</v>
      </c>
      <c r="B1252" s="14"/>
      <c r="C1252" s="12"/>
      <c r="D1252" s="12"/>
      <c r="E1252" s="12"/>
      <c r="F1252" s="12"/>
      <c r="G1252" s="12"/>
      <c r="H1252" s="13"/>
    </row>
    <row r="1253" spans="1:8" ht="16.5" x14ac:dyDescent="0.3">
      <c r="A1253" s="23" t="s">
        <v>7</v>
      </c>
      <c r="B1253" s="24"/>
      <c r="C1253" s="25"/>
      <c r="D1253" s="26" t="s">
        <v>36</v>
      </c>
      <c r="E1253" s="27" t="s">
        <v>9</v>
      </c>
      <c r="F1253" s="26" t="s">
        <v>37</v>
      </c>
      <c r="G1253" s="28" t="s">
        <v>11</v>
      </c>
      <c r="H1253" s="29"/>
    </row>
    <row r="1254" spans="1:8" ht="16.5" x14ac:dyDescent="0.3">
      <c r="A1254" s="30"/>
      <c r="B1254" s="31"/>
      <c r="C1254" s="32"/>
      <c r="D1254" s="69"/>
      <c r="E1254" s="69"/>
      <c r="F1254" s="80"/>
      <c r="G1254" s="156"/>
      <c r="H1254" s="37"/>
    </row>
    <row r="1255" spans="1:8" ht="16.5" x14ac:dyDescent="0.3">
      <c r="A1255" s="38"/>
      <c r="B1255" s="39"/>
      <c r="C1255" s="40"/>
      <c r="D1255" s="69"/>
      <c r="E1255" s="80"/>
      <c r="F1255" s="80"/>
      <c r="G1255" s="156"/>
      <c r="H1255" s="37"/>
    </row>
    <row r="1256" spans="1:8" ht="16.5" x14ac:dyDescent="0.3">
      <c r="A1256" s="38"/>
      <c r="B1256" s="39"/>
      <c r="C1256" s="40"/>
      <c r="D1256" s="69"/>
      <c r="E1256" s="80"/>
      <c r="F1256" s="80"/>
      <c r="G1256" s="156"/>
      <c r="H1256" s="37"/>
    </row>
    <row r="1257" spans="1:8" ht="16.5" x14ac:dyDescent="0.3">
      <c r="A1257" s="38"/>
      <c r="B1257" s="39"/>
      <c r="C1257" s="40"/>
      <c r="D1257" s="69"/>
      <c r="E1257" s="80"/>
      <c r="F1257" s="80"/>
      <c r="G1257" s="156"/>
      <c r="H1257" s="37"/>
    </row>
    <row r="1258" spans="1:8" ht="16.5" x14ac:dyDescent="0.3">
      <c r="A1258" s="38"/>
      <c r="B1258" s="39"/>
      <c r="C1258" s="40"/>
      <c r="D1258" s="69"/>
      <c r="E1258" s="34"/>
      <c r="F1258" s="41"/>
      <c r="G1258" s="36"/>
      <c r="H1258" s="37"/>
    </row>
    <row r="1259" spans="1:8" ht="16.5" x14ac:dyDescent="0.3">
      <c r="A1259" s="44" t="s">
        <v>14</v>
      </c>
      <c r="B1259" s="45"/>
      <c r="C1259" s="46"/>
      <c r="D1259" s="42"/>
      <c r="E1259" s="42"/>
      <c r="F1259" s="47">
        <v>0.1</v>
      </c>
      <c r="G1259" s="43">
        <f>F1259*H1286</f>
        <v>0</v>
      </c>
      <c r="H1259" s="37"/>
    </row>
    <row r="1260" spans="1:8" ht="17.25" thickBot="1" x14ac:dyDescent="0.35">
      <c r="A1260" s="48"/>
      <c r="B1260" s="49"/>
      <c r="C1260" s="50"/>
      <c r="D1260" s="51"/>
      <c r="E1260" s="51"/>
      <c r="F1260" s="52"/>
      <c r="G1260" s="53"/>
      <c r="H1260" s="54"/>
    </row>
    <row r="1261" spans="1:8" ht="17.25" thickBot="1" x14ac:dyDescent="0.35">
      <c r="A1261" s="12"/>
      <c r="B1261" s="12"/>
      <c r="C1261" s="12"/>
      <c r="D1261" s="12"/>
      <c r="E1261" s="12"/>
      <c r="F1261" s="12"/>
      <c r="G1261" s="55" t="s">
        <v>15</v>
      </c>
      <c r="H1261" s="56">
        <f>SUM(G1254:G1260)</f>
        <v>0</v>
      </c>
    </row>
    <row r="1262" spans="1:8" ht="17.25" thickBot="1" x14ac:dyDescent="0.35">
      <c r="A1262" s="14" t="s">
        <v>16</v>
      </c>
      <c r="B1262" s="14"/>
      <c r="C1262" s="12"/>
      <c r="D1262" s="12"/>
      <c r="E1262" s="12"/>
      <c r="F1262" s="12"/>
      <c r="G1262" s="12"/>
      <c r="H1262" s="13"/>
    </row>
    <row r="1263" spans="1:8" ht="16.5" x14ac:dyDescent="0.3">
      <c r="A1263" s="57" t="s">
        <v>7</v>
      </c>
      <c r="B1263" s="58"/>
      <c r="C1263" s="59"/>
      <c r="D1263" s="26" t="s">
        <v>8</v>
      </c>
      <c r="E1263" s="26" t="s">
        <v>17</v>
      </c>
      <c r="F1263" s="26" t="s">
        <v>10</v>
      </c>
      <c r="G1263" s="60" t="s">
        <v>11</v>
      </c>
      <c r="H1263" s="29"/>
    </row>
    <row r="1264" spans="1:8" ht="16.5" x14ac:dyDescent="0.3">
      <c r="A1264" s="276" t="str">
        <f>[1]recursos!B153</f>
        <v>TUBO CODUIT D 1/2" TRAMO DE 3M</v>
      </c>
      <c r="B1264" s="276"/>
      <c r="C1264" s="276"/>
      <c r="D1264" s="64" t="s">
        <v>55</v>
      </c>
      <c r="E1264" s="65">
        <f>[1]recursos!E153/3</f>
        <v>4667.72</v>
      </c>
      <c r="F1264" s="65">
        <v>6</v>
      </c>
      <c r="G1264" s="67">
        <f t="shared" ref="G1264:G1269" si="1">E1264*F1264</f>
        <v>28006.32</v>
      </c>
      <c r="H1264" s="37"/>
    </row>
    <row r="1265" spans="1:8" ht="16.5" x14ac:dyDescent="0.3">
      <c r="A1265" s="276" t="str">
        <f>[1]recursos!B160</f>
        <v>CURVAS 1/2"</v>
      </c>
      <c r="B1265" s="276"/>
      <c r="C1265" s="276"/>
      <c r="D1265" s="64" t="s">
        <v>65</v>
      </c>
      <c r="E1265" s="65">
        <f>[1]recursos!E160</f>
        <v>1383</v>
      </c>
      <c r="F1265" s="65">
        <v>2</v>
      </c>
      <c r="G1265" s="67">
        <f t="shared" si="1"/>
        <v>2766</v>
      </c>
      <c r="H1265" s="37"/>
    </row>
    <row r="1266" spans="1:8" ht="16.5" x14ac:dyDescent="0.3">
      <c r="A1266" s="276" t="str">
        <f>[1]recursos!B161</f>
        <v>ADAPTADOR TERMINAL 1/2"</v>
      </c>
      <c r="B1266" s="276"/>
      <c r="C1266" s="276"/>
      <c r="D1266" s="64" t="s">
        <v>204</v>
      </c>
      <c r="E1266" s="65">
        <f>[1]recursos!E161</f>
        <v>4625</v>
      </c>
      <c r="F1266" s="65">
        <v>1</v>
      </c>
      <c r="G1266" s="67">
        <f t="shared" si="1"/>
        <v>4625</v>
      </c>
      <c r="H1266" s="37"/>
    </row>
    <row r="1267" spans="1:8" ht="16.5" x14ac:dyDescent="0.3">
      <c r="A1267" s="276" t="str">
        <f>[1]recursos!B164</f>
        <v xml:space="preserve">CAJAS </v>
      </c>
      <c r="B1267" s="276"/>
      <c r="C1267" s="276"/>
      <c r="D1267" s="64" t="s">
        <v>204</v>
      </c>
      <c r="E1267" s="65">
        <f>[1]recursos!E164</f>
        <v>803.25</v>
      </c>
      <c r="F1267" s="65">
        <v>1</v>
      </c>
      <c r="G1267" s="67">
        <f t="shared" si="1"/>
        <v>803.25</v>
      </c>
      <c r="H1267" s="37"/>
    </row>
    <row r="1268" spans="1:8" ht="16.5" x14ac:dyDescent="0.3">
      <c r="A1268" s="276" t="str">
        <f>[1]recursos!B165</f>
        <v xml:space="preserve">BOMBILLO LED </v>
      </c>
      <c r="B1268" s="276"/>
      <c r="C1268" s="276"/>
      <c r="D1268" s="64" t="s">
        <v>18</v>
      </c>
      <c r="E1268" s="65">
        <f>[1]recursos!E165</f>
        <v>35340</v>
      </c>
      <c r="F1268" s="65">
        <v>1</v>
      </c>
      <c r="G1268" s="67">
        <f t="shared" si="1"/>
        <v>35340</v>
      </c>
      <c r="H1268" s="37"/>
    </row>
    <row r="1269" spans="1:8" ht="16.5" x14ac:dyDescent="0.3">
      <c r="A1269" s="276" t="str">
        <f>[1]recursos!B166</f>
        <v>CINTA AISLANTE SCOT 3M</v>
      </c>
      <c r="B1269" s="276"/>
      <c r="C1269" s="276"/>
      <c r="D1269" s="64" t="s">
        <v>18</v>
      </c>
      <c r="E1269" s="65">
        <f>[1]recursos!E166</f>
        <v>25025</v>
      </c>
      <c r="F1269" s="65">
        <v>0.05</v>
      </c>
      <c r="G1269" s="67">
        <f t="shared" si="1"/>
        <v>1251.25</v>
      </c>
      <c r="H1269" s="37"/>
    </row>
    <row r="1270" spans="1:8" ht="16.5" x14ac:dyDescent="0.3">
      <c r="A1270" s="61" t="s">
        <v>20</v>
      </c>
      <c r="B1270" s="62"/>
      <c r="C1270" s="63"/>
      <c r="D1270" s="42"/>
      <c r="E1270" s="42"/>
      <c r="F1270" s="47">
        <v>0.05</v>
      </c>
      <c r="G1270" s="75">
        <f>SUM(G1264:G1269)*F1270</f>
        <v>3639.5910000000003</v>
      </c>
      <c r="H1270" s="37"/>
    </row>
    <row r="1271" spans="1:8" ht="17.25" thickBot="1" x14ac:dyDescent="0.35">
      <c r="A1271" s="76"/>
      <c r="B1271" s="77"/>
      <c r="C1271" s="78"/>
      <c r="D1271" s="51"/>
      <c r="E1271" s="51"/>
      <c r="F1271" s="52"/>
      <c r="G1271" s="79"/>
      <c r="H1271" s="54"/>
    </row>
    <row r="1272" spans="1:8" ht="17.25" thickBot="1" x14ac:dyDescent="0.35">
      <c r="A1272" s="12"/>
      <c r="B1272" s="12"/>
      <c r="C1272" s="12"/>
      <c r="D1272" s="12"/>
      <c r="E1272" s="12"/>
      <c r="F1272" s="12"/>
      <c r="G1272" s="55" t="s">
        <v>15</v>
      </c>
      <c r="H1272" s="56">
        <f>SUM(G1264:G1271)</f>
        <v>76431.411000000007</v>
      </c>
    </row>
    <row r="1273" spans="1:8" ht="17.25" thickBot="1" x14ac:dyDescent="0.35">
      <c r="A1273" s="14" t="s">
        <v>21</v>
      </c>
      <c r="B1273" s="14"/>
      <c r="C1273" s="12"/>
      <c r="D1273" s="12"/>
      <c r="E1273" s="12"/>
      <c r="F1273" s="12"/>
      <c r="G1273" s="12"/>
      <c r="H1273" s="13"/>
    </row>
    <row r="1274" spans="1:8" ht="16.5" x14ac:dyDescent="0.3">
      <c r="A1274" s="23" t="s">
        <v>22</v>
      </c>
      <c r="B1274" s="25"/>
      <c r="C1274" s="26" t="s">
        <v>23</v>
      </c>
      <c r="D1274" s="26" t="s">
        <v>24</v>
      </c>
      <c r="E1274" s="26" t="s">
        <v>25</v>
      </c>
      <c r="F1274" s="26" t="s">
        <v>26</v>
      </c>
      <c r="G1274" s="28" t="s">
        <v>11</v>
      </c>
      <c r="H1274" s="29"/>
    </row>
    <row r="1275" spans="1:8" ht="16.5" x14ac:dyDescent="0.3">
      <c r="A1275" s="61"/>
      <c r="B1275" s="63"/>
      <c r="C1275" s="145"/>
      <c r="D1275" s="81"/>
      <c r="E1275" s="81"/>
      <c r="F1275" s="82"/>
      <c r="G1275" s="65"/>
      <c r="H1275" s="37"/>
    </row>
    <row r="1276" spans="1:8" ht="16.5" x14ac:dyDescent="0.3">
      <c r="A1276" s="61"/>
      <c r="B1276" s="63"/>
      <c r="C1276" s="80"/>
      <c r="D1276" s="81"/>
      <c r="E1276" s="81"/>
      <c r="F1276" s="117"/>
      <c r="G1276" s="41"/>
      <c r="H1276" s="37"/>
    </row>
    <row r="1277" spans="1:8" ht="16.5" x14ac:dyDescent="0.3">
      <c r="A1277" s="61"/>
      <c r="B1277" s="63"/>
      <c r="C1277" s="80"/>
      <c r="D1277" s="81"/>
      <c r="E1277" s="81"/>
      <c r="F1277" s="80"/>
      <c r="G1277" s="41"/>
      <c r="H1277" s="37"/>
    </row>
    <row r="1278" spans="1:8" ht="16.5" x14ac:dyDescent="0.3">
      <c r="A1278" s="61"/>
      <c r="B1278" s="63"/>
      <c r="C1278" s="83"/>
      <c r="D1278" s="64"/>
      <c r="E1278" s="84"/>
      <c r="F1278" s="41"/>
      <c r="G1278" s="41"/>
      <c r="H1278" s="37"/>
    </row>
    <row r="1279" spans="1:8" ht="17.25" thickBot="1" x14ac:dyDescent="0.35">
      <c r="A1279" s="48"/>
      <c r="B1279" s="50"/>
      <c r="C1279" s="50"/>
      <c r="D1279" s="50"/>
      <c r="E1279" s="50"/>
      <c r="F1279" s="50"/>
      <c r="G1279" s="85"/>
      <c r="H1279" s="37"/>
    </row>
    <row r="1280" spans="1:8" ht="17.25" thickBot="1" x14ac:dyDescent="0.35">
      <c r="A1280" s="12"/>
      <c r="B1280" s="12"/>
      <c r="C1280" s="12"/>
      <c r="D1280" s="12"/>
      <c r="E1280" s="12"/>
      <c r="F1280" s="12"/>
      <c r="G1280" s="55" t="s">
        <v>15</v>
      </c>
      <c r="H1280" s="56">
        <f>SUM(G1275:G1279)</f>
        <v>0</v>
      </c>
    </row>
    <row r="1281" spans="1:8" ht="17.25" thickBot="1" x14ac:dyDescent="0.35">
      <c r="A1281" s="14" t="s">
        <v>27</v>
      </c>
      <c r="B1281" s="14"/>
      <c r="C1281" s="12"/>
      <c r="D1281" s="12"/>
      <c r="E1281" s="12"/>
      <c r="F1281" s="12"/>
      <c r="G1281" s="12"/>
      <c r="H1281" s="13"/>
    </row>
    <row r="1282" spans="1:8" ht="16.5" x14ac:dyDescent="0.3">
      <c r="A1282" s="86" t="s">
        <v>28</v>
      </c>
      <c r="B1282" s="26"/>
      <c r="C1282" s="26" t="s">
        <v>53</v>
      </c>
      <c r="D1282" s="26" t="s">
        <v>30</v>
      </c>
      <c r="E1282" s="27" t="s">
        <v>39</v>
      </c>
      <c r="F1282" s="87" t="s">
        <v>37</v>
      </c>
      <c r="G1282" s="60" t="s">
        <v>11</v>
      </c>
      <c r="H1282" s="29"/>
    </row>
    <row r="1283" spans="1:8" ht="16.5" x14ac:dyDescent="0.3">
      <c r="A1283" s="61" t="str">
        <f>'[1]MANO DE OBRA'!C30</f>
        <v>CUADRILLA ELECTRICA 2X1</v>
      </c>
      <c r="B1283" s="63"/>
      <c r="C1283" s="105">
        <f>'[1]MANO DE OBRA'!I30</f>
        <v>246740</v>
      </c>
      <c r="D1283" s="89">
        <v>0.89</v>
      </c>
      <c r="E1283" s="65">
        <f>(100%+D1283)*C1283</f>
        <v>466338.60000000003</v>
      </c>
      <c r="F1283" s="80">
        <v>12</v>
      </c>
      <c r="G1283" s="36">
        <f>E1283/F1283</f>
        <v>38861.550000000003</v>
      </c>
      <c r="H1283" s="37"/>
    </row>
    <row r="1284" spans="1:8" ht="16.5" x14ac:dyDescent="0.3">
      <c r="A1284" s="61"/>
      <c r="B1284" s="63"/>
      <c r="C1284" s="105"/>
      <c r="D1284" s="89"/>
      <c r="E1284" s="65"/>
      <c r="F1284" s="41"/>
      <c r="G1284" s="36"/>
      <c r="H1284" s="37"/>
    </row>
    <row r="1285" spans="1:8" ht="16.5" x14ac:dyDescent="0.3">
      <c r="A1285" s="61"/>
      <c r="B1285" s="63"/>
      <c r="C1285" s="114"/>
      <c r="D1285" s="64"/>
      <c r="E1285" s="114"/>
      <c r="F1285" s="41"/>
      <c r="G1285" s="75"/>
      <c r="H1285" s="37"/>
    </row>
    <row r="1286" spans="1:8" ht="17.25" thickBot="1" x14ac:dyDescent="0.35">
      <c r="A1286" s="76"/>
      <c r="B1286" s="78"/>
      <c r="C1286" s="78"/>
      <c r="D1286" s="78"/>
      <c r="E1286" s="78"/>
      <c r="F1286" s="78"/>
      <c r="G1286" s="77"/>
      <c r="H1286" s="54"/>
    </row>
    <row r="1287" spans="1:8" ht="17.25" thickBot="1" x14ac:dyDescent="0.35">
      <c r="A1287" s="12"/>
      <c r="B1287" s="12"/>
      <c r="C1287" s="12"/>
      <c r="D1287" s="12"/>
      <c r="E1287" s="12"/>
      <c r="F1287" s="12"/>
      <c r="G1287" s="55" t="s">
        <v>15</v>
      </c>
      <c r="H1287" s="56">
        <f>SUM(G1283:G1286)</f>
        <v>38861.550000000003</v>
      </c>
    </row>
    <row r="1288" spans="1:8" ht="17.25" thickBot="1" x14ac:dyDescent="0.35">
      <c r="A1288" s="12"/>
      <c r="B1288" s="12"/>
      <c r="C1288" s="12"/>
      <c r="D1288" s="12"/>
      <c r="E1288" s="12"/>
      <c r="F1288" s="12"/>
      <c r="G1288" s="91"/>
      <c r="H1288" s="13"/>
    </row>
    <row r="1289" spans="1:8" ht="17.25" thickBot="1" x14ac:dyDescent="0.35">
      <c r="A1289" s="12"/>
      <c r="B1289" s="12"/>
      <c r="C1289" s="12"/>
      <c r="D1289" s="12"/>
      <c r="E1289" s="92" t="s">
        <v>31</v>
      </c>
      <c r="F1289" s="93"/>
      <c r="G1289" s="93"/>
      <c r="H1289" s="159">
        <f>ROUND((H1261+H1272+H1280+H1287),0)</f>
        <v>115293</v>
      </c>
    </row>
    <row r="1293" spans="1:8" ht="14.25" customHeight="1" thickBot="1" x14ac:dyDescent="0.35">
      <c r="A1293" s="15"/>
      <c r="B1293" s="12"/>
      <c r="C1293" s="12"/>
      <c r="D1293" s="12"/>
      <c r="E1293" s="92"/>
      <c r="F1293" s="93"/>
      <c r="G1293" s="93"/>
      <c r="H1293" s="95"/>
    </row>
    <row r="1294" spans="1:8" ht="15" customHeight="1" x14ac:dyDescent="0.2">
      <c r="A1294" s="5" t="s">
        <v>1</v>
      </c>
      <c r="B1294" s="6"/>
      <c r="C1294" s="6"/>
      <c r="D1294" s="6"/>
      <c r="E1294" s="6"/>
      <c r="F1294" s="6"/>
      <c r="G1294" s="6"/>
      <c r="H1294" s="7"/>
    </row>
    <row r="1295" spans="1:8" ht="15" thickBot="1" x14ac:dyDescent="0.25">
      <c r="A1295" s="8"/>
      <c r="B1295" s="9"/>
      <c r="C1295" s="9"/>
      <c r="D1295" s="9"/>
      <c r="E1295" s="9"/>
      <c r="F1295" s="9"/>
      <c r="G1295" s="9"/>
      <c r="H1295" s="10"/>
    </row>
    <row r="1296" spans="1:8" ht="16.5" x14ac:dyDescent="0.3">
      <c r="A1296" s="11"/>
      <c r="B1296" s="12"/>
      <c r="C1296" s="12"/>
      <c r="D1296" s="12"/>
      <c r="E1296" s="12"/>
      <c r="F1296" s="12"/>
      <c r="G1296" s="12"/>
      <c r="H1296" s="13"/>
    </row>
    <row r="1297" spans="1:8" ht="15.75" customHeight="1" x14ac:dyDescent="0.3">
      <c r="A1297" s="11"/>
      <c r="B1297" s="14"/>
      <c r="C1297" s="12"/>
      <c r="D1297" s="15"/>
      <c r="E1297" s="14"/>
      <c r="F1297" s="15"/>
      <c r="G1297" s="14"/>
      <c r="H1297" s="13"/>
    </row>
    <row r="1298" spans="1:8" ht="16.5" customHeight="1" x14ac:dyDescent="0.2">
      <c r="A1298" s="16" t="s">
        <v>43</v>
      </c>
      <c r="B1298" s="107" t="str">
        <f>'[1]PRESUPUESTO OFICIAL (Entidad)'!G112</f>
        <v xml:space="preserve">Gabinete General Trifasico de 3x100 Totalizador Barraje de 150 Amp con Tres parciales de 3x40 Amp y un espacio de Reserva Breaquer de caja moldeable trifasicos a 25 Kva. </v>
      </c>
      <c r="C1298" s="108"/>
      <c r="D1298" s="108"/>
      <c r="E1298" s="108"/>
      <c r="F1298" s="108"/>
      <c r="G1298" s="99" t="s">
        <v>3</v>
      </c>
      <c r="H1298" s="20" t="s">
        <v>205</v>
      </c>
    </row>
    <row r="1299" spans="1:8" ht="48" customHeight="1" x14ac:dyDescent="0.3">
      <c r="A1299" s="11"/>
      <c r="B1299" s="108"/>
      <c r="C1299" s="108"/>
      <c r="D1299" s="108"/>
      <c r="E1299" s="108"/>
      <c r="F1299" s="108"/>
      <c r="G1299" s="99" t="s">
        <v>4</v>
      </c>
      <c r="H1299" s="20" t="s">
        <v>18</v>
      </c>
    </row>
    <row r="1300" spans="1:8" ht="16.5" x14ac:dyDescent="0.3">
      <c r="A1300" s="11"/>
      <c r="B1300" s="112"/>
      <c r="C1300" s="112"/>
      <c r="D1300" s="112"/>
      <c r="E1300" s="112"/>
      <c r="F1300" s="112"/>
      <c r="G1300" s="14"/>
      <c r="H1300" s="22"/>
    </row>
    <row r="1301" spans="1:8" ht="16.5" x14ac:dyDescent="0.3">
      <c r="A1301" s="11"/>
      <c r="B1301" s="112"/>
      <c r="C1301" s="112"/>
      <c r="D1301" s="112"/>
      <c r="E1301" s="112"/>
      <c r="F1301" s="112"/>
      <c r="G1301" s="14"/>
      <c r="H1301" s="22"/>
    </row>
    <row r="1302" spans="1:8" ht="16.5" x14ac:dyDescent="0.3">
      <c r="A1302" s="14"/>
      <c r="B1302" s="14"/>
      <c r="C1302" s="12"/>
      <c r="D1302" s="14"/>
      <c r="E1302" s="14"/>
      <c r="F1302" s="14"/>
      <c r="G1302" s="14"/>
      <c r="H1302" s="13"/>
    </row>
    <row r="1303" spans="1:8" ht="17.25" thickBot="1" x14ac:dyDescent="0.35">
      <c r="A1303" s="14" t="s">
        <v>6</v>
      </c>
      <c r="B1303" s="14"/>
      <c r="C1303" s="12"/>
      <c r="D1303" s="12"/>
      <c r="E1303" s="12"/>
      <c r="F1303" s="12"/>
      <c r="G1303" s="12"/>
      <c r="H1303" s="13"/>
    </row>
    <row r="1304" spans="1:8" ht="16.5" x14ac:dyDescent="0.3">
      <c r="A1304" s="23" t="s">
        <v>7</v>
      </c>
      <c r="B1304" s="24"/>
      <c r="C1304" s="25"/>
      <c r="D1304" s="26" t="s">
        <v>36</v>
      </c>
      <c r="E1304" s="27" t="s">
        <v>44</v>
      </c>
      <c r="F1304" s="26" t="s">
        <v>37</v>
      </c>
      <c r="G1304" s="28" t="s">
        <v>11</v>
      </c>
      <c r="H1304" s="29"/>
    </row>
    <row r="1305" spans="1:8" ht="16.5" x14ac:dyDescent="0.3">
      <c r="A1305" s="30"/>
      <c r="B1305" s="31"/>
      <c r="C1305" s="32"/>
      <c r="D1305" s="33"/>
      <c r="E1305" s="34"/>
      <c r="F1305" s="80"/>
      <c r="G1305" s="36"/>
      <c r="H1305" s="37"/>
    </row>
    <row r="1306" spans="1:8" ht="16.5" x14ac:dyDescent="0.3">
      <c r="A1306" s="38"/>
      <c r="B1306" s="39"/>
      <c r="C1306" s="40"/>
      <c r="D1306" s="33"/>
      <c r="E1306" s="34"/>
      <c r="F1306" s="41"/>
      <c r="G1306" s="36"/>
      <c r="H1306" s="37"/>
    </row>
    <row r="1307" spans="1:8" ht="16.5" x14ac:dyDescent="0.3">
      <c r="A1307" s="113"/>
      <c r="B1307" s="39"/>
      <c r="C1307" s="40"/>
      <c r="D1307" s="42"/>
      <c r="E1307" s="42"/>
      <c r="F1307" s="41"/>
      <c r="G1307" s="43"/>
      <c r="H1307" s="37"/>
    </row>
    <row r="1308" spans="1:8" ht="16.5" x14ac:dyDescent="0.3">
      <c r="A1308" s="113"/>
      <c r="B1308" s="39"/>
      <c r="C1308" s="40"/>
      <c r="D1308" s="42"/>
      <c r="E1308" s="42"/>
      <c r="F1308" s="41"/>
      <c r="G1308" s="43"/>
      <c r="H1308" s="37"/>
    </row>
    <row r="1309" spans="1:8" ht="16.5" x14ac:dyDescent="0.3">
      <c r="A1309" s="113"/>
      <c r="B1309" s="39"/>
      <c r="C1309" s="40"/>
      <c r="D1309" s="42"/>
      <c r="E1309" s="42"/>
      <c r="F1309" s="41"/>
      <c r="G1309" s="43"/>
      <c r="H1309" s="37"/>
    </row>
    <row r="1310" spans="1:8" ht="16.5" x14ac:dyDescent="0.3">
      <c r="A1310" s="44" t="s">
        <v>14</v>
      </c>
      <c r="B1310" s="45"/>
      <c r="C1310" s="46"/>
      <c r="D1310" s="42"/>
      <c r="E1310" s="42"/>
      <c r="F1310" s="47">
        <v>0.1</v>
      </c>
      <c r="G1310" s="43">
        <f>F1310*H1336</f>
        <v>93381.220400000006</v>
      </c>
      <c r="H1310" s="37"/>
    </row>
    <row r="1311" spans="1:8" ht="17.25" thickBot="1" x14ac:dyDescent="0.35">
      <c r="A1311" s="48"/>
      <c r="B1311" s="49"/>
      <c r="C1311" s="50"/>
      <c r="D1311" s="51"/>
      <c r="E1311" s="51"/>
      <c r="F1311" s="52"/>
      <c r="G1311" s="53"/>
      <c r="H1311" s="54"/>
    </row>
    <row r="1312" spans="1:8" ht="17.25" thickBot="1" x14ac:dyDescent="0.35">
      <c r="A1312" s="12"/>
      <c r="B1312" s="12"/>
      <c r="C1312" s="12"/>
      <c r="D1312" s="12"/>
      <c r="E1312" s="12"/>
      <c r="F1312" s="12"/>
      <c r="G1312" s="55" t="s">
        <v>15</v>
      </c>
      <c r="H1312" s="56">
        <f>SUM(G1305:G1311)</f>
        <v>93381.220400000006</v>
      </c>
    </row>
    <row r="1313" spans="1:8" ht="17.25" thickBot="1" x14ac:dyDescent="0.35">
      <c r="A1313" s="14" t="s">
        <v>16</v>
      </c>
      <c r="B1313" s="14"/>
      <c r="C1313" s="12"/>
      <c r="D1313" s="12"/>
      <c r="E1313" s="12"/>
      <c r="F1313" s="12"/>
      <c r="G1313" s="12"/>
      <c r="H1313" s="13"/>
    </row>
    <row r="1314" spans="1:8" ht="16.5" x14ac:dyDescent="0.3">
      <c r="A1314" s="57" t="s">
        <v>7</v>
      </c>
      <c r="B1314" s="58"/>
      <c r="C1314" s="59"/>
      <c r="D1314" s="26" t="s">
        <v>8</v>
      </c>
      <c r="E1314" s="26" t="s">
        <v>17</v>
      </c>
      <c r="F1314" s="26" t="s">
        <v>10</v>
      </c>
      <c r="G1314" s="60" t="s">
        <v>11</v>
      </c>
      <c r="H1314" s="29"/>
    </row>
    <row r="1315" spans="1:8" ht="16.5" x14ac:dyDescent="0.3">
      <c r="A1315" s="277" t="str">
        <f>[1]recursos!B167</f>
        <v xml:space="preserve">Gabinete General Trifasico de 3x100 Totalizador Barraje de 150 Amp con Tres parciales de 3x40 Amp y un espacio de Reserva Breaquer de caja moldeable trifasicos a 25 Kva. </v>
      </c>
      <c r="B1315" s="278"/>
      <c r="C1315" s="279"/>
      <c r="D1315" s="64" t="s">
        <v>18</v>
      </c>
      <c r="E1315" s="65">
        <f>[1]recursos!E167</f>
        <v>3500000</v>
      </c>
      <c r="F1315" s="80">
        <v>1</v>
      </c>
      <c r="G1315" s="67">
        <f>E1315*F1315</f>
        <v>3500000</v>
      </c>
      <c r="H1315" s="37"/>
    </row>
    <row r="1316" spans="1:8" ht="16.5" x14ac:dyDescent="0.3">
      <c r="A1316" s="280"/>
      <c r="B1316" s="281"/>
      <c r="C1316" s="282"/>
      <c r="D1316" s="42"/>
      <c r="E1316" s="115"/>
      <c r="F1316" s="115"/>
      <c r="G1316" s="75"/>
      <c r="H1316" s="37"/>
    </row>
    <row r="1317" spans="1:8" ht="16.5" x14ac:dyDescent="0.3">
      <c r="A1317" s="283"/>
      <c r="B1317" s="284"/>
      <c r="C1317" s="285"/>
      <c r="D1317" s="71"/>
      <c r="E1317" s="72"/>
      <c r="F1317" s="116"/>
      <c r="G1317" s="74"/>
      <c r="H1317" s="37"/>
    </row>
    <row r="1318" spans="1:8" ht="16.5" x14ac:dyDescent="0.3">
      <c r="A1318" s="61"/>
      <c r="B1318" s="62"/>
      <c r="C1318" s="63"/>
      <c r="D1318" s="71"/>
      <c r="E1318" s="72"/>
      <c r="F1318" s="116"/>
      <c r="G1318" s="74"/>
      <c r="H1318" s="37"/>
    </row>
    <row r="1319" spans="1:8" ht="16.5" x14ac:dyDescent="0.3">
      <c r="A1319" s="61" t="s">
        <v>20</v>
      </c>
      <c r="B1319" s="62"/>
      <c r="C1319" s="63"/>
      <c r="D1319" s="42"/>
      <c r="E1319" s="42"/>
      <c r="F1319" s="47">
        <v>0.05</v>
      </c>
      <c r="G1319" s="75"/>
      <c r="H1319" s="37"/>
    </row>
    <row r="1320" spans="1:8" ht="17.25" thickBot="1" x14ac:dyDescent="0.35">
      <c r="A1320" s="76"/>
      <c r="B1320" s="77"/>
      <c r="C1320" s="78"/>
      <c r="D1320" s="51"/>
      <c r="E1320" s="51"/>
      <c r="F1320" s="52"/>
      <c r="G1320" s="79"/>
      <c r="H1320" s="54"/>
    </row>
    <row r="1321" spans="1:8" ht="17.25" thickBot="1" x14ac:dyDescent="0.35">
      <c r="A1321" s="12"/>
      <c r="B1321" s="12"/>
      <c r="C1321" s="12"/>
      <c r="D1321" s="12"/>
      <c r="E1321" s="12"/>
      <c r="F1321" s="12"/>
      <c r="G1321" s="55" t="s">
        <v>15</v>
      </c>
      <c r="H1321" s="56">
        <f>SUM(G1315:G1320)</f>
        <v>3500000</v>
      </c>
    </row>
    <row r="1322" spans="1:8" ht="17.25" thickBot="1" x14ac:dyDescent="0.35">
      <c r="A1322" s="14" t="s">
        <v>21</v>
      </c>
      <c r="B1322" s="14"/>
      <c r="C1322" s="12"/>
      <c r="D1322" s="12"/>
      <c r="E1322" s="12"/>
      <c r="F1322" s="12"/>
      <c r="G1322" s="12"/>
      <c r="H1322" s="13"/>
    </row>
    <row r="1323" spans="1:8" ht="16.5" x14ac:dyDescent="0.3">
      <c r="A1323" s="23" t="s">
        <v>22</v>
      </c>
      <c r="B1323" s="25"/>
      <c r="C1323" s="26" t="s">
        <v>33</v>
      </c>
      <c r="D1323" s="26" t="s">
        <v>24</v>
      </c>
      <c r="E1323" s="26" t="s">
        <v>25</v>
      </c>
      <c r="F1323" s="26" t="s">
        <v>26</v>
      </c>
      <c r="G1323" s="28" t="s">
        <v>11</v>
      </c>
      <c r="H1323" s="29"/>
    </row>
    <row r="1324" spans="1:8" ht="16.5" x14ac:dyDescent="0.3">
      <c r="A1324" s="61"/>
      <c r="B1324" s="63"/>
      <c r="C1324" s="80"/>
      <c r="D1324" s="125"/>
      <c r="E1324" s="81"/>
      <c r="F1324" s="82"/>
      <c r="G1324" s="65"/>
      <c r="H1324" s="37"/>
    </row>
    <row r="1325" spans="1:8" ht="16.5" x14ac:dyDescent="0.3">
      <c r="A1325" s="61"/>
      <c r="B1325" s="63"/>
      <c r="C1325" s="80"/>
      <c r="D1325" s="81"/>
      <c r="E1325" s="81"/>
      <c r="F1325" s="117"/>
      <c r="G1325" s="41"/>
      <c r="H1325" s="37"/>
    </row>
    <row r="1326" spans="1:8" ht="16.5" x14ac:dyDescent="0.3">
      <c r="A1326" s="61"/>
      <c r="B1326" s="63"/>
      <c r="C1326" s="80"/>
      <c r="D1326" s="81"/>
      <c r="E1326" s="81"/>
      <c r="F1326" s="80"/>
      <c r="G1326" s="41"/>
      <c r="H1326" s="37"/>
    </row>
    <row r="1327" spans="1:8" ht="16.5" x14ac:dyDescent="0.3">
      <c r="A1327" s="61"/>
      <c r="B1327" s="63"/>
      <c r="C1327" s="83"/>
      <c r="D1327" s="64"/>
      <c r="E1327" s="84"/>
      <c r="F1327" s="41"/>
      <c r="G1327" s="41"/>
      <c r="H1327" s="37"/>
    </row>
    <row r="1328" spans="1:8" ht="17.25" thickBot="1" x14ac:dyDescent="0.35">
      <c r="A1328" s="48"/>
      <c r="B1328" s="50"/>
      <c r="C1328" s="50"/>
      <c r="D1328" s="50"/>
      <c r="E1328" s="50"/>
      <c r="F1328" s="50"/>
      <c r="G1328" s="85"/>
      <c r="H1328" s="37"/>
    </row>
    <row r="1329" spans="1:8" ht="17.25" thickBot="1" x14ac:dyDescent="0.35">
      <c r="A1329" s="12"/>
      <c r="B1329" s="12"/>
      <c r="C1329" s="12"/>
      <c r="D1329" s="12"/>
      <c r="E1329" s="12"/>
      <c r="F1329" s="12"/>
      <c r="G1329" s="55" t="s">
        <v>15</v>
      </c>
      <c r="H1329" s="56">
        <f>SUM(G1324:G1328)</f>
        <v>0</v>
      </c>
    </row>
    <row r="1330" spans="1:8" ht="17.25" thickBot="1" x14ac:dyDescent="0.35">
      <c r="A1330" s="14" t="s">
        <v>27</v>
      </c>
      <c r="B1330" s="14"/>
      <c r="C1330" s="12"/>
      <c r="D1330" s="12"/>
      <c r="E1330" s="12"/>
      <c r="F1330" s="12"/>
      <c r="G1330" s="12"/>
      <c r="H1330" s="13"/>
    </row>
    <row r="1331" spans="1:8" ht="16.5" x14ac:dyDescent="0.3">
      <c r="A1331" s="86" t="s">
        <v>28</v>
      </c>
      <c r="B1331" s="26"/>
      <c r="C1331" s="26" t="s">
        <v>53</v>
      </c>
      <c r="D1331" s="26" t="s">
        <v>30</v>
      </c>
      <c r="E1331" s="27" t="s">
        <v>39</v>
      </c>
      <c r="F1331" s="87" t="s">
        <v>37</v>
      </c>
      <c r="G1331" s="60" t="s">
        <v>11</v>
      </c>
      <c r="H1331" s="29"/>
    </row>
    <row r="1332" spans="1:8" ht="16.5" x14ac:dyDescent="0.3">
      <c r="A1332" s="61" t="str">
        <f>'[1]MANO DE OBRA'!C30</f>
        <v>CUADRILLA ELECTRICA 2X1</v>
      </c>
      <c r="B1332" s="63"/>
      <c r="C1332" s="88">
        <f>'[1]MANO DE OBRA'!I30</f>
        <v>246740</v>
      </c>
      <c r="D1332" s="89">
        <v>0.89229999999999998</v>
      </c>
      <c r="E1332" s="65">
        <f>(100%+D1332)*C1332</f>
        <v>466906.10200000001</v>
      </c>
      <c r="F1332" s="41">
        <v>0.5</v>
      </c>
      <c r="G1332" s="36">
        <f>E1332/F1332</f>
        <v>933812.20400000003</v>
      </c>
      <c r="H1332" s="37"/>
    </row>
    <row r="1333" spans="1:8" ht="16.5" x14ac:dyDescent="0.3">
      <c r="A1333" s="61"/>
      <c r="B1333" s="63"/>
      <c r="C1333" s="105"/>
      <c r="D1333" s="89"/>
      <c r="E1333" s="65"/>
      <c r="F1333" s="41"/>
      <c r="G1333" s="36"/>
      <c r="H1333" s="37"/>
    </row>
    <row r="1334" spans="1:8" ht="16.5" x14ac:dyDescent="0.3">
      <c r="A1334" s="61"/>
      <c r="B1334" s="63"/>
      <c r="C1334" s="114"/>
      <c r="D1334" s="64"/>
      <c r="E1334" s="114"/>
      <c r="F1334" s="41"/>
      <c r="G1334" s="75"/>
      <c r="H1334" s="37"/>
    </row>
    <row r="1335" spans="1:8" ht="17.25" thickBot="1" x14ac:dyDescent="0.35">
      <c r="A1335" s="76"/>
      <c r="B1335" s="78"/>
      <c r="C1335" s="78"/>
      <c r="D1335" s="78"/>
      <c r="E1335" s="78"/>
      <c r="F1335" s="78"/>
      <c r="G1335" s="77"/>
      <c r="H1335" s="54"/>
    </row>
    <row r="1336" spans="1:8" ht="17.25" thickBot="1" x14ac:dyDescent="0.35">
      <c r="A1336" s="12"/>
      <c r="B1336" s="12"/>
      <c r="C1336" s="12"/>
      <c r="D1336" s="12"/>
      <c r="E1336" s="12"/>
      <c r="F1336" s="12"/>
      <c r="G1336" s="55" t="s">
        <v>15</v>
      </c>
      <c r="H1336" s="56">
        <f>SUM(G1332:G1335)</f>
        <v>933812.20400000003</v>
      </c>
    </row>
    <row r="1337" spans="1:8" ht="17.25" thickBot="1" x14ac:dyDescent="0.35">
      <c r="A1337" s="12"/>
      <c r="B1337" s="12"/>
      <c r="C1337" s="12"/>
      <c r="D1337" s="12"/>
      <c r="E1337" s="12"/>
      <c r="F1337" s="12"/>
      <c r="G1337" s="91"/>
      <c r="H1337" s="13"/>
    </row>
    <row r="1338" spans="1:8" ht="17.25" thickBot="1" x14ac:dyDescent="0.35">
      <c r="A1338" s="12"/>
      <c r="B1338" s="12"/>
      <c r="C1338" s="12"/>
      <c r="D1338" s="12"/>
      <c r="E1338" s="92" t="s">
        <v>31</v>
      </c>
      <c r="F1338" s="93"/>
      <c r="G1338" s="93"/>
      <c r="H1338" s="106">
        <f>ROUND((H1312+H1321+H1329+H1336),0)</f>
        <v>4527193</v>
      </c>
    </row>
    <row r="1339" spans="1:8" ht="16.5" x14ac:dyDescent="0.3">
      <c r="A1339" s="12"/>
      <c r="B1339" s="12"/>
      <c r="C1339" s="12"/>
      <c r="D1339" s="12"/>
      <c r="E1339" s="92"/>
      <c r="F1339" s="93"/>
      <c r="G1339" s="93"/>
      <c r="H1339" s="126"/>
    </row>
    <row r="1340" spans="1:8" ht="16.5" x14ac:dyDescent="0.3">
      <c r="A1340" s="12"/>
      <c r="B1340" s="12"/>
      <c r="C1340" s="12"/>
      <c r="D1340" s="12"/>
      <c r="E1340" s="92"/>
      <c r="F1340" s="93"/>
      <c r="G1340" s="93"/>
      <c r="H1340" s="126"/>
    </row>
    <row r="1341" spans="1:8" ht="16.5" x14ac:dyDescent="0.3">
      <c r="A1341" s="12"/>
      <c r="B1341" s="12"/>
      <c r="C1341" s="12"/>
      <c r="D1341" s="12"/>
      <c r="E1341" s="92"/>
      <c r="F1341" s="93"/>
      <c r="G1341" s="93"/>
      <c r="H1341" s="126"/>
    </row>
    <row r="1342" spans="1:8" ht="14.25" customHeight="1" x14ac:dyDescent="0.3">
      <c r="A1342" s="12"/>
      <c r="B1342" s="12"/>
      <c r="C1342" s="12"/>
      <c r="D1342" s="12"/>
      <c r="E1342" s="92"/>
      <c r="F1342" s="93"/>
      <c r="G1342" s="93"/>
      <c r="H1342" s="126"/>
    </row>
    <row r="1343" spans="1:8" ht="15" customHeight="1" x14ac:dyDescent="0.3">
      <c r="A1343" s="12"/>
      <c r="B1343" s="12"/>
      <c r="C1343" s="12"/>
      <c r="D1343" s="12"/>
      <c r="E1343" s="92"/>
      <c r="F1343" s="93"/>
      <c r="G1343" s="93"/>
      <c r="H1343" s="126"/>
    </row>
    <row r="1344" spans="1:8" ht="14.25" customHeight="1" thickBot="1" x14ac:dyDescent="0.35">
      <c r="A1344" s="15"/>
      <c r="B1344" s="12"/>
      <c r="C1344" s="12"/>
      <c r="D1344" s="12"/>
      <c r="E1344" s="92"/>
      <c r="F1344" s="93"/>
      <c r="G1344" s="93"/>
      <c r="H1344" s="95"/>
    </row>
    <row r="1345" spans="1:8" ht="15" customHeight="1" x14ac:dyDescent="0.2">
      <c r="A1345" s="5" t="s">
        <v>1</v>
      </c>
      <c r="B1345" s="6"/>
      <c r="C1345" s="6"/>
      <c r="D1345" s="6"/>
      <c r="E1345" s="6"/>
      <c r="F1345" s="6"/>
      <c r="G1345" s="6"/>
      <c r="H1345" s="7"/>
    </row>
    <row r="1346" spans="1:8" ht="15" thickBot="1" x14ac:dyDescent="0.25">
      <c r="A1346" s="8"/>
      <c r="B1346" s="9"/>
      <c r="C1346" s="9"/>
      <c r="D1346" s="9"/>
      <c r="E1346" s="9"/>
      <c r="F1346" s="9"/>
      <c r="G1346" s="9"/>
      <c r="H1346" s="10"/>
    </row>
    <row r="1347" spans="1:8" ht="16.5" x14ac:dyDescent="0.3">
      <c r="A1347" s="11"/>
      <c r="B1347" s="12"/>
      <c r="C1347" s="12"/>
      <c r="D1347" s="12"/>
      <c r="E1347" s="12"/>
      <c r="F1347" s="12"/>
      <c r="G1347" s="12"/>
      <c r="H1347" s="13"/>
    </row>
    <row r="1348" spans="1:8" ht="15.75" customHeight="1" x14ac:dyDescent="0.3">
      <c r="A1348" s="11"/>
      <c r="B1348" s="14"/>
      <c r="C1348" s="12"/>
      <c r="D1348" s="15"/>
      <c r="E1348" s="14"/>
      <c r="F1348" s="15"/>
      <c r="G1348" s="14"/>
      <c r="H1348" s="13"/>
    </row>
    <row r="1349" spans="1:8" ht="16.5" customHeight="1" x14ac:dyDescent="0.2">
      <c r="A1349" s="16" t="s">
        <v>43</v>
      </c>
      <c r="B1349" s="107" t="str">
        <f>'[1]PRESUPUESTO OFICIAL (Entidad)'!G113</f>
        <v>suministro e instalacion puertas metalicas</v>
      </c>
      <c r="C1349" s="108"/>
      <c r="D1349" s="108"/>
      <c r="E1349" s="108"/>
      <c r="F1349" s="108"/>
      <c r="G1349" s="99" t="s">
        <v>3</v>
      </c>
      <c r="H1349" s="20" t="s">
        <v>206</v>
      </c>
    </row>
    <row r="1350" spans="1:8" ht="16.5" x14ac:dyDescent="0.3">
      <c r="A1350" s="11"/>
      <c r="B1350" s="108"/>
      <c r="C1350" s="108"/>
      <c r="D1350" s="108"/>
      <c r="E1350" s="108"/>
      <c r="F1350" s="108"/>
      <c r="G1350" s="99" t="s">
        <v>4</v>
      </c>
      <c r="H1350" s="20" t="s">
        <v>18</v>
      </c>
    </row>
    <row r="1351" spans="1:8" ht="16.5" x14ac:dyDescent="0.3">
      <c r="A1351" s="11"/>
      <c r="B1351" s="112"/>
      <c r="C1351" s="112"/>
      <c r="D1351" s="112"/>
      <c r="E1351" s="112"/>
      <c r="F1351" s="112"/>
      <c r="G1351" s="14"/>
      <c r="H1351" s="22"/>
    </row>
    <row r="1352" spans="1:8" ht="16.5" x14ac:dyDescent="0.3">
      <c r="A1352" s="11"/>
      <c r="B1352" s="112"/>
      <c r="C1352" s="112"/>
      <c r="D1352" s="112"/>
      <c r="E1352" s="112"/>
      <c r="F1352" s="112"/>
      <c r="G1352" s="14"/>
      <c r="H1352" s="22"/>
    </row>
    <row r="1353" spans="1:8" ht="16.5" x14ac:dyDescent="0.3">
      <c r="A1353" s="14"/>
      <c r="B1353" s="14"/>
      <c r="C1353" s="12"/>
      <c r="D1353" s="14"/>
      <c r="E1353" s="14"/>
      <c r="F1353" s="14"/>
      <c r="G1353" s="14"/>
      <c r="H1353" s="13"/>
    </row>
    <row r="1354" spans="1:8" ht="17.25" thickBot="1" x14ac:dyDescent="0.35">
      <c r="A1354" s="14" t="s">
        <v>6</v>
      </c>
      <c r="B1354" s="14"/>
      <c r="C1354" s="12"/>
      <c r="D1354" s="12"/>
      <c r="E1354" s="12"/>
      <c r="F1354" s="12"/>
      <c r="G1354" s="12"/>
      <c r="H1354" s="13"/>
    </row>
    <row r="1355" spans="1:8" ht="16.5" x14ac:dyDescent="0.3">
      <c r="A1355" s="23" t="s">
        <v>7</v>
      </c>
      <c r="B1355" s="24"/>
      <c r="C1355" s="25"/>
      <c r="D1355" s="26" t="s">
        <v>36</v>
      </c>
      <c r="E1355" s="27" t="s">
        <v>44</v>
      </c>
      <c r="F1355" s="26" t="s">
        <v>37</v>
      </c>
      <c r="G1355" s="28" t="s">
        <v>11</v>
      </c>
      <c r="H1355" s="29"/>
    </row>
    <row r="1356" spans="1:8" ht="16.5" x14ac:dyDescent="0.3">
      <c r="A1356" s="30"/>
      <c r="B1356" s="31"/>
      <c r="C1356" s="32"/>
      <c r="D1356" s="33"/>
      <c r="E1356" s="34"/>
      <c r="F1356" s="80"/>
      <c r="G1356" s="36"/>
      <c r="H1356" s="37"/>
    </row>
    <row r="1357" spans="1:8" ht="16.5" x14ac:dyDescent="0.3">
      <c r="A1357" s="38"/>
      <c r="B1357" s="39"/>
      <c r="C1357" s="40"/>
      <c r="D1357" s="33"/>
      <c r="E1357" s="34"/>
      <c r="F1357" s="41"/>
      <c r="G1357" s="36"/>
      <c r="H1357" s="37"/>
    </row>
    <row r="1358" spans="1:8" ht="16.5" x14ac:dyDescent="0.3">
      <c r="A1358" s="113"/>
      <c r="B1358" s="39"/>
      <c r="C1358" s="40"/>
      <c r="D1358" s="42"/>
      <c r="E1358" s="42"/>
      <c r="F1358" s="41"/>
      <c r="G1358" s="43"/>
      <c r="H1358" s="37"/>
    </row>
    <row r="1359" spans="1:8" ht="16.5" x14ac:dyDescent="0.3">
      <c r="A1359" s="113"/>
      <c r="B1359" s="39"/>
      <c r="C1359" s="40"/>
      <c r="D1359" s="42"/>
      <c r="E1359" s="42"/>
      <c r="F1359" s="41"/>
      <c r="G1359" s="43"/>
      <c r="H1359" s="37"/>
    </row>
    <row r="1360" spans="1:8" ht="16.5" x14ac:dyDescent="0.3">
      <c r="A1360" s="113"/>
      <c r="B1360" s="39"/>
      <c r="C1360" s="40"/>
      <c r="D1360" s="42"/>
      <c r="E1360" s="42"/>
      <c r="F1360" s="41"/>
      <c r="G1360" s="43"/>
      <c r="H1360" s="37"/>
    </row>
    <row r="1361" spans="1:8" ht="16.5" x14ac:dyDescent="0.3">
      <c r="A1361" s="44" t="s">
        <v>14</v>
      </c>
      <c r="B1361" s="45"/>
      <c r="C1361" s="46"/>
      <c r="D1361" s="42"/>
      <c r="E1361" s="42"/>
      <c r="F1361" s="47">
        <v>0.1</v>
      </c>
      <c r="G1361" s="43"/>
      <c r="H1361" s="37"/>
    </row>
    <row r="1362" spans="1:8" ht="17.25" thickBot="1" x14ac:dyDescent="0.35">
      <c r="A1362" s="48"/>
      <c r="B1362" s="49"/>
      <c r="C1362" s="50"/>
      <c r="D1362" s="51"/>
      <c r="E1362" s="51"/>
      <c r="F1362" s="52"/>
      <c r="G1362" s="53"/>
      <c r="H1362" s="54"/>
    </row>
    <row r="1363" spans="1:8" ht="17.25" thickBot="1" x14ac:dyDescent="0.35">
      <c r="A1363" s="12"/>
      <c r="B1363" s="12"/>
      <c r="C1363" s="12"/>
      <c r="D1363" s="12"/>
      <c r="E1363" s="12"/>
      <c r="F1363" s="12"/>
      <c r="G1363" s="55" t="s">
        <v>15</v>
      </c>
      <c r="H1363" s="56">
        <f>SUM(G1356:G1362)</f>
        <v>0</v>
      </c>
    </row>
    <row r="1364" spans="1:8" ht="17.25" thickBot="1" x14ac:dyDescent="0.35">
      <c r="A1364" s="14" t="s">
        <v>16</v>
      </c>
      <c r="B1364" s="14"/>
      <c r="C1364" s="12"/>
      <c r="D1364" s="12"/>
      <c r="E1364" s="12"/>
      <c r="F1364" s="12"/>
      <c r="G1364" s="12"/>
      <c r="H1364" s="13"/>
    </row>
    <row r="1365" spans="1:8" ht="16.5" x14ac:dyDescent="0.3">
      <c r="A1365" s="57" t="s">
        <v>7</v>
      </c>
      <c r="B1365" s="58"/>
      <c r="C1365" s="59"/>
      <c r="D1365" s="26" t="s">
        <v>8</v>
      </c>
      <c r="E1365" s="26" t="s">
        <v>17</v>
      </c>
      <c r="F1365" s="26" t="s">
        <v>10</v>
      </c>
      <c r="G1365" s="60" t="s">
        <v>11</v>
      </c>
      <c r="H1365" s="29"/>
    </row>
    <row r="1366" spans="1:8" ht="16.5" x14ac:dyDescent="0.3">
      <c r="A1366" s="286" t="str">
        <f>[1]recursos!B168</f>
        <v>PUERTAS Y PORTONES METALICAS</v>
      </c>
      <c r="B1366" s="62"/>
      <c r="C1366" s="63"/>
      <c r="D1366" s="64" t="s">
        <v>5</v>
      </c>
      <c r="E1366" s="65">
        <f>[1]recursos!E168</f>
        <v>175000</v>
      </c>
      <c r="F1366" s="80">
        <v>1</v>
      </c>
      <c r="G1366" s="67">
        <f>E1366*F1366</f>
        <v>175000</v>
      </c>
      <c r="H1366" s="37"/>
    </row>
    <row r="1367" spans="1:8" ht="16.5" x14ac:dyDescent="0.3">
      <c r="A1367" s="61"/>
      <c r="B1367" s="62"/>
      <c r="C1367" s="63"/>
      <c r="D1367" s="42"/>
      <c r="E1367" s="115"/>
      <c r="F1367" s="115"/>
      <c r="G1367" s="75"/>
      <c r="H1367" s="37"/>
    </row>
    <row r="1368" spans="1:8" ht="16.5" x14ac:dyDescent="0.3">
      <c r="A1368" s="61"/>
      <c r="B1368" s="62"/>
      <c r="C1368" s="63"/>
      <c r="D1368" s="71"/>
      <c r="E1368" s="72"/>
      <c r="F1368" s="116"/>
      <c r="G1368" s="74"/>
      <c r="H1368" s="37"/>
    </row>
    <row r="1369" spans="1:8" ht="16.5" x14ac:dyDescent="0.3">
      <c r="A1369" s="61"/>
      <c r="B1369" s="62"/>
      <c r="C1369" s="63"/>
      <c r="D1369" s="71"/>
      <c r="E1369" s="72"/>
      <c r="F1369" s="116"/>
      <c r="G1369" s="74"/>
      <c r="H1369" s="37"/>
    </row>
    <row r="1370" spans="1:8" ht="16.5" x14ac:dyDescent="0.3">
      <c r="A1370" s="61" t="s">
        <v>20</v>
      </c>
      <c r="B1370" s="62"/>
      <c r="C1370" s="63"/>
      <c r="D1370" s="42"/>
      <c r="E1370" s="42"/>
      <c r="F1370" s="47">
        <v>0.05</v>
      </c>
      <c r="G1370" s="75"/>
      <c r="H1370" s="37"/>
    </row>
    <row r="1371" spans="1:8" ht="17.25" thickBot="1" x14ac:dyDescent="0.35">
      <c r="A1371" s="76"/>
      <c r="B1371" s="77"/>
      <c r="C1371" s="78"/>
      <c r="D1371" s="51"/>
      <c r="E1371" s="51"/>
      <c r="F1371" s="52"/>
      <c r="G1371" s="79"/>
      <c r="H1371" s="54"/>
    </row>
    <row r="1372" spans="1:8" ht="17.25" thickBot="1" x14ac:dyDescent="0.35">
      <c r="A1372" s="12"/>
      <c r="B1372" s="12"/>
      <c r="C1372" s="12"/>
      <c r="D1372" s="12"/>
      <c r="E1372" s="12"/>
      <c r="F1372" s="12"/>
      <c r="G1372" s="55" t="s">
        <v>15</v>
      </c>
      <c r="H1372" s="56">
        <f>SUM(G1366:G1371)</f>
        <v>175000</v>
      </c>
    </row>
    <row r="1373" spans="1:8" ht="17.25" thickBot="1" x14ac:dyDescent="0.35">
      <c r="A1373" s="14" t="s">
        <v>21</v>
      </c>
      <c r="B1373" s="14"/>
      <c r="C1373" s="12"/>
      <c r="D1373" s="12"/>
      <c r="E1373" s="12"/>
      <c r="F1373" s="12"/>
      <c r="G1373" s="12"/>
      <c r="H1373" s="13"/>
    </row>
    <row r="1374" spans="1:8" ht="16.5" x14ac:dyDescent="0.3">
      <c r="A1374" s="23" t="s">
        <v>22</v>
      </c>
      <c r="B1374" s="25"/>
      <c r="C1374" s="26" t="s">
        <v>33</v>
      </c>
      <c r="D1374" s="26" t="s">
        <v>24</v>
      </c>
      <c r="E1374" s="26" t="s">
        <v>25</v>
      </c>
      <c r="F1374" s="26" t="s">
        <v>26</v>
      </c>
      <c r="G1374" s="28" t="s">
        <v>11</v>
      </c>
      <c r="H1374" s="29"/>
    </row>
    <row r="1375" spans="1:8" ht="16.5" x14ac:dyDescent="0.3">
      <c r="A1375" s="61"/>
      <c r="B1375" s="63"/>
      <c r="C1375" s="80"/>
      <c r="D1375" s="125"/>
      <c r="E1375" s="81"/>
      <c r="F1375" s="82"/>
      <c r="G1375" s="65"/>
      <c r="H1375" s="37"/>
    </row>
    <row r="1376" spans="1:8" ht="16.5" x14ac:dyDescent="0.3">
      <c r="A1376" s="61"/>
      <c r="B1376" s="63"/>
      <c r="C1376" s="80"/>
      <c r="D1376" s="81"/>
      <c r="E1376" s="81"/>
      <c r="F1376" s="117"/>
      <c r="G1376" s="41"/>
      <c r="H1376" s="37"/>
    </row>
    <row r="1377" spans="1:8" ht="16.5" x14ac:dyDescent="0.3">
      <c r="A1377" s="61"/>
      <c r="B1377" s="63"/>
      <c r="C1377" s="80"/>
      <c r="D1377" s="81"/>
      <c r="E1377" s="81"/>
      <c r="F1377" s="80"/>
      <c r="G1377" s="41"/>
      <c r="H1377" s="37"/>
    </row>
    <row r="1378" spans="1:8" ht="16.5" x14ac:dyDescent="0.3">
      <c r="A1378" s="61"/>
      <c r="B1378" s="63"/>
      <c r="C1378" s="83"/>
      <c r="D1378" s="64"/>
      <c r="E1378" s="84"/>
      <c r="F1378" s="41"/>
      <c r="G1378" s="41"/>
      <c r="H1378" s="37"/>
    </row>
    <row r="1379" spans="1:8" ht="17.25" thickBot="1" x14ac:dyDescent="0.35">
      <c r="A1379" s="48"/>
      <c r="B1379" s="50"/>
      <c r="C1379" s="50"/>
      <c r="D1379" s="50"/>
      <c r="E1379" s="50"/>
      <c r="F1379" s="50"/>
      <c r="G1379" s="85"/>
      <c r="H1379" s="37"/>
    </row>
    <row r="1380" spans="1:8" ht="17.25" thickBot="1" x14ac:dyDescent="0.35">
      <c r="A1380" s="12"/>
      <c r="B1380" s="12"/>
      <c r="C1380" s="12"/>
      <c r="D1380" s="12"/>
      <c r="E1380" s="12"/>
      <c r="F1380" s="12"/>
      <c r="G1380" s="55" t="s">
        <v>15</v>
      </c>
      <c r="H1380" s="56">
        <f>SUM(G1375:G1379)</f>
        <v>0</v>
      </c>
    </row>
    <row r="1381" spans="1:8" ht="17.25" thickBot="1" x14ac:dyDescent="0.35">
      <c r="A1381" s="14" t="s">
        <v>27</v>
      </c>
      <c r="B1381" s="14"/>
      <c r="C1381" s="12"/>
      <c r="D1381" s="12"/>
      <c r="E1381" s="12"/>
      <c r="F1381" s="12"/>
      <c r="G1381" s="12"/>
      <c r="H1381" s="13"/>
    </row>
    <row r="1382" spans="1:8" ht="16.5" x14ac:dyDescent="0.3">
      <c r="A1382" s="86" t="s">
        <v>28</v>
      </c>
      <c r="B1382" s="26"/>
      <c r="C1382" s="26" t="s">
        <v>53</v>
      </c>
      <c r="D1382" s="26" t="s">
        <v>30</v>
      </c>
      <c r="E1382" s="27" t="s">
        <v>39</v>
      </c>
      <c r="F1382" s="87" t="s">
        <v>37</v>
      </c>
      <c r="G1382" s="60" t="s">
        <v>11</v>
      </c>
      <c r="H1382" s="29"/>
    </row>
    <row r="1383" spans="1:8" ht="16.5" x14ac:dyDescent="0.3">
      <c r="A1383" s="61" t="str">
        <f>'[1]MANO DE OBRA'!C45</f>
        <v xml:space="preserve">Oficial de especialidad </v>
      </c>
      <c r="B1383" s="63"/>
      <c r="C1383" s="105">
        <f>'[1]MANO DE OBRA'!I45</f>
        <v>94900</v>
      </c>
      <c r="D1383" s="89">
        <v>0.89229999999999998</v>
      </c>
      <c r="E1383" s="65">
        <f>(100%+D1383)*C1383</f>
        <v>179579.27000000002</v>
      </c>
      <c r="F1383" s="41">
        <v>5</v>
      </c>
      <c r="G1383" s="36">
        <f>E1383/F1383</f>
        <v>35915.854000000007</v>
      </c>
      <c r="H1383" s="37"/>
    </row>
    <row r="1384" spans="1:8" ht="16.5" x14ac:dyDescent="0.3">
      <c r="A1384" s="61" t="str">
        <f>'[1]MANO DE OBRA'!C41</f>
        <v xml:space="preserve">Ayudante de especialidad </v>
      </c>
      <c r="B1384" s="63"/>
      <c r="C1384" s="105">
        <f>'[1]MANO DE OBRA'!I41</f>
        <v>56940</v>
      </c>
      <c r="D1384" s="89">
        <v>0.89229999999999998</v>
      </c>
      <c r="E1384" s="65">
        <f>(100%+D1384)*C1384</f>
        <v>107747.56200000001</v>
      </c>
      <c r="F1384" s="41">
        <v>5</v>
      </c>
      <c r="G1384" s="36">
        <f>E1384/F1384</f>
        <v>21549.5124</v>
      </c>
      <c r="H1384" s="37"/>
    </row>
    <row r="1385" spans="1:8" ht="16.5" x14ac:dyDescent="0.3">
      <c r="A1385" s="61"/>
      <c r="B1385" s="63"/>
      <c r="C1385" s="114"/>
      <c r="D1385" s="64"/>
      <c r="E1385" s="114"/>
      <c r="F1385" s="41"/>
      <c r="G1385" s="75"/>
      <c r="H1385" s="37"/>
    </row>
    <row r="1386" spans="1:8" ht="17.25" thickBot="1" x14ac:dyDescent="0.35">
      <c r="A1386" s="76"/>
      <c r="B1386" s="78"/>
      <c r="C1386" s="78"/>
      <c r="D1386" s="78"/>
      <c r="E1386" s="78"/>
      <c r="F1386" s="78"/>
      <c r="G1386" s="77"/>
      <c r="H1386" s="54"/>
    </row>
    <row r="1387" spans="1:8" ht="17.25" thickBot="1" x14ac:dyDescent="0.35">
      <c r="A1387" s="12"/>
      <c r="B1387" s="12"/>
      <c r="C1387" s="12"/>
      <c r="D1387" s="12"/>
      <c r="E1387" s="12"/>
      <c r="F1387" s="12"/>
      <c r="G1387" s="55" t="s">
        <v>15</v>
      </c>
      <c r="H1387" s="56">
        <f>SUM(G1383:G1386)</f>
        <v>57465.366400000006</v>
      </c>
    </row>
    <row r="1388" spans="1:8" ht="17.25" thickBot="1" x14ac:dyDescent="0.35">
      <c r="A1388" s="12"/>
      <c r="B1388" s="12"/>
      <c r="C1388" s="12"/>
      <c r="D1388" s="12"/>
      <c r="E1388" s="12"/>
      <c r="F1388" s="12"/>
      <c r="G1388" s="91"/>
      <c r="H1388" s="13"/>
    </row>
    <row r="1389" spans="1:8" ht="17.25" thickBot="1" x14ac:dyDescent="0.35">
      <c r="A1389" s="12"/>
      <c r="B1389" s="12"/>
      <c r="C1389" s="12"/>
      <c r="D1389" s="12"/>
      <c r="E1389" s="92" t="s">
        <v>31</v>
      </c>
      <c r="F1389" s="93"/>
      <c r="G1389" s="93"/>
      <c r="H1389" s="106">
        <f>ROUND((H1363+H1372+H1380+H1387),0)</f>
        <v>232465</v>
      </c>
    </row>
    <row r="1390" spans="1:8" ht="16.5" x14ac:dyDescent="0.3">
      <c r="A1390" s="12"/>
      <c r="B1390" s="12"/>
      <c r="C1390" s="12"/>
      <c r="D1390" s="12"/>
      <c r="E1390" s="92"/>
      <c r="F1390" s="93"/>
      <c r="G1390" s="93"/>
      <c r="H1390" s="126"/>
    </row>
    <row r="1395" spans="1:8" ht="14.25" customHeight="1" x14ac:dyDescent="0.3">
      <c r="A1395" s="15"/>
      <c r="B1395" s="12"/>
      <c r="C1395" s="12"/>
      <c r="D1395" s="12"/>
      <c r="E1395" s="92"/>
      <c r="F1395" s="93"/>
      <c r="G1395" s="93"/>
      <c r="H1395" s="95"/>
    </row>
    <row r="1396" spans="1:8" ht="16.5" x14ac:dyDescent="0.3">
      <c r="A1396" s="12"/>
      <c r="B1396" s="12"/>
      <c r="C1396" s="12"/>
      <c r="D1396" s="12"/>
      <c r="E1396" s="92"/>
      <c r="F1396" s="93"/>
      <c r="G1396" s="93"/>
      <c r="H1396" s="126"/>
    </row>
    <row r="1397" spans="1:8" ht="15" thickBot="1" x14ac:dyDescent="0.25"/>
    <row r="1398" spans="1:8" ht="15" customHeight="1" x14ac:dyDescent="0.2">
      <c r="A1398" s="5" t="s">
        <v>1</v>
      </c>
      <c r="B1398" s="6"/>
      <c r="C1398" s="6"/>
      <c r="D1398" s="6"/>
      <c r="E1398" s="6"/>
      <c r="F1398" s="6"/>
      <c r="G1398" s="6"/>
      <c r="H1398" s="7"/>
    </row>
    <row r="1399" spans="1:8" ht="15" thickBot="1" x14ac:dyDescent="0.25">
      <c r="A1399" s="8"/>
      <c r="B1399" s="9"/>
      <c r="C1399" s="9"/>
      <c r="D1399" s="9"/>
      <c r="E1399" s="9"/>
      <c r="F1399" s="9"/>
      <c r="G1399" s="9"/>
      <c r="H1399" s="10"/>
    </row>
    <row r="1400" spans="1:8" ht="16.5" x14ac:dyDescent="0.3">
      <c r="A1400" s="11"/>
      <c r="B1400" s="12"/>
      <c r="C1400" s="12"/>
      <c r="D1400" s="12"/>
      <c r="E1400" s="12"/>
      <c r="F1400" s="12"/>
      <c r="G1400" s="12"/>
      <c r="H1400" s="13"/>
    </row>
    <row r="1401" spans="1:8" ht="15.75" customHeight="1" x14ac:dyDescent="0.3">
      <c r="A1401" s="11"/>
      <c r="B1401" s="14"/>
      <c r="C1401" s="12"/>
      <c r="D1401" s="15"/>
      <c r="E1401" s="14"/>
      <c r="F1401" s="15"/>
      <c r="G1401" s="14"/>
      <c r="H1401" s="13"/>
    </row>
    <row r="1402" spans="1:8" ht="16.5" customHeight="1" x14ac:dyDescent="0.2">
      <c r="A1402" s="16" t="s">
        <v>43</v>
      </c>
      <c r="B1402" s="107" t="str">
        <f>'[1]PRESUPUESTO OFICIAL (Entidad)'!G114</f>
        <v>suministro e instalacion bancas de suplentes</v>
      </c>
      <c r="C1402" s="108"/>
      <c r="D1402" s="108"/>
      <c r="E1402" s="108"/>
      <c r="F1402" s="108"/>
      <c r="G1402" s="99" t="s">
        <v>3</v>
      </c>
      <c r="H1402" s="20" t="s">
        <v>207</v>
      </c>
    </row>
    <row r="1403" spans="1:8" ht="16.5" x14ac:dyDescent="0.3">
      <c r="A1403" s="11"/>
      <c r="B1403" s="108"/>
      <c r="C1403" s="108"/>
      <c r="D1403" s="108"/>
      <c r="E1403" s="108"/>
      <c r="F1403" s="108"/>
      <c r="G1403" s="99" t="s">
        <v>4</v>
      </c>
      <c r="H1403" s="20" t="s">
        <v>18</v>
      </c>
    </row>
    <row r="1404" spans="1:8" ht="16.5" x14ac:dyDescent="0.3">
      <c r="A1404" s="11"/>
      <c r="B1404" s="112"/>
      <c r="C1404" s="112"/>
      <c r="D1404" s="112"/>
      <c r="E1404" s="112"/>
      <c r="F1404" s="112"/>
      <c r="G1404" s="14"/>
      <c r="H1404" s="22"/>
    </row>
    <row r="1405" spans="1:8" ht="16.5" x14ac:dyDescent="0.3">
      <c r="A1405" s="11"/>
      <c r="B1405" s="112"/>
      <c r="C1405" s="112"/>
      <c r="D1405" s="112"/>
      <c r="E1405" s="112"/>
      <c r="F1405" s="112"/>
      <c r="G1405" s="14"/>
      <c r="H1405" s="22"/>
    </row>
    <row r="1406" spans="1:8" ht="16.5" x14ac:dyDescent="0.3">
      <c r="A1406" s="14"/>
      <c r="B1406" s="14"/>
      <c r="C1406" s="12"/>
      <c r="D1406" s="14"/>
      <c r="E1406" s="14"/>
      <c r="F1406" s="14"/>
      <c r="G1406" s="14"/>
      <c r="H1406" s="13"/>
    </row>
    <row r="1407" spans="1:8" ht="17.25" thickBot="1" x14ac:dyDescent="0.35">
      <c r="A1407" s="14" t="s">
        <v>6</v>
      </c>
      <c r="B1407" s="14"/>
      <c r="C1407" s="12"/>
      <c r="D1407" s="12"/>
      <c r="E1407" s="12"/>
      <c r="F1407" s="12"/>
      <c r="G1407" s="12"/>
      <c r="H1407" s="13"/>
    </row>
    <row r="1408" spans="1:8" ht="16.5" x14ac:dyDescent="0.3">
      <c r="A1408" s="23" t="s">
        <v>7</v>
      </c>
      <c r="B1408" s="24"/>
      <c r="C1408" s="25"/>
      <c r="D1408" s="26" t="s">
        <v>36</v>
      </c>
      <c r="E1408" s="27" t="s">
        <v>44</v>
      </c>
      <c r="F1408" s="26" t="s">
        <v>37</v>
      </c>
      <c r="G1408" s="28" t="s">
        <v>11</v>
      </c>
      <c r="H1408" s="29"/>
    </row>
    <row r="1409" spans="1:8" ht="16.5" x14ac:dyDescent="0.3">
      <c r="A1409" s="30"/>
      <c r="B1409" s="31"/>
      <c r="C1409" s="32"/>
      <c r="D1409" s="33"/>
      <c r="E1409" s="34"/>
      <c r="F1409" s="80"/>
      <c r="G1409" s="36"/>
      <c r="H1409" s="37"/>
    </row>
    <row r="1410" spans="1:8" ht="16.5" x14ac:dyDescent="0.3">
      <c r="A1410" s="38"/>
      <c r="B1410" s="39"/>
      <c r="C1410" s="40"/>
      <c r="D1410" s="33"/>
      <c r="E1410" s="34"/>
      <c r="F1410" s="41"/>
      <c r="G1410" s="36"/>
      <c r="H1410" s="37"/>
    </row>
    <row r="1411" spans="1:8" ht="16.5" x14ac:dyDescent="0.3">
      <c r="A1411" s="113"/>
      <c r="B1411" s="39"/>
      <c r="C1411" s="40"/>
      <c r="D1411" s="42"/>
      <c r="E1411" s="42"/>
      <c r="F1411" s="41"/>
      <c r="G1411" s="43"/>
      <c r="H1411" s="37"/>
    </row>
    <row r="1412" spans="1:8" ht="16.5" x14ac:dyDescent="0.3">
      <c r="A1412" s="113"/>
      <c r="B1412" s="39"/>
      <c r="C1412" s="40"/>
      <c r="D1412" s="42"/>
      <c r="E1412" s="42"/>
      <c r="F1412" s="41"/>
      <c r="G1412" s="43"/>
      <c r="H1412" s="37"/>
    </row>
    <row r="1413" spans="1:8" ht="16.5" x14ac:dyDescent="0.3">
      <c r="A1413" s="113"/>
      <c r="B1413" s="39"/>
      <c r="C1413" s="40"/>
      <c r="D1413" s="42"/>
      <c r="E1413" s="42"/>
      <c r="F1413" s="41"/>
      <c r="G1413" s="43"/>
      <c r="H1413" s="37"/>
    </row>
    <row r="1414" spans="1:8" ht="16.5" x14ac:dyDescent="0.3">
      <c r="A1414" s="44" t="s">
        <v>14</v>
      </c>
      <c r="B1414" s="45"/>
      <c r="C1414" s="46"/>
      <c r="D1414" s="42"/>
      <c r="E1414" s="42"/>
      <c r="F1414" s="47"/>
      <c r="G1414" s="43"/>
      <c r="H1414" s="37"/>
    </row>
    <row r="1415" spans="1:8" ht="17.25" thickBot="1" x14ac:dyDescent="0.35">
      <c r="A1415" s="48"/>
      <c r="B1415" s="49"/>
      <c r="C1415" s="50"/>
      <c r="D1415" s="51"/>
      <c r="E1415" s="51"/>
      <c r="F1415" s="52"/>
      <c r="G1415" s="53"/>
      <c r="H1415" s="54"/>
    </row>
    <row r="1416" spans="1:8" ht="17.25" thickBot="1" x14ac:dyDescent="0.35">
      <c r="A1416" s="12"/>
      <c r="B1416" s="12"/>
      <c r="C1416" s="12"/>
      <c r="D1416" s="12"/>
      <c r="E1416" s="12"/>
      <c r="F1416" s="12"/>
      <c r="G1416" s="55" t="s">
        <v>15</v>
      </c>
      <c r="H1416" s="56">
        <f>SUM(G1409:G1415)</f>
        <v>0</v>
      </c>
    </row>
    <row r="1417" spans="1:8" ht="17.25" thickBot="1" x14ac:dyDescent="0.35">
      <c r="A1417" s="14" t="s">
        <v>16</v>
      </c>
      <c r="B1417" s="14"/>
      <c r="C1417" s="12"/>
      <c r="D1417" s="12"/>
      <c r="E1417" s="12"/>
      <c r="F1417" s="12"/>
      <c r="G1417" s="12"/>
      <c r="H1417" s="13"/>
    </row>
    <row r="1418" spans="1:8" ht="16.5" x14ac:dyDescent="0.3">
      <c r="A1418" s="57" t="s">
        <v>7</v>
      </c>
      <c r="B1418" s="58"/>
      <c r="C1418" s="59"/>
      <c r="D1418" s="26" t="s">
        <v>8</v>
      </c>
      <c r="E1418" s="26" t="s">
        <v>17</v>
      </c>
      <c r="F1418" s="26" t="s">
        <v>10</v>
      </c>
      <c r="G1418" s="60" t="s">
        <v>11</v>
      </c>
      <c r="H1418" s="29"/>
    </row>
    <row r="1419" spans="1:8" ht="16.5" x14ac:dyDescent="0.3">
      <c r="A1419" s="286" t="str">
        <f>[1]recursos!B196</f>
        <v xml:space="preserve">ELEMENTOS DE CUBIERTAS Y SILLAS PARA SUPLENTES </v>
      </c>
      <c r="B1419" s="62"/>
      <c r="C1419" s="63"/>
      <c r="D1419" s="64" t="s">
        <v>18</v>
      </c>
      <c r="E1419" s="163">
        <f>[1]recursos!E196</f>
        <v>24190000</v>
      </c>
      <c r="F1419" s="80">
        <v>1</v>
      </c>
      <c r="G1419" s="164">
        <f>E1419*F1419</f>
        <v>24190000</v>
      </c>
      <c r="H1419" s="37"/>
    </row>
    <row r="1420" spans="1:8" ht="16.5" x14ac:dyDescent="0.3">
      <c r="A1420" s="61" t="s">
        <v>208</v>
      </c>
      <c r="B1420" s="62"/>
      <c r="C1420" s="63"/>
      <c r="D1420" s="64" t="s">
        <v>33</v>
      </c>
      <c r="E1420" s="65">
        <f>'[1]APUS BASICOS'!H47</f>
        <v>653660</v>
      </c>
      <c r="F1420" s="80">
        <f>2*9*0.1</f>
        <v>1.8</v>
      </c>
      <c r="G1420" s="67">
        <f>E1420*F1420</f>
        <v>1176588</v>
      </c>
      <c r="H1420" s="37"/>
    </row>
    <row r="1421" spans="1:8" ht="16.5" x14ac:dyDescent="0.3">
      <c r="A1421" s="61" t="str">
        <f>[1]recursos!B175</f>
        <v>MALLA ELECTROSOLDAD</v>
      </c>
      <c r="B1421" s="62"/>
      <c r="C1421" s="63"/>
      <c r="D1421" s="64" t="s">
        <v>5</v>
      </c>
      <c r="E1421" s="65">
        <f>[1]recursos!E175</f>
        <v>12803.05</v>
      </c>
      <c r="F1421" s="80">
        <v>18</v>
      </c>
      <c r="G1421" s="67">
        <f>E1421*F1421</f>
        <v>230454.9</v>
      </c>
      <c r="H1421" s="37"/>
    </row>
    <row r="1422" spans="1:8" ht="16.5" x14ac:dyDescent="0.3">
      <c r="A1422" s="61"/>
      <c r="B1422" s="62"/>
      <c r="C1422" s="63"/>
      <c r="D1422" s="71"/>
      <c r="E1422" s="72"/>
      <c r="F1422" s="116"/>
      <c r="G1422" s="74"/>
      <c r="H1422" s="37"/>
    </row>
    <row r="1423" spans="1:8" ht="16.5" x14ac:dyDescent="0.3">
      <c r="A1423" s="61" t="s">
        <v>20</v>
      </c>
      <c r="B1423" s="62"/>
      <c r="C1423" s="63"/>
      <c r="D1423" s="42"/>
      <c r="E1423" s="42"/>
      <c r="F1423" s="47">
        <v>0.05</v>
      </c>
      <c r="G1423" s="75"/>
      <c r="H1423" s="37"/>
    </row>
    <row r="1424" spans="1:8" ht="17.25" thickBot="1" x14ac:dyDescent="0.35">
      <c r="A1424" s="76"/>
      <c r="B1424" s="77"/>
      <c r="C1424" s="78"/>
      <c r="D1424" s="51"/>
      <c r="E1424" s="51"/>
      <c r="F1424" s="52"/>
      <c r="G1424" s="79"/>
      <c r="H1424" s="54"/>
    </row>
    <row r="1425" spans="1:8" ht="17.25" thickBot="1" x14ac:dyDescent="0.35">
      <c r="A1425" s="12"/>
      <c r="B1425" s="12"/>
      <c r="C1425" s="12"/>
      <c r="D1425" s="12"/>
      <c r="E1425" s="12"/>
      <c r="F1425" s="12"/>
      <c r="G1425" s="55" t="s">
        <v>15</v>
      </c>
      <c r="H1425" s="56">
        <f>SUM(G1419:G1424)</f>
        <v>25597042.899999999</v>
      </c>
    </row>
    <row r="1426" spans="1:8" ht="17.25" thickBot="1" x14ac:dyDescent="0.35">
      <c r="A1426" s="14" t="s">
        <v>21</v>
      </c>
      <c r="B1426" s="14"/>
      <c r="C1426" s="12"/>
      <c r="D1426" s="12"/>
      <c r="E1426" s="12"/>
      <c r="F1426" s="12"/>
      <c r="G1426" s="12"/>
      <c r="H1426" s="13"/>
    </row>
    <row r="1427" spans="1:8" ht="16.5" x14ac:dyDescent="0.3">
      <c r="A1427" s="23" t="s">
        <v>22</v>
      </c>
      <c r="B1427" s="25"/>
      <c r="C1427" s="26" t="s">
        <v>33</v>
      </c>
      <c r="D1427" s="26" t="s">
        <v>24</v>
      </c>
      <c r="E1427" s="26" t="s">
        <v>25</v>
      </c>
      <c r="F1427" s="26" t="s">
        <v>26</v>
      </c>
      <c r="G1427" s="28" t="s">
        <v>11</v>
      </c>
      <c r="H1427" s="29"/>
    </row>
    <row r="1428" spans="1:8" ht="16.5" x14ac:dyDescent="0.3">
      <c r="A1428" s="61"/>
      <c r="B1428" s="63"/>
      <c r="C1428" s="80"/>
      <c r="D1428" s="125"/>
      <c r="E1428" s="81"/>
      <c r="F1428" s="82"/>
      <c r="G1428" s="65"/>
      <c r="H1428" s="37"/>
    </row>
    <row r="1429" spans="1:8" ht="16.5" x14ac:dyDescent="0.3">
      <c r="A1429" s="61"/>
      <c r="B1429" s="63"/>
      <c r="C1429" s="80"/>
      <c r="D1429" s="81"/>
      <c r="E1429" s="81"/>
      <c r="F1429" s="117"/>
      <c r="G1429" s="41"/>
      <c r="H1429" s="37"/>
    </row>
    <row r="1430" spans="1:8" ht="16.5" x14ac:dyDescent="0.3">
      <c r="A1430" s="61"/>
      <c r="B1430" s="63"/>
      <c r="C1430" s="80"/>
      <c r="D1430" s="81"/>
      <c r="E1430" s="81"/>
      <c r="F1430" s="80"/>
      <c r="G1430" s="41"/>
      <c r="H1430" s="37"/>
    </row>
    <row r="1431" spans="1:8" ht="16.5" x14ac:dyDescent="0.3">
      <c r="A1431" s="61"/>
      <c r="B1431" s="63"/>
      <c r="C1431" s="83"/>
      <c r="D1431" s="64"/>
      <c r="E1431" s="84"/>
      <c r="F1431" s="41"/>
      <c r="G1431" s="41"/>
      <c r="H1431" s="37"/>
    </row>
    <row r="1432" spans="1:8" ht="17.25" thickBot="1" x14ac:dyDescent="0.35">
      <c r="A1432" s="48"/>
      <c r="B1432" s="50"/>
      <c r="C1432" s="50"/>
      <c r="D1432" s="50"/>
      <c r="E1432" s="50"/>
      <c r="F1432" s="50"/>
      <c r="G1432" s="85"/>
      <c r="H1432" s="37"/>
    </row>
    <row r="1433" spans="1:8" ht="17.25" thickBot="1" x14ac:dyDescent="0.35">
      <c r="A1433" s="12"/>
      <c r="B1433" s="12"/>
      <c r="C1433" s="12"/>
      <c r="D1433" s="12"/>
      <c r="E1433" s="12"/>
      <c r="F1433" s="12"/>
      <c r="G1433" s="55" t="s">
        <v>15</v>
      </c>
      <c r="H1433" s="56">
        <f>SUM(G1428:G1432)</f>
        <v>0</v>
      </c>
    </row>
    <row r="1434" spans="1:8" ht="17.25" thickBot="1" x14ac:dyDescent="0.35">
      <c r="A1434" s="14" t="s">
        <v>27</v>
      </c>
      <c r="B1434" s="14"/>
      <c r="C1434" s="12"/>
      <c r="D1434" s="12"/>
      <c r="E1434" s="12"/>
      <c r="F1434" s="12"/>
      <c r="G1434" s="12"/>
      <c r="H1434" s="13"/>
    </row>
    <row r="1435" spans="1:8" ht="16.5" x14ac:dyDescent="0.3">
      <c r="A1435" s="86" t="s">
        <v>28</v>
      </c>
      <c r="B1435" s="26"/>
      <c r="C1435" s="26" t="s">
        <v>53</v>
      </c>
      <c r="D1435" s="26" t="s">
        <v>30</v>
      </c>
      <c r="E1435" s="27" t="s">
        <v>39</v>
      </c>
      <c r="F1435" s="87" t="s">
        <v>37</v>
      </c>
      <c r="G1435" s="60" t="s">
        <v>11</v>
      </c>
      <c r="H1435" s="29"/>
    </row>
    <row r="1436" spans="1:8" ht="16.5" x14ac:dyDescent="0.3">
      <c r="A1436" s="61" t="str">
        <f>'[1]MANO DE OBRA'!C16</f>
        <v>CUADRILLA DE CONSTRUCCIÓN 1X1</v>
      </c>
      <c r="B1436" s="63"/>
      <c r="C1436" s="105">
        <f>'[1]MANO DE OBRA'!I16</f>
        <v>71175</v>
      </c>
      <c r="D1436" s="89">
        <v>0.89229999999999998</v>
      </c>
      <c r="E1436" s="65">
        <f>(100%+D1436)*C1436</f>
        <v>134684.45250000001</v>
      </c>
      <c r="F1436" s="80">
        <v>7.0000000000000007E-2</v>
      </c>
      <c r="G1436" s="36">
        <f>E1436/F1436</f>
        <v>1924063.607142857</v>
      </c>
      <c r="H1436" s="37"/>
    </row>
    <row r="1437" spans="1:8" ht="16.5" x14ac:dyDescent="0.3">
      <c r="A1437" s="61"/>
      <c r="B1437" s="63"/>
      <c r="C1437" s="105"/>
      <c r="D1437" s="89"/>
      <c r="E1437" s="65"/>
      <c r="F1437" s="41"/>
      <c r="G1437" s="36"/>
      <c r="H1437" s="37"/>
    </row>
    <row r="1438" spans="1:8" ht="16.5" x14ac:dyDescent="0.3">
      <c r="A1438" s="61"/>
      <c r="B1438" s="63"/>
      <c r="C1438" s="114"/>
      <c r="D1438" s="64"/>
      <c r="E1438" s="114"/>
      <c r="F1438" s="41"/>
      <c r="G1438" s="75"/>
      <c r="H1438" s="37"/>
    </row>
    <row r="1439" spans="1:8" ht="17.25" thickBot="1" x14ac:dyDescent="0.35">
      <c r="A1439" s="76"/>
      <c r="B1439" s="78"/>
      <c r="C1439" s="78"/>
      <c r="D1439" s="78"/>
      <c r="E1439" s="78"/>
      <c r="F1439" s="78"/>
      <c r="G1439" s="77"/>
      <c r="H1439" s="54"/>
    </row>
    <row r="1440" spans="1:8" ht="17.25" thickBot="1" x14ac:dyDescent="0.35">
      <c r="A1440" s="12"/>
      <c r="B1440" s="12"/>
      <c r="C1440" s="12"/>
      <c r="D1440" s="12"/>
      <c r="E1440" s="12"/>
      <c r="F1440" s="12"/>
      <c r="G1440" s="55" t="s">
        <v>15</v>
      </c>
      <c r="H1440" s="56">
        <f>SUM(G1436:G1439)</f>
        <v>1924063.607142857</v>
      </c>
    </row>
    <row r="1441" spans="1:8" ht="17.25" thickBot="1" x14ac:dyDescent="0.35">
      <c r="A1441" s="12"/>
      <c r="B1441" s="12"/>
      <c r="C1441" s="12"/>
      <c r="D1441" s="12"/>
      <c r="E1441" s="12"/>
      <c r="F1441" s="12"/>
      <c r="G1441" s="91"/>
      <c r="H1441" s="13"/>
    </row>
    <row r="1442" spans="1:8" ht="17.25" thickBot="1" x14ac:dyDescent="0.35">
      <c r="A1442" s="12"/>
      <c r="B1442" s="12"/>
      <c r="C1442" s="12"/>
      <c r="D1442" s="12"/>
      <c r="E1442" s="92" t="s">
        <v>31</v>
      </c>
      <c r="F1442" s="93"/>
      <c r="G1442" s="93"/>
      <c r="H1442" s="106">
        <f>ROUND((H1416+H1425+H1433+H1440),0)</f>
        <v>27521107</v>
      </c>
    </row>
    <row r="1443" spans="1:8" ht="16.5" x14ac:dyDescent="0.3">
      <c r="A1443" s="12"/>
      <c r="B1443" s="12"/>
      <c r="C1443" s="12"/>
      <c r="D1443" s="12"/>
      <c r="E1443" s="92"/>
      <c r="F1443" s="93"/>
      <c r="G1443" s="93"/>
      <c r="H1443" s="126"/>
    </row>
    <row r="1448" spans="1:8" ht="14.25" customHeight="1" thickBot="1" x14ac:dyDescent="0.35">
      <c r="A1448" s="15"/>
      <c r="B1448" s="12"/>
      <c r="C1448" s="12"/>
      <c r="D1448" s="12"/>
      <c r="E1448" s="92"/>
      <c r="F1448" s="93"/>
      <c r="G1448" s="93"/>
      <c r="H1448" s="95"/>
    </row>
    <row r="1449" spans="1:8" ht="15" customHeight="1" x14ac:dyDescent="0.2">
      <c r="A1449" s="5" t="s">
        <v>1</v>
      </c>
      <c r="B1449" s="6"/>
      <c r="C1449" s="6"/>
      <c r="D1449" s="6"/>
      <c r="E1449" s="6"/>
      <c r="F1449" s="6"/>
      <c r="G1449" s="6"/>
      <c r="H1449" s="7"/>
    </row>
    <row r="1450" spans="1:8" ht="15" thickBot="1" x14ac:dyDescent="0.25">
      <c r="A1450" s="8"/>
      <c r="B1450" s="9"/>
      <c r="C1450" s="9"/>
      <c r="D1450" s="9"/>
      <c r="E1450" s="9"/>
      <c r="F1450" s="9"/>
      <c r="G1450" s="9"/>
      <c r="H1450" s="10"/>
    </row>
    <row r="1451" spans="1:8" ht="16.5" x14ac:dyDescent="0.3">
      <c r="A1451" s="11"/>
      <c r="B1451" s="12"/>
      <c r="C1451" s="12"/>
      <c r="D1451" s="12"/>
      <c r="E1451" s="12"/>
      <c r="F1451" s="12"/>
      <c r="G1451" s="12"/>
      <c r="H1451" s="13"/>
    </row>
    <row r="1452" spans="1:8" ht="15.75" customHeight="1" x14ac:dyDescent="0.3">
      <c r="A1452" s="11"/>
      <c r="B1452" s="14"/>
      <c r="C1452" s="12"/>
      <c r="D1452" s="15"/>
      <c r="E1452" s="14"/>
      <c r="F1452" s="15"/>
      <c r="G1452" s="14"/>
      <c r="H1452" s="13"/>
    </row>
    <row r="1453" spans="1:8" ht="16.5" customHeight="1" x14ac:dyDescent="0.2">
      <c r="A1453" s="16" t="s">
        <v>43</v>
      </c>
      <c r="B1453" s="107" t="str">
        <f>'[1]PRESUPUESTO OFICIAL (Entidad)'!G115</f>
        <v>Retiro de material sobrante</v>
      </c>
      <c r="C1453" s="108"/>
      <c r="D1453" s="108"/>
      <c r="E1453" s="108"/>
      <c r="F1453" s="108"/>
      <c r="G1453" s="99" t="s">
        <v>3</v>
      </c>
      <c r="H1453" s="20" t="s">
        <v>209</v>
      </c>
    </row>
    <row r="1454" spans="1:8" ht="16.5" x14ac:dyDescent="0.3">
      <c r="A1454" s="11"/>
      <c r="B1454" s="108"/>
      <c r="C1454" s="108"/>
      <c r="D1454" s="108"/>
      <c r="E1454" s="108"/>
      <c r="F1454" s="108"/>
      <c r="G1454" s="99" t="s">
        <v>4</v>
      </c>
      <c r="H1454" s="20" t="s">
        <v>33</v>
      </c>
    </row>
    <row r="1455" spans="1:8" ht="16.5" x14ac:dyDescent="0.3">
      <c r="A1455" s="11"/>
      <c r="B1455" s="112"/>
      <c r="C1455" s="112"/>
      <c r="D1455" s="112"/>
      <c r="E1455" s="112"/>
      <c r="F1455" s="112"/>
      <c r="G1455" s="14"/>
      <c r="H1455" s="22"/>
    </row>
    <row r="1456" spans="1:8" ht="16.5" x14ac:dyDescent="0.3">
      <c r="A1456" s="11"/>
      <c r="B1456" s="112"/>
      <c r="C1456" s="112"/>
      <c r="D1456" s="112"/>
      <c r="E1456" s="112"/>
      <c r="F1456" s="112"/>
      <c r="G1456" s="14"/>
      <c r="H1456" s="22"/>
    </row>
    <row r="1457" spans="1:8" ht="16.5" x14ac:dyDescent="0.3">
      <c r="A1457" s="14"/>
      <c r="B1457" s="14"/>
      <c r="C1457" s="12"/>
      <c r="D1457" s="14"/>
      <c r="E1457" s="14"/>
      <c r="F1457" s="14"/>
      <c r="G1457" s="14"/>
      <c r="H1457" s="13"/>
    </row>
    <row r="1458" spans="1:8" ht="17.25" thickBot="1" x14ac:dyDescent="0.35">
      <c r="A1458" s="14" t="s">
        <v>6</v>
      </c>
      <c r="B1458" s="14"/>
      <c r="C1458" s="12"/>
      <c r="D1458" s="12"/>
      <c r="E1458" s="12"/>
      <c r="F1458" s="12"/>
      <c r="G1458" s="12"/>
      <c r="H1458" s="13"/>
    </row>
    <row r="1459" spans="1:8" ht="16.5" x14ac:dyDescent="0.3">
      <c r="A1459" s="23" t="s">
        <v>7</v>
      </c>
      <c r="B1459" s="24"/>
      <c r="C1459" s="25"/>
      <c r="D1459" s="26" t="s">
        <v>36</v>
      </c>
      <c r="E1459" s="27" t="s">
        <v>44</v>
      </c>
      <c r="F1459" s="26" t="s">
        <v>37</v>
      </c>
      <c r="G1459" s="28" t="s">
        <v>11</v>
      </c>
      <c r="H1459" s="29"/>
    </row>
    <row r="1460" spans="1:8" ht="16.5" x14ac:dyDescent="0.3">
      <c r="A1460" s="30" t="str">
        <f>[1]recursos!B10</f>
        <v>VOLQUETA 6 M3</v>
      </c>
      <c r="B1460" s="31"/>
      <c r="C1460" s="32"/>
      <c r="D1460" s="33" t="s">
        <v>44</v>
      </c>
      <c r="E1460" s="34">
        <f>[1]recursos!E10</f>
        <v>180000</v>
      </c>
      <c r="F1460" s="80">
        <v>0.19</v>
      </c>
      <c r="G1460" s="36">
        <f>+E1460*F1460</f>
        <v>34200</v>
      </c>
      <c r="H1460" s="37"/>
    </row>
    <row r="1461" spans="1:8" ht="16.5" x14ac:dyDescent="0.3">
      <c r="A1461" s="38"/>
      <c r="B1461" s="39"/>
      <c r="C1461" s="40"/>
      <c r="D1461" s="33"/>
      <c r="E1461" s="34"/>
      <c r="F1461" s="41"/>
      <c r="G1461" s="36"/>
      <c r="H1461" s="37"/>
    </row>
    <row r="1462" spans="1:8" ht="16.5" x14ac:dyDescent="0.3">
      <c r="A1462" s="113"/>
      <c r="B1462" s="39"/>
      <c r="C1462" s="40"/>
      <c r="D1462" s="42"/>
      <c r="E1462" s="42"/>
      <c r="F1462" s="41"/>
      <c r="G1462" s="43"/>
      <c r="H1462" s="37"/>
    </row>
    <row r="1463" spans="1:8" ht="16.5" x14ac:dyDescent="0.3">
      <c r="A1463" s="113"/>
      <c r="B1463" s="39"/>
      <c r="C1463" s="40"/>
      <c r="D1463" s="42"/>
      <c r="E1463" s="42"/>
      <c r="F1463" s="41"/>
      <c r="G1463" s="43"/>
      <c r="H1463" s="37"/>
    </row>
    <row r="1464" spans="1:8" ht="16.5" x14ac:dyDescent="0.3">
      <c r="A1464" s="113"/>
      <c r="B1464" s="39"/>
      <c r="C1464" s="40"/>
      <c r="D1464" s="42"/>
      <c r="E1464" s="42"/>
      <c r="F1464" s="41"/>
      <c r="G1464" s="43"/>
      <c r="H1464" s="37"/>
    </row>
    <row r="1465" spans="1:8" ht="16.5" x14ac:dyDescent="0.3">
      <c r="A1465" s="44" t="s">
        <v>14</v>
      </c>
      <c r="B1465" s="45"/>
      <c r="C1465" s="46"/>
      <c r="D1465" s="42"/>
      <c r="E1465" s="42"/>
      <c r="F1465" s="47"/>
      <c r="G1465" s="43"/>
      <c r="H1465" s="37"/>
    </row>
    <row r="1466" spans="1:8" ht="17.25" thickBot="1" x14ac:dyDescent="0.35">
      <c r="A1466" s="48"/>
      <c r="B1466" s="49"/>
      <c r="C1466" s="50"/>
      <c r="D1466" s="51"/>
      <c r="E1466" s="51"/>
      <c r="F1466" s="52"/>
      <c r="G1466" s="53"/>
      <c r="H1466" s="54"/>
    </row>
    <row r="1467" spans="1:8" ht="17.25" thickBot="1" x14ac:dyDescent="0.35">
      <c r="A1467" s="12"/>
      <c r="B1467" s="12"/>
      <c r="C1467" s="12"/>
      <c r="D1467" s="12"/>
      <c r="E1467" s="12"/>
      <c r="F1467" s="12"/>
      <c r="G1467" s="55" t="s">
        <v>15</v>
      </c>
      <c r="H1467" s="56">
        <f>SUM(G1460:G1466)</f>
        <v>34200</v>
      </c>
    </row>
    <row r="1468" spans="1:8" ht="17.25" thickBot="1" x14ac:dyDescent="0.35">
      <c r="A1468" s="14" t="s">
        <v>16</v>
      </c>
      <c r="B1468" s="14"/>
      <c r="C1468" s="12"/>
      <c r="D1468" s="12"/>
      <c r="E1468" s="12"/>
      <c r="F1468" s="12"/>
      <c r="G1468" s="12"/>
      <c r="H1468" s="13"/>
    </row>
    <row r="1469" spans="1:8" ht="16.5" x14ac:dyDescent="0.3">
      <c r="A1469" s="57" t="s">
        <v>7</v>
      </c>
      <c r="B1469" s="58"/>
      <c r="C1469" s="59"/>
      <c r="D1469" s="26" t="s">
        <v>8</v>
      </c>
      <c r="E1469" s="26" t="s">
        <v>17</v>
      </c>
      <c r="F1469" s="26" t="s">
        <v>10</v>
      </c>
      <c r="G1469" s="60" t="s">
        <v>11</v>
      </c>
      <c r="H1469" s="29"/>
    </row>
    <row r="1470" spans="1:8" ht="16.5" x14ac:dyDescent="0.3">
      <c r="A1470" s="122" t="s">
        <v>112</v>
      </c>
      <c r="B1470" s="62"/>
      <c r="C1470" s="63"/>
      <c r="D1470" s="175" t="s">
        <v>46</v>
      </c>
      <c r="E1470" s="124">
        <v>5000</v>
      </c>
      <c r="F1470" s="41">
        <v>1</v>
      </c>
      <c r="G1470" s="67">
        <f>E1470*F1470</f>
        <v>5000</v>
      </c>
      <c r="H1470" s="37"/>
    </row>
    <row r="1471" spans="1:8" ht="16.5" x14ac:dyDescent="0.3">
      <c r="A1471" s="61"/>
      <c r="B1471" s="62"/>
      <c r="C1471" s="63"/>
      <c r="D1471" s="42"/>
      <c r="E1471" s="115"/>
      <c r="F1471" s="115"/>
      <c r="G1471" s="75"/>
      <c r="H1471" s="37"/>
    </row>
    <row r="1472" spans="1:8" ht="16.5" x14ac:dyDescent="0.3">
      <c r="A1472" s="61"/>
      <c r="B1472" s="62"/>
      <c r="C1472" s="63"/>
      <c r="D1472" s="71"/>
      <c r="E1472" s="72"/>
      <c r="F1472" s="116"/>
      <c r="G1472" s="74"/>
      <c r="H1472" s="37"/>
    </row>
    <row r="1473" spans="1:8" ht="16.5" x14ac:dyDescent="0.3">
      <c r="A1473" s="61"/>
      <c r="B1473" s="62"/>
      <c r="C1473" s="63"/>
      <c r="D1473" s="71"/>
      <c r="E1473" s="72"/>
      <c r="F1473" s="116"/>
      <c r="G1473" s="74"/>
      <c r="H1473" s="37"/>
    </row>
    <row r="1474" spans="1:8" ht="16.5" x14ac:dyDescent="0.3">
      <c r="A1474" s="61" t="s">
        <v>20</v>
      </c>
      <c r="B1474" s="62"/>
      <c r="C1474" s="63"/>
      <c r="D1474" s="42"/>
      <c r="E1474" s="42"/>
      <c r="F1474" s="47">
        <v>0.05</v>
      </c>
      <c r="G1474" s="75"/>
      <c r="H1474" s="37"/>
    </row>
    <row r="1475" spans="1:8" ht="17.25" thickBot="1" x14ac:dyDescent="0.35">
      <c r="A1475" s="76"/>
      <c r="B1475" s="77"/>
      <c r="C1475" s="78"/>
      <c r="D1475" s="51"/>
      <c r="E1475" s="51"/>
      <c r="F1475" s="52"/>
      <c r="G1475" s="79"/>
      <c r="H1475" s="54"/>
    </row>
    <row r="1476" spans="1:8" ht="17.25" thickBot="1" x14ac:dyDescent="0.35">
      <c r="A1476" s="12"/>
      <c r="B1476" s="12"/>
      <c r="C1476" s="12"/>
      <c r="D1476" s="12"/>
      <c r="E1476" s="12"/>
      <c r="F1476" s="12"/>
      <c r="G1476" s="55" t="s">
        <v>15</v>
      </c>
      <c r="H1476" s="56">
        <f>SUM(G1470:G1475)</f>
        <v>5000</v>
      </c>
    </row>
    <row r="1477" spans="1:8" ht="17.25" thickBot="1" x14ac:dyDescent="0.35">
      <c r="A1477" s="14" t="s">
        <v>21</v>
      </c>
      <c r="B1477" s="14"/>
      <c r="C1477" s="12"/>
      <c r="D1477" s="12"/>
      <c r="E1477" s="12"/>
      <c r="F1477" s="12"/>
      <c r="G1477" s="12"/>
      <c r="H1477" s="13"/>
    </row>
    <row r="1478" spans="1:8" ht="16.5" x14ac:dyDescent="0.3">
      <c r="A1478" s="23" t="s">
        <v>22</v>
      </c>
      <c r="B1478" s="25"/>
      <c r="C1478" s="26" t="s">
        <v>33</v>
      </c>
      <c r="D1478" s="26" t="s">
        <v>24</v>
      </c>
      <c r="E1478" s="26" t="s">
        <v>25</v>
      </c>
      <c r="F1478" s="26" t="s">
        <v>26</v>
      </c>
      <c r="G1478" s="28" t="s">
        <v>11</v>
      </c>
      <c r="H1478" s="29"/>
    </row>
    <row r="1479" spans="1:8" ht="16.5" x14ac:dyDescent="0.3">
      <c r="A1479" s="61" t="s">
        <v>47</v>
      </c>
      <c r="B1479" s="63"/>
      <c r="C1479" s="80">
        <v>1</v>
      </c>
      <c r="D1479" s="125">
        <v>0</v>
      </c>
      <c r="E1479" s="81">
        <f>+C1479*D1479</f>
        <v>0</v>
      </c>
      <c r="F1479" s="82">
        <v>1900</v>
      </c>
      <c r="G1479" s="65">
        <f>+F1479*E1479</f>
        <v>0</v>
      </c>
      <c r="H1479" s="37"/>
    </row>
    <row r="1480" spans="1:8" ht="16.5" x14ac:dyDescent="0.3">
      <c r="A1480" s="61"/>
      <c r="B1480" s="63"/>
      <c r="C1480" s="80"/>
      <c r="D1480" s="81"/>
      <c r="E1480" s="81"/>
      <c r="F1480" s="117"/>
      <c r="G1480" s="41"/>
      <c r="H1480" s="37"/>
    </row>
    <row r="1481" spans="1:8" ht="16.5" x14ac:dyDescent="0.3">
      <c r="A1481" s="61"/>
      <c r="B1481" s="63"/>
      <c r="C1481" s="80"/>
      <c r="D1481" s="81"/>
      <c r="E1481" s="81"/>
      <c r="F1481" s="80"/>
      <c r="G1481" s="41"/>
      <c r="H1481" s="37"/>
    </row>
    <row r="1482" spans="1:8" ht="16.5" x14ac:dyDescent="0.3">
      <c r="A1482" s="61"/>
      <c r="B1482" s="63"/>
      <c r="C1482" s="83"/>
      <c r="D1482" s="64"/>
      <c r="E1482" s="84"/>
      <c r="F1482" s="41"/>
      <c r="G1482" s="41"/>
      <c r="H1482" s="37"/>
    </row>
    <row r="1483" spans="1:8" ht="17.25" thickBot="1" x14ac:dyDescent="0.35">
      <c r="A1483" s="48"/>
      <c r="B1483" s="50"/>
      <c r="C1483" s="50"/>
      <c r="D1483" s="50"/>
      <c r="E1483" s="50"/>
      <c r="F1483" s="50"/>
      <c r="G1483" s="85"/>
      <c r="H1483" s="37"/>
    </row>
    <row r="1484" spans="1:8" ht="17.25" thickBot="1" x14ac:dyDescent="0.35">
      <c r="A1484" s="12"/>
      <c r="B1484" s="12"/>
      <c r="C1484" s="12"/>
      <c r="D1484" s="12"/>
      <c r="E1484" s="12"/>
      <c r="F1484" s="12"/>
      <c r="G1484" s="55" t="s">
        <v>15</v>
      </c>
      <c r="H1484" s="56">
        <f>SUM(G1479:G1483)</f>
        <v>0</v>
      </c>
    </row>
    <row r="1485" spans="1:8" ht="17.25" thickBot="1" x14ac:dyDescent="0.35">
      <c r="A1485" s="14" t="s">
        <v>27</v>
      </c>
      <c r="B1485" s="14"/>
      <c r="C1485" s="12"/>
      <c r="D1485" s="12"/>
      <c r="E1485" s="12"/>
      <c r="F1485" s="12"/>
      <c r="G1485" s="12"/>
      <c r="H1485" s="13"/>
    </row>
    <row r="1486" spans="1:8" ht="16.5" x14ac:dyDescent="0.3">
      <c r="A1486" s="86" t="s">
        <v>28</v>
      </c>
      <c r="B1486" s="26"/>
      <c r="C1486" s="26" t="s">
        <v>53</v>
      </c>
      <c r="D1486" s="26" t="s">
        <v>30</v>
      </c>
      <c r="E1486" s="27" t="s">
        <v>39</v>
      </c>
      <c r="F1486" s="87" t="s">
        <v>37</v>
      </c>
      <c r="G1486" s="60" t="s">
        <v>11</v>
      </c>
      <c r="H1486" s="29"/>
    </row>
    <row r="1487" spans="1:8" ht="16.5" x14ac:dyDescent="0.3">
      <c r="A1487" s="61" t="str">
        <f>'[1]MANO DE OBRA'!C13</f>
        <v>CUADRILLA DE CONSTRUCCIÓN 0X1</v>
      </c>
      <c r="B1487" s="63"/>
      <c r="C1487" s="88">
        <f>'[1]MANO DE OBRA'!L13</f>
        <v>7445</v>
      </c>
      <c r="D1487" s="89">
        <v>0.89229999999999998</v>
      </c>
      <c r="E1487" s="65">
        <f>(100%+D1487)*C1487</f>
        <v>14088.173500000001</v>
      </c>
      <c r="F1487" s="80">
        <v>1.2</v>
      </c>
      <c r="G1487" s="36">
        <f>E1487/F1487</f>
        <v>11740.144583333335</v>
      </c>
      <c r="H1487" s="37"/>
    </row>
    <row r="1488" spans="1:8" ht="16.5" x14ac:dyDescent="0.3">
      <c r="A1488" s="61"/>
      <c r="B1488" s="63"/>
      <c r="C1488" s="105"/>
      <c r="D1488" s="89"/>
      <c r="E1488" s="65"/>
      <c r="F1488" s="41"/>
      <c r="G1488" s="36"/>
      <c r="H1488" s="37"/>
    </row>
    <row r="1489" spans="1:8" ht="16.5" x14ac:dyDescent="0.3">
      <c r="A1489" s="61"/>
      <c r="B1489" s="63"/>
      <c r="C1489" s="114"/>
      <c r="D1489" s="64"/>
      <c r="E1489" s="114"/>
      <c r="F1489" s="41"/>
      <c r="G1489" s="75"/>
      <c r="H1489" s="37"/>
    </row>
    <row r="1490" spans="1:8" ht="17.25" thickBot="1" x14ac:dyDescent="0.35">
      <c r="A1490" s="76"/>
      <c r="B1490" s="78"/>
      <c r="C1490" s="78"/>
      <c r="D1490" s="78"/>
      <c r="E1490" s="78"/>
      <c r="F1490" s="78"/>
      <c r="G1490" s="77"/>
      <c r="H1490" s="54"/>
    </row>
    <row r="1491" spans="1:8" ht="17.25" thickBot="1" x14ac:dyDescent="0.35">
      <c r="A1491" s="12"/>
      <c r="B1491" s="12"/>
      <c r="C1491" s="12"/>
      <c r="D1491" s="12"/>
      <c r="E1491" s="12"/>
      <c r="F1491" s="12"/>
      <c r="G1491" s="55" t="s">
        <v>15</v>
      </c>
      <c r="H1491" s="56">
        <f>SUM(G1487:G1490)</f>
        <v>11740.144583333335</v>
      </c>
    </row>
    <row r="1492" spans="1:8" ht="17.25" thickBot="1" x14ac:dyDescent="0.35">
      <c r="A1492" s="12"/>
      <c r="B1492" s="12"/>
      <c r="C1492" s="12"/>
      <c r="D1492" s="12"/>
      <c r="E1492" s="12"/>
      <c r="F1492" s="12"/>
      <c r="G1492" s="91"/>
      <c r="H1492" s="13"/>
    </row>
    <row r="1493" spans="1:8" ht="17.25" thickBot="1" x14ac:dyDescent="0.35">
      <c r="A1493" s="12"/>
      <c r="B1493" s="12"/>
      <c r="C1493" s="12"/>
      <c r="D1493" s="12"/>
      <c r="E1493" s="92" t="s">
        <v>31</v>
      </c>
      <c r="F1493" s="93"/>
      <c r="G1493" s="93"/>
      <c r="H1493" s="106">
        <f>ROUND((H1467+H1476+H1484+H1491),0)</f>
        <v>50940</v>
      </c>
    </row>
    <row r="1494" spans="1:8" ht="16.5" x14ac:dyDescent="0.3">
      <c r="A1494" s="12"/>
      <c r="B1494" s="12"/>
      <c r="C1494" s="12"/>
      <c r="D1494" s="12"/>
      <c r="E1494" s="92"/>
      <c r="F1494" s="93"/>
      <c r="G1494" s="93"/>
      <c r="H1494" s="126"/>
    </row>
  </sheetData>
  <mergeCells count="90">
    <mergeCell ref="A1398:H1399"/>
    <mergeCell ref="B1402:F1403"/>
    <mergeCell ref="A1449:H1450"/>
    <mergeCell ref="B1453:F1454"/>
    <mergeCell ref="A1269:C1269"/>
    <mergeCell ref="A1294:H1295"/>
    <mergeCell ref="B1298:F1299"/>
    <mergeCell ref="A1315:C1317"/>
    <mergeCell ref="A1345:H1346"/>
    <mergeCell ref="B1349:F1350"/>
    <mergeCell ref="B1248:F1249"/>
    <mergeCell ref="A1264:C1264"/>
    <mergeCell ref="A1265:C1265"/>
    <mergeCell ref="A1266:C1266"/>
    <mergeCell ref="A1267:C1267"/>
    <mergeCell ref="A1268:C1268"/>
    <mergeCell ref="B1093:F1094"/>
    <mergeCell ref="A1140:H1141"/>
    <mergeCell ref="B1144:F1145"/>
    <mergeCell ref="A1191:H1192"/>
    <mergeCell ref="B1195:F1196"/>
    <mergeCell ref="A1244:H1245"/>
    <mergeCell ref="A957:C957"/>
    <mergeCell ref="A986:H987"/>
    <mergeCell ref="B990:F991"/>
    <mergeCell ref="A1037:H1038"/>
    <mergeCell ref="B1041:F1042"/>
    <mergeCell ref="A1089:H1090"/>
    <mergeCell ref="A861:C863"/>
    <mergeCell ref="A889:H890"/>
    <mergeCell ref="B893:F894"/>
    <mergeCell ref="A909:C911"/>
    <mergeCell ref="A937:H938"/>
    <mergeCell ref="B941:F942"/>
    <mergeCell ref="A792:H793"/>
    <mergeCell ref="B796:F797"/>
    <mergeCell ref="A812:C814"/>
    <mergeCell ref="A841:H842"/>
    <mergeCell ref="B845:F846"/>
    <mergeCell ref="A853:B853"/>
    <mergeCell ref="A742:H743"/>
    <mergeCell ref="B746:F747"/>
    <mergeCell ref="A753:B753"/>
    <mergeCell ref="A754:B754"/>
    <mergeCell ref="A763:C763"/>
    <mergeCell ref="A765:C766"/>
    <mergeCell ref="A694:H695"/>
    <mergeCell ref="B698:F699"/>
    <mergeCell ref="A715:C717"/>
    <mergeCell ref="D715:D717"/>
    <mergeCell ref="E715:E717"/>
    <mergeCell ref="F715:F717"/>
    <mergeCell ref="G715:G717"/>
    <mergeCell ref="A647:H648"/>
    <mergeCell ref="B651:F652"/>
    <mergeCell ref="A666:C668"/>
    <mergeCell ref="D666:D668"/>
    <mergeCell ref="E666:E668"/>
    <mergeCell ref="F666:F668"/>
    <mergeCell ref="G666:G668"/>
    <mergeCell ref="A499:H500"/>
    <mergeCell ref="B503:F504"/>
    <mergeCell ref="A548:H549"/>
    <mergeCell ref="B552:F553"/>
    <mergeCell ref="A597:H598"/>
    <mergeCell ref="B601:F602"/>
    <mergeCell ref="B353:F354"/>
    <mergeCell ref="A361:B361"/>
    <mergeCell ref="A398:H399"/>
    <mergeCell ref="B402:F403"/>
    <mergeCell ref="A449:H450"/>
    <mergeCell ref="B453:F454"/>
    <mergeCell ref="A252:H253"/>
    <mergeCell ref="B256:F257"/>
    <mergeCell ref="A264:B264"/>
    <mergeCell ref="A300:H301"/>
    <mergeCell ref="B304:F305"/>
    <mergeCell ref="A349:H350"/>
    <mergeCell ref="A151:H152"/>
    <mergeCell ref="B155:F156"/>
    <mergeCell ref="A162:B162"/>
    <mergeCell ref="A163:B163"/>
    <mergeCell ref="A203:H204"/>
    <mergeCell ref="B207:F208"/>
    <mergeCell ref="A5:H6"/>
    <mergeCell ref="B9:F10"/>
    <mergeCell ref="A55:H56"/>
    <mergeCell ref="B59:F60"/>
    <mergeCell ref="A102:H103"/>
    <mergeCell ref="B106:F107"/>
  </mergeCells>
  <pageMargins left="0.70866141732283472" right="0.70866141732283472" top="0.74803149606299213" bottom="0.74803149606299213" header="0.31496062992125984" footer="0.98425196850393704"/>
  <pageSetup scale="73" orientation="portrait" horizontalDpi="4294967293" verticalDpi="300" r:id="rId1"/>
  <headerFooter>
    <oddHeader>&amp;L          &amp;G</oddHeader>
    <oddFooter>&amp;R&amp;G</oddFooter>
  </headerFooter>
  <rowBreaks count="26" manualBreakCount="26">
    <brk id="51" max="16383" man="1"/>
    <brk id="97" max="16383" man="1"/>
    <brk id="147" max="16383" man="1"/>
    <brk id="198" max="16383" man="1"/>
    <brk id="247" max="16383" man="1"/>
    <brk id="295" max="16383" man="1"/>
    <brk id="345" max="16383" man="1"/>
    <brk id="393" max="16383" man="1"/>
    <brk id="445" max="16383" man="1"/>
    <brk id="495" max="16383" man="1"/>
    <brk id="545" max="16383" man="1"/>
    <brk id="594" max="16383" man="1"/>
    <brk id="643" max="16383" man="1"/>
    <brk id="689" max="16383" man="1"/>
    <brk id="738" max="16383" man="1"/>
    <brk id="787" max="16383" man="1"/>
    <brk id="836" max="16383" man="1"/>
    <brk id="884" max="16383" man="1"/>
    <brk id="933" max="16383" man="1"/>
    <brk id="980" max="16383" man="1"/>
    <brk id="1032" max="16383" man="1"/>
    <brk id="1084" max="16383" man="1"/>
    <brk id="1136" max="16383" man="1"/>
    <brk id="1185" max="16383" man="1"/>
    <brk id="1236" max="7" man="1"/>
    <brk id="1290" max="7" man="1"/>
  </rowBreaks>
  <colBreaks count="1" manualBreakCount="1">
    <brk id="8" max="1048575" man="1"/>
  </colBreaks>
  <legacyDrawingHF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23FF8-A770-4AF1-ABE2-232AF9A94283}">
  <dimension ref="A2:J1536"/>
  <sheetViews>
    <sheetView tabSelected="1" view="pageBreakPreview" topLeftCell="A533" zoomScale="93" zoomScaleNormal="100" zoomScaleSheetLayoutView="93" workbookViewId="0">
      <selection activeCell="M554" sqref="M554"/>
    </sheetView>
  </sheetViews>
  <sheetFormatPr baseColWidth="10" defaultRowHeight="14.25" x14ac:dyDescent="0.2"/>
  <cols>
    <col min="1" max="1" width="14.28515625" style="1" customWidth="1"/>
    <col min="2" max="2" width="21.5703125" style="1" customWidth="1"/>
    <col min="3" max="3" width="21.85546875" style="1" customWidth="1"/>
    <col min="4" max="4" width="11.42578125" style="1"/>
    <col min="5" max="5" width="12.5703125" style="1" customWidth="1"/>
    <col min="6" max="6" width="11.42578125" style="1"/>
    <col min="7" max="7" width="12.7109375" style="1" customWidth="1"/>
    <col min="8" max="8" width="18.28515625" style="2" customWidth="1"/>
    <col min="9" max="9" width="11.42578125" style="3"/>
    <col min="10" max="256" width="11.42578125" style="1"/>
    <col min="257" max="257" width="14.28515625" style="1" customWidth="1"/>
    <col min="258" max="258" width="21.5703125" style="1" customWidth="1"/>
    <col min="259" max="259" width="21.85546875" style="1" customWidth="1"/>
    <col min="260" max="260" width="11.42578125" style="1"/>
    <col min="261" max="261" width="12.5703125" style="1" customWidth="1"/>
    <col min="262" max="262" width="11.42578125" style="1"/>
    <col min="263" max="263" width="12.7109375" style="1" customWidth="1"/>
    <col min="264" max="264" width="18.28515625" style="1" customWidth="1"/>
    <col min="265" max="512" width="11.42578125" style="1"/>
    <col min="513" max="513" width="14.28515625" style="1" customWidth="1"/>
    <col min="514" max="514" width="21.5703125" style="1" customWidth="1"/>
    <col min="515" max="515" width="21.85546875" style="1" customWidth="1"/>
    <col min="516" max="516" width="11.42578125" style="1"/>
    <col min="517" max="517" width="12.5703125" style="1" customWidth="1"/>
    <col min="518" max="518" width="11.42578125" style="1"/>
    <col min="519" max="519" width="12.7109375" style="1" customWidth="1"/>
    <col min="520" max="520" width="18.28515625" style="1" customWidth="1"/>
    <col min="521" max="768" width="11.42578125" style="1"/>
    <col min="769" max="769" width="14.28515625" style="1" customWidth="1"/>
    <col min="770" max="770" width="21.5703125" style="1" customWidth="1"/>
    <col min="771" max="771" width="21.85546875" style="1" customWidth="1"/>
    <col min="772" max="772" width="11.42578125" style="1"/>
    <col min="773" max="773" width="12.5703125" style="1" customWidth="1"/>
    <col min="774" max="774" width="11.42578125" style="1"/>
    <col min="775" max="775" width="12.7109375" style="1" customWidth="1"/>
    <col min="776" max="776" width="18.28515625" style="1" customWidth="1"/>
    <col min="777" max="1024" width="11.42578125" style="1"/>
    <col min="1025" max="1025" width="14.28515625" style="1" customWidth="1"/>
    <col min="1026" max="1026" width="21.5703125" style="1" customWidth="1"/>
    <col min="1027" max="1027" width="21.85546875" style="1" customWidth="1"/>
    <col min="1028" max="1028" width="11.42578125" style="1"/>
    <col min="1029" max="1029" width="12.5703125" style="1" customWidth="1"/>
    <col min="1030" max="1030" width="11.42578125" style="1"/>
    <col min="1031" max="1031" width="12.7109375" style="1" customWidth="1"/>
    <col min="1032" max="1032" width="18.28515625" style="1" customWidth="1"/>
    <col min="1033" max="1280" width="11.42578125" style="1"/>
    <col min="1281" max="1281" width="14.28515625" style="1" customWidth="1"/>
    <col min="1282" max="1282" width="21.5703125" style="1" customWidth="1"/>
    <col min="1283" max="1283" width="21.85546875" style="1" customWidth="1"/>
    <col min="1284" max="1284" width="11.42578125" style="1"/>
    <col min="1285" max="1285" width="12.5703125" style="1" customWidth="1"/>
    <col min="1286" max="1286" width="11.42578125" style="1"/>
    <col min="1287" max="1287" width="12.7109375" style="1" customWidth="1"/>
    <col min="1288" max="1288" width="18.28515625" style="1" customWidth="1"/>
    <col min="1289" max="1536" width="11.42578125" style="1"/>
    <col min="1537" max="1537" width="14.28515625" style="1" customWidth="1"/>
    <col min="1538" max="1538" width="21.5703125" style="1" customWidth="1"/>
    <col min="1539" max="1539" width="21.85546875" style="1" customWidth="1"/>
    <col min="1540" max="1540" width="11.42578125" style="1"/>
    <col min="1541" max="1541" width="12.5703125" style="1" customWidth="1"/>
    <col min="1542" max="1542" width="11.42578125" style="1"/>
    <col min="1543" max="1543" width="12.7109375" style="1" customWidth="1"/>
    <col min="1544" max="1544" width="18.28515625" style="1" customWidth="1"/>
    <col min="1545" max="1792" width="11.42578125" style="1"/>
    <col min="1793" max="1793" width="14.28515625" style="1" customWidth="1"/>
    <col min="1794" max="1794" width="21.5703125" style="1" customWidth="1"/>
    <col min="1795" max="1795" width="21.85546875" style="1" customWidth="1"/>
    <col min="1796" max="1796" width="11.42578125" style="1"/>
    <col min="1797" max="1797" width="12.5703125" style="1" customWidth="1"/>
    <col min="1798" max="1798" width="11.42578125" style="1"/>
    <col min="1799" max="1799" width="12.7109375" style="1" customWidth="1"/>
    <col min="1800" max="1800" width="18.28515625" style="1" customWidth="1"/>
    <col min="1801" max="2048" width="11.42578125" style="1"/>
    <col min="2049" max="2049" width="14.28515625" style="1" customWidth="1"/>
    <col min="2050" max="2050" width="21.5703125" style="1" customWidth="1"/>
    <col min="2051" max="2051" width="21.85546875" style="1" customWidth="1"/>
    <col min="2052" max="2052" width="11.42578125" style="1"/>
    <col min="2053" max="2053" width="12.5703125" style="1" customWidth="1"/>
    <col min="2054" max="2054" width="11.42578125" style="1"/>
    <col min="2055" max="2055" width="12.7109375" style="1" customWidth="1"/>
    <col min="2056" max="2056" width="18.28515625" style="1" customWidth="1"/>
    <col min="2057" max="2304" width="11.42578125" style="1"/>
    <col min="2305" max="2305" width="14.28515625" style="1" customWidth="1"/>
    <col min="2306" max="2306" width="21.5703125" style="1" customWidth="1"/>
    <col min="2307" max="2307" width="21.85546875" style="1" customWidth="1"/>
    <col min="2308" max="2308" width="11.42578125" style="1"/>
    <col min="2309" max="2309" width="12.5703125" style="1" customWidth="1"/>
    <col min="2310" max="2310" width="11.42578125" style="1"/>
    <col min="2311" max="2311" width="12.7109375" style="1" customWidth="1"/>
    <col min="2312" max="2312" width="18.28515625" style="1" customWidth="1"/>
    <col min="2313" max="2560" width="11.42578125" style="1"/>
    <col min="2561" max="2561" width="14.28515625" style="1" customWidth="1"/>
    <col min="2562" max="2562" width="21.5703125" style="1" customWidth="1"/>
    <col min="2563" max="2563" width="21.85546875" style="1" customWidth="1"/>
    <col min="2564" max="2564" width="11.42578125" style="1"/>
    <col min="2565" max="2565" width="12.5703125" style="1" customWidth="1"/>
    <col min="2566" max="2566" width="11.42578125" style="1"/>
    <col min="2567" max="2567" width="12.7109375" style="1" customWidth="1"/>
    <col min="2568" max="2568" width="18.28515625" style="1" customWidth="1"/>
    <col min="2569" max="2816" width="11.42578125" style="1"/>
    <col min="2817" max="2817" width="14.28515625" style="1" customWidth="1"/>
    <col min="2818" max="2818" width="21.5703125" style="1" customWidth="1"/>
    <col min="2819" max="2819" width="21.85546875" style="1" customWidth="1"/>
    <col min="2820" max="2820" width="11.42578125" style="1"/>
    <col min="2821" max="2821" width="12.5703125" style="1" customWidth="1"/>
    <col min="2822" max="2822" width="11.42578125" style="1"/>
    <col min="2823" max="2823" width="12.7109375" style="1" customWidth="1"/>
    <col min="2824" max="2824" width="18.28515625" style="1" customWidth="1"/>
    <col min="2825" max="3072" width="11.42578125" style="1"/>
    <col min="3073" max="3073" width="14.28515625" style="1" customWidth="1"/>
    <col min="3074" max="3074" width="21.5703125" style="1" customWidth="1"/>
    <col min="3075" max="3075" width="21.85546875" style="1" customWidth="1"/>
    <col min="3076" max="3076" width="11.42578125" style="1"/>
    <col min="3077" max="3077" width="12.5703125" style="1" customWidth="1"/>
    <col min="3078" max="3078" width="11.42578125" style="1"/>
    <col min="3079" max="3079" width="12.7109375" style="1" customWidth="1"/>
    <col min="3080" max="3080" width="18.28515625" style="1" customWidth="1"/>
    <col min="3081" max="3328" width="11.42578125" style="1"/>
    <col min="3329" max="3329" width="14.28515625" style="1" customWidth="1"/>
    <col min="3330" max="3330" width="21.5703125" style="1" customWidth="1"/>
    <col min="3331" max="3331" width="21.85546875" style="1" customWidth="1"/>
    <col min="3332" max="3332" width="11.42578125" style="1"/>
    <col min="3333" max="3333" width="12.5703125" style="1" customWidth="1"/>
    <col min="3334" max="3334" width="11.42578125" style="1"/>
    <col min="3335" max="3335" width="12.7109375" style="1" customWidth="1"/>
    <col min="3336" max="3336" width="18.28515625" style="1" customWidth="1"/>
    <col min="3337" max="3584" width="11.42578125" style="1"/>
    <col min="3585" max="3585" width="14.28515625" style="1" customWidth="1"/>
    <col min="3586" max="3586" width="21.5703125" style="1" customWidth="1"/>
    <col min="3587" max="3587" width="21.85546875" style="1" customWidth="1"/>
    <col min="3588" max="3588" width="11.42578125" style="1"/>
    <col min="3589" max="3589" width="12.5703125" style="1" customWidth="1"/>
    <col min="3590" max="3590" width="11.42578125" style="1"/>
    <col min="3591" max="3591" width="12.7109375" style="1" customWidth="1"/>
    <col min="3592" max="3592" width="18.28515625" style="1" customWidth="1"/>
    <col min="3593" max="3840" width="11.42578125" style="1"/>
    <col min="3841" max="3841" width="14.28515625" style="1" customWidth="1"/>
    <col min="3842" max="3842" width="21.5703125" style="1" customWidth="1"/>
    <col min="3843" max="3843" width="21.85546875" style="1" customWidth="1"/>
    <col min="3844" max="3844" width="11.42578125" style="1"/>
    <col min="3845" max="3845" width="12.5703125" style="1" customWidth="1"/>
    <col min="3846" max="3846" width="11.42578125" style="1"/>
    <col min="3847" max="3847" width="12.7109375" style="1" customWidth="1"/>
    <col min="3848" max="3848" width="18.28515625" style="1" customWidth="1"/>
    <col min="3849" max="4096" width="11.42578125" style="1"/>
    <col min="4097" max="4097" width="14.28515625" style="1" customWidth="1"/>
    <col min="4098" max="4098" width="21.5703125" style="1" customWidth="1"/>
    <col min="4099" max="4099" width="21.85546875" style="1" customWidth="1"/>
    <col min="4100" max="4100" width="11.42578125" style="1"/>
    <col min="4101" max="4101" width="12.5703125" style="1" customWidth="1"/>
    <col min="4102" max="4102" width="11.42578125" style="1"/>
    <col min="4103" max="4103" width="12.7109375" style="1" customWidth="1"/>
    <col min="4104" max="4104" width="18.28515625" style="1" customWidth="1"/>
    <col min="4105" max="4352" width="11.42578125" style="1"/>
    <col min="4353" max="4353" width="14.28515625" style="1" customWidth="1"/>
    <col min="4354" max="4354" width="21.5703125" style="1" customWidth="1"/>
    <col min="4355" max="4355" width="21.85546875" style="1" customWidth="1"/>
    <col min="4356" max="4356" width="11.42578125" style="1"/>
    <col min="4357" max="4357" width="12.5703125" style="1" customWidth="1"/>
    <col min="4358" max="4358" width="11.42578125" style="1"/>
    <col min="4359" max="4359" width="12.7109375" style="1" customWidth="1"/>
    <col min="4360" max="4360" width="18.28515625" style="1" customWidth="1"/>
    <col min="4361" max="4608" width="11.42578125" style="1"/>
    <col min="4609" max="4609" width="14.28515625" style="1" customWidth="1"/>
    <col min="4610" max="4610" width="21.5703125" style="1" customWidth="1"/>
    <col min="4611" max="4611" width="21.85546875" style="1" customWidth="1"/>
    <col min="4612" max="4612" width="11.42578125" style="1"/>
    <col min="4613" max="4613" width="12.5703125" style="1" customWidth="1"/>
    <col min="4614" max="4614" width="11.42578125" style="1"/>
    <col min="4615" max="4615" width="12.7109375" style="1" customWidth="1"/>
    <col min="4616" max="4616" width="18.28515625" style="1" customWidth="1"/>
    <col min="4617" max="4864" width="11.42578125" style="1"/>
    <col min="4865" max="4865" width="14.28515625" style="1" customWidth="1"/>
    <col min="4866" max="4866" width="21.5703125" style="1" customWidth="1"/>
    <col min="4867" max="4867" width="21.85546875" style="1" customWidth="1"/>
    <col min="4868" max="4868" width="11.42578125" style="1"/>
    <col min="4869" max="4869" width="12.5703125" style="1" customWidth="1"/>
    <col min="4870" max="4870" width="11.42578125" style="1"/>
    <col min="4871" max="4871" width="12.7109375" style="1" customWidth="1"/>
    <col min="4872" max="4872" width="18.28515625" style="1" customWidth="1"/>
    <col min="4873" max="5120" width="11.42578125" style="1"/>
    <col min="5121" max="5121" width="14.28515625" style="1" customWidth="1"/>
    <col min="5122" max="5122" width="21.5703125" style="1" customWidth="1"/>
    <col min="5123" max="5123" width="21.85546875" style="1" customWidth="1"/>
    <col min="5124" max="5124" width="11.42578125" style="1"/>
    <col min="5125" max="5125" width="12.5703125" style="1" customWidth="1"/>
    <col min="5126" max="5126" width="11.42578125" style="1"/>
    <col min="5127" max="5127" width="12.7109375" style="1" customWidth="1"/>
    <col min="5128" max="5128" width="18.28515625" style="1" customWidth="1"/>
    <col min="5129" max="5376" width="11.42578125" style="1"/>
    <col min="5377" max="5377" width="14.28515625" style="1" customWidth="1"/>
    <col min="5378" max="5378" width="21.5703125" style="1" customWidth="1"/>
    <col min="5379" max="5379" width="21.85546875" style="1" customWidth="1"/>
    <col min="5380" max="5380" width="11.42578125" style="1"/>
    <col min="5381" max="5381" width="12.5703125" style="1" customWidth="1"/>
    <col min="5382" max="5382" width="11.42578125" style="1"/>
    <col min="5383" max="5383" width="12.7109375" style="1" customWidth="1"/>
    <col min="5384" max="5384" width="18.28515625" style="1" customWidth="1"/>
    <col min="5385" max="5632" width="11.42578125" style="1"/>
    <col min="5633" max="5633" width="14.28515625" style="1" customWidth="1"/>
    <col min="5634" max="5634" width="21.5703125" style="1" customWidth="1"/>
    <col min="5635" max="5635" width="21.85546875" style="1" customWidth="1"/>
    <col min="5636" max="5636" width="11.42578125" style="1"/>
    <col min="5637" max="5637" width="12.5703125" style="1" customWidth="1"/>
    <col min="5638" max="5638" width="11.42578125" style="1"/>
    <col min="5639" max="5639" width="12.7109375" style="1" customWidth="1"/>
    <col min="5640" max="5640" width="18.28515625" style="1" customWidth="1"/>
    <col min="5641" max="5888" width="11.42578125" style="1"/>
    <col min="5889" max="5889" width="14.28515625" style="1" customWidth="1"/>
    <col min="5890" max="5890" width="21.5703125" style="1" customWidth="1"/>
    <col min="5891" max="5891" width="21.85546875" style="1" customWidth="1"/>
    <col min="5892" max="5892" width="11.42578125" style="1"/>
    <col min="5893" max="5893" width="12.5703125" style="1" customWidth="1"/>
    <col min="5894" max="5894" width="11.42578125" style="1"/>
    <col min="5895" max="5895" width="12.7109375" style="1" customWidth="1"/>
    <col min="5896" max="5896" width="18.28515625" style="1" customWidth="1"/>
    <col min="5897" max="6144" width="11.42578125" style="1"/>
    <col min="6145" max="6145" width="14.28515625" style="1" customWidth="1"/>
    <col min="6146" max="6146" width="21.5703125" style="1" customWidth="1"/>
    <col min="6147" max="6147" width="21.85546875" style="1" customWidth="1"/>
    <col min="6148" max="6148" width="11.42578125" style="1"/>
    <col min="6149" max="6149" width="12.5703125" style="1" customWidth="1"/>
    <col min="6150" max="6150" width="11.42578125" style="1"/>
    <col min="6151" max="6151" width="12.7109375" style="1" customWidth="1"/>
    <col min="6152" max="6152" width="18.28515625" style="1" customWidth="1"/>
    <col min="6153" max="6400" width="11.42578125" style="1"/>
    <col min="6401" max="6401" width="14.28515625" style="1" customWidth="1"/>
    <col min="6402" max="6402" width="21.5703125" style="1" customWidth="1"/>
    <col min="6403" max="6403" width="21.85546875" style="1" customWidth="1"/>
    <col min="6404" max="6404" width="11.42578125" style="1"/>
    <col min="6405" max="6405" width="12.5703125" style="1" customWidth="1"/>
    <col min="6406" max="6406" width="11.42578125" style="1"/>
    <col min="6407" max="6407" width="12.7109375" style="1" customWidth="1"/>
    <col min="6408" max="6408" width="18.28515625" style="1" customWidth="1"/>
    <col min="6409" max="6656" width="11.42578125" style="1"/>
    <col min="6657" max="6657" width="14.28515625" style="1" customWidth="1"/>
    <col min="6658" max="6658" width="21.5703125" style="1" customWidth="1"/>
    <col min="6659" max="6659" width="21.85546875" style="1" customWidth="1"/>
    <col min="6660" max="6660" width="11.42578125" style="1"/>
    <col min="6661" max="6661" width="12.5703125" style="1" customWidth="1"/>
    <col min="6662" max="6662" width="11.42578125" style="1"/>
    <col min="6663" max="6663" width="12.7109375" style="1" customWidth="1"/>
    <col min="6664" max="6664" width="18.28515625" style="1" customWidth="1"/>
    <col min="6665" max="6912" width="11.42578125" style="1"/>
    <col min="6913" max="6913" width="14.28515625" style="1" customWidth="1"/>
    <col min="6914" max="6914" width="21.5703125" style="1" customWidth="1"/>
    <col min="6915" max="6915" width="21.85546875" style="1" customWidth="1"/>
    <col min="6916" max="6916" width="11.42578125" style="1"/>
    <col min="6917" max="6917" width="12.5703125" style="1" customWidth="1"/>
    <col min="6918" max="6918" width="11.42578125" style="1"/>
    <col min="6919" max="6919" width="12.7109375" style="1" customWidth="1"/>
    <col min="6920" max="6920" width="18.28515625" style="1" customWidth="1"/>
    <col min="6921" max="7168" width="11.42578125" style="1"/>
    <col min="7169" max="7169" width="14.28515625" style="1" customWidth="1"/>
    <col min="7170" max="7170" width="21.5703125" style="1" customWidth="1"/>
    <col min="7171" max="7171" width="21.85546875" style="1" customWidth="1"/>
    <col min="7172" max="7172" width="11.42578125" style="1"/>
    <col min="7173" max="7173" width="12.5703125" style="1" customWidth="1"/>
    <col min="7174" max="7174" width="11.42578125" style="1"/>
    <col min="7175" max="7175" width="12.7109375" style="1" customWidth="1"/>
    <col min="7176" max="7176" width="18.28515625" style="1" customWidth="1"/>
    <col min="7177" max="7424" width="11.42578125" style="1"/>
    <col min="7425" max="7425" width="14.28515625" style="1" customWidth="1"/>
    <col min="7426" max="7426" width="21.5703125" style="1" customWidth="1"/>
    <col min="7427" max="7427" width="21.85546875" style="1" customWidth="1"/>
    <col min="7428" max="7428" width="11.42578125" style="1"/>
    <col min="7429" max="7429" width="12.5703125" style="1" customWidth="1"/>
    <col min="7430" max="7430" width="11.42578125" style="1"/>
    <col min="7431" max="7431" width="12.7109375" style="1" customWidth="1"/>
    <col min="7432" max="7432" width="18.28515625" style="1" customWidth="1"/>
    <col min="7433" max="7680" width="11.42578125" style="1"/>
    <col min="7681" max="7681" width="14.28515625" style="1" customWidth="1"/>
    <col min="7682" max="7682" width="21.5703125" style="1" customWidth="1"/>
    <col min="7683" max="7683" width="21.85546875" style="1" customWidth="1"/>
    <col min="7684" max="7684" width="11.42578125" style="1"/>
    <col min="7685" max="7685" width="12.5703125" style="1" customWidth="1"/>
    <col min="7686" max="7686" width="11.42578125" style="1"/>
    <col min="7687" max="7687" width="12.7109375" style="1" customWidth="1"/>
    <col min="7688" max="7688" width="18.28515625" style="1" customWidth="1"/>
    <col min="7689" max="7936" width="11.42578125" style="1"/>
    <col min="7937" max="7937" width="14.28515625" style="1" customWidth="1"/>
    <col min="7938" max="7938" width="21.5703125" style="1" customWidth="1"/>
    <col min="7939" max="7939" width="21.85546875" style="1" customWidth="1"/>
    <col min="7940" max="7940" width="11.42578125" style="1"/>
    <col min="7941" max="7941" width="12.5703125" style="1" customWidth="1"/>
    <col min="7942" max="7942" width="11.42578125" style="1"/>
    <col min="7943" max="7943" width="12.7109375" style="1" customWidth="1"/>
    <col min="7944" max="7944" width="18.28515625" style="1" customWidth="1"/>
    <col min="7945" max="8192" width="11.42578125" style="1"/>
    <col min="8193" max="8193" width="14.28515625" style="1" customWidth="1"/>
    <col min="8194" max="8194" width="21.5703125" style="1" customWidth="1"/>
    <col min="8195" max="8195" width="21.85546875" style="1" customWidth="1"/>
    <col min="8196" max="8196" width="11.42578125" style="1"/>
    <col min="8197" max="8197" width="12.5703125" style="1" customWidth="1"/>
    <col min="8198" max="8198" width="11.42578125" style="1"/>
    <col min="8199" max="8199" width="12.7109375" style="1" customWidth="1"/>
    <col min="8200" max="8200" width="18.28515625" style="1" customWidth="1"/>
    <col min="8201" max="8448" width="11.42578125" style="1"/>
    <col min="8449" max="8449" width="14.28515625" style="1" customWidth="1"/>
    <col min="8450" max="8450" width="21.5703125" style="1" customWidth="1"/>
    <col min="8451" max="8451" width="21.85546875" style="1" customWidth="1"/>
    <col min="8452" max="8452" width="11.42578125" style="1"/>
    <col min="8453" max="8453" width="12.5703125" style="1" customWidth="1"/>
    <col min="8454" max="8454" width="11.42578125" style="1"/>
    <col min="8455" max="8455" width="12.7109375" style="1" customWidth="1"/>
    <col min="8456" max="8456" width="18.28515625" style="1" customWidth="1"/>
    <col min="8457" max="8704" width="11.42578125" style="1"/>
    <col min="8705" max="8705" width="14.28515625" style="1" customWidth="1"/>
    <col min="8706" max="8706" width="21.5703125" style="1" customWidth="1"/>
    <col min="8707" max="8707" width="21.85546875" style="1" customWidth="1"/>
    <col min="8708" max="8708" width="11.42578125" style="1"/>
    <col min="8709" max="8709" width="12.5703125" style="1" customWidth="1"/>
    <col min="8710" max="8710" width="11.42578125" style="1"/>
    <col min="8711" max="8711" width="12.7109375" style="1" customWidth="1"/>
    <col min="8712" max="8712" width="18.28515625" style="1" customWidth="1"/>
    <col min="8713" max="8960" width="11.42578125" style="1"/>
    <col min="8961" max="8961" width="14.28515625" style="1" customWidth="1"/>
    <col min="8962" max="8962" width="21.5703125" style="1" customWidth="1"/>
    <col min="8963" max="8963" width="21.85546875" style="1" customWidth="1"/>
    <col min="8964" max="8964" width="11.42578125" style="1"/>
    <col min="8965" max="8965" width="12.5703125" style="1" customWidth="1"/>
    <col min="8966" max="8966" width="11.42578125" style="1"/>
    <col min="8967" max="8967" width="12.7109375" style="1" customWidth="1"/>
    <col min="8968" max="8968" width="18.28515625" style="1" customWidth="1"/>
    <col min="8969" max="9216" width="11.42578125" style="1"/>
    <col min="9217" max="9217" width="14.28515625" style="1" customWidth="1"/>
    <col min="9218" max="9218" width="21.5703125" style="1" customWidth="1"/>
    <col min="9219" max="9219" width="21.85546875" style="1" customWidth="1"/>
    <col min="9220" max="9220" width="11.42578125" style="1"/>
    <col min="9221" max="9221" width="12.5703125" style="1" customWidth="1"/>
    <col min="9222" max="9222" width="11.42578125" style="1"/>
    <col min="9223" max="9223" width="12.7109375" style="1" customWidth="1"/>
    <col min="9224" max="9224" width="18.28515625" style="1" customWidth="1"/>
    <col min="9225" max="9472" width="11.42578125" style="1"/>
    <col min="9473" max="9473" width="14.28515625" style="1" customWidth="1"/>
    <col min="9474" max="9474" width="21.5703125" style="1" customWidth="1"/>
    <col min="9475" max="9475" width="21.85546875" style="1" customWidth="1"/>
    <col min="9476" max="9476" width="11.42578125" style="1"/>
    <col min="9477" max="9477" width="12.5703125" style="1" customWidth="1"/>
    <col min="9478" max="9478" width="11.42578125" style="1"/>
    <col min="9479" max="9479" width="12.7109375" style="1" customWidth="1"/>
    <col min="9480" max="9480" width="18.28515625" style="1" customWidth="1"/>
    <col min="9481" max="9728" width="11.42578125" style="1"/>
    <col min="9729" max="9729" width="14.28515625" style="1" customWidth="1"/>
    <col min="9730" max="9730" width="21.5703125" style="1" customWidth="1"/>
    <col min="9731" max="9731" width="21.85546875" style="1" customWidth="1"/>
    <col min="9732" max="9732" width="11.42578125" style="1"/>
    <col min="9733" max="9733" width="12.5703125" style="1" customWidth="1"/>
    <col min="9734" max="9734" width="11.42578125" style="1"/>
    <col min="9735" max="9735" width="12.7109375" style="1" customWidth="1"/>
    <col min="9736" max="9736" width="18.28515625" style="1" customWidth="1"/>
    <col min="9737" max="9984" width="11.42578125" style="1"/>
    <col min="9985" max="9985" width="14.28515625" style="1" customWidth="1"/>
    <col min="9986" max="9986" width="21.5703125" style="1" customWidth="1"/>
    <col min="9987" max="9987" width="21.85546875" style="1" customWidth="1"/>
    <col min="9988" max="9988" width="11.42578125" style="1"/>
    <col min="9989" max="9989" width="12.5703125" style="1" customWidth="1"/>
    <col min="9990" max="9990" width="11.42578125" style="1"/>
    <col min="9991" max="9991" width="12.7109375" style="1" customWidth="1"/>
    <col min="9992" max="9992" width="18.28515625" style="1" customWidth="1"/>
    <col min="9993" max="10240" width="11.42578125" style="1"/>
    <col min="10241" max="10241" width="14.28515625" style="1" customWidth="1"/>
    <col min="10242" max="10242" width="21.5703125" style="1" customWidth="1"/>
    <col min="10243" max="10243" width="21.85546875" style="1" customWidth="1"/>
    <col min="10244" max="10244" width="11.42578125" style="1"/>
    <col min="10245" max="10245" width="12.5703125" style="1" customWidth="1"/>
    <col min="10246" max="10246" width="11.42578125" style="1"/>
    <col min="10247" max="10247" width="12.7109375" style="1" customWidth="1"/>
    <col min="10248" max="10248" width="18.28515625" style="1" customWidth="1"/>
    <col min="10249" max="10496" width="11.42578125" style="1"/>
    <col min="10497" max="10497" width="14.28515625" style="1" customWidth="1"/>
    <col min="10498" max="10498" width="21.5703125" style="1" customWidth="1"/>
    <col min="10499" max="10499" width="21.85546875" style="1" customWidth="1"/>
    <col min="10500" max="10500" width="11.42578125" style="1"/>
    <col min="10501" max="10501" width="12.5703125" style="1" customWidth="1"/>
    <col min="10502" max="10502" width="11.42578125" style="1"/>
    <col min="10503" max="10503" width="12.7109375" style="1" customWidth="1"/>
    <col min="10504" max="10504" width="18.28515625" style="1" customWidth="1"/>
    <col min="10505" max="10752" width="11.42578125" style="1"/>
    <col min="10753" max="10753" width="14.28515625" style="1" customWidth="1"/>
    <col min="10754" max="10754" width="21.5703125" style="1" customWidth="1"/>
    <col min="10755" max="10755" width="21.85546875" style="1" customWidth="1"/>
    <col min="10756" max="10756" width="11.42578125" style="1"/>
    <col min="10757" max="10757" width="12.5703125" style="1" customWidth="1"/>
    <col min="10758" max="10758" width="11.42578125" style="1"/>
    <col min="10759" max="10759" width="12.7109375" style="1" customWidth="1"/>
    <col min="10760" max="10760" width="18.28515625" style="1" customWidth="1"/>
    <col min="10761" max="11008" width="11.42578125" style="1"/>
    <col min="11009" max="11009" width="14.28515625" style="1" customWidth="1"/>
    <col min="11010" max="11010" width="21.5703125" style="1" customWidth="1"/>
    <col min="11011" max="11011" width="21.85546875" style="1" customWidth="1"/>
    <col min="11012" max="11012" width="11.42578125" style="1"/>
    <col min="11013" max="11013" width="12.5703125" style="1" customWidth="1"/>
    <col min="11014" max="11014" width="11.42578125" style="1"/>
    <col min="11015" max="11015" width="12.7109375" style="1" customWidth="1"/>
    <col min="11016" max="11016" width="18.28515625" style="1" customWidth="1"/>
    <col min="11017" max="11264" width="11.42578125" style="1"/>
    <col min="11265" max="11265" width="14.28515625" style="1" customWidth="1"/>
    <col min="11266" max="11266" width="21.5703125" style="1" customWidth="1"/>
    <col min="11267" max="11267" width="21.85546875" style="1" customWidth="1"/>
    <col min="11268" max="11268" width="11.42578125" style="1"/>
    <col min="11269" max="11269" width="12.5703125" style="1" customWidth="1"/>
    <col min="11270" max="11270" width="11.42578125" style="1"/>
    <col min="11271" max="11271" width="12.7109375" style="1" customWidth="1"/>
    <col min="11272" max="11272" width="18.28515625" style="1" customWidth="1"/>
    <col min="11273" max="11520" width="11.42578125" style="1"/>
    <col min="11521" max="11521" width="14.28515625" style="1" customWidth="1"/>
    <col min="11522" max="11522" width="21.5703125" style="1" customWidth="1"/>
    <col min="11523" max="11523" width="21.85546875" style="1" customWidth="1"/>
    <col min="11524" max="11524" width="11.42578125" style="1"/>
    <col min="11525" max="11525" width="12.5703125" style="1" customWidth="1"/>
    <col min="11526" max="11526" width="11.42578125" style="1"/>
    <col min="11527" max="11527" width="12.7109375" style="1" customWidth="1"/>
    <col min="11528" max="11528" width="18.28515625" style="1" customWidth="1"/>
    <col min="11529" max="11776" width="11.42578125" style="1"/>
    <col min="11777" max="11777" width="14.28515625" style="1" customWidth="1"/>
    <col min="11778" max="11778" width="21.5703125" style="1" customWidth="1"/>
    <col min="11779" max="11779" width="21.85546875" style="1" customWidth="1"/>
    <col min="11780" max="11780" width="11.42578125" style="1"/>
    <col min="11781" max="11781" width="12.5703125" style="1" customWidth="1"/>
    <col min="11782" max="11782" width="11.42578125" style="1"/>
    <col min="11783" max="11783" width="12.7109375" style="1" customWidth="1"/>
    <col min="11784" max="11784" width="18.28515625" style="1" customWidth="1"/>
    <col min="11785" max="12032" width="11.42578125" style="1"/>
    <col min="12033" max="12033" width="14.28515625" style="1" customWidth="1"/>
    <col min="12034" max="12034" width="21.5703125" style="1" customWidth="1"/>
    <col min="12035" max="12035" width="21.85546875" style="1" customWidth="1"/>
    <col min="12036" max="12036" width="11.42578125" style="1"/>
    <col min="12037" max="12037" width="12.5703125" style="1" customWidth="1"/>
    <col min="12038" max="12038" width="11.42578125" style="1"/>
    <col min="12039" max="12039" width="12.7109375" style="1" customWidth="1"/>
    <col min="12040" max="12040" width="18.28515625" style="1" customWidth="1"/>
    <col min="12041" max="12288" width="11.42578125" style="1"/>
    <col min="12289" max="12289" width="14.28515625" style="1" customWidth="1"/>
    <col min="12290" max="12290" width="21.5703125" style="1" customWidth="1"/>
    <col min="12291" max="12291" width="21.85546875" style="1" customWidth="1"/>
    <col min="12292" max="12292" width="11.42578125" style="1"/>
    <col min="12293" max="12293" width="12.5703125" style="1" customWidth="1"/>
    <col min="12294" max="12294" width="11.42578125" style="1"/>
    <col min="12295" max="12295" width="12.7109375" style="1" customWidth="1"/>
    <col min="12296" max="12296" width="18.28515625" style="1" customWidth="1"/>
    <col min="12297" max="12544" width="11.42578125" style="1"/>
    <col min="12545" max="12545" width="14.28515625" style="1" customWidth="1"/>
    <col min="12546" max="12546" width="21.5703125" style="1" customWidth="1"/>
    <col min="12547" max="12547" width="21.85546875" style="1" customWidth="1"/>
    <col min="12548" max="12548" width="11.42578125" style="1"/>
    <col min="12549" max="12549" width="12.5703125" style="1" customWidth="1"/>
    <col min="12550" max="12550" width="11.42578125" style="1"/>
    <col min="12551" max="12551" width="12.7109375" style="1" customWidth="1"/>
    <col min="12552" max="12552" width="18.28515625" style="1" customWidth="1"/>
    <col min="12553" max="12800" width="11.42578125" style="1"/>
    <col min="12801" max="12801" width="14.28515625" style="1" customWidth="1"/>
    <col min="12802" max="12802" width="21.5703125" style="1" customWidth="1"/>
    <col min="12803" max="12803" width="21.85546875" style="1" customWidth="1"/>
    <col min="12804" max="12804" width="11.42578125" style="1"/>
    <col min="12805" max="12805" width="12.5703125" style="1" customWidth="1"/>
    <col min="12806" max="12806" width="11.42578125" style="1"/>
    <col min="12807" max="12807" width="12.7109375" style="1" customWidth="1"/>
    <col min="12808" max="12808" width="18.28515625" style="1" customWidth="1"/>
    <col min="12809" max="13056" width="11.42578125" style="1"/>
    <col min="13057" max="13057" width="14.28515625" style="1" customWidth="1"/>
    <col min="13058" max="13058" width="21.5703125" style="1" customWidth="1"/>
    <col min="13059" max="13059" width="21.85546875" style="1" customWidth="1"/>
    <col min="13060" max="13060" width="11.42578125" style="1"/>
    <col min="13061" max="13061" width="12.5703125" style="1" customWidth="1"/>
    <col min="13062" max="13062" width="11.42578125" style="1"/>
    <col min="13063" max="13063" width="12.7109375" style="1" customWidth="1"/>
    <col min="13064" max="13064" width="18.28515625" style="1" customWidth="1"/>
    <col min="13065" max="13312" width="11.42578125" style="1"/>
    <col min="13313" max="13313" width="14.28515625" style="1" customWidth="1"/>
    <col min="13314" max="13314" width="21.5703125" style="1" customWidth="1"/>
    <col min="13315" max="13315" width="21.85546875" style="1" customWidth="1"/>
    <col min="13316" max="13316" width="11.42578125" style="1"/>
    <col min="13317" max="13317" width="12.5703125" style="1" customWidth="1"/>
    <col min="13318" max="13318" width="11.42578125" style="1"/>
    <col min="13319" max="13319" width="12.7109375" style="1" customWidth="1"/>
    <col min="13320" max="13320" width="18.28515625" style="1" customWidth="1"/>
    <col min="13321" max="13568" width="11.42578125" style="1"/>
    <col min="13569" max="13569" width="14.28515625" style="1" customWidth="1"/>
    <col min="13570" max="13570" width="21.5703125" style="1" customWidth="1"/>
    <col min="13571" max="13571" width="21.85546875" style="1" customWidth="1"/>
    <col min="13572" max="13572" width="11.42578125" style="1"/>
    <col min="13573" max="13573" width="12.5703125" style="1" customWidth="1"/>
    <col min="13574" max="13574" width="11.42578125" style="1"/>
    <col min="13575" max="13575" width="12.7109375" style="1" customWidth="1"/>
    <col min="13576" max="13576" width="18.28515625" style="1" customWidth="1"/>
    <col min="13577" max="13824" width="11.42578125" style="1"/>
    <col min="13825" max="13825" width="14.28515625" style="1" customWidth="1"/>
    <col min="13826" max="13826" width="21.5703125" style="1" customWidth="1"/>
    <col min="13827" max="13827" width="21.85546875" style="1" customWidth="1"/>
    <col min="13828" max="13828" width="11.42578125" style="1"/>
    <col min="13829" max="13829" width="12.5703125" style="1" customWidth="1"/>
    <col min="13830" max="13830" width="11.42578125" style="1"/>
    <col min="13831" max="13831" width="12.7109375" style="1" customWidth="1"/>
    <col min="13832" max="13832" width="18.28515625" style="1" customWidth="1"/>
    <col min="13833" max="14080" width="11.42578125" style="1"/>
    <col min="14081" max="14081" width="14.28515625" style="1" customWidth="1"/>
    <col min="14082" max="14082" width="21.5703125" style="1" customWidth="1"/>
    <col min="14083" max="14083" width="21.85546875" style="1" customWidth="1"/>
    <col min="14084" max="14084" width="11.42578125" style="1"/>
    <col min="14085" max="14085" width="12.5703125" style="1" customWidth="1"/>
    <col min="14086" max="14086" width="11.42578125" style="1"/>
    <col min="14087" max="14087" width="12.7109375" style="1" customWidth="1"/>
    <col min="14088" max="14088" width="18.28515625" style="1" customWidth="1"/>
    <col min="14089" max="14336" width="11.42578125" style="1"/>
    <col min="14337" max="14337" width="14.28515625" style="1" customWidth="1"/>
    <col min="14338" max="14338" width="21.5703125" style="1" customWidth="1"/>
    <col min="14339" max="14339" width="21.85546875" style="1" customWidth="1"/>
    <col min="14340" max="14340" width="11.42578125" style="1"/>
    <col min="14341" max="14341" width="12.5703125" style="1" customWidth="1"/>
    <col min="14342" max="14342" width="11.42578125" style="1"/>
    <col min="14343" max="14343" width="12.7109375" style="1" customWidth="1"/>
    <col min="14344" max="14344" width="18.28515625" style="1" customWidth="1"/>
    <col min="14345" max="14592" width="11.42578125" style="1"/>
    <col min="14593" max="14593" width="14.28515625" style="1" customWidth="1"/>
    <col min="14594" max="14594" width="21.5703125" style="1" customWidth="1"/>
    <col min="14595" max="14595" width="21.85546875" style="1" customWidth="1"/>
    <col min="14596" max="14596" width="11.42578125" style="1"/>
    <col min="14597" max="14597" width="12.5703125" style="1" customWidth="1"/>
    <col min="14598" max="14598" width="11.42578125" style="1"/>
    <col min="14599" max="14599" width="12.7109375" style="1" customWidth="1"/>
    <col min="14600" max="14600" width="18.28515625" style="1" customWidth="1"/>
    <col min="14601" max="14848" width="11.42578125" style="1"/>
    <col min="14849" max="14849" width="14.28515625" style="1" customWidth="1"/>
    <col min="14850" max="14850" width="21.5703125" style="1" customWidth="1"/>
    <col min="14851" max="14851" width="21.85546875" style="1" customWidth="1"/>
    <col min="14852" max="14852" width="11.42578125" style="1"/>
    <col min="14853" max="14853" width="12.5703125" style="1" customWidth="1"/>
    <col min="14854" max="14854" width="11.42578125" style="1"/>
    <col min="14855" max="14855" width="12.7109375" style="1" customWidth="1"/>
    <col min="14856" max="14856" width="18.28515625" style="1" customWidth="1"/>
    <col min="14857" max="15104" width="11.42578125" style="1"/>
    <col min="15105" max="15105" width="14.28515625" style="1" customWidth="1"/>
    <col min="15106" max="15106" width="21.5703125" style="1" customWidth="1"/>
    <col min="15107" max="15107" width="21.85546875" style="1" customWidth="1"/>
    <col min="15108" max="15108" width="11.42578125" style="1"/>
    <col min="15109" max="15109" width="12.5703125" style="1" customWidth="1"/>
    <col min="15110" max="15110" width="11.42578125" style="1"/>
    <col min="15111" max="15111" width="12.7109375" style="1" customWidth="1"/>
    <col min="15112" max="15112" width="18.28515625" style="1" customWidth="1"/>
    <col min="15113" max="15360" width="11.42578125" style="1"/>
    <col min="15361" max="15361" width="14.28515625" style="1" customWidth="1"/>
    <col min="15362" max="15362" width="21.5703125" style="1" customWidth="1"/>
    <col min="15363" max="15363" width="21.85546875" style="1" customWidth="1"/>
    <col min="15364" max="15364" width="11.42578125" style="1"/>
    <col min="15365" max="15365" width="12.5703125" style="1" customWidth="1"/>
    <col min="15366" max="15366" width="11.42578125" style="1"/>
    <col min="15367" max="15367" width="12.7109375" style="1" customWidth="1"/>
    <col min="15368" max="15368" width="18.28515625" style="1" customWidth="1"/>
    <col min="15369" max="15616" width="11.42578125" style="1"/>
    <col min="15617" max="15617" width="14.28515625" style="1" customWidth="1"/>
    <col min="15618" max="15618" width="21.5703125" style="1" customWidth="1"/>
    <col min="15619" max="15619" width="21.85546875" style="1" customWidth="1"/>
    <col min="15620" max="15620" width="11.42578125" style="1"/>
    <col min="15621" max="15621" width="12.5703125" style="1" customWidth="1"/>
    <col min="15622" max="15622" width="11.42578125" style="1"/>
    <col min="15623" max="15623" width="12.7109375" style="1" customWidth="1"/>
    <col min="15624" max="15624" width="18.28515625" style="1" customWidth="1"/>
    <col min="15625" max="15872" width="11.42578125" style="1"/>
    <col min="15873" max="15873" width="14.28515625" style="1" customWidth="1"/>
    <col min="15874" max="15874" width="21.5703125" style="1" customWidth="1"/>
    <col min="15875" max="15875" width="21.85546875" style="1" customWidth="1"/>
    <col min="15876" max="15876" width="11.42578125" style="1"/>
    <col min="15877" max="15877" width="12.5703125" style="1" customWidth="1"/>
    <col min="15878" max="15878" width="11.42578125" style="1"/>
    <col min="15879" max="15879" width="12.7109375" style="1" customWidth="1"/>
    <col min="15880" max="15880" width="18.28515625" style="1" customWidth="1"/>
    <col min="15881" max="16128" width="11.42578125" style="1"/>
    <col min="16129" max="16129" width="14.28515625" style="1" customWidth="1"/>
    <col min="16130" max="16130" width="21.5703125" style="1" customWidth="1"/>
    <col min="16131" max="16131" width="21.85546875" style="1" customWidth="1"/>
    <col min="16132" max="16132" width="11.42578125" style="1"/>
    <col min="16133" max="16133" width="12.5703125" style="1" customWidth="1"/>
    <col min="16134" max="16134" width="11.42578125" style="1"/>
    <col min="16135" max="16135" width="12.7109375" style="1" customWidth="1"/>
    <col min="16136" max="16136" width="18.28515625" style="1" customWidth="1"/>
    <col min="16137" max="16384" width="11.42578125" style="1"/>
  </cols>
  <sheetData>
    <row r="2" spans="1:8" ht="27.75" customHeight="1" x14ac:dyDescent="0.2"/>
    <row r="3" spans="1:8" ht="15" x14ac:dyDescent="0.25">
      <c r="A3" s="136" t="s">
        <v>210</v>
      </c>
      <c r="B3" s="136" t="str">
        <f>'[1]PRESUPUESTO OFICIAL (Entidad)'!G116</f>
        <v>ESTRUCTURA DE ENTRADA (PORTICO DE ACCESO AL ESTADIO)</v>
      </c>
    </row>
    <row r="4" spans="1:8" ht="15" thickBot="1" x14ac:dyDescent="0.25"/>
    <row r="5" spans="1:8" ht="14.25" customHeight="1" x14ac:dyDescent="0.2">
      <c r="A5" s="5" t="s">
        <v>1</v>
      </c>
      <c r="B5" s="6"/>
      <c r="C5" s="6"/>
      <c r="D5" s="6"/>
      <c r="E5" s="6"/>
      <c r="F5" s="6"/>
      <c r="G5" s="6"/>
      <c r="H5" s="7"/>
    </row>
    <row r="6" spans="1:8" ht="14.25" customHeight="1" thickBot="1" x14ac:dyDescent="0.25">
      <c r="A6" s="8"/>
      <c r="B6" s="9"/>
      <c r="C6" s="9"/>
      <c r="D6" s="9"/>
      <c r="E6" s="9"/>
      <c r="F6" s="9"/>
      <c r="G6" s="9"/>
      <c r="H6" s="10"/>
    </row>
    <row r="7" spans="1:8" ht="16.5" x14ac:dyDescent="0.3">
      <c r="A7" s="11"/>
      <c r="B7" s="12"/>
      <c r="C7" s="12"/>
      <c r="D7" s="12"/>
      <c r="E7" s="12"/>
      <c r="F7" s="12"/>
      <c r="G7" s="12"/>
      <c r="H7" s="13"/>
    </row>
    <row r="8" spans="1:8" ht="16.5" x14ac:dyDescent="0.3">
      <c r="A8" s="11"/>
      <c r="B8" s="14"/>
      <c r="C8" s="12"/>
      <c r="D8" s="15"/>
      <c r="E8" s="14"/>
      <c r="F8" s="15"/>
      <c r="G8" s="14"/>
      <c r="H8" s="13"/>
    </row>
    <row r="9" spans="1:8" ht="15.75" x14ac:dyDescent="0.2">
      <c r="A9" s="16" t="s">
        <v>2</v>
      </c>
      <c r="B9" s="17" t="str">
        <f>'[1]PRESUPUESTO OFICIAL (Entidad)'!G117</f>
        <v>Localización y replanteo</v>
      </c>
      <c r="C9" s="18"/>
      <c r="D9" s="18"/>
      <c r="E9" s="18"/>
      <c r="F9" s="18"/>
      <c r="G9" s="19" t="s">
        <v>3</v>
      </c>
      <c r="H9" s="20" t="s">
        <v>211</v>
      </c>
    </row>
    <row r="10" spans="1:8" ht="16.5" x14ac:dyDescent="0.3">
      <c r="A10" s="11"/>
      <c r="B10" s="18"/>
      <c r="C10" s="18"/>
      <c r="D10" s="18"/>
      <c r="E10" s="18"/>
      <c r="F10" s="18"/>
      <c r="G10" s="19" t="s">
        <v>4</v>
      </c>
      <c r="H10" s="20" t="s">
        <v>5</v>
      </c>
    </row>
    <row r="11" spans="1:8" ht="16.5" x14ac:dyDescent="0.3">
      <c r="A11" s="11"/>
      <c r="B11" s="21"/>
      <c r="C11" s="21"/>
      <c r="D11" s="21"/>
      <c r="E11" s="21"/>
      <c r="F11" s="21"/>
      <c r="G11" s="14"/>
      <c r="H11" s="22"/>
    </row>
    <row r="12" spans="1:8" ht="16.5" x14ac:dyDescent="0.3">
      <c r="A12" s="11"/>
      <c r="B12" s="21"/>
      <c r="C12" s="21"/>
      <c r="D12" s="21"/>
      <c r="E12" s="21"/>
      <c r="F12" s="21"/>
      <c r="G12" s="14"/>
      <c r="H12" s="22"/>
    </row>
    <row r="13" spans="1:8" ht="16.5" x14ac:dyDescent="0.3">
      <c r="A13" s="14"/>
      <c r="B13" s="14"/>
      <c r="C13" s="12"/>
      <c r="D13" s="14"/>
      <c r="E13" s="14"/>
      <c r="F13" s="14"/>
      <c r="G13" s="14"/>
      <c r="H13" s="13"/>
    </row>
    <row r="14" spans="1:8" ht="17.25" thickBot="1" x14ac:dyDescent="0.35">
      <c r="A14" s="14" t="s">
        <v>6</v>
      </c>
      <c r="B14" s="14"/>
      <c r="C14" s="12"/>
      <c r="D14" s="12"/>
      <c r="E14" s="12"/>
      <c r="F14" s="12"/>
      <c r="G14" s="12"/>
      <c r="H14" s="13"/>
    </row>
    <row r="15" spans="1:8" ht="16.5" x14ac:dyDescent="0.3">
      <c r="A15" s="23" t="s">
        <v>7</v>
      </c>
      <c r="B15" s="24"/>
      <c r="C15" s="25"/>
      <c r="D15" s="26" t="s">
        <v>8</v>
      </c>
      <c r="E15" s="27" t="s">
        <v>9</v>
      </c>
      <c r="F15" s="26" t="s">
        <v>37</v>
      </c>
      <c r="G15" s="28" t="s">
        <v>11</v>
      </c>
      <c r="H15" s="29"/>
    </row>
    <row r="16" spans="1:8" ht="16.5" x14ac:dyDescent="0.3">
      <c r="A16" s="30" t="s">
        <v>12</v>
      </c>
      <c r="B16" s="31"/>
      <c r="C16" s="32"/>
      <c r="D16" s="33" t="s">
        <v>13</v>
      </c>
      <c r="E16" s="34">
        <f>+[1]recursos!E7</f>
        <v>178363</v>
      </c>
      <c r="F16" s="168">
        <v>1.0999999999999999E-2</v>
      </c>
      <c r="G16" s="36">
        <f>E16*F16</f>
        <v>1961.9929999999999</v>
      </c>
      <c r="H16" s="37"/>
    </row>
    <row r="17" spans="1:8" ht="16.5" x14ac:dyDescent="0.3">
      <c r="A17" s="38"/>
      <c r="B17" s="39"/>
      <c r="C17" s="40"/>
      <c r="D17" s="33"/>
      <c r="E17" s="34"/>
      <c r="F17" s="41"/>
      <c r="G17" s="36"/>
      <c r="H17" s="37"/>
    </row>
    <row r="18" spans="1:8" ht="16.5" x14ac:dyDescent="0.3">
      <c r="A18" s="38"/>
      <c r="B18" s="39"/>
      <c r="C18" s="40"/>
      <c r="D18" s="42"/>
      <c r="E18" s="42"/>
      <c r="F18" s="41"/>
      <c r="G18" s="43"/>
      <c r="H18" s="37"/>
    </row>
    <row r="19" spans="1:8" ht="16.5" x14ac:dyDescent="0.3">
      <c r="A19" s="38"/>
      <c r="B19" s="39"/>
      <c r="C19" s="40"/>
      <c r="D19" s="42"/>
      <c r="E19" s="42"/>
      <c r="F19" s="41"/>
      <c r="G19" s="43"/>
      <c r="H19" s="37"/>
    </row>
    <row r="20" spans="1:8" ht="16.5" x14ac:dyDescent="0.3">
      <c r="A20" s="38"/>
      <c r="B20" s="39"/>
      <c r="C20" s="40"/>
      <c r="D20" s="42"/>
      <c r="E20" s="42"/>
      <c r="F20" s="41"/>
      <c r="G20" s="43"/>
      <c r="H20" s="37"/>
    </row>
    <row r="21" spans="1:8" ht="16.5" x14ac:dyDescent="0.3">
      <c r="A21" s="44" t="s">
        <v>14</v>
      </c>
      <c r="B21" s="45"/>
      <c r="C21" s="46"/>
      <c r="D21" s="42"/>
      <c r="E21" s="42"/>
      <c r="F21" s="47">
        <v>0</v>
      </c>
      <c r="G21" s="43">
        <f>F21*H48</f>
        <v>0</v>
      </c>
      <c r="H21" s="37"/>
    </row>
    <row r="22" spans="1:8" ht="17.25" thickBot="1" x14ac:dyDescent="0.35">
      <c r="A22" s="48"/>
      <c r="B22" s="49"/>
      <c r="C22" s="50"/>
      <c r="D22" s="51"/>
      <c r="E22" s="51"/>
      <c r="F22" s="52"/>
      <c r="G22" s="53"/>
      <c r="H22" s="54"/>
    </row>
    <row r="23" spans="1:8" ht="17.25" thickBot="1" x14ac:dyDescent="0.35">
      <c r="A23" s="12"/>
      <c r="B23" s="12"/>
      <c r="C23" s="12"/>
      <c r="D23" s="12"/>
      <c r="E23" s="12"/>
      <c r="F23" s="12"/>
      <c r="G23" s="55" t="s">
        <v>15</v>
      </c>
      <c r="H23" s="56">
        <f>SUM(G16:G22)</f>
        <v>1961.9929999999999</v>
      </c>
    </row>
    <row r="24" spans="1:8" ht="17.25" thickBot="1" x14ac:dyDescent="0.35">
      <c r="A24" s="14" t="s">
        <v>16</v>
      </c>
      <c r="B24" s="14"/>
      <c r="C24" s="12"/>
      <c r="D24" s="12"/>
      <c r="E24" s="12"/>
      <c r="F24" s="12"/>
      <c r="G24" s="12"/>
      <c r="H24" s="13"/>
    </row>
    <row r="25" spans="1:8" ht="16.5" x14ac:dyDescent="0.3">
      <c r="A25" s="57" t="s">
        <v>7</v>
      </c>
      <c r="B25" s="58"/>
      <c r="C25" s="59"/>
      <c r="D25" s="26" t="s">
        <v>8</v>
      </c>
      <c r="E25" s="26" t="s">
        <v>17</v>
      </c>
      <c r="F25" s="26" t="s">
        <v>10</v>
      </c>
      <c r="G25" s="60" t="s">
        <v>11</v>
      </c>
      <c r="H25" s="29"/>
    </row>
    <row r="26" spans="1:8" ht="16.5" x14ac:dyDescent="0.3">
      <c r="A26" s="61" t="str">
        <f>[1]recursos!B48</f>
        <v>TABLA PEGACHENTO 2X20X300</v>
      </c>
      <c r="B26" s="62"/>
      <c r="C26" s="63"/>
      <c r="D26" s="64" t="s">
        <v>18</v>
      </c>
      <c r="E26" s="65">
        <f>[1]recursos!E48</f>
        <v>26418</v>
      </c>
      <c r="F26" s="66">
        <v>0.04</v>
      </c>
      <c r="G26" s="67">
        <f>E26*F26</f>
        <v>1056.72</v>
      </c>
      <c r="H26" s="37"/>
    </row>
    <row r="27" spans="1:8" ht="16.5" x14ac:dyDescent="0.3">
      <c r="A27" s="61" t="str">
        <f>[1]recursos!B49</f>
        <v>VARA COMUN 4M</v>
      </c>
      <c r="B27" s="62"/>
      <c r="C27" s="63"/>
      <c r="D27" s="64" t="s">
        <v>18</v>
      </c>
      <c r="E27" s="65">
        <f>+[1]recursos!E49</f>
        <v>24097.5</v>
      </c>
      <c r="F27" s="68">
        <v>0.03</v>
      </c>
      <c r="G27" s="67">
        <f>E27*F27</f>
        <v>722.92499999999995</v>
      </c>
      <c r="H27" s="37"/>
    </row>
    <row r="28" spans="1:8" ht="16.5" x14ac:dyDescent="0.3">
      <c r="A28" s="61" t="str">
        <f>[1]recursos!B52</f>
        <v>PUNTILLA 3 1/2 500 GR</v>
      </c>
      <c r="B28" s="62"/>
      <c r="C28" s="63"/>
      <c r="D28" s="69" t="s">
        <v>19</v>
      </c>
      <c r="E28" s="65">
        <f>+[1]recursos!E52</f>
        <v>7444.13</v>
      </c>
      <c r="F28" s="68">
        <v>2.5000000000000001E-2</v>
      </c>
      <c r="G28" s="67">
        <f>E28*F28</f>
        <v>186.10325</v>
      </c>
      <c r="H28" s="37"/>
    </row>
    <row r="29" spans="1:8" ht="16.5" x14ac:dyDescent="0.3">
      <c r="A29" s="61"/>
      <c r="B29" s="62"/>
      <c r="C29" s="63"/>
      <c r="D29" s="69"/>
      <c r="E29" s="70"/>
      <c r="F29" s="70"/>
      <c r="G29" s="67"/>
      <c r="H29" s="37"/>
    </row>
    <row r="30" spans="1:8" ht="16.5" x14ac:dyDescent="0.3">
      <c r="A30" s="61"/>
      <c r="B30" s="62"/>
      <c r="C30" s="63"/>
      <c r="D30" s="71"/>
      <c r="E30" s="72"/>
      <c r="F30" s="73"/>
      <c r="G30" s="74"/>
      <c r="H30" s="37"/>
    </row>
    <row r="31" spans="1:8" ht="16.5" x14ac:dyDescent="0.3">
      <c r="A31" s="61" t="s">
        <v>20</v>
      </c>
      <c r="B31" s="62"/>
      <c r="C31" s="63"/>
      <c r="D31" s="42"/>
      <c r="E31" s="42"/>
      <c r="F31" s="47">
        <v>0.05</v>
      </c>
      <c r="G31" s="75">
        <f>SUM(G26:G30)*F31</f>
        <v>98.287412500000016</v>
      </c>
      <c r="H31" s="37"/>
    </row>
    <row r="32" spans="1:8" ht="17.25" thickBot="1" x14ac:dyDescent="0.35">
      <c r="A32" s="76"/>
      <c r="B32" s="77"/>
      <c r="C32" s="78"/>
      <c r="D32" s="51"/>
      <c r="E32" s="51"/>
      <c r="F32" s="52"/>
      <c r="G32" s="79"/>
      <c r="H32" s="54"/>
    </row>
    <row r="33" spans="1:8" ht="17.25" thickBot="1" x14ac:dyDescent="0.35">
      <c r="A33" s="12"/>
      <c r="B33" s="12"/>
      <c r="C33" s="12"/>
      <c r="D33" s="12"/>
      <c r="E33" s="12"/>
      <c r="F33" s="12"/>
      <c r="G33" s="55" t="s">
        <v>15</v>
      </c>
      <c r="H33" s="56">
        <f>SUM(G26:G32)</f>
        <v>2064.0356624999999</v>
      </c>
    </row>
    <row r="34" spans="1:8" ht="17.25" thickBot="1" x14ac:dyDescent="0.35">
      <c r="A34" s="14" t="s">
        <v>21</v>
      </c>
      <c r="B34" s="14"/>
      <c r="C34" s="12"/>
      <c r="D34" s="12"/>
      <c r="E34" s="12"/>
      <c r="F34" s="12"/>
      <c r="G34" s="12"/>
      <c r="H34" s="13"/>
    </row>
    <row r="35" spans="1:8" ht="16.5" x14ac:dyDescent="0.3">
      <c r="A35" s="23" t="s">
        <v>22</v>
      </c>
      <c r="B35" s="25"/>
      <c r="C35" s="26" t="s">
        <v>23</v>
      </c>
      <c r="D35" s="26" t="s">
        <v>24</v>
      </c>
      <c r="E35" s="26" t="s">
        <v>25</v>
      </c>
      <c r="F35" s="26" t="s">
        <v>26</v>
      </c>
      <c r="G35" s="28" t="s">
        <v>11</v>
      </c>
      <c r="H35" s="29"/>
    </row>
    <row r="36" spans="1:8" ht="16.5" x14ac:dyDescent="0.3">
      <c r="A36" s="61"/>
      <c r="B36" s="63"/>
      <c r="C36" s="80"/>
      <c r="D36" s="81"/>
      <c r="E36" s="81"/>
      <c r="F36" s="82"/>
      <c r="G36" s="65"/>
      <c r="H36" s="37"/>
    </row>
    <row r="37" spans="1:8" ht="16.5" x14ac:dyDescent="0.3">
      <c r="A37" s="61"/>
      <c r="B37" s="63"/>
      <c r="C37" s="80"/>
      <c r="D37" s="81"/>
      <c r="E37" s="81"/>
      <c r="F37" s="82"/>
      <c r="G37" s="65"/>
      <c r="H37" s="37"/>
    </row>
    <row r="38" spans="1:8" ht="16.5" x14ac:dyDescent="0.3">
      <c r="A38" s="61"/>
      <c r="B38" s="63"/>
      <c r="C38" s="80"/>
      <c r="D38" s="81"/>
      <c r="E38" s="81"/>
      <c r="F38" s="65"/>
      <c r="G38" s="65"/>
      <c r="H38" s="37"/>
    </row>
    <row r="39" spans="1:8" ht="16.5" x14ac:dyDescent="0.3">
      <c r="A39" s="61"/>
      <c r="B39" s="63"/>
      <c r="C39" s="83"/>
      <c r="D39" s="64"/>
      <c r="E39" s="84"/>
      <c r="F39" s="41"/>
      <c r="G39" s="41"/>
      <c r="H39" s="37"/>
    </row>
    <row r="40" spans="1:8" ht="17.25" thickBot="1" x14ac:dyDescent="0.35">
      <c r="A40" s="48"/>
      <c r="B40" s="50"/>
      <c r="C40" s="50"/>
      <c r="D40" s="50"/>
      <c r="E40" s="50"/>
      <c r="F40" s="50"/>
      <c r="G40" s="85"/>
      <c r="H40" s="37"/>
    </row>
    <row r="41" spans="1:8" ht="17.25" thickBot="1" x14ac:dyDescent="0.35">
      <c r="A41" s="12"/>
      <c r="B41" s="12"/>
      <c r="C41" s="12"/>
      <c r="D41" s="12"/>
      <c r="E41" s="12"/>
      <c r="F41" s="12"/>
      <c r="G41" s="55" t="s">
        <v>15</v>
      </c>
      <c r="H41" s="56">
        <f>SUM(G36:G40)</f>
        <v>0</v>
      </c>
    </row>
    <row r="42" spans="1:8" ht="17.25" thickBot="1" x14ac:dyDescent="0.35">
      <c r="A42" s="14" t="s">
        <v>27</v>
      </c>
      <c r="B42" s="14"/>
      <c r="C42" s="12"/>
      <c r="D42" s="12"/>
      <c r="E42" s="12"/>
      <c r="F42" s="12"/>
      <c r="G42" s="12"/>
      <c r="H42" s="13"/>
    </row>
    <row r="43" spans="1:8" ht="16.5" x14ac:dyDescent="0.3">
      <c r="A43" s="86" t="s">
        <v>28</v>
      </c>
      <c r="B43" s="26"/>
      <c r="C43" s="26" t="s">
        <v>29</v>
      </c>
      <c r="D43" s="26" t="s">
        <v>30</v>
      </c>
      <c r="E43" s="27" t="s">
        <v>29</v>
      </c>
      <c r="F43" s="87" t="s">
        <v>10</v>
      </c>
      <c r="G43" s="60" t="s">
        <v>11</v>
      </c>
      <c r="H43" s="29"/>
    </row>
    <row r="44" spans="1:8" ht="16.5" x14ac:dyDescent="0.3">
      <c r="A44" s="61" t="str">
        <f>'[1]MANO DE OBRA'!C35</f>
        <v>CUADRILLA DE TOPOGRAFIA 1X2</v>
      </c>
      <c r="B44" s="63"/>
      <c r="C44" s="88">
        <f>'[1]MANO DE OBRA'!L35</f>
        <v>32761</v>
      </c>
      <c r="D44" s="89">
        <v>0.89229999999999998</v>
      </c>
      <c r="E44" s="65">
        <f>(100%+D44)*C44</f>
        <v>61993.640300000006</v>
      </c>
      <c r="F44" s="35">
        <v>0.04</v>
      </c>
      <c r="G44" s="90">
        <f>E44*F44</f>
        <v>2479.7456120000002</v>
      </c>
      <c r="H44" s="37"/>
    </row>
    <row r="45" spans="1:8" ht="16.5" x14ac:dyDescent="0.3">
      <c r="A45" s="61" t="str">
        <f>'[1]MANO DE OBRA'!C42</f>
        <v xml:space="preserve">Cadenero </v>
      </c>
      <c r="B45" s="63"/>
      <c r="C45" s="88">
        <f>'[1]MANO DE OBRA'!J42</f>
        <v>15710</v>
      </c>
      <c r="D45" s="89">
        <v>0.89229999999999998</v>
      </c>
      <c r="E45" s="65">
        <f>(100%+D45)*C45</f>
        <v>29728.033000000003</v>
      </c>
      <c r="F45" s="35">
        <v>0.02</v>
      </c>
      <c r="G45" s="90">
        <f>E45*F45</f>
        <v>594.5606600000001</v>
      </c>
      <c r="H45" s="37"/>
    </row>
    <row r="46" spans="1:8" ht="16.5" x14ac:dyDescent="0.3">
      <c r="A46" s="61"/>
      <c r="B46" s="63"/>
      <c r="C46" s="105"/>
      <c r="D46" s="89"/>
      <c r="E46" s="65"/>
      <c r="F46" s="66"/>
      <c r="G46" s="90"/>
      <c r="H46" s="37"/>
    </row>
    <row r="47" spans="1:8" ht="17.25" thickBot="1" x14ac:dyDescent="0.35">
      <c r="A47" s="76"/>
      <c r="B47" s="78"/>
      <c r="C47" s="78"/>
      <c r="D47" s="78"/>
      <c r="E47" s="78"/>
      <c r="F47" s="78"/>
      <c r="G47" s="77"/>
      <c r="H47" s="54"/>
    </row>
    <row r="48" spans="1:8" ht="17.25" thickBot="1" x14ac:dyDescent="0.35">
      <c r="A48" s="12"/>
      <c r="B48" s="12"/>
      <c r="C48" s="12"/>
      <c r="D48" s="12"/>
      <c r="E48" s="12"/>
      <c r="F48" s="12"/>
      <c r="G48" s="55" t="s">
        <v>15</v>
      </c>
      <c r="H48" s="56">
        <f>SUM(G44:G47)</f>
        <v>3074.3062720000003</v>
      </c>
    </row>
    <row r="49" spans="1:8" ht="17.25" thickBot="1" x14ac:dyDescent="0.35">
      <c r="A49" s="12"/>
      <c r="B49" s="12"/>
      <c r="C49" s="12"/>
      <c r="D49" s="12"/>
      <c r="E49" s="12"/>
      <c r="F49" s="12"/>
      <c r="G49" s="91"/>
      <c r="H49" s="13"/>
    </row>
    <row r="50" spans="1:8" ht="17.25" thickBot="1" x14ac:dyDescent="0.35">
      <c r="A50" s="12"/>
      <c r="B50" s="12"/>
      <c r="C50" s="12"/>
      <c r="D50" s="12"/>
      <c r="E50" s="92" t="s">
        <v>31</v>
      </c>
      <c r="F50" s="93"/>
      <c r="G50" s="93"/>
      <c r="H50" s="94">
        <f>ROUND((H23+H33+H41+H48),0)</f>
        <v>7100</v>
      </c>
    </row>
    <row r="51" spans="1:8" ht="16.5" x14ac:dyDescent="0.3">
      <c r="A51" s="12"/>
      <c r="B51" s="12"/>
      <c r="C51" s="12"/>
      <c r="D51" s="12"/>
      <c r="E51" s="92"/>
      <c r="F51" s="93"/>
      <c r="G51" s="93"/>
      <c r="H51" s="95"/>
    </row>
    <row r="52" spans="1:8" ht="16.5" x14ac:dyDescent="0.3">
      <c r="A52" s="15"/>
      <c r="B52" s="12"/>
      <c r="C52" s="12"/>
      <c r="D52" s="12"/>
      <c r="E52" s="92"/>
      <c r="F52" s="93"/>
      <c r="G52" s="93"/>
      <c r="H52" s="95"/>
    </row>
    <row r="53" spans="1:8" ht="16.5" x14ac:dyDescent="0.3">
      <c r="A53" s="15"/>
      <c r="B53" s="12"/>
      <c r="C53" s="12"/>
      <c r="D53" s="12"/>
      <c r="E53" s="92"/>
      <c r="F53" s="93"/>
      <c r="G53" s="93"/>
      <c r="H53" s="95"/>
    </row>
    <row r="54" spans="1:8" ht="17.25" thickBot="1" x14ac:dyDescent="0.35">
      <c r="A54" s="15"/>
      <c r="B54" s="12"/>
      <c r="C54" s="12"/>
      <c r="D54" s="12"/>
      <c r="E54" s="92"/>
      <c r="F54" s="93"/>
      <c r="G54" s="93"/>
      <c r="H54" s="95"/>
    </row>
    <row r="55" spans="1:8" ht="17.25" customHeight="1" x14ac:dyDescent="0.2">
      <c r="A55" s="5" t="s">
        <v>1</v>
      </c>
      <c r="B55" s="6"/>
      <c r="C55" s="6"/>
      <c r="D55" s="6"/>
      <c r="E55" s="6"/>
      <c r="F55" s="6"/>
      <c r="G55" s="6"/>
      <c r="H55" s="7"/>
    </row>
    <row r="56" spans="1:8" ht="14.25" customHeight="1" thickBot="1" x14ac:dyDescent="0.25">
      <c r="A56" s="8"/>
      <c r="B56" s="9"/>
      <c r="C56" s="9"/>
      <c r="D56" s="9"/>
      <c r="E56" s="9"/>
      <c r="F56" s="9"/>
      <c r="G56" s="9"/>
      <c r="H56" s="10"/>
    </row>
    <row r="57" spans="1:8" ht="15" customHeight="1" x14ac:dyDescent="0.3">
      <c r="A57" s="15"/>
      <c r="B57" s="12"/>
      <c r="C57" s="12"/>
      <c r="D57" s="12"/>
      <c r="E57" s="92"/>
      <c r="F57" s="93"/>
      <c r="G57" s="93"/>
      <c r="H57" s="95"/>
    </row>
    <row r="58" spans="1:8" ht="17.25" customHeight="1" x14ac:dyDescent="0.3">
      <c r="A58" s="11"/>
      <c r="B58" s="14"/>
      <c r="C58" s="12"/>
      <c r="D58" s="15"/>
      <c r="E58" s="14"/>
      <c r="F58" s="15"/>
      <c r="G58" s="14"/>
      <c r="H58" s="13"/>
    </row>
    <row r="59" spans="1:8" ht="17.25" customHeight="1" x14ac:dyDescent="0.2">
      <c r="A59" s="16" t="s">
        <v>2</v>
      </c>
      <c r="B59" s="107" t="str">
        <f>'[1]PRESUPUESTO OFICIAL (Entidad)'!G118</f>
        <v>Demoliciones en concreto reforzado</v>
      </c>
      <c r="C59" s="107"/>
      <c r="D59" s="107"/>
      <c r="E59" s="107"/>
      <c r="F59" s="107"/>
      <c r="G59" s="19" t="s">
        <v>3</v>
      </c>
      <c r="H59" s="20" t="s">
        <v>212</v>
      </c>
    </row>
    <row r="60" spans="1:8" ht="15.75" customHeight="1" x14ac:dyDescent="0.3">
      <c r="A60" s="11"/>
      <c r="B60" s="107"/>
      <c r="C60" s="107"/>
      <c r="D60" s="107"/>
      <c r="E60" s="107"/>
      <c r="F60" s="107"/>
      <c r="G60" s="19" t="s">
        <v>4</v>
      </c>
      <c r="H60" s="20" t="s">
        <v>33</v>
      </c>
    </row>
    <row r="61" spans="1:8" ht="16.5" customHeight="1" x14ac:dyDescent="0.3">
      <c r="A61" s="11"/>
      <c r="B61" s="21"/>
      <c r="C61" s="21"/>
      <c r="D61" s="21"/>
      <c r="E61" s="21"/>
      <c r="F61" s="21"/>
      <c r="G61" s="14"/>
      <c r="H61" s="22"/>
    </row>
    <row r="62" spans="1:8" ht="17.25" thickBot="1" x14ac:dyDescent="0.35">
      <c r="A62" s="14" t="s">
        <v>6</v>
      </c>
      <c r="B62" s="14"/>
      <c r="C62" s="12"/>
      <c r="D62" s="12"/>
      <c r="E62" s="12"/>
      <c r="F62" s="12"/>
      <c r="G62" s="12"/>
      <c r="H62" s="13"/>
    </row>
    <row r="63" spans="1:8" ht="16.5" x14ac:dyDescent="0.3">
      <c r="A63" s="23" t="s">
        <v>7</v>
      </c>
      <c r="B63" s="24"/>
      <c r="C63" s="25"/>
      <c r="D63" s="26" t="s">
        <v>36</v>
      </c>
      <c r="E63" s="27" t="s">
        <v>9</v>
      </c>
      <c r="F63" s="26" t="s">
        <v>37</v>
      </c>
      <c r="G63" s="28" t="s">
        <v>11</v>
      </c>
      <c r="H63" s="29"/>
    </row>
    <row r="64" spans="1:8" ht="16.5" x14ac:dyDescent="0.3">
      <c r="A64" s="30" t="str">
        <f>+[1]recursos!B30</f>
        <v>COMPRESOR DE AIRE 2 MARTILLOS</v>
      </c>
      <c r="B64" s="31"/>
      <c r="C64" s="32"/>
      <c r="D64" s="33" t="s">
        <v>41</v>
      </c>
      <c r="E64" s="34">
        <f>+[1]recursos!E30</f>
        <v>125212</v>
      </c>
      <c r="F64" s="41">
        <v>0.8</v>
      </c>
      <c r="G64" s="36">
        <f>E64/F64</f>
        <v>156515</v>
      </c>
      <c r="H64" s="37"/>
    </row>
    <row r="65" spans="1:8" ht="16.5" x14ac:dyDescent="0.3">
      <c r="A65" s="38" t="str">
        <f>[1]recursos!B38</f>
        <v>EQUIPO DE OXICORTE (ACETILENO)</v>
      </c>
      <c r="B65" s="39"/>
      <c r="C65" s="40"/>
      <c r="D65" s="69" t="s">
        <v>34</v>
      </c>
      <c r="E65" s="34">
        <f>+[1]recursos!E38/8</f>
        <v>17250</v>
      </c>
      <c r="F65" s="41">
        <v>0.5</v>
      </c>
      <c r="G65" s="36">
        <f>E65*F65</f>
        <v>8625</v>
      </c>
      <c r="H65" s="37"/>
    </row>
    <row r="66" spans="1:8" ht="16.5" x14ac:dyDescent="0.3">
      <c r="A66" s="38"/>
      <c r="B66" s="39"/>
      <c r="C66" s="40"/>
      <c r="D66" s="69"/>
      <c r="E66" s="42"/>
      <c r="F66" s="41"/>
      <c r="G66" s="43"/>
      <c r="H66" s="37"/>
    </row>
    <row r="67" spans="1:8" ht="16.5" x14ac:dyDescent="0.3">
      <c r="A67" s="38"/>
      <c r="B67" s="39"/>
      <c r="C67" s="40"/>
      <c r="D67" s="69"/>
      <c r="E67" s="42"/>
      <c r="F67" s="41"/>
      <c r="G67" s="43"/>
      <c r="H67" s="37"/>
    </row>
    <row r="68" spans="1:8" ht="16.5" x14ac:dyDescent="0.3">
      <c r="A68" s="38"/>
      <c r="B68" s="39"/>
      <c r="C68" s="40"/>
      <c r="D68" s="69"/>
      <c r="E68" s="42"/>
      <c r="F68" s="41"/>
      <c r="G68" s="43"/>
      <c r="H68" s="37"/>
    </row>
    <row r="69" spans="1:8" ht="16.5" x14ac:dyDescent="0.3">
      <c r="A69" s="44" t="s">
        <v>14</v>
      </c>
      <c r="B69" s="45"/>
      <c r="C69" s="46"/>
      <c r="D69" s="69"/>
      <c r="E69" s="42"/>
      <c r="F69" s="47">
        <v>0.1</v>
      </c>
      <c r="G69" s="43">
        <f>F69*H94</f>
        <v>8081.0671500000017</v>
      </c>
      <c r="H69" s="37"/>
    </row>
    <row r="70" spans="1:8" ht="17.25" thickBot="1" x14ac:dyDescent="0.35">
      <c r="A70" s="48"/>
      <c r="B70" s="49"/>
      <c r="C70" s="50"/>
      <c r="D70" s="130"/>
      <c r="E70" s="51"/>
      <c r="F70" s="52"/>
      <c r="G70" s="53"/>
      <c r="H70" s="54"/>
    </row>
    <row r="71" spans="1:8" ht="17.25" thickBot="1" x14ac:dyDescent="0.35">
      <c r="A71" s="12"/>
      <c r="B71" s="12"/>
      <c r="C71" s="12"/>
      <c r="D71" s="12"/>
      <c r="E71" s="12"/>
      <c r="F71" s="12"/>
      <c r="G71" s="55" t="s">
        <v>15</v>
      </c>
      <c r="H71" s="56">
        <f>SUM(G64:G70)</f>
        <v>173221.06714999999</v>
      </c>
    </row>
    <row r="72" spans="1:8" ht="17.25" thickBot="1" x14ac:dyDescent="0.35">
      <c r="A72" s="14" t="s">
        <v>16</v>
      </c>
      <c r="B72" s="14"/>
      <c r="C72" s="12"/>
      <c r="D72" s="12"/>
      <c r="E72" s="12"/>
      <c r="F72" s="12"/>
      <c r="G72" s="12"/>
      <c r="H72" s="13"/>
    </row>
    <row r="73" spans="1:8" ht="16.5" x14ac:dyDescent="0.3">
      <c r="A73" s="57" t="s">
        <v>7</v>
      </c>
      <c r="B73" s="58"/>
      <c r="C73" s="59"/>
      <c r="D73" s="26" t="s">
        <v>8</v>
      </c>
      <c r="E73" s="26" t="s">
        <v>17</v>
      </c>
      <c r="F73" s="26" t="s">
        <v>10</v>
      </c>
      <c r="G73" s="60" t="s">
        <v>11</v>
      </c>
      <c r="H73" s="29"/>
    </row>
    <row r="74" spans="1:8" ht="16.5" x14ac:dyDescent="0.3">
      <c r="A74" s="61"/>
      <c r="B74" s="62"/>
      <c r="C74" s="63"/>
      <c r="D74" s="64"/>
      <c r="E74" s="65"/>
      <c r="F74" s="66"/>
      <c r="G74" s="67">
        <f>E74*F74</f>
        <v>0</v>
      </c>
      <c r="H74" s="37"/>
    </row>
    <row r="75" spans="1:8" ht="16.5" x14ac:dyDescent="0.3">
      <c r="A75" s="61"/>
      <c r="B75" s="62"/>
      <c r="C75" s="63"/>
      <c r="D75" s="64"/>
      <c r="E75" s="65"/>
      <c r="F75" s="66"/>
      <c r="G75" s="67"/>
      <c r="H75" s="37"/>
    </row>
    <row r="76" spans="1:8" ht="16.5" x14ac:dyDescent="0.3">
      <c r="A76" s="61"/>
      <c r="B76" s="62"/>
      <c r="C76" s="63"/>
      <c r="D76" s="64"/>
      <c r="E76" s="65"/>
      <c r="F76" s="66"/>
      <c r="G76" s="67"/>
      <c r="H76" s="37"/>
    </row>
    <row r="77" spans="1:8" ht="16.5" x14ac:dyDescent="0.3">
      <c r="A77" s="61" t="s">
        <v>20</v>
      </c>
      <c r="B77" s="62"/>
      <c r="C77" s="63"/>
      <c r="D77" s="42"/>
      <c r="E77" s="42"/>
      <c r="F77" s="47">
        <v>0.05</v>
      </c>
      <c r="G77" s="75">
        <f>+F77*G74</f>
        <v>0</v>
      </c>
      <c r="H77" s="37"/>
    </row>
    <row r="78" spans="1:8" ht="17.25" thickBot="1" x14ac:dyDescent="0.35">
      <c r="A78" s="76"/>
      <c r="B78" s="77"/>
      <c r="C78" s="78"/>
      <c r="D78" s="51"/>
      <c r="E78" s="51"/>
      <c r="F78" s="52"/>
      <c r="G78" s="79"/>
      <c r="H78" s="54"/>
    </row>
    <row r="79" spans="1:8" ht="17.25" thickBot="1" x14ac:dyDescent="0.35">
      <c r="A79" s="12"/>
      <c r="B79" s="12"/>
      <c r="C79" s="12"/>
      <c r="D79" s="12"/>
      <c r="E79" s="12"/>
      <c r="F79" s="12"/>
      <c r="G79" s="55" t="s">
        <v>15</v>
      </c>
      <c r="H79" s="56">
        <f>SUM(G74:G78)</f>
        <v>0</v>
      </c>
    </row>
    <row r="80" spans="1:8" ht="17.25" thickBot="1" x14ac:dyDescent="0.35">
      <c r="A80" s="14" t="s">
        <v>21</v>
      </c>
      <c r="B80" s="14"/>
      <c r="C80" s="12"/>
      <c r="D80" s="12"/>
      <c r="E80" s="12"/>
      <c r="F80" s="12"/>
      <c r="G80" s="12"/>
      <c r="H80" s="13"/>
    </row>
    <row r="81" spans="1:8" ht="16.5" x14ac:dyDescent="0.3">
      <c r="A81" s="23" t="s">
        <v>22</v>
      </c>
      <c r="B81" s="25"/>
      <c r="C81" s="26" t="s">
        <v>23</v>
      </c>
      <c r="D81" s="26" t="s">
        <v>24</v>
      </c>
      <c r="E81" s="26" t="s">
        <v>25</v>
      </c>
      <c r="F81" s="26" t="s">
        <v>26</v>
      </c>
      <c r="G81" s="28" t="s">
        <v>11</v>
      </c>
      <c r="H81" s="29"/>
    </row>
    <row r="82" spans="1:8" ht="16.5" x14ac:dyDescent="0.3">
      <c r="A82" s="61"/>
      <c r="B82" s="63"/>
      <c r="C82" s="169"/>
      <c r="D82" s="169"/>
      <c r="E82" s="80"/>
      <c r="F82" s="82"/>
      <c r="G82" s="65">
        <f>+E82*F82</f>
        <v>0</v>
      </c>
      <c r="H82" s="37"/>
    </row>
    <row r="83" spans="1:8" ht="16.5" x14ac:dyDescent="0.3">
      <c r="A83" s="61"/>
      <c r="B83" s="63"/>
      <c r="C83" s="80"/>
      <c r="D83" s="81"/>
      <c r="E83" s="81"/>
      <c r="F83" s="82"/>
      <c r="G83" s="65"/>
      <c r="H83" s="37"/>
    </row>
    <row r="84" spans="1:8" ht="16.5" x14ac:dyDescent="0.3">
      <c r="A84" s="61"/>
      <c r="B84" s="63"/>
      <c r="C84" s="80"/>
      <c r="D84" s="81"/>
      <c r="E84" s="81"/>
      <c r="F84" s="80"/>
      <c r="G84" s="41"/>
      <c r="H84" s="37"/>
    </row>
    <row r="85" spans="1:8" ht="16.5" x14ac:dyDescent="0.3">
      <c r="A85" s="61"/>
      <c r="B85" s="63"/>
      <c r="C85" s="83"/>
      <c r="D85" s="64"/>
      <c r="E85" s="84"/>
      <c r="F85" s="41"/>
      <c r="G85" s="41"/>
      <c r="H85" s="37"/>
    </row>
    <row r="86" spans="1:8" ht="17.25" thickBot="1" x14ac:dyDescent="0.35">
      <c r="A86" s="48"/>
      <c r="B86" s="50"/>
      <c r="C86" s="50"/>
      <c r="D86" s="50"/>
      <c r="E86" s="50"/>
      <c r="F86" s="50"/>
      <c r="G86" s="85"/>
      <c r="H86" s="37"/>
    </row>
    <row r="87" spans="1:8" ht="17.25" thickBot="1" x14ac:dyDescent="0.35">
      <c r="A87" s="12"/>
      <c r="B87" s="12"/>
      <c r="C87" s="12"/>
      <c r="D87" s="12"/>
      <c r="E87" s="12"/>
      <c r="F87" s="12"/>
      <c r="G87" s="55" t="s">
        <v>15</v>
      </c>
      <c r="H87" s="56">
        <f>SUM(G82:G86)</f>
        <v>0</v>
      </c>
    </row>
    <row r="88" spans="1:8" ht="17.25" thickBot="1" x14ac:dyDescent="0.35">
      <c r="A88" s="14" t="s">
        <v>27</v>
      </c>
      <c r="B88" s="14"/>
      <c r="C88" s="12"/>
      <c r="D88" s="12"/>
      <c r="E88" s="12"/>
      <c r="F88" s="12"/>
      <c r="G88" s="12"/>
      <c r="H88" s="13"/>
    </row>
    <row r="89" spans="1:8" ht="16.5" x14ac:dyDescent="0.3">
      <c r="A89" s="86" t="s">
        <v>28</v>
      </c>
      <c r="B89" s="26"/>
      <c r="C89" s="26" t="s">
        <v>53</v>
      </c>
      <c r="D89" s="26" t="s">
        <v>30</v>
      </c>
      <c r="E89" s="27" t="s">
        <v>39</v>
      </c>
      <c r="F89" s="87" t="s">
        <v>37</v>
      </c>
      <c r="G89" s="60" t="s">
        <v>11</v>
      </c>
      <c r="H89" s="29"/>
    </row>
    <row r="90" spans="1:8" ht="16.5" x14ac:dyDescent="0.3">
      <c r="A90" s="61" t="str">
        <f>'[1]MANO DE OBRA'!C19</f>
        <v>CUADRILLA DE CONSTRUCCIÓN 1X3</v>
      </c>
      <c r="B90" s="63"/>
      <c r="C90" s="88">
        <f>'[1]MANO DE OBRA'!I19</f>
        <v>213525</v>
      </c>
      <c r="D90" s="89">
        <v>0.89229999999999998</v>
      </c>
      <c r="E90" s="65">
        <f>(100%+D90)*C90</f>
        <v>404053.35750000004</v>
      </c>
      <c r="F90" s="35">
        <v>0.2</v>
      </c>
      <c r="G90" s="36">
        <f>E90*F90</f>
        <v>80810.671500000011</v>
      </c>
      <c r="H90" s="37"/>
    </row>
    <row r="91" spans="1:8" ht="16.5" x14ac:dyDescent="0.3">
      <c r="A91" s="61"/>
      <c r="B91" s="63"/>
      <c r="C91" s="114"/>
      <c r="D91" s="64"/>
      <c r="E91" s="114"/>
      <c r="F91" s="41"/>
      <c r="G91" s="75"/>
      <c r="H91" s="37"/>
    </row>
    <row r="92" spans="1:8" ht="16.5" x14ac:dyDescent="0.3">
      <c r="A92" s="61"/>
      <c r="B92" s="63"/>
      <c r="C92" s="114"/>
      <c r="D92" s="64"/>
      <c r="E92" s="114"/>
      <c r="F92" s="41"/>
      <c r="G92" s="75"/>
      <c r="H92" s="37"/>
    </row>
    <row r="93" spans="1:8" ht="17.25" thickBot="1" x14ac:dyDescent="0.35">
      <c r="A93" s="76"/>
      <c r="B93" s="78"/>
      <c r="C93" s="78"/>
      <c r="D93" s="78"/>
      <c r="E93" s="78"/>
      <c r="F93" s="78"/>
      <c r="G93" s="77"/>
      <c r="H93" s="54"/>
    </row>
    <row r="94" spans="1:8" ht="14.25" customHeight="1" thickBot="1" x14ac:dyDescent="0.35">
      <c r="A94" s="12"/>
      <c r="B94" s="12"/>
      <c r="C94" s="12"/>
      <c r="D94" s="12"/>
      <c r="E94" s="12"/>
      <c r="F94" s="12"/>
      <c r="G94" s="55" t="s">
        <v>15</v>
      </c>
      <c r="H94" s="56">
        <f>SUM(G90:G93)</f>
        <v>80810.671500000011</v>
      </c>
    </row>
    <row r="95" spans="1:8" ht="14.25" customHeight="1" thickBot="1" x14ac:dyDescent="0.35">
      <c r="A95" s="12"/>
      <c r="B95" s="12"/>
      <c r="C95" s="12"/>
      <c r="D95" s="12"/>
      <c r="E95" s="12"/>
      <c r="F95" s="12"/>
      <c r="G95" s="91"/>
      <c r="H95" s="13"/>
    </row>
    <row r="96" spans="1:8" s="3" customFormat="1" ht="15" customHeight="1" thickBot="1" x14ac:dyDescent="0.35">
      <c r="A96" s="12"/>
      <c r="B96" s="12"/>
      <c r="C96" s="12"/>
      <c r="D96" s="12"/>
      <c r="E96" s="92" t="s">
        <v>31</v>
      </c>
      <c r="F96" s="93"/>
      <c r="G96" s="93"/>
      <c r="H96" s="94">
        <f>ROUND((H71+H79+H87+H94),0)</f>
        <v>254032</v>
      </c>
    </row>
    <row r="97" spans="1:8" s="3" customFormat="1" ht="15" customHeight="1" x14ac:dyDescent="0.3">
      <c r="A97" s="12"/>
      <c r="B97" s="12"/>
      <c r="C97" s="12"/>
      <c r="D97" s="12"/>
      <c r="E97" s="92"/>
      <c r="F97" s="93"/>
      <c r="G97" s="93"/>
      <c r="H97" s="126"/>
    </row>
    <row r="98" spans="1:8" s="3" customFormat="1" ht="15" customHeight="1" x14ac:dyDescent="0.3">
      <c r="A98" s="12"/>
      <c r="B98" s="12"/>
      <c r="C98" s="12"/>
      <c r="D98" s="12"/>
      <c r="E98" s="92"/>
      <c r="F98" s="93"/>
      <c r="G98" s="93"/>
      <c r="H98" s="126"/>
    </row>
    <row r="99" spans="1:8" s="3" customFormat="1" ht="15" customHeight="1" x14ac:dyDescent="0.3">
      <c r="A99" s="12"/>
      <c r="B99" s="12"/>
      <c r="C99" s="12"/>
      <c r="D99" s="12"/>
      <c r="E99" s="92"/>
      <c r="F99" s="93"/>
      <c r="G99" s="93"/>
      <c r="H99" s="126"/>
    </row>
    <row r="100" spans="1:8" s="3" customFormat="1" ht="15" customHeight="1" x14ac:dyDescent="0.3">
      <c r="A100" s="12"/>
      <c r="B100" s="12"/>
      <c r="C100" s="12"/>
      <c r="D100" s="12"/>
      <c r="E100" s="92"/>
      <c r="F100" s="93"/>
      <c r="G100" s="93"/>
      <c r="H100" s="126"/>
    </row>
    <row r="101" spans="1:8" s="3" customFormat="1" ht="17.25" thickBot="1" x14ac:dyDescent="0.35">
      <c r="A101" s="15"/>
      <c r="B101" s="12"/>
      <c r="C101" s="12"/>
      <c r="D101" s="12"/>
      <c r="E101" s="92"/>
      <c r="F101" s="93"/>
      <c r="G101" s="93"/>
      <c r="H101" s="95"/>
    </row>
    <row r="102" spans="1:8" s="3" customFormat="1" ht="11.25" x14ac:dyDescent="0.2">
      <c r="A102" s="5" t="s">
        <v>1</v>
      </c>
      <c r="B102" s="6"/>
      <c r="C102" s="6"/>
      <c r="D102" s="6"/>
      <c r="E102" s="6"/>
      <c r="F102" s="6"/>
      <c r="G102" s="6"/>
      <c r="H102" s="7"/>
    </row>
    <row r="103" spans="1:8" s="3" customFormat="1" ht="16.5" customHeight="1" thickBot="1" x14ac:dyDescent="0.25">
      <c r="A103" s="8"/>
      <c r="B103" s="9"/>
      <c r="C103" s="9"/>
      <c r="D103" s="9"/>
      <c r="E103" s="9"/>
      <c r="F103" s="9"/>
      <c r="G103" s="9"/>
      <c r="H103" s="10"/>
    </row>
    <row r="104" spans="1:8" s="3" customFormat="1" ht="16.5" x14ac:dyDescent="0.3">
      <c r="A104" s="15"/>
      <c r="B104" s="12"/>
      <c r="C104" s="12"/>
      <c r="D104" s="12"/>
      <c r="E104" s="92"/>
      <c r="F104" s="93"/>
      <c r="G104" s="93"/>
      <c r="H104" s="95"/>
    </row>
    <row r="105" spans="1:8" s="3" customFormat="1" ht="16.5" x14ac:dyDescent="0.3">
      <c r="A105" s="11"/>
      <c r="B105" s="14"/>
      <c r="C105" s="12"/>
      <c r="D105" s="15"/>
      <c r="E105" s="14"/>
      <c r="F105" s="15"/>
      <c r="G105" s="14"/>
      <c r="H105" s="13"/>
    </row>
    <row r="106" spans="1:8" s="3" customFormat="1" ht="16.5" customHeight="1" x14ac:dyDescent="0.2">
      <c r="A106" s="16" t="s">
        <v>2</v>
      </c>
      <c r="B106" s="96" t="str">
        <f>'[1]PRESUPUESTO OFICIAL (Entidad)'!G119</f>
        <v>Demoliciones manual de muros en ladrillo, ceramica  y pañetes</v>
      </c>
      <c r="C106" s="97"/>
      <c r="D106" s="97"/>
      <c r="E106" s="97"/>
      <c r="F106" s="98"/>
      <c r="G106" s="111" t="s">
        <v>3</v>
      </c>
      <c r="H106" s="110" t="s">
        <v>213</v>
      </c>
    </row>
    <row r="107" spans="1:8" s="3" customFormat="1" ht="18" customHeight="1" x14ac:dyDescent="0.3">
      <c r="A107" s="11"/>
      <c r="B107" s="101"/>
      <c r="C107" s="102"/>
      <c r="D107" s="102"/>
      <c r="E107" s="102"/>
      <c r="F107" s="103"/>
      <c r="G107" s="111" t="s">
        <v>4</v>
      </c>
      <c r="H107" s="110" t="s">
        <v>5</v>
      </c>
    </row>
    <row r="108" spans="1:8" s="3" customFormat="1" ht="16.5" x14ac:dyDescent="0.3">
      <c r="A108" s="11"/>
      <c r="B108" s="112"/>
      <c r="C108" s="112"/>
      <c r="D108" s="112"/>
      <c r="E108" s="112"/>
      <c r="F108" s="112"/>
      <c r="G108" s="14"/>
      <c r="H108" s="22"/>
    </row>
    <row r="109" spans="1:8" s="3" customFormat="1" ht="16.5" x14ac:dyDescent="0.3">
      <c r="A109" s="11"/>
      <c r="B109" s="112"/>
      <c r="C109" s="112"/>
      <c r="D109" s="112"/>
      <c r="E109" s="112"/>
      <c r="F109" s="112"/>
      <c r="G109" s="14"/>
      <c r="H109" s="22"/>
    </row>
    <row r="110" spans="1:8" s="3" customFormat="1" ht="16.5" x14ac:dyDescent="0.3">
      <c r="A110" s="14"/>
      <c r="B110" s="14"/>
      <c r="C110" s="12"/>
      <c r="D110" s="14"/>
      <c r="E110" s="14"/>
      <c r="F110" s="14"/>
      <c r="G110" s="14"/>
      <c r="H110" s="13"/>
    </row>
    <row r="111" spans="1:8" s="3" customFormat="1" ht="17.25" thickBot="1" x14ac:dyDescent="0.35">
      <c r="A111" s="14" t="s">
        <v>6</v>
      </c>
      <c r="B111" s="14"/>
      <c r="C111" s="12"/>
      <c r="D111" s="12"/>
      <c r="E111" s="12"/>
      <c r="F111" s="12"/>
      <c r="G111" s="12"/>
      <c r="H111" s="13"/>
    </row>
    <row r="112" spans="1:8" s="3" customFormat="1" ht="16.5" x14ac:dyDescent="0.3">
      <c r="A112" s="23" t="s">
        <v>7</v>
      </c>
      <c r="B112" s="24"/>
      <c r="C112" s="25"/>
      <c r="D112" s="26" t="s">
        <v>8</v>
      </c>
      <c r="E112" s="27" t="s">
        <v>9</v>
      </c>
      <c r="F112" s="26" t="s">
        <v>37</v>
      </c>
      <c r="G112" s="28" t="s">
        <v>11</v>
      </c>
      <c r="H112" s="29"/>
    </row>
    <row r="113" spans="1:8" s="3" customFormat="1" ht="16.5" x14ac:dyDescent="0.3">
      <c r="A113" s="30"/>
      <c r="B113" s="31"/>
      <c r="C113" s="32"/>
      <c r="D113" s="33"/>
      <c r="E113" s="34"/>
      <c r="F113" s="168"/>
      <c r="G113" s="36"/>
      <c r="H113" s="37"/>
    </row>
    <row r="114" spans="1:8" s="3" customFormat="1" ht="16.5" x14ac:dyDescent="0.3">
      <c r="A114" s="38"/>
      <c r="B114" s="39"/>
      <c r="C114" s="40"/>
      <c r="D114" s="33"/>
      <c r="E114" s="34"/>
      <c r="F114" s="41"/>
      <c r="G114" s="36"/>
      <c r="H114" s="37"/>
    </row>
    <row r="115" spans="1:8" s="3" customFormat="1" ht="16.5" x14ac:dyDescent="0.3">
      <c r="A115" s="38"/>
      <c r="B115" s="39"/>
      <c r="C115" s="40"/>
      <c r="D115" s="42"/>
      <c r="E115" s="42"/>
      <c r="F115" s="41"/>
      <c r="G115" s="43"/>
      <c r="H115" s="37"/>
    </row>
    <row r="116" spans="1:8" s="3" customFormat="1" ht="16.5" x14ac:dyDescent="0.3">
      <c r="A116" s="38"/>
      <c r="B116" s="39"/>
      <c r="C116" s="40"/>
      <c r="D116" s="42"/>
      <c r="E116" s="42"/>
      <c r="F116" s="41"/>
      <c r="G116" s="43"/>
      <c r="H116" s="37"/>
    </row>
    <row r="117" spans="1:8" s="3" customFormat="1" ht="16.5" x14ac:dyDescent="0.3">
      <c r="A117" s="38"/>
      <c r="B117" s="39"/>
      <c r="C117" s="40"/>
      <c r="D117" s="42"/>
      <c r="E117" s="42"/>
      <c r="F117" s="41"/>
      <c r="G117" s="43"/>
      <c r="H117" s="37"/>
    </row>
    <row r="118" spans="1:8" s="3" customFormat="1" ht="16.5" x14ac:dyDescent="0.3">
      <c r="A118" s="44" t="s">
        <v>14</v>
      </c>
      <c r="B118" s="45"/>
      <c r="C118" s="46"/>
      <c r="D118" s="42"/>
      <c r="E118" s="42"/>
      <c r="F118" s="47">
        <v>0.1</v>
      </c>
      <c r="G118" s="43">
        <f>F118*H145</f>
        <v>2992.987833333334</v>
      </c>
      <c r="H118" s="37"/>
    </row>
    <row r="119" spans="1:8" s="3" customFormat="1" ht="17.25" thickBot="1" x14ac:dyDescent="0.35">
      <c r="A119" s="48"/>
      <c r="B119" s="49"/>
      <c r="C119" s="50"/>
      <c r="D119" s="51"/>
      <c r="E119" s="51"/>
      <c r="F119" s="52"/>
      <c r="G119" s="53"/>
      <c r="H119" s="54"/>
    </row>
    <row r="120" spans="1:8" s="3" customFormat="1" ht="17.25" thickBot="1" x14ac:dyDescent="0.35">
      <c r="A120" s="12"/>
      <c r="B120" s="12"/>
      <c r="C120" s="12"/>
      <c r="D120" s="12"/>
      <c r="E120" s="12"/>
      <c r="F120" s="12"/>
      <c r="G120" s="55" t="s">
        <v>15</v>
      </c>
      <c r="H120" s="56">
        <f>SUM(G113:G119)</f>
        <v>2992.987833333334</v>
      </c>
    </row>
    <row r="121" spans="1:8" s="3" customFormat="1" ht="17.25" thickBot="1" x14ac:dyDescent="0.35">
      <c r="A121" s="14" t="s">
        <v>16</v>
      </c>
      <c r="B121" s="14"/>
      <c r="C121" s="12"/>
      <c r="D121" s="12"/>
      <c r="E121" s="12"/>
      <c r="F121" s="12"/>
      <c r="G121" s="12"/>
      <c r="H121" s="13"/>
    </row>
    <row r="122" spans="1:8" s="3" customFormat="1" ht="16.5" x14ac:dyDescent="0.3">
      <c r="A122" s="57" t="s">
        <v>7</v>
      </c>
      <c r="B122" s="58"/>
      <c r="C122" s="59"/>
      <c r="D122" s="26" t="s">
        <v>8</v>
      </c>
      <c r="E122" s="26" t="s">
        <v>17</v>
      </c>
      <c r="F122" s="26" t="s">
        <v>10</v>
      </c>
      <c r="G122" s="60" t="s">
        <v>11</v>
      </c>
      <c r="H122" s="29"/>
    </row>
    <row r="123" spans="1:8" s="3" customFormat="1" ht="16.5" x14ac:dyDescent="0.3">
      <c r="A123" s="61"/>
      <c r="B123" s="62"/>
      <c r="C123" s="63"/>
      <c r="D123" s="64"/>
      <c r="E123" s="65"/>
      <c r="F123" s="66"/>
      <c r="G123" s="67"/>
      <c r="H123" s="37"/>
    </row>
    <row r="124" spans="1:8" s="3" customFormat="1" ht="16.5" x14ac:dyDescent="0.3">
      <c r="A124" s="61"/>
      <c r="B124" s="62"/>
      <c r="C124" s="63"/>
      <c r="D124" s="64"/>
      <c r="E124" s="65"/>
      <c r="F124" s="68"/>
      <c r="G124" s="67"/>
      <c r="H124" s="37"/>
    </row>
    <row r="125" spans="1:8" s="3" customFormat="1" ht="16.5" x14ac:dyDescent="0.3">
      <c r="A125" s="61"/>
      <c r="B125" s="62"/>
      <c r="C125" s="63"/>
      <c r="D125" s="69"/>
      <c r="E125" s="65"/>
      <c r="F125" s="68"/>
      <c r="G125" s="67"/>
      <c r="H125" s="37"/>
    </row>
    <row r="126" spans="1:8" s="3" customFormat="1" ht="16.5" x14ac:dyDescent="0.3">
      <c r="A126" s="61"/>
      <c r="B126" s="62"/>
      <c r="C126" s="63"/>
      <c r="D126" s="69"/>
      <c r="E126" s="70"/>
      <c r="F126" s="70"/>
      <c r="G126" s="67"/>
      <c r="H126" s="37"/>
    </row>
    <row r="127" spans="1:8" s="3" customFormat="1" ht="16.5" x14ac:dyDescent="0.3">
      <c r="A127" s="61"/>
      <c r="B127" s="62"/>
      <c r="C127" s="63"/>
      <c r="D127" s="71"/>
      <c r="E127" s="72"/>
      <c r="F127" s="73"/>
      <c r="G127" s="74"/>
      <c r="H127" s="37"/>
    </row>
    <row r="128" spans="1:8" s="3" customFormat="1" ht="16.5" x14ac:dyDescent="0.3">
      <c r="A128" s="61" t="s">
        <v>20</v>
      </c>
      <c r="B128" s="62"/>
      <c r="C128" s="63"/>
      <c r="D128" s="42"/>
      <c r="E128" s="42"/>
      <c r="F128" s="47">
        <v>0.05</v>
      </c>
      <c r="G128" s="75">
        <f>SUM(G123:G127)*F128</f>
        <v>0</v>
      </c>
      <c r="H128" s="37"/>
    </row>
    <row r="129" spans="1:8" s="3" customFormat="1" ht="17.25" thickBot="1" x14ac:dyDescent="0.35">
      <c r="A129" s="76"/>
      <c r="B129" s="77"/>
      <c r="C129" s="78"/>
      <c r="D129" s="51"/>
      <c r="E129" s="51"/>
      <c r="F129" s="52"/>
      <c r="G129" s="79"/>
      <c r="H129" s="54"/>
    </row>
    <row r="130" spans="1:8" s="3" customFormat="1" ht="17.25" thickBot="1" x14ac:dyDescent="0.35">
      <c r="A130" s="12"/>
      <c r="B130" s="12"/>
      <c r="C130" s="12"/>
      <c r="D130" s="12"/>
      <c r="E130" s="12"/>
      <c r="F130" s="12"/>
      <c r="G130" s="55" t="s">
        <v>15</v>
      </c>
      <c r="H130" s="56">
        <f>SUM(G123:G129)</f>
        <v>0</v>
      </c>
    </row>
    <row r="131" spans="1:8" s="3" customFormat="1" ht="17.25" thickBot="1" x14ac:dyDescent="0.35">
      <c r="A131" s="14" t="s">
        <v>21</v>
      </c>
      <c r="B131" s="14"/>
      <c r="C131" s="12"/>
      <c r="D131" s="12"/>
      <c r="E131" s="12"/>
      <c r="F131" s="12"/>
      <c r="G131" s="12"/>
      <c r="H131" s="13"/>
    </row>
    <row r="132" spans="1:8" s="3" customFormat="1" ht="16.5" x14ac:dyDescent="0.3">
      <c r="A132" s="23" t="s">
        <v>22</v>
      </c>
      <c r="B132" s="25"/>
      <c r="C132" s="26" t="s">
        <v>23</v>
      </c>
      <c r="D132" s="26" t="s">
        <v>24</v>
      </c>
      <c r="E132" s="26" t="s">
        <v>25</v>
      </c>
      <c r="F132" s="26" t="s">
        <v>26</v>
      </c>
      <c r="G132" s="28" t="s">
        <v>11</v>
      </c>
      <c r="H132" s="29"/>
    </row>
    <row r="133" spans="1:8" s="3" customFormat="1" ht="16.5" x14ac:dyDescent="0.3">
      <c r="A133" s="61"/>
      <c r="B133" s="63"/>
      <c r="C133" s="80"/>
      <c r="D133" s="81"/>
      <c r="E133" s="81"/>
      <c r="F133" s="82"/>
      <c r="G133" s="65"/>
      <c r="H133" s="37"/>
    </row>
    <row r="134" spans="1:8" s="3" customFormat="1" ht="16.5" x14ac:dyDescent="0.3">
      <c r="A134" s="61"/>
      <c r="B134" s="63"/>
      <c r="C134" s="80"/>
      <c r="D134" s="81"/>
      <c r="E134" s="81"/>
      <c r="F134" s="82"/>
      <c r="G134" s="65"/>
      <c r="H134" s="37"/>
    </row>
    <row r="135" spans="1:8" s="3" customFormat="1" ht="16.5" x14ac:dyDescent="0.3">
      <c r="A135" s="61"/>
      <c r="B135" s="63"/>
      <c r="C135" s="80"/>
      <c r="D135" s="81"/>
      <c r="E135" s="81"/>
      <c r="F135" s="65"/>
      <c r="G135" s="65"/>
      <c r="H135" s="37"/>
    </row>
    <row r="136" spans="1:8" s="3" customFormat="1" ht="16.5" x14ac:dyDescent="0.3">
      <c r="A136" s="61"/>
      <c r="B136" s="63"/>
      <c r="C136" s="83"/>
      <c r="D136" s="64"/>
      <c r="E136" s="84"/>
      <c r="F136" s="41"/>
      <c r="G136" s="41"/>
      <c r="H136" s="37"/>
    </row>
    <row r="137" spans="1:8" s="3" customFormat="1" ht="17.25" thickBot="1" x14ac:dyDescent="0.35">
      <c r="A137" s="48"/>
      <c r="B137" s="50"/>
      <c r="C137" s="50"/>
      <c r="D137" s="50"/>
      <c r="E137" s="50"/>
      <c r="F137" s="50"/>
      <c r="G137" s="85"/>
      <c r="H137" s="37"/>
    </row>
    <row r="138" spans="1:8" s="3" customFormat="1" ht="17.25" thickBot="1" x14ac:dyDescent="0.35">
      <c r="A138" s="12"/>
      <c r="B138" s="12"/>
      <c r="C138" s="12"/>
      <c r="D138" s="12"/>
      <c r="E138" s="12"/>
      <c r="F138" s="12"/>
      <c r="G138" s="55" t="s">
        <v>15</v>
      </c>
      <c r="H138" s="56">
        <f>SUM(G133:G137)</f>
        <v>0</v>
      </c>
    </row>
    <row r="139" spans="1:8" s="3" customFormat="1" ht="17.25" thickBot="1" x14ac:dyDescent="0.35">
      <c r="A139" s="14" t="s">
        <v>27</v>
      </c>
      <c r="B139" s="14"/>
      <c r="C139" s="12"/>
      <c r="D139" s="12"/>
      <c r="E139" s="12"/>
      <c r="F139" s="12"/>
      <c r="G139" s="12"/>
      <c r="H139" s="13"/>
    </row>
    <row r="140" spans="1:8" s="3" customFormat="1" ht="16.5" x14ac:dyDescent="0.3">
      <c r="A140" s="86" t="s">
        <v>28</v>
      </c>
      <c r="B140" s="26"/>
      <c r="C140" s="26" t="s">
        <v>53</v>
      </c>
      <c r="D140" s="26" t="s">
        <v>30</v>
      </c>
      <c r="E140" s="27" t="s">
        <v>39</v>
      </c>
      <c r="F140" s="87" t="s">
        <v>37</v>
      </c>
      <c r="G140" s="60" t="s">
        <v>11</v>
      </c>
      <c r="H140" s="29"/>
    </row>
    <row r="141" spans="1:8" s="3" customFormat="1" ht="16.5" x14ac:dyDescent="0.3">
      <c r="A141" s="61" t="str">
        <f>'[1]MANO DE OBRA'!C14</f>
        <v>CUADRILLA DE CONSTRUCCIÓN 0X2</v>
      </c>
      <c r="B141" s="63"/>
      <c r="C141" s="88">
        <f>'[1]MANO DE OBRA'!I14</f>
        <v>94900</v>
      </c>
      <c r="D141" s="89">
        <v>0.89229999999999998</v>
      </c>
      <c r="E141" s="65">
        <f>(100%+D141)*C141</f>
        <v>179579.27000000002</v>
      </c>
      <c r="F141" s="80">
        <v>6</v>
      </c>
      <c r="G141" s="36">
        <f>E141/F141</f>
        <v>29929.878333333338</v>
      </c>
      <c r="H141" s="37"/>
    </row>
    <row r="142" spans="1:8" s="3" customFormat="1" ht="16.5" x14ac:dyDescent="0.3">
      <c r="A142" s="61"/>
      <c r="B142" s="63"/>
      <c r="C142" s="105"/>
      <c r="D142" s="89"/>
      <c r="E142" s="65"/>
      <c r="F142" s="66"/>
      <c r="G142" s="90"/>
      <c r="H142" s="37"/>
    </row>
    <row r="143" spans="1:8" s="3" customFormat="1" ht="16.5" x14ac:dyDescent="0.3">
      <c r="A143" s="61"/>
      <c r="B143" s="63"/>
      <c r="C143" s="105"/>
      <c r="D143" s="89"/>
      <c r="E143" s="65"/>
      <c r="F143" s="66"/>
      <c r="G143" s="90"/>
      <c r="H143" s="37"/>
    </row>
    <row r="144" spans="1:8" s="3" customFormat="1" ht="17.25" thickBot="1" x14ac:dyDescent="0.35">
      <c r="A144" s="76"/>
      <c r="B144" s="78"/>
      <c r="C144" s="78"/>
      <c r="D144" s="78"/>
      <c r="E144" s="78"/>
      <c r="F144" s="78"/>
      <c r="G144" s="77"/>
      <c r="H144" s="54"/>
    </row>
    <row r="145" spans="1:8" s="3" customFormat="1" ht="17.25" thickBot="1" x14ac:dyDescent="0.35">
      <c r="A145" s="12"/>
      <c r="B145" s="12"/>
      <c r="C145" s="12"/>
      <c r="D145" s="12"/>
      <c r="E145" s="12"/>
      <c r="F145" s="12"/>
      <c r="G145" s="55" t="s">
        <v>15</v>
      </c>
      <c r="H145" s="56">
        <f>SUM(G141:G144)</f>
        <v>29929.878333333338</v>
      </c>
    </row>
    <row r="146" spans="1:8" s="3" customFormat="1" ht="17.25" thickBot="1" x14ac:dyDescent="0.35">
      <c r="A146" s="12"/>
      <c r="B146" s="12"/>
      <c r="C146" s="12"/>
      <c r="D146" s="12"/>
    </row>
    <row r="147" spans="1:8" s="3" customFormat="1" ht="17.25" thickBot="1" x14ac:dyDescent="0.35">
      <c r="A147" s="12"/>
      <c r="B147" s="12"/>
      <c r="C147" s="12"/>
      <c r="D147" s="12"/>
      <c r="E147" s="92" t="s">
        <v>31</v>
      </c>
      <c r="F147" s="93"/>
      <c r="G147" s="93"/>
      <c r="H147" s="106">
        <f>ROUND((H120+H130+H138+H145),0)</f>
        <v>32923</v>
      </c>
    </row>
    <row r="148" spans="1:8" s="3" customFormat="1" ht="16.5" x14ac:dyDescent="0.3">
      <c r="A148" s="15"/>
      <c r="B148" s="12"/>
      <c r="C148" s="12"/>
      <c r="D148" s="12"/>
      <c r="E148" s="92"/>
      <c r="F148" s="93"/>
      <c r="G148" s="93"/>
      <c r="H148" s="95"/>
    </row>
    <row r="149" spans="1:8" s="3" customFormat="1" ht="16.5" x14ac:dyDescent="0.3">
      <c r="A149" s="15"/>
      <c r="B149" s="12"/>
      <c r="C149" s="12"/>
      <c r="D149" s="12"/>
      <c r="E149" s="92"/>
      <c r="F149" s="93"/>
      <c r="G149" s="93"/>
      <c r="H149" s="95"/>
    </row>
    <row r="150" spans="1:8" s="3" customFormat="1" ht="16.5" x14ac:dyDescent="0.3">
      <c r="A150" s="15"/>
      <c r="B150" s="12"/>
      <c r="C150" s="12"/>
      <c r="D150" s="12"/>
      <c r="E150" s="92"/>
      <c r="F150" s="93"/>
      <c r="G150" s="93"/>
      <c r="H150" s="95"/>
    </row>
    <row r="151" spans="1:8" s="3" customFormat="1" ht="16.5" x14ac:dyDescent="0.3">
      <c r="A151" s="15"/>
      <c r="B151" s="12"/>
      <c r="C151" s="12"/>
      <c r="D151" s="12"/>
      <c r="E151" s="92"/>
      <c r="F151" s="93"/>
      <c r="G151" s="93"/>
      <c r="H151" s="95"/>
    </row>
    <row r="152" spans="1:8" s="3" customFormat="1" ht="14.25" customHeight="1" thickBot="1" x14ac:dyDescent="0.35">
      <c r="A152" s="15"/>
      <c r="B152" s="12"/>
      <c r="C152" s="12"/>
      <c r="D152" s="12"/>
      <c r="E152" s="92"/>
      <c r="F152" s="93"/>
      <c r="G152" s="93"/>
      <c r="H152" s="95"/>
    </row>
    <row r="153" spans="1:8" s="3" customFormat="1" ht="14.25" customHeight="1" x14ac:dyDescent="0.2">
      <c r="A153" s="5" t="s">
        <v>1</v>
      </c>
      <c r="B153" s="6"/>
      <c r="C153" s="6"/>
      <c r="D153" s="6"/>
      <c r="E153" s="6"/>
      <c r="F153" s="6"/>
      <c r="G153" s="6"/>
      <c r="H153" s="7"/>
    </row>
    <row r="154" spans="1:8" s="3" customFormat="1" ht="15" customHeight="1" thickBot="1" x14ac:dyDescent="0.25">
      <c r="A154" s="8"/>
      <c r="B154" s="9"/>
      <c r="C154" s="9"/>
      <c r="D154" s="9"/>
      <c r="E154" s="9"/>
      <c r="F154" s="9"/>
      <c r="G154" s="9"/>
      <c r="H154" s="10"/>
    </row>
    <row r="155" spans="1:8" s="3" customFormat="1" ht="16.5" x14ac:dyDescent="0.3">
      <c r="A155" s="11"/>
      <c r="B155" s="12"/>
      <c r="C155" s="12"/>
      <c r="D155" s="12"/>
      <c r="E155" s="12"/>
      <c r="F155" s="12"/>
      <c r="G155" s="12"/>
      <c r="H155" s="13"/>
    </row>
    <row r="156" spans="1:8" s="3" customFormat="1" ht="16.5" x14ac:dyDescent="0.3">
      <c r="A156" s="11"/>
      <c r="B156" s="14"/>
      <c r="C156" s="12"/>
      <c r="D156" s="15"/>
      <c r="E156" s="14"/>
      <c r="F156" s="15"/>
      <c r="G156" s="14"/>
      <c r="H156" s="13"/>
    </row>
    <row r="157" spans="1:8" s="3" customFormat="1" ht="24.75" customHeight="1" x14ac:dyDescent="0.2">
      <c r="A157" s="16" t="s">
        <v>2</v>
      </c>
      <c r="B157" s="107" t="str">
        <f>+'[1]PRESUPUESTO OFICIAL (Entidad)'!G120</f>
        <v>Demoliciones manual de pisos</v>
      </c>
      <c r="C157" s="107"/>
      <c r="D157" s="107"/>
      <c r="E157" s="107"/>
      <c r="F157" s="107"/>
      <c r="G157" s="19" t="s">
        <v>3</v>
      </c>
      <c r="H157" s="20" t="s">
        <v>214</v>
      </c>
    </row>
    <row r="158" spans="1:8" s="3" customFormat="1" ht="27" customHeight="1" x14ac:dyDescent="0.3">
      <c r="A158" s="11"/>
      <c r="B158" s="107"/>
      <c r="C158" s="107"/>
      <c r="D158" s="107"/>
      <c r="E158" s="107"/>
      <c r="F158" s="107"/>
      <c r="G158" s="19" t="s">
        <v>4</v>
      </c>
      <c r="H158" s="20" t="s">
        <v>5</v>
      </c>
    </row>
    <row r="159" spans="1:8" s="3" customFormat="1" ht="16.5" x14ac:dyDescent="0.3">
      <c r="A159" s="11"/>
      <c r="B159" s="112"/>
      <c r="C159" s="112"/>
      <c r="D159" s="112"/>
      <c r="E159" s="112"/>
      <c r="F159" s="112"/>
      <c r="G159" s="14"/>
      <c r="H159" s="22"/>
    </row>
    <row r="160" spans="1:8" s="3" customFormat="1" ht="16.5" x14ac:dyDescent="0.3">
      <c r="A160" s="11"/>
      <c r="B160" s="112"/>
      <c r="C160" s="112"/>
      <c r="D160" s="112"/>
      <c r="E160" s="112"/>
      <c r="F160" s="112"/>
      <c r="G160" s="14"/>
      <c r="H160" s="22"/>
    </row>
    <row r="161" spans="1:8" s="3" customFormat="1" ht="16.5" x14ac:dyDescent="0.3">
      <c r="A161" s="14"/>
      <c r="B161" s="14"/>
      <c r="C161" s="12"/>
      <c r="D161" s="14"/>
      <c r="E161" s="14"/>
      <c r="F161" s="14"/>
      <c r="G161" s="14"/>
      <c r="H161" s="13"/>
    </row>
    <row r="162" spans="1:8" s="3" customFormat="1" ht="17.25" thickBot="1" x14ac:dyDescent="0.35">
      <c r="A162" s="14" t="s">
        <v>6</v>
      </c>
      <c r="B162" s="14"/>
      <c r="C162" s="12"/>
      <c r="D162" s="12"/>
      <c r="E162" s="12"/>
      <c r="F162" s="12"/>
      <c r="G162" s="12"/>
      <c r="H162" s="13"/>
    </row>
    <row r="163" spans="1:8" s="3" customFormat="1" ht="16.5" x14ac:dyDescent="0.3">
      <c r="A163" s="23" t="s">
        <v>7</v>
      </c>
      <c r="B163" s="24"/>
      <c r="C163" s="25"/>
      <c r="D163" s="26" t="s">
        <v>36</v>
      </c>
      <c r="E163" s="27" t="s">
        <v>9</v>
      </c>
      <c r="F163" s="26" t="s">
        <v>37</v>
      </c>
      <c r="G163" s="28" t="s">
        <v>11</v>
      </c>
      <c r="H163" s="29"/>
    </row>
    <row r="164" spans="1:8" s="3" customFormat="1" ht="16.5" x14ac:dyDescent="0.3">
      <c r="A164" s="30"/>
      <c r="B164" s="31"/>
      <c r="C164" s="32"/>
      <c r="D164" s="33"/>
      <c r="E164" s="34"/>
      <c r="F164" s="41"/>
      <c r="G164" s="36"/>
      <c r="H164" s="37"/>
    </row>
    <row r="165" spans="1:8" s="3" customFormat="1" ht="16.5" customHeight="1" x14ac:dyDescent="0.3">
      <c r="A165" s="38"/>
      <c r="B165" s="39"/>
      <c r="C165" s="40"/>
      <c r="D165" s="69"/>
      <c r="E165" s="34"/>
      <c r="F165" s="41"/>
      <c r="G165" s="36"/>
      <c r="H165" s="37"/>
    </row>
    <row r="166" spans="1:8" s="3" customFormat="1" ht="16.5" x14ac:dyDescent="0.3">
      <c r="A166" s="38"/>
      <c r="B166" s="39"/>
      <c r="C166" s="40"/>
      <c r="D166" s="69"/>
      <c r="E166" s="42"/>
      <c r="F166" s="41"/>
      <c r="G166" s="43"/>
      <c r="H166" s="37"/>
    </row>
    <row r="167" spans="1:8" s="3" customFormat="1" ht="16.5" x14ac:dyDescent="0.3">
      <c r="A167" s="38"/>
      <c r="B167" s="39"/>
      <c r="C167" s="40"/>
      <c r="D167" s="69"/>
      <c r="E167" s="42"/>
      <c r="F167" s="41"/>
      <c r="G167" s="43"/>
      <c r="H167" s="37"/>
    </row>
    <row r="168" spans="1:8" s="3" customFormat="1" ht="16.5" x14ac:dyDescent="0.3">
      <c r="A168" s="38"/>
      <c r="B168" s="39"/>
      <c r="C168" s="40"/>
      <c r="D168" s="69"/>
      <c r="E168" s="42"/>
      <c r="F168" s="41"/>
      <c r="G168" s="43"/>
      <c r="H168" s="37"/>
    </row>
    <row r="169" spans="1:8" s="3" customFormat="1" ht="16.5" x14ac:dyDescent="0.3">
      <c r="A169" s="44" t="s">
        <v>14</v>
      </c>
      <c r="B169" s="45"/>
      <c r="C169" s="46"/>
      <c r="D169" s="69"/>
      <c r="E169" s="42"/>
      <c r="F169" s="47">
        <v>0.1</v>
      </c>
      <c r="G169" s="43">
        <f>F169*H194</f>
        <v>2992.987833333334</v>
      </c>
      <c r="H169" s="37"/>
    </row>
    <row r="170" spans="1:8" s="3" customFormat="1" ht="17.25" thickBot="1" x14ac:dyDescent="0.35">
      <c r="A170" s="48"/>
      <c r="B170" s="49"/>
      <c r="C170" s="50"/>
      <c r="D170" s="130"/>
      <c r="E170" s="51"/>
      <c r="F170" s="52"/>
      <c r="G170" s="53"/>
      <c r="H170" s="54"/>
    </row>
    <row r="171" spans="1:8" s="3" customFormat="1" ht="17.25" thickBot="1" x14ac:dyDescent="0.35">
      <c r="A171" s="12"/>
      <c r="B171" s="12"/>
      <c r="C171" s="12"/>
      <c r="D171" s="12"/>
      <c r="E171" s="12"/>
      <c r="F171" s="12"/>
      <c r="G171" s="55" t="s">
        <v>15</v>
      </c>
      <c r="H171" s="56">
        <f>SUM(G164:G170)</f>
        <v>2992.987833333334</v>
      </c>
    </row>
    <row r="172" spans="1:8" s="3" customFormat="1" ht="17.25" thickBot="1" x14ac:dyDescent="0.35">
      <c r="A172" s="14" t="s">
        <v>16</v>
      </c>
      <c r="B172" s="14"/>
      <c r="C172" s="12"/>
      <c r="D172" s="12"/>
      <c r="E172" s="12"/>
      <c r="F172" s="12"/>
      <c r="G172" s="12"/>
      <c r="H172" s="13"/>
    </row>
    <row r="173" spans="1:8" s="3" customFormat="1" ht="16.5" x14ac:dyDescent="0.3">
      <c r="A173" s="57" t="s">
        <v>7</v>
      </c>
      <c r="B173" s="58"/>
      <c r="C173" s="59"/>
      <c r="D173" s="26" t="s">
        <v>8</v>
      </c>
      <c r="E173" s="26" t="s">
        <v>17</v>
      </c>
      <c r="F173" s="26" t="s">
        <v>10</v>
      </c>
      <c r="G173" s="60" t="s">
        <v>11</v>
      </c>
      <c r="H173" s="29"/>
    </row>
    <row r="174" spans="1:8" s="3" customFormat="1" ht="16.5" x14ac:dyDescent="0.3">
      <c r="A174" s="61"/>
      <c r="B174" s="62"/>
      <c r="C174" s="63"/>
      <c r="D174" s="64"/>
      <c r="E174" s="65"/>
      <c r="F174" s="66"/>
      <c r="G174" s="67">
        <f>E174*F174</f>
        <v>0</v>
      </c>
      <c r="H174" s="37"/>
    </row>
    <row r="175" spans="1:8" s="3" customFormat="1" ht="16.5" x14ac:dyDescent="0.3">
      <c r="A175" s="61"/>
      <c r="B175" s="62"/>
      <c r="C175" s="63"/>
      <c r="D175" s="64"/>
      <c r="E175" s="65"/>
      <c r="F175" s="66"/>
      <c r="G175" s="67"/>
      <c r="H175" s="37"/>
    </row>
    <row r="176" spans="1:8" s="3" customFormat="1" ht="16.5" x14ac:dyDescent="0.3">
      <c r="A176" s="61"/>
      <c r="B176" s="62"/>
      <c r="C176" s="63"/>
      <c r="D176" s="64"/>
      <c r="E176" s="65"/>
      <c r="F176" s="66"/>
      <c r="G176" s="67"/>
      <c r="H176" s="37"/>
    </row>
    <row r="177" spans="1:8" s="3" customFormat="1" ht="16.5" x14ac:dyDescent="0.3">
      <c r="A177" s="61" t="s">
        <v>20</v>
      </c>
      <c r="B177" s="62"/>
      <c r="C177" s="63"/>
      <c r="D177" s="42"/>
      <c r="E177" s="42"/>
      <c r="F177" s="47">
        <v>0.05</v>
      </c>
      <c r="G177" s="75">
        <f>+F177*G174</f>
        <v>0</v>
      </c>
      <c r="H177" s="37"/>
    </row>
    <row r="178" spans="1:8" s="3" customFormat="1" ht="17.25" thickBot="1" x14ac:dyDescent="0.35">
      <c r="A178" s="76"/>
      <c r="B178" s="77"/>
      <c r="C178" s="78"/>
      <c r="D178" s="51"/>
      <c r="E178" s="51"/>
      <c r="F178" s="52"/>
      <c r="G178" s="79"/>
      <c r="H178" s="54"/>
    </row>
    <row r="179" spans="1:8" s="3" customFormat="1" ht="17.25" thickBot="1" x14ac:dyDescent="0.35">
      <c r="A179" s="12"/>
      <c r="B179" s="12"/>
      <c r="C179" s="12"/>
      <c r="D179" s="12"/>
      <c r="E179" s="12"/>
      <c r="F179" s="12"/>
      <c r="G179" s="55" t="s">
        <v>15</v>
      </c>
      <c r="H179" s="56">
        <f>SUM(G174:G178)</f>
        <v>0</v>
      </c>
    </row>
    <row r="180" spans="1:8" s="3" customFormat="1" ht="17.25" thickBot="1" x14ac:dyDescent="0.35">
      <c r="A180" s="14" t="s">
        <v>21</v>
      </c>
      <c r="B180" s="14"/>
      <c r="C180" s="12"/>
      <c r="D180" s="12"/>
      <c r="E180" s="12"/>
      <c r="F180" s="12"/>
      <c r="G180" s="12"/>
      <c r="H180" s="13"/>
    </row>
    <row r="181" spans="1:8" s="3" customFormat="1" ht="16.5" x14ac:dyDescent="0.3">
      <c r="A181" s="23" t="s">
        <v>22</v>
      </c>
      <c r="B181" s="25"/>
      <c r="C181" s="26" t="s">
        <v>23</v>
      </c>
      <c r="D181" s="26" t="s">
        <v>24</v>
      </c>
      <c r="E181" s="26" t="s">
        <v>25</v>
      </c>
      <c r="F181" s="26" t="s">
        <v>26</v>
      </c>
      <c r="G181" s="28" t="s">
        <v>11</v>
      </c>
      <c r="H181" s="29"/>
    </row>
    <row r="182" spans="1:8" s="3" customFormat="1" ht="16.5" x14ac:dyDescent="0.3">
      <c r="A182" s="61"/>
      <c r="B182" s="63"/>
      <c r="C182" s="169"/>
      <c r="D182" s="169"/>
      <c r="E182" s="80"/>
      <c r="F182" s="82"/>
      <c r="G182" s="65">
        <f>+E182*F182</f>
        <v>0</v>
      </c>
      <c r="H182" s="37"/>
    </row>
    <row r="183" spans="1:8" s="3" customFormat="1" ht="16.5" x14ac:dyDescent="0.3">
      <c r="A183" s="61"/>
      <c r="B183" s="63"/>
      <c r="C183" s="80"/>
      <c r="D183" s="81"/>
      <c r="E183" s="81"/>
      <c r="F183" s="82"/>
      <c r="G183" s="65"/>
      <c r="H183" s="37"/>
    </row>
    <row r="184" spans="1:8" s="3" customFormat="1" ht="16.5" x14ac:dyDescent="0.3">
      <c r="A184" s="61"/>
      <c r="B184" s="63"/>
      <c r="C184" s="80"/>
      <c r="D184" s="81"/>
      <c r="E184" s="81"/>
      <c r="F184" s="80"/>
      <c r="G184" s="41"/>
      <c r="H184" s="37"/>
    </row>
    <row r="185" spans="1:8" s="3" customFormat="1" ht="16.5" x14ac:dyDescent="0.3">
      <c r="A185" s="61"/>
      <c r="B185" s="63"/>
      <c r="C185" s="83"/>
      <c r="D185" s="64"/>
      <c r="E185" s="84"/>
      <c r="F185" s="41"/>
      <c r="G185" s="41"/>
      <c r="H185" s="37"/>
    </row>
    <row r="186" spans="1:8" s="3" customFormat="1" ht="17.25" thickBot="1" x14ac:dyDescent="0.35">
      <c r="A186" s="48"/>
      <c r="B186" s="50"/>
      <c r="C186" s="50"/>
      <c r="D186" s="50"/>
      <c r="E186" s="50"/>
      <c r="F186" s="50"/>
      <c r="G186" s="85"/>
      <c r="H186" s="37"/>
    </row>
    <row r="187" spans="1:8" s="3" customFormat="1" ht="17.25" thickBot="1" x14ac:dyDescent="0.35">
      <c r="A187" s="12"/>
      <c r="B187" s="12"/>
      <c r="C187" s="12"/>
      <c r="D187" s="12"/>
      <c r="E187" s="12"/>
      <c r="F187" s="12"/>
      <c r="G187" s="55" t="s">
        <v>15</v>
      </c>
      <c r="H187" s="56">
        <f>SUM(G182:G186)</f>
        <v>0</v>
      </c>
    </row>
    <row r="188" spans="1:8" s="3" customFormat="1" ht="17.25" thickBot="1" x14ac:dyDescent="0.35">
      <c r="A188" s="14" t="s">
        <v>27</v>
      </c>
      <c r="B188" s="14"/>
      <c r="C188" s="12"/>
      <c r="D188" s="12"/>
      <c r="E188" s="12"/>
      <c r="F188" s="12"/>
      <c r="G188" s="12"/>
      <c r="H188" s="13"/>
    </row>
    <row r="189" spans="1:8" s="3" customFormat="1" ht="16.5" x14ac:dyDescent="0.3">
      <c r="A189" s="86" t="s">
        <v>28</v>
      </c>
      <c r="B189" s="26"/>
      <c r="C189" s="26" t="s">
        <v>53</v>
      </c>
      <c r="D189" s="26" t="s">
        <v>30</v>
      </c>
      <c r="E189" s="27" t="s">
        <v>39</v>
      </c>
      <c r="F189" s="87" t="s">
        <v>37</v>
      </c>
      <c r="G189" s="60" t="s">
        <v>11</v>
      </c>
      <c r="H189" s="29"/>
    </row>
    <row r="190" spans="1:8" s="3" customFormat="1" ht="16.5" x14ac:dyDescent="0.3">
      <c r="A190" s="61" t="str">
        <f>'[1]MANO DE OBRA'!C13</f>
        <v>CUADRILLA DE CONSTRUCCIÓN 0X1</v>
      </c>
      <c r="B190" s="63"/>
      <c r="C190" s="88">
        <f>'[1]MANO DE OBRA'!I13</f>
        <v>47450</v>
      </c>
      <c r="D190" s="89">
        <v>0.89229999999999998</v>
      </c>
      <c r="E190" s="65">
        <f>(100%+D190)*C190</f>
        <v>89789.635000000009</v>
      </c>
      <c r="F190" s="35">
        <v>3</v>
      </c>
      <c r="G190" s="36">
        <f>E190/F190</f>
        <v>29929.878333333338</v>
      </c>
      <c r="H190" s="37"/>
    </row>
    <row r="191" spans="1:8" s="3" customFormat="1" ht="16.5" x14ac:dyDescent="0.3">
      <c r="A191" s="61"/>
      <c r="B191" s="63"/>
      <c r="C191" s="114"/>
      <c r="D191" s="64"/>
      <c r="E191" s="114"/>
      <c r="F191" s="41"/>
      <c r="G191" s="75"/>
      <c r="H191" s="37"/>
    </row>
    <row r="192" spans="1:8" s="3" customFormat="1" ht="16.5" x14ac:dyDescent="0.3">
      <c r="A192" s="61"/>
      <c r="B192" s="63"/>
      <c r="C192" s="114"/>
      <c r="D192" s="64"/>
      <c r="E192" s="114"/>
      <c r="F192" s="41"/>
      <c r="G192" s="75"/>
      <c r="H192" s="37"/>
    </row>
    <row r="193" spans="1:8" s="3" customFormat="1" ht="17.25" thickBot="1" x14ac:dyDescent="0.35">
      <c r="A193" s="76"/>
      <c r="B193" s="78"/>
      <c r="C193" s="78"/>
      <c r="D193" s="78"/>
      <c r="E193" s="78"/>
      <c r="F193" s="78"/>
      <c r="G193" s="77"/>
      <c r="H193" s="54"/>
    </row>
    <row r="194" spans="1:8" s="3" customFormat="1" ht="17.25" thickBot="1" x14ac:dyDescent="0.35">
      <c r="A194" s="12"/>
      <c r="B194" s="12"/>
      <c r="C194" s="12"/>
      <c r="D194" s="12"/>
      <c r="E194" s="12"/>
      <c r="F194" s="12"/>
      <c r="G194" s="55" t="s">
        <v>15</v>
      </c>
      <c r="H194" s="56">
        <f>SUM(G190:G193)</f>
        <v>29929.878333333338</v>
      </c>
    </row>
    <row r="195" spans="1:8" s="3" customFormat="1" ht="17.25" thickBot="1" x14ac:dyDescent="0.35">
      <c r="A195" s="12"/>
      <c r="B195" s="12"/>
      <c r="C195" s="12"/>
      <c r="D195" s="12"/>
      <c r="E195" s="12"/>
      <c r="F195" s="12"/>
      <c r="G195" s="91"/>
      <c r="H195" s="13"/>
    </row>
    <row r="196" spans="1:8" s="3" customFormat="1" ht="17.25" thickBot="1" x14ac:dyDescent="0.35">
      <c r="A196" s="12"/>
      <c r="B196" s="12"/>
      <c r="C196" s="12"/>
      <c r="D196" s="12"/>
      <c r="E196" s="92" t="s">
        <v>31</v>
      </c>
      <c r="F196" s="93"/>
      <c r="G196" s="93"/>
      <c r="H196" s="106">
        <f>ROUND((H171+H187+H194),0)</f>
        <v>32923</v>
      </c>
    </row>
    <row r="197" spans="1:8" s="3" customFormat="1" ht="16.5" x14ac:dyDescent="0.3">
      <c r="A197" s="12"/>
      <c r="B197" s="12"/>
      <c r="C197" s="12"/>
      <c r="D197" s="12"/>
      <c r="E197" s="92"/>
      <c r="F197" s="93"/>
      <c r="G197" s="93"/>
      <c r="H197" s="95"/>
    </row>
    <row r="198" spans="1:8" s="3" customFormat="1" ht="16.5" x14ac:dyDescent="0.3">
      <c r="A198" s="15"/>
      <c r="B198" s="12"/>
      <c r="C198" s="12"/>
      <c r="D198" s="12"/>
      <c r="E198" s="92"/>
      <c r="F198" s="93"/>
      <c r="G198" s="93"/>
      <c r="H198" s="95"/>
    </row>
    <row r="199" spans="1:8" s="3" customFormat="1" ht="16.5" x14ac:dyDescent="0.3">
      <c r="A199" s="15"/>
      <c r="B199" s="12"/>
      <c r="C199" s="12"/>
      <c r="D199" s="12"/>
      <c r="E199" s="92"/>
      <c r="F199" s="93"/>
      <c r="G199" s="93"/>
      <c r="H199" s="95"/>
    </row>
    <row r="200" spans="1:8" s="3" customFormat="1" ht="16.5" x14ac:dyDescent="0.3">
      <c r="A200" s="15"/>
      <c r="B200" s="12"/>
      <c r="C200" s="12"/>
      <c r="D200" s="12"/>
      <c r="E200" s="92"/>
      <c r="F200" s="93"/>
      <c r="G200" s="93"/>
      <c r="H200" s="95"/>
    </row>
    <row r="201" spans="1:8" s="3" customFormat="1" ht="17.25" thickBot="1" x14ac:dyDescent="0.35">
      <c r="A201" s="15"/>
      <c r="B201" s="12"/>
      <c r="C201" s="12"/>
      <c r="D201" s="12"/>
      <c r="E201" s="92"/>
      <c r="F201" s="93"/>
      <c r="G201" s="93"/>
      <c r="H201" s="95"/>
    </row>
    <row r="202" spans="1:8" s="3" customFormat="1" ht="14.25" customHeight="1" x14ac:dyDescent="0.2">
      <c r="A202" s="5" t="s">
        <v>1</v>
      </c>
      <c r="B202" s="6"/>
      <c r="C202" s="6"/>
      <c r="D202" s="6"/>
      <c r="E202" s="6"/>
      <c r="F202" s="6"/>
      <c r="G202" s="6"/>
      <c r="H202" s="7"/>
    </row>
    <row r="203" spans="1:8" s="3" customFormat="1" ht="14.25" customHeight="1" thickBot="1" x14ac:dyDescent="0.25">
      <c r="A203" s="8"/>
      <c r="B203" s="9"/>
      <c r="C203" s="9"/>
      <c r="D203" s="9"/>
      <c r="E203" s="9"/>
      <c r="F203" s="9"/>
      <c r="G203" s="9"/>
      <c r="H203" s="10"/>
    </row>
    <row r="204" spans="1:8" s="3" customFormat="1" ht="15" customHeight="1" x14ac:dyDescent="0.3">
      <c r="A204" s="11"/>
      <c r="B204" s="12"/>
      <c r="C204" s="12"/>
      <c r="D204" s="12"/>
      <c r="E204" s="12"/>
      <c r="F204" s="12"/>
      <c r="G204" s="12"/>
      <c r="H204" s="13"/>
    </row>
    <row r="205" spans="1:8" s="3" customFormat="1" ht="23.25" customHeight="1" x14ac:dyDescent="0.3">
      <c r="A205" s="11"/>
      <c r="B205" s="14"/>
      <c r="C205" s="12"/>
      <c r="D205" s="15"/>
      <c r="E205" s="14"/>
      <c r="F205" s="15"/>
      <c r="G205" s="14"/>
      <c r="H205" s="13"/>
    </row>
    <row r="206" spans="1:8" s="3" customFormat="1" ht="30.75" customHeight="1" x14ac:dyDescent="0.2">
      <c r="A206" s="16" t="s">
        <v>2</v>
      </c>
      <c r="B206" s="107" t="str">
        <f>'[1]PRESUPUESTO OFICIAL (Entidad)'!G121</f>
        <v>Excavación manual sin clasificar</v>
      </c>
      <c r="C206" s="107"/>
      <c r="D206" s="107"/>
      <c r="E206" s="107"/>
      <c r="F206" s="107"/>
      <c r="G206" s="19" t="s">
        <v>3</v>
      </c>
      <c r="H206" s="20" t="s">
        <v>215</v>
      </c>
    </row>
    <row r="207" spans="1:8" s="3" customFormat="1" ht="29.25" customHeight="1" x14ac:dyDescent="0.3">
      <c r="A207" s="11"/>
      <c r="B207" s="107"/>
      <c r="C207" s="107"/>
      <c r="D207" s="107"/>
      <c r="E207" s="107"/>
      <c r="F207" s="107"/>
      <c r="G207" s="19" t="s">
        <v>4</v>
      </c>
      <c r="H207" s="20" t="s">
        <v>33</v>
      </c>
    </row>
    <row r="208" spans="1:8" s="3" customFormat="1" ht="16.5" customHeight="1" x14ac:dyDescent="0.3">
      <c r="A208" s="11"/>
      <c r="B208" s="120"/>
      <c r="C208" s="120"/>
      <c r="D208" s="120"/>
      <c r="E208" s="120"/>
      <c r="F208" s="120"/>
      <c r="G208" s="14"/>
      <c r="H208" s="22"/>
    </row>
    <row r="209" spans="1:8" s="3" customFormat="1" ht="16.5" x14ac:dyDescent="0.3">
      <c r="A209" s="14"/>
      <c r="B209" s="14"/>
      <c r="C209" s="12"/>
      <c r="D209" s="14"/>
      <c r="E209" s="14"/>
      <c r="F209" s="14"/>
      <c r="G209" s="14"/>
      <c r="H209" s="13"/>
    </row>
    <row r="210" spans="1:8" s="3" customFormat="1" ht="17.25" thickBot="1" x14ac:dyDescent="0.35">
      <c r="A210" s="14" t="s">
        <v>6</v>
      </c>
      <c r="B210" s="14"/>
      <c r="C210" s="12"/>
      <c r="D210" s="12"/>
      <c r="E210" s="12"/>
      <c r="F210" s="12"/>
      <c r="G210" s="12"/>
      <c r="H210" s="13"/>
    </row>
    <row r="211" spans="1:8" s="3" customFormat="1" ht="16.5" x14ac:dyDescent="0.3">
      <c r="A211" s="23" t="s">
        <v>7</v>
      </c>
      <c r="B211" s="24"/>
      <c r="C211" s="25"/>
      <c r="D211" s="26" t="s">
        <v>36</v>
      </c>
      <c r="E211" s="27" t="s">
        <v>9</v>
      </c>
      <c r="F211" s="26" t="s">
        <v>37</v>
      </c>
      <c r="G211" s="28" t="s">
        <v>11</v>
      </c>
      <c r="H211" s="29"/>
    </row>
    <row r="212" spans="1:8" s="3" customFormat="1" ht="16.5" x14ac:dyDescent="0.3">
      <c r="A212" s="30"/>
      <c r="B212" s="31"/>
      <c r="C212" s="32"/>
      <c r="D212" s="69"/>
      <c r="E212" s="34"/>
      <c r="F212" s="41"/>
      <c r="G212" s="36">
        <f>+F212*E212</f>
        <v>0</v>
      </c>
      <c r="H212" s="37"/>
    </row>
    <row r="213" spans="1:8" s="3" customFormat="1" ht="16.5" x14ac:dyDescent="0.3">
      <c r="A213" s="113"/>
      <c r="B213" s="39"/>
      <c r="C213" s="40"/>
      <c r="D213" s="42"/>
      <c r="E213" s="42"/>
      <c r="F213" s="41"/>
      <c r="G213" s="43"/>
      <c r="H213" s="37"/>
    </row>
    <row r="214" spans="1:8" s="3" customFormat="1" ht="16.5" x14ac:dyDescent="0.3">
      <c r="A214" s="113"/>
      <c r="B214" s="39"/>
      <c r="C214" s="40"/>
      <c r="D214" s="42"/>
      <c r="E214" s="42"/>
      <c r="F214" s="41"/>
      <c r="G214" s="43"/>
      <c r="H214" s="37"/>
    </row>
    <row r="215" spans="1:8" s="3" customFormat="1" ht="16.5" x14ac:dyDescent="0.3">
      <c r="A215" s="113"/>
      <c r="B215" s="39"/>
      <c r="C215" s="40"/>
      <c r="D215" s="42"/>
      <c r="E215" s="42"/>
      <c r="F215" s="41"/>
      <c r="G215" s="43"/>
      <c r="H215" s="37"/>
    </row>
    <row r="216" spans="1:8" s="3" customFormat="1" ht="16.5" x14ac:dyDescent="0.3">
      <c r="A216" s="113"/>
      <c r="B216" s="39"/>
      <c r="C216" s="40"/>
      <c r="D216" s="42"/>
      <c r="E216" s="42"/>
      <c r="F216" s="41"/>
      <c r="G216" s="43"/>
      <c r="H216" s="37"/>
    </row>
    <row r="217" spans="1:8" s="3" customFormat="1" ht="16.5" x14ac:dyDescent="0.3">
      <c r="A217" s="44" t="s">
        <v>14</v>
      </c>
      <c r="B217" s="45"/>
      <c r="C217" s="46"/>
      <c r="D217" s="42"/>
      <c r="E217" s="42"/>
      <c r="F217" s="47">
        <v>0</v>
      </c>
      <c r="G217" s="43">
        <f>F217*H243</f>
        <v>0</v>
      </c>
      <c r="H217" s="37"/>
    </row>
    <row r="218" spans="1:8" s="3" customFormat="1" ht="17.25" thickBot="1" x14ac:dyDescent="0.35">
      <c r="A218" s="48"/>
      <c r="B218" s="49"/>
      <c r="C218" s="50"/>
      <c r="D218" s="51"/>
      <c r="E218" s="51"/>
      <c r="F218" s="52"/>
      <c r="G218" s="53"/>
      <c r="H218" s="54"/>
    </row>
    <row r="219" spans="1:8" s="3" customFormat="1" ht="17.25" thickBot="1" x14ac:dyDescent="0.35">
      <c r="A219" s="12"/>
      <c r="B219" s="12"/>
      <c r="C219" s="12"/>
      <c r="D219" s="12"/>
      <c r="E219" s="12"/>
      <c r="F219" s="12"/>
      <c r="G219" s="55" t="s">
        <v>15</v>
      </c>
      <c r="H219" s="56">
        <f>SUM(G212:G218)</f>
        <v>0</v>
      </c>
    </row>
    <row r="220" spans="1:8" s="3" customFormat="1" ht="17.25" thickBot="1" x14ac:dyDescent="0.35">
      <c r="A220" s="14" t="s">
        <v>16</v>
      </c>
      <c r="B220" s="14"/>
      <c r="C220" s="12"/>
      <c r="D220" s="12"/>
      <c r="E220" s="12"/>
      <c r="F220" s="12"/>
      <c r="G220" s="12"/>
      <c r="H220" s="13"/>
    </row>
    <row r="221" spans="1:8" s="3" customFormat="1" ht="16.5" x14ac:dyDescent="0.3">
      <c r="A221" s="57" t="s">
        <v>7</v>
      </c>
      <c r="B221" s="58"/>
      <c r="C221" s="59"/>
      <c r="D221" s="26" t="s">
        <v>8</v>
      </c>
      <c r="E221" s="26" t="s">
        <v>17</v>
      </c>
      <c r="F221" s="26" t="s">
        <v>10</v>
      </c>
      <c r="G221" s="60" t="s">
        <v>11</v>
      </c>
      <c r="H221" s="29"/>
    </row>
    <row r="222" spans="1:8" s="3" customFormat="1" ht="16.5" x14ac:dyDescent="0.3">
      <c r="A222" s="61"/>
      <c r="B222" s="62"/>
      <c r="C222" s="63"/>
      <c r="D222" s="114"/>
      <c r="E222" s="65"/>
      <c r="F222" s="41"/>
      <c r="G222" s="67"/>
      <c r="H222" s="37"/>
    </row>
    <row r="223" spans="1:8" s="3" customFormat="1" ht="16.5" x14ac:dyDescent="0.3">
      <c r="A223" s="61"/>
      <c r="B223" s="62"/>
      <c r="C223" s="63"/>
      <c r="D223" s="42"/>
      <c r="E223" s="115"/>
      <c r="F223" s="115"/>
      <c r="G223" s="75"/>
      <c r="H223" s="37"/>
    </row>
    <row r="224" spans="1:8" s="3" customFormat="1" ht="16.5" x14ac:dyDescent="0.3">
      <c r="A224" s="61"/>
      <c r="B224" s="62"/>
      <c r="C224" s="63"/>
      <c r="D224" s="71"/>
      <c r="E224" s="72"/>
      <c r="F224" s="116"/>
      <c r="G224" s="74"/>
      <c r="H224" s="37"/>
    </row>
    <row r="225" spans="1:8" s="3" customFormat="1" ht="16.5" x14ac:dyDescent="0.3">
      <c r="A225" s="61"/>
      <c r="B225" s="62"/>
      <c r="C225" s="63"/>
      <c r="D225" s="71"/>
      <c r="E225" s="72"/>
      <c r="F225" s="116"/>
      <c r="G225" s="74"/>
      <c r="H225" s="37"/>
    </row>
    <row r="226" spans="1:8" s="3" customFormat="1" ht="16.5" x14ac:dyDescent="0.3">
      <c r="A226" s="61" t="s">
        <v>20</v>
      </c>
      <c r="B226" s="62"/>
      <c r="C226" s="63"/>
      <c r="D226" s="42"/>
      <c r="E226" s="42"/>
      <c r="F226" s="47">
        <v>0.05</v>
      </c>
      <c r="G226" s="75"/>
      <c r="H226" s="37"/>
    </row>
    <row r="227" spans="1:8" s="3" customFormat="1" ht="17.25" thickBot="1" x14ac:dyDescent="0.35">
      <c r="A227" s="76"/>
      <c r="B227" s="77"/>
      <c r="C227" s="78"/>
      <c r="D227" s="51"/>
      <c r="E227" s="51"/>
      <c r="F227" s="52"/>
      <c r="G227" s="79"/>
      <c r="H227" s="54"/>
    </row>
    <row r="228" spans="1:8" s="3" customFormat="1" ht="17.25" thickBot="1" x14ac:dyDescent="0.35">
      <c r="A228" s="12"/>
      <c r="B228" s="12"/>
      <c r="C228" s="12"/>
      <c r="D228" s="12"/>
      <c r="E228" s="12"/>
      <c r="F228" s="12"/>
      <c r="G228" s="55" t="s">
        <v>15</v>
      </c>
      <c r="H228" s="56">
        <f>SUM(G222:G227)</f>
        <v>0</v>
      </c>
    </row>
    <row r="229" spans="1:8" s="3" customFormat="1" ht="17.25" thickBot="1" x14ac:dyDescent="0.35">
      <c r="A229" s="14" t="s">
        <v>21</v>
      </c>
      <c r="B229" s="14"/>
      <c r="C229" s="12"/>
      <c r="D229" s="12"/>
      <c r="E229" s="12"/>
      <c r="F229" s="12"/>
      <c r="G229" s="12"/>
      <c r="H229" s="13"/>
    </row>
    <row r="230" spans="1:8" s="3" customFormat="1" ht="16.5" x14ac:dyDescent="0.3">
      <c r="A230" s="23" t="s">
        <v>22</v>
      </c>
      <c r="B230" s="25"/>
      <c r="C230" s="26" t="s">
        <v>23</v>
      </c>
      <c r="D230" s="26" t="s">
        <v>24</v>
      </c>
      <c r="E230" s="26" t="s">
        <v>25</v>
      </c>
      <c r="F230" s="26" t="s">
        <v>26</v>
      </c>
      <c r="G230" s="28" t="s">
        <v>11</v>
      </c>
      <c r="H230" s="29"/>
    </row>
    <row r="231" spans="1:8" s="3" customFormat="1" ht="16.5" x14ac:dyDescent="0.3">
      <c r="A231" s="61"/>
      <c r="B231" s="63"/>
      <c r="C231" s="80"/>
      <c r="D231" s="81"/>
      <c r="E231" s="81"/>
      <c r="F231" s="82"/>
      <c r="G231" s="65"/>
      <c r="H231" s="37"/>
    </row>
    <row r="232" spans="1:8" s="3" customFormat="1" ht="16.5" x14ac:dyDescent="0.3">
      <c r="A232" s="61"/>
      <c r="B232" s="63"/>
      <c r="C232" s="80"/>
      <c r="D232" s="81"/>
      <c r="E232" s="81"/>
      <c r="F232" s="117"/>
      <c r="G232" s="41"/>
      <c r="H232" s="37"/>
    </row>
    <row r="233" spans="1:8" s="3" customFormat="1" ht="16.5" x14ac:dyDescent="0.3">
      <c r="A233" s="61"/>
      <c r="B233" s="63"/>
      <c r="C233" s="80"/>
      <c r="D233" s="81"/>
      <c r="E233" s="81"/>
      <c r="F233" s="80"/>
      <c r="G233" s="41"/>
      <c r="H233" s="37"/>
    </row>
    <row r="234" spans="1:8" s="3" customFormat="1" ht="16.5" x14ac:dyDescent="0.3">
      <c r="A234" s="61"/>
      <c r="B234" s="63"/>
      <c r="C234" s="83"/>
      <c r="D234" s="64"/>
      <c r="E234" s="84"/>
      <c r="F234" s="41"/>
      <c r="G234" s="41"/>
      <c r="H234" s="37"/>
    </row>
    <row r="235" spans="1:8" s="3" customFormat="1" ht="17.25" thickBot="1" x14ac:dyDescent="0.35">
      <c r="A235" s="48"/>
      <c r="B235" s="50"/>
      <c r="C235" s="50"/>
      <c r="D235" s="50"/>
      <c r="E235" s="50"/>
      <c r="F235" s="50"/>
      <c r="G235" s="85"/>
      <c r="H235" s="37"/>
    </row>
    <row r="236" spans="1:8" s="3" customFormat="1" ht="17.25" thickBot="1" x14ac:dyDescent="0.35">
      <c r="A236" s="12"/>
      <c r="B236" s="12"/>
      <c r="C236" s="12"/>
      <c r="D236" s="12"/>
      <c r="E236" s="12"/>
      <c r="F236" s="12"/>
      <c r="G236" s="55" t="s">
        <v>15</v>
      </c>
      <c r="H236" s="56">
        <f>SUM(G231:G235)</f>
        <v>0</v>
      </c>
    </row>
    <row r="237" spans="1:8" s="3" customFormat="1" ht="17.25" thickBot="1" x14ac:dyDescent="0.35">
      <c r="A237" s="14" t="s">
        <v>27</v>
      </c>
      <c r="B237" s="14"/>
      <c r="C237" s="12"/>
      <c r="D237" s="12"/>
      <c r="E237" s="12"/>
      <c r="F237" s="12"/>
      <c r="G237" s="12"/>
      <c r="H237" s="13"/>
    </row>
    <row r="238" spans="1:8" s="3" customFormat="1" ht="16.5" x14ac:dyDescent="0.3">
      <c r="A238" s="86" t="s">
        <v>28</v>
      </c>
      <c r="B238" s="26"/>
      <c r="C238" s="26" t="s">
        <v>53</v>
      </c>
      <c r="D238" s="26" t="s">
        <v>30</v>
      </c>
      <c r="E238" s="27" t="s">
        <v>39</v>
      </c>
      <c r="F238" s="87" t="s">
        <v>37</v>
      </c>
      <c r="G238" s="60" t="s">
        <v>11</v>
      </c>
      <c r="H238" s="29"/>
    </row>
    <row r="239" spans="1:8" s="3" customFormat="1" ht="16.5" x14ac:dyDescent="0.3">
      <c r="A239" s="61" t="str">
        <f>'[1]MANO DE OBRA'!C13</f>
        <v>CUADRILLA DE CONSTRUCCIÓN 0X1</v>
      </c>
      <c r="B239" s="63"/>
      <c r="C239" s="88">
        <f>'[1]MANO DE OBRA'!L13</f>
        <v>7445</v>
      </c>
      <c r="D239" s="89">
        <v>0.89229999999999998</v>
      </c>
      <c r="E239" s="65">
        <f>(100%+D239)*C239</f>
        <v>14088.173500000001</v>
      </c>
      <c r="F239" s="80">
        <v>6.5</v>
      </c>
      <c r="G239" s="36">
        <f>E239*F239</f>
        <v>91573.12775</v>
      </c>
      <c r="H239" s="37"/>
    </row>
    <row r="240" spans="1:8" s="3" customFormat="1" ht="16.5" x14ac:dyDescent="0.3">
      <c r="A240" s="61"/>
      <c r="B240" s="63"/>
      <c r="C240" s="114"/>
      <c r="D240" s="64"/>
      <c r="E240" s="114"/>
      <c r="F240" s="41"/>
      <c r="G240" s="75"/>
      <c r="H240" s="37"/>
    </row>
    <row r="241" spans="1:8" s="3" customFormat="1" ht="16.5" x14ac:dyDescent="0.3">
      <c r="A241" s="61"/>
      <c r="B241" s="63"/>
      <c r="C241" s="114"/>
      <c r="D241" s="64"/>
      <c r="E241" s="114"/>
      <c r="F241" s="41"/>
      <c r="G241" s="75"/>
      <c r="H241" s="37"/>
    </row>
    <row r="242" spans="1:8" s="3" customFormat="1" ht="17.25" thickBot="1" x14ac:dyDescent="0.35">
      <c r="A242" s="76"/>
      <c r="B242" s="78"/>
      <c r="C242" s="78"/>
      <c r="D242" s="78"/>
      <c r="E242" s="78"/>
      <c r="F242" s="78"/>
      <c r="G242" s="77"/>
      <c r="H242" s="54"/>
    </row>
    <row r="243" spans="1:8" s="3" customFormat="1" ht="17.25" thickBot="1" x14ac:dyDescent="0.35">
      <c r="A243" s="12"/>
      <c r="B243" s="12"/>
      <c r="C243" s="12"/>
      <c r="D243" s="12"/>
      <c r="E243" s="12"/>
      <c r="F243" s="12"/>
      <c r="G243" s="55" t="s">
        <v>15</v>
      </c>
      <c r="H243" s="56">
        <f>SUM(G239:G242)</f>
        <v>91573.12775</v>
      </c>
    </row>
    <row r="244" spans="1:8" s="3" customFormat="1" ht="17.25" thickBot="1" x14ac:dyDescent="0.35">
      <c r="A244" s="12"/>
      <c r="B244" s="12"/>
      <c r="C244" s="12"/>
      <c r="D244" s="12"/>
      <c r="E244" s="12"/>
      <c r="F244" s="12"/>
      <c r="G244" s="91"/>
      <c r="H244" s="13"/>
    </row>
    <row r="245" spans="1:8" s="3" customFormat="1" ht="17.25" thickBot="1" x14ac:dyDescent="0.35">
      <c r="A245" s="12"/>
      <c r="B245" s="12"/>
      <c r="C245" s="12"/>
      <c r="D245" s="12"/>
      <c r="E245" s="92" t="s">
        <v>31</v>
      </c>
      <c r="F245" s="93"/>
      <c r="G245" s="93"/>
      <c r="H245" s="106">
        <f>ROUND((H219+H228+H236+H243),0)</f>
        <v>91573</v>
      </c>
    </row>
    <row r="246" spans="1:8" s="3" customFormat="1" ht="16.5" x14ac:dyDescent="0.3">
      <c r="A246" s="12"/>
      <c r="B246" s="12"/>
      <c r="C246" s="12"/>
      <c r="D246" s="12"/>
      <c r="E246" s="92"/>
      <c r="F246" s="93"/>
      <c r="G246" s="93"/>
      <c r="H246" s="95"/>
    </row>
    <row r="247" spans="1:8" s="3" customFormat="1" ht="16.5" x14ac:dyDescent="0.3">
      <c r="A247" s="12"/>
      <c r="B247" s="12"/>
      <c r="C247" s="12"/>
      <c r="D247" s="12"/>
      <c r="E247" s="92"/>
      <c r="F247" s="93"/>
      <c r="G247" s="93"/>
      <c r="H247" s="95"/>
    </row>
    <row r="248" spans="1:8" s="3" customFormat="1" ht="16.5" x14ac:dyDescent="0.3">
      <c r="A248" s="12"/>
      <c r="B248" s="12"/>
      <c r="C248" s="12"/>
      <c r="D248" s="12"/>
      <c r="E248" s="92"/>
      <c r="F248" s="93"/>
      <c r="G248" s="93"/>
      <c r="H248" s="95"/>
    </row>
    <row r="249" spans="1:8" s="3" customFormat="1" ht="16.5" x14ac:dyDescent="0.3">
      <c r="A249" s="12"/>
      <c r="B249" s="12"/>
      <c r="C249" s="12"/>
      <c r="D249" s="12"/>
      <c r="E249" s="92"/>
      <c r="F249" s="93"/>
      <c r="G249" s="93"/>
      <c r="H249" s="95"/>
    </row>
    <row r="250" spans="1:8" s="3" customFormat="1" ht="17.25" thickBot="1" x14ac:dyDescent="0.35">
      <c r="A250" s="12"/>
      <c r="B250" s="12"/>
      <c r="C250" s="12"/>
      <c r="D250" s="12"/>
      <c r="E250" s="92"/>
      <c r="F250" s="93"/>
      <c r="G250" s="93"/>
      <c r="H250" s="95"/>
    </row>
    <row r="251" spans="1:8" s="3" customFormat="1" ht="11.25" x14ac:dyDescent="0.2">
      <c r="A251" s="5" t="s">
        <v>1</v>
      </c>
      <c r="B251" s="6"/>
      <c r="C251" s="6"/>
      <c r="D251" s="6"/>
      <c r="E251" s="6"/>
      <c r="F251" s="6"/>
      <c r="G251" s="6"/>
      <c r="H251" s="7"/>
    </row>
    <row r="252" spans="1:8" s="3" customFormat="1" ht="12" thickBot="1" x14ac:dyDescent="0.25">
      <c r="A252" s="8"/>
      <c r="B252" s="9"/>
      <c r="C252" s="9"/>
      <c r="D252" s="9"/>
      <c r="E252" s="9"/>
      <c r="F252" s="9"/>
      <c r="G252" s="9"/>
      <c r="H252" s="10"/>
    </row>
    <row r="253" spans="1:8" s="3" customFormat="1" ht="16.5" x14ac:dyDescent="0.3">
      <c r="A253" s="15"/>
      <c r="B253" s="12"/>
      <c r="C253" s="12"/>
      <c r="D253" s="12"/>
      <c r="E253" s="92"/>
      <c r="F253" s="93"/>
      <c r="G253" s="93"/>
      <c r="H253" s="95"/>
    </row>
    <row r="254" spans="1:8" s="3" customFormat="1" ht="16.5" x14ac:dyDescent="0.3">
      <c r="A254" s="11"/>
      <c r="B254" s="14"/>
      <c r="C254" s="12"/>
      <c r="D254" s="15"/>
      <c r="E254" s="14"/>
      <c r="F254" s="15"/>
      <c r="G254" s="14"/>
      <c r="H254" s="13"/>
    </row>
    <row r="255" spans="1:8" s="3" customFormat="1" ht="15.75" x14ac:dyDescent="0.2">
      <c r="A255" s="16" t="s">
        <v>2</v>
      </c>
      <c r="B255" s="107" t="str">
        <f>'[1]PRESUPUESTO OFICIAL (Entidad)'!G122</f>
        <v>Relleno con material seleccionado de la misma excavacion</v>
      </c>
      <c r="C255" s="108"/>
      <c r="D255" s="108"/>
      <c r="E255" s="108"/>
      <c r="F255" s="108"/>
      <c r="G255" s="19" t="s">
        <v>3</v>
      </c>
      <c r="H255" s="20" t="s">
        <v>216</v>
      </c>
    </row>
    <row r="256" spans="1:8" s="3" customFormat="1" ht="16.5" x14ac:dyDescent="0.3">
      <c r="A256" s="11"/>
      <c r="B256" s="108"/>
      <c r="C256" s="108"/>
      <c r="D256" s="108"/>
      <c r="E256" s="108"/>
      <c r="F256" s="108"/>
      <c r="G256" s="19" t="s">
        <v>4</v>
      </c>
      <c r="H256" s="20" t="s">
        <v>33</v>
      </c>
    </row>
    <row r="257" spans="1:8" s="3" customFormat="1" ht="16.5" x14ac:dyDescent="0.3">
      <c r="A257" s="11"/>
      <c r="B257" s="120"/>
      <c r="C257" s="120"/>
      <c r="D257" s="120"/>
      <c r="E257" s="120"/>
      <c r="F257" s="120"/>
      <c r="G257" s="14"/>
      <c r="H257" s="22"/>
    </row>
    <row r="258" spans="1:8" s="3" customFormat="1" ht="16.5" x14ac:dyDescent="0.3">
      <c r="A258" s="14"/>
      <c r="B258" s="14"/>
      <c r="C258" s="12"/>
      <c r="D258" s="14"/>
      <c r="E258" s="14"/>
      <c r="F258" s="14"/>
      <c r="G258" s="14"/>
      <c r="H258" s="13"/>
    </row>
    <row r="259" spans="1:8" s="3" customFormat="1" ht="17.25" thickBot="1" x14ac:dyDescent="0.35">
      <c r="A259" s="14" t="s">
        <v>6</v>
      </c>
      <c r="B259" s="14"/>
      <c r="C259" s="12"/>
      <c r="D259" s="12"/>
      <c r="E259" s="12"/>
      <c r="F259" s="12"/>
      <c r="G259" s="12"/>
      <c r="H259" s="13"/>
    </row>
    <row r="260" spans="1:8" s="3" customFormat="1" ht="16.5" x14ac:dyDescent="0.3">
      <c r="A260" s="23" t="s">
        <v>7</v>
      </c>
      <c r="B260" s="24"/>
      <c r="C260" s="25"/>
      <c r="D260" s="26" t="s">
        <v>36</v>
      </c>
      <c r="E260" s="27" t="s">
        <v>9</v>
      </c>
      <c r="F260" s="26" t="s">
        <v>37</v>
      </c>
      <c r="G260" s="28" t="s">
        <v>11</v>
      </c>
      <c r="H260" s="29"/>
    </row>
    <row r="261" spans="1:8" s="3" customFormat="1" ht="16.5" x14ac:dyDescent="0.3">
      <c r="A261" s="118" t="s">
        <v>40</v>
      </c>
      <c r="B261" s="119"/>
      <c r="C261" s="32"/>
      <c r="D261" s="69" t="s">
        <v>41</v>
      </c>
      <c r="E261" s="34">
        <f>+[1]recursos!E8</f>
        <v>88953</v>
      </c>
      <c r="F261" s="80">
        <v>0.1</v>
      </c>
      <c r="G261" s="36">
        <f>+F261*E261</f>
        <v>8895.3000000000011</v>
      </c>
      <c r="H261" s="37"/>
    </row>
    <row r="262" spans="1:8" s="3" customFormat="1" ht="17.25" customHeight="1" x14ac:dyDescent="0.3">
      <c r="A262" s="118"/>
      <c r="B262" s="119"/>
      <c r="C262" s="40"/>
      <c r="D262" s="69"/>
      <c r="E262" s="34"/>
      <c r="F262" s="80"/>
      <c r="G262" s="36"/>
      <c r="H262" s="37"/>
    </row>
    <row r="263" spans="1:8" s="3" customFormat="1" ht="12" customHeight="1" x14ac:dyDescent="0.3">
      <c r="A263" s="113"/>
      <c r="B263" s="39"/>
      <c r="C263" s="40"/>
      <c r="D263" s="42"/>
      <c r="E263" s="42"/>
      <c r="F263" s="41"/>
      <c r="G263" s="43"/>
      <c r="H263" s="37"/>
    </row>
    <row r="264" spans="1:8" s="3" customFormat="1" ht="16.5" x14ac:dyDescent="0.3">
      <c r="A264" s="113"/>
      <c r="B264" s="39"/>
      <c r="C264" s="40"/>
      <c r="D264" s="42"/>
      <c r="E264" s="42"/>
      <c r="F264" s="41"/>
      <c r="G264" s="43"/>
      <c r="H264" s="37"/>
    </row>
    <row r="265" spans="1:8" s="3" customFormat="1" ht="16.5" x14ac:dyDescent="0.3">
      <c r="A265" s="113"/>
      <c r="B265" s="39"/>
      <c r="C265" s="40"/>
      <c r="D265" s="42"/>
      <c r="E265" s="42"/>
      <c r="F265" s="41"/>
      <c r="G265" s="43"/>
      <c r="H265" s="37"/>
    </row>
    <row r="266" spans="1:8" s="3" customFormat="1" ht="16.5" x14ac:dyDescent="0.3">
      <c r="A266" s="44" t="s">
        <v>14</v>
      </c>
      <c r="B266" s="45"/>
      <c r="C266" s="46"/>
      <c r="D266" s="42"/>
      <c r="E266" s="42"/>
      <c r="F266" s="47"/>
      <c r="G266" s="43"/>
      <c r="H266" s="37"/>
    </row>
    <row r="267" spans="1:8" s="3" customFormat="1" ht="17.25" thickBot="1" x14ac:dyDescent="0.35">
      <c r="A267" s="48"/>
      <c r="B267" s="49"/>
      <c r="C267" s="50"/>
      <c r="D267" s="51"/>
      <c r="E267" s="51"/>
      <c r="F267" s="52"/>
      <c r="G267" s="53"/>
      <c r="H267" s="54"/>
    </row>
    <row r="268" spans="1:8" s="3" customFormat="1" ht="17.25" thickBot="1" x14ac:dyDescent="0.35">
      <c r="A268" s="12"/>
      <c r="B268" s="12"/>
      <c r="C268" s="12"/>
      <c r="D268" s="12"/>
      <c r="E268" s="12"/>
      <c r="F268" s="12"/>
      <c r="G268" s="55" t="s">
        <v>15</v>
      </c>
      <c r="H268" s="56">
        <f>SUM(G261:G267)</f>
        <v>8895.3000000000011</v>
      </c>
    </row>
    <row r="269" spans="1:8" s="3" customFormat="1" ht="17.25" thickBot="1" x14ac:dyDescent="0.35">
      <c r="A269" s="14" t="s">
        <v>16</v>
      </c>
      <c r="B269" s="14"/>
      <c r="C269" s="12"/>
      <c r="D269" s="12"/>
      <c r="E269" s="12"/>
      <c r="F269" s="12"/>
      <c r="G269" s="12"/>
      <c r="H269" s="13"/>
    </row>
    <row r="270" spans="1:8" s="3" customFormat="1" ht="16.5" x14ac:dyDescent="0.3">
      <c r="A270" s="57" t="s">
        <v>7</v>
      </c>
      <c r="B270" s="58"/>
      <c r="C270" s="59"/>
      <c r="D270" s="26" t="s">
        <v>8</v>
      </c>
      <c r="E270" s="26" t="s">
        <v>17</v>
      </c>
      <c r="F270" s="26" t="s">
        <v>10</v>
      </c>
      <c r="G270" s="60" t="s">
        <v>11</v>
      </c>
      <c r="H270" s="29"/>
    </row>
    <row r="271" spans="1:8" s="3" customFormat="1" ht="16.5" x14ac:dyDescent="0.3">
      <c r="A271" s="61"/>
      <c r="B271" s="62"/>
      <c r="C271" s="63"/>
      <c r="D271" s="114"/>
      <c r="E271" s="65"/>
      <c r="F271" s="41"/>
      <c r="G271" s="67"/>
      <c r="H271" s="37"/>
    </row>
    <row r="272" spans="1:8" s="3" customFormat="1" ht="16.5" x14ac:dyDescent="0.3">
      <c r="A272" s="61"/>
      <c r="B272" s="62"/>
      <c r="C272" s="63"/>
      <c r="D272" s="42"/>
      <c r="E272" s="115"/>
      <c r="F272" s="115"/>
      <c r="G272" s="75"/>
      <c r="H272" s="37"/>
    </row>
    <row r="273" spans="1:8" s="3" customFormat="1" ht="16.5" x14ac:dyDescent="0.3">
      <c r="A273" s="61"/>
      <c r="B273" s="62"/>
      <c r="C273" s="63"/>
      <c r="D273" s="71"/>
      <c r="E273" s="72"/>
      <c r="F273" s="116"/>
      <c r="G273" s="74"/>
      <c r="H273" s="37"/>
    </row>
    <row r="274" spans="1:8" s="3" customFormat="1" ht="16.5" x14ac:dyDescent="0.3">
      <c r="A274" s="61"/>
      <c r="B274" s="62"/>
      <c r="C274" s="63"/>
      <c r="D274" s="71"/>
      <c r="E274" s="72"/>
      <c r="F274" s="116"/>
      <c r="G274" s="74"/>
      <c r="H274" s="37"/>
    </row>
    <row r="275" spans="1:8" s="3" customFormat="1" ht="16.5" x14ac:dyDescent="0.3">
      <c r="A275" s="61" t="s">
        <v>20</v>
      </c>
      <c r="B275" s="62"/>
      <c r="C275" s="63"/>
      <c r="D275" s="42"/>
      <c r="E275" s="42"/>
      <c r="F275" s="47">
        <v>0.05</v>
      </c>
      <c r="G275" s="75"/>
      <c r="H275" s="37"/>
    </row>
    <row r="276" spans="1:8" s="3" customFormat="1" ht="17.25" thickBot="1" x14ac:dyDescent="0.35">
      <c r="A276" s="76"/>
      <c r="B276" s="77"/>
      <c r="C276" s="78"/>
      <c r="D276" s="51"/>
      <c r="E276" s="51"/>
      <c r="F276" s="52"/>
      <c r="G276" s="79"/>
      <c r="H276" s="54"/>
    </row>
    <row r="277" spans="1:8" s="3" customFormat="1" ht="17.25" thickBot="1" x14ac:dyDescent="0.35">
      <c r="A277" s="12"/>
      <c r="B277" s="12"/>
      <c r="C277" s="12"/>
      <c r="D277" s="12"/>
      <c r="E277" s="12"/>
      <c r="F277" s="12"/>
      <c r="G277" s="55" t="s">
        <v>15</v>
      </c>
      <c r="H277" s="56">
        <f>SUM(G271:G276)</f>
        <v>0</v>
      </c>
    </row>
    <row r="278" spans="1:8" s="3" customFormat="1" ht="17.25" thickBot="1" x14ac:dyDescent="0.35">
      <c r="A278" s="14" t="s">
        <v>21</v>
      </c>
      <c r="B278" s="14"/>
      <c r="C278" s="12"/>
      <c r="D278" s="12"/>
      <c r="E278" s="12"/>
      <c r="F278" s="12"/>
      <c r="G278" s="12"/>
      <c r="H278" s="13"/>
    </row>
    <row r="279" spans="1:8" s="3" customFormat="1" ht="16.5" x14ac:dyDescent="0.3">
      <c r="A279" s="23" t="s">
        <v>22</v>
      </c>
      <c r="B279" s="25"/>
      <c r="C279" s="26" t="s">
        <v>23</v>
      </c>
      <c r="D279" s="26" t="s">
        <v>24</v>
      </c>
      <c r="E279" s="26" t="s">
        <v>25</v>
      </c>
      <c r="F279" s="26" t="s">
        <v>26</v>
      </c>
      <c r="G279" s="28" t="s">
        <v>11</v>
      </c>
      <c r="H279" s="29"/>
    </row>
    <row r="280" spans="1:8" s="3" customFormat="1" ht="16.5" x14ac:dyDescent="0.3">
      <c r="A280" s="61"/>
      <c r="B280" s="63"/>
      <c r="C280" s="80"/>
      <c r="D280" s="81"/>
      <c r="E280" s="81"/>
      <c r="F280" s="82"/>
      <c r="G280" s="65"/>
      <c r="H280" s="37"/>
    </row>
    <row r="281" spans="1:8" s="3" customFormat="1" ht="16.5" x14ac:dyDescent="0.3">
      <c r="A281" s="61"/>
      <c r="B281" s="63"/>
      <c r="C281" s="80"/>
      <c r="D281" s="81"/>
      <c r="E281" s="81"/>
      <c r="F281" s="117"/>
      <c r="G281" s="41"/>
      <c r="H281" s="37"/>
    </row>
    <row r="282" spans="1:8" s="3" customFormat="1" ht="16.5" x14ac:dyDescent="0.3">
      <c r="A282" s="61"/>
      <c r="B282" s="63"/>
      <c r="C282" s="80"/>
      <c r="D282" s="81"/>
      <c r="E282" s="81"/>
      <c r="F282" s="80"/>
      <c r="G282" s="41"/>
      <c r="H282" s="37"/>
    </row>
    <row r="283" spans="1:8" s="3" customFormat="1" ht="16.5" x14ac:dyDescent="0.3">
      <c r="A283" s="61"/>
      <c r="B283" s="63"/>
      <c r="C283" s="83"/>
      <c r="D283" s="64"/>
      <c r="E283" s="84"/>
      <c r="F283" s="41"/>
      <c r="G283" s="41"/>
      <c r="H283" s="37"/>
    </row>
    <row r="284" spans="1:8" s="3" customFormat="1" ht="17.25" thickBot="1" x14ac:dyDescent="0.35">
      <c r="A284" s="48"/>
      <c r="B284" s="50"/>
      <c r="C284" s="50"/>
      <c r="D284" s="50"/>
      <c r="E284" s="50"/>
      <c r="F284" s="50"/>
      <c r="G284" s="85"/>
      <c r="H284" s="37"/>
    </row>
    <row r="285" spans="1:8" s="3" customFormat="1" ht="17.25" thickBot="1" x14ac:dyDescent="0.35">
      <c r="A285" s="12"/>
      <c r="B285" s="12"/>
      <c r="C285" s="12"/>
      <c r="D285" s="12"/>
      <c r="E285" s="12"/>
      <c r="F285" s="12"/>
      <c r="G285" s="55" t="s">
        <v>15</v>
      </c>
      <c r="H285" s="56">
        <f>SUM(G280:G284)</f>
        <v>0</v>
      </c>
    </row>
    <row r="286" spans="1:8" s="3" customFormat="1" ht="17.25" thickBot="1" x14ac:dyDescent="0.35">
      <c r="A286" s="14" t="s">
        <v>27</v>
      </c>
      <c r="B286" s="14"/>
      <c r="C286" s="12"/>
      <c r="D286" s="12"/>
      <c r="E286" s="12"/>
      <c r="F286" s="12"/>
      <c r="G286" s="12"/>
      <c r="H286" s="13"/>
    </row>
    <row r="287" spans="1:8" s="3" customFormat="1" ht="16.5" x14ac:dyDescent="0.3">
      <c r="A287" s="86" t="s">
        <v>28</v>
      </c>
      <c r="B287" s="26"/>
      <c r="C287" s="26" t="s">
        <v>53</v>
      </c>
      <c r="D287" s="26" t="s">
        <v>30</v>
      </c>
      <c r="E287" s="27" t="s">
        <v>39</v>
      </c>
      <c r="F287" s="87" t="s">
        <v>37</v>
      </c>
      <c r="G287" s="60" t="s">
        <v>11</v>
      </c>
      <c r="H287" s="29"/>
    </row>
    <row r="288" spans="1:8" s="3" customFormat="1" ht="16.5" x14ac:dyDescent="0.3">
      <c r="A288" s="61" t="str">
        <f>'[1]MANO DE OBRA'!C14</f>
        <v>CUADRILLA DE CONSTRUCCIÓN 0X2</v>
      </c>
      <c r="B288" s="63"/>
      <c r="C288" s="88">
        <f>'[1]MANO DE OBRA'!I14</f>
        <v>94900</v>
      </c>
      <c r="D288" s="89">
        <v>0.89229999999999998</v>
      </c>
      <c r="E288" s="65">
        <f>(100%+D288)*C288</f>
        <v>179579.27000000002</v>
      </c>
      <c r="F288" s="80">
        <v>5.9</v>
      </c>
      <c r="G288" s="36">
        <f>E288/F288</f>
        <v>30437.164406779662</v>
      </c>
      <c r="H288" s="37"/>
    </row>
    <row r="289" spans="1:8" s="3" customFormat="1" ht="16.5" x14ac:dyDescent="0.3">
      <c r="A289" s="61"/>
      <c r="B289" s="63"/>
      <c r="C289" s="114"/>
      <c r="D289" s="64"/>
      <c r="E289" s="114"/>
      <c r="F289" s="41"/>
      <c r="G289" s="75"/>
      <c r="H289" s="37"/>
    </row>
    <row r="290" spans="1:8" s="3" customFormat="1" ht="16.5" x14ac:dyDescent="0.3">
      <c r="A290" s="61"/>
      <c r="B290" s="63"/>
      <c r="C290" s="114"/>
      <c r="D290" s="64"/>
      <c r="E290" s="114"/>
      <c r="F290" s="41"/>
      <c r="G290" s="75"/>
      <c r="H290" s="37"/>
    </row>
    <row r="291" spans="1:8" s="3" customFormat="1" ht="17.25" thickBot="1" x14ac:dyDescent="0.35">
      <c r="A291" s="76"/>
      <c r="B291" s="78"/>
      <c r="C291" s="78"/>
      <c r="D291" s="78"/>
      <c r="E291" s="78"/>
      <c r="F291" s="78"/>
      <c r="G291" s="77"/>
      <c r="H291" s="54"/>
    </row>
    <row r="292" spans="1:8" s="3" customFormat="1" ht="17.25" thickBot="1" x14ac:dyDescent="0.35">
      <c r="A292" s="12"/>
      <c r="B292" s="12"/>
      <c r="C292" s="12"/>
      <c r="D292" s="12"/>
      <c r="E292" s="12"/>
      <c r="F292" s="12"/>
      <c r="G292" s="55" t="s">
        <v>15</v>
      </c>
      <c r="H292" s="56">
        <f>SUM(G288:G291)</f>
        <v>30437.164406779662</v>
      </c>
    </row>
    <row r="293" spans="1:8" s="3" customFormat="1" ht="17.25" thickBot="1" x14ac:dyDescent="0.35">
      <c r="A293" s="12"/>
      <c r="B293" s="12"/>
      <c r="C293" s="12"/>
      <c r="D293" s="12"/>
    </row>
    <row r="294" spans="1:8" s="3" customFormat="1" ht="17.25" thickBot="1" x14ac:dyDescent="0.35">
      <c r="A294" s="1"/>
      <c r="B294" s="1"/>
      <c r="C294" s="1"/>
      <c r="D294" s="1"/>
      <c r="E294" s="92" t="s">
        <v>31</v>
      </c>
      <c r="F294" s="93"/>
      <c r="G294" s="93"/>
      <c r="H294" s="106">
        <f>ROUND((H268+H277+H285+H292),0)</f>
        <v>39332</v>
      </c>
    </row>
    <row r="295" spans="1:8" s="3" customFormat="1" ht="16.5" x14ac:dyDescent="0.3">
      <c r="A295" s="15"/>
      <c r="B295" s="12"/>
      <c r="C295" s="12"/>
      <c r="D295" s="12"/>
      <c r="E295" s="92"/>
      <c r="F295" s="93"/>
      <c r="G295" s="93"/>
      <c r="H295" s="95"/>
    </row>
    <row r="296" spans="1:8" s="3" customFormat="1" ht="16.5" x14ac:dyDescent="0.3">
      <c r="A296" s="15"/>
      <c r="B296" s="12"/>
      <c r="C296" s="12"/>
      <c r="D296" s="12"/>
      <c r="E296" s="92"/>
      <c r="F296" s="93"/>
      <c r="G296" s="93"/>
      <c r="H296" s="95"/>
    </row>
    <row r="297" spans="1:8" s="3" customFormat="1" ht="16.5" x14ac:dyDescent="0.3">
      <c r="A297" s="15"/>
      <c r="B297" s="12"/>
      <c r="C297" s="12"/>
      <c r="D297" s="12"/>
      <c r="E297" s="92"/>
      <c r="F297" s="93"/>
      <c r="G297" s="93"/>
      <c r="H297" s="95"/>
    </row>
    <row r="298" spans="1:8" s="3" customFormat="1" ht="16.5" x14ac:dyDescent="0.3">
      <c r="A298" s="15"/>
      <c r="B298" s="12"/>
      <c r="C298" s="12"/>
      <c r="D298" s="12"/>
      <c r="E298" s="92"/>
      <c r="F298" s="93"/>
      <c r="G298" s="93"/>
      <c r="H298" s="95"/>
    </row>
    <row r="299" spans="1:8" s="3" customFormat="1" x14ac:dyDescent="0.2">
      <c r="A299" s="1"/>
      <c r="B299" s="1"/>
      <c r="C299" s="1"/>
      <c r="D299" s="1"/>
      <c r="E299" s="1"/>
      <c r="F299" s="1"/>
      <c r="G299" s="1"/>
      <c r="H299" s="2"/>
    </row>
    <row r="300" spans="1:8" s="3" customFormat="1" ht="11.25" customHeight="1" thickBot="1" x14ac:dyDescent="0.25">
      <c r="A300" s="1"/>
      <c r="B300" s="1"/>
      <c r="C300" s="1"/>
      <c r="D300" s="1"/>
      <c r="E300" s="1"/>
      <c r="F300" s="1"/>
      <c r="G300" s="1"/>
      <c r="H300" s="2"/>
    </row>
    <row r="301" spans="1:8" s="3" customFormat="1" ht="12" customHeight="1" x14ac:dyDescent="0.2">
      <c r="A301" s="5" t="s">
        <v>1</v>
      </c>
      <c r="B301" s="6"/>
      <c r="C301" s="6"/>
      <c r="D301" s="6"/>
      <c r="E301" s="6"/>
      <c r="F301" s="6"/>
      <c r="G301" s="6"/>
      <c r="H301" s="7"/>
    </row>
    <row r="302" spans="1:8" s="3" customFormat="1" ht="12" thickBot="1" x14ac:dyDescent="0.25">
      <c r="A302" s="8"/>
      <c r="B302" s="9"/>
      <c r="C302" s="9"/>
      <c r="D302" s="9"/>
      <c r="E302" s="9"/>
      <c r="F302" s="9"/>
      <c r="G302" s="9"/>
      <c r="H302" s="10"/>
    </row>
    <row r="303" spans="1:8" s="3" customFormat="1" ht="16.5" x14ac:dyDescent="0.3">
      <c r="A303" s="15"/>
      <c r="B303" s="12"/>
      <c r="C303" s="12"/>
      <c r="D303" s="12"/>
      <c r="E303" s="92"/>
      <c r="F303" s="93"/>
      <c r="G303" s="93"/>
      <c r="H303" s="95"/>
    </row>
    <row r="304" spans="1:8" s="3" customFormat="1" ht="16.5" x14ac:dyDescent="0.3">
      <c r="A304" s="11"/>
      <c r="B304" s="14"/>
      <c r="C304" s="12"/>
      <c r="D304" s="15"/>
      <c r="E304" s="14"/>
      <c r="F304" s="15"/>
      <c r="G304" s="14"/>
      <c r="H304" s="13"/>
    </row>
    <row r="305" spans="1:8" s="3" customFormat="1" ht="15.75" x14ac:dyDescent="0.2">
      <c r="A305" s="16" t="s">
        <v>2</v>
      </c>
      <c r="B305" s="107" t="str">
        <f>'[1]PRESUPUESTO OFICIAL (Entidad)'!G123</f>
        <v>Antepiso en Concreto 2.500psi e=7cm</v>
      </c>
      <c r="C305" s="108"/>
      <c r="D305" s="108"/>
      <c r="E305" s="108"/>
      <c r="F305" s="108"/>
      <c r="G305" s="19" t="s">
        <v>3</v>
      </c>
      <c r="H305" s="20" t="s">
        <v>217</v>
      </c>
    </row>
    <row r="306" spans="1:8" s="3" customFormat="1" ht="16.5" x14ac:dyDescent="0.3">
      <c r="A306" s="11"/>
      <c r="B306" s="108"/>
      <c r="C306" s="108"/>
      <c r="D306" s="108"/>
      <c r="E306" s="108"/>
      <c r="F306" s="108"/>
      <c r="G306" s="19" t="s">
        <v>4</v>
      </c>
      <c r="H306" s="20" t="s">
        <v>5</v>
      </c>
    </row>
    <row r="307" spans="1:8" s="3" customFormat="1" x14ac:dyDescent="0.2">
      <c r="A307" s="1"/>
      <c r="B307" s="1"/>
      <c r="C307" s="1"/>
      <c r="D307" s="1"/>
      <c r="E307" s="1"/>
      <c r="F307" s="1"/>
      <c r="G307" s="1"/>
      <c r="H307" s="2"/>
    </row>
    <row r="308" spans="1:8" s="3" customFormat="1" ht="16.5" x14ac:dyDescent="0.3">
      <c r="A308" s="14"/>
      <c r="B308" s="14"/>
      <c r="C308" s="12"/>
      <c r="D308" s="14"/>
      <c r="E308" s="14"/>
      <c r="F308" s="14"/>
      <c r="G308" s="14"/>
      <c r="H308" s="13"/>
    </row>
    <row r="309" spans="1:8" s="3" customFormat="1" ht="17.25" thickBot="1" x14ac:dyDescent="0.35">
      <c r="A309" s="14" t="s">
        <v>6</v>
      </c>
      <c r="B309" s="14"/>
      <c r="C309" s="12"/>
      <c r="D309" s="12"/>
      <c r="E309" s="12"/>
      <c r="F309" s="12"/>
      <c r="G309" s="12"/>
      <c r="H309" s="13"/>
    </row>
    <row r="310" spans="1:8" s="3" customFormat="1" ht="16.5" x14ac:dyDescent="0.3">
      <c r="A310" s="23" t="s">
        <v>7</v>
      </c>
      <c r="B310" s="24"/>
      <c r="C310" s="25"/>
      <c r="D310" s="26" t="s">
        <v>36</v>
      </c>
      <c r="E310" s="27" t="s">
        <v>9</v>
      </c>
      <c r="F310" s="26" t="s">
        <v>37</v>
      </c>
      <c r="G310" s="28" t="s">
        <v>11</v>
      </c>
      <c r="H310" s="29"/>
    </row>
    <row r="311" spans="1:8" s="3" customFormat="1" ht="16.5" x14ac:dyDescent="0.3">
      <c r="A311" s="61" t="str">
        <f>[1]recursos!B20</f>
        <v>VIBRADOR (GAS/ELEC)</v>
      </c>
      <c r="B311" s="31"/>
      <c r="C311" s="32"/>
      <c r="D311" s="69" t="s">
        <v>41</v>
      </c>
      <c r="E311" s="206">
        <f>[1]recursos!E20</f>
        <v>88953</v>
      </c>
      <c r="F311" s="41">
        <v>0.13</v>
      </c>
      <c r="G311" s="36">
        <f>+E311*F311</f>
        <v>11563.890000000001</v>
      </c>
      <c r="H311" s="37"/>
    </row>
    <row r="312" spans="1:8" s="3" customFormat="1" ht="16.5" x14ac:dyDescent="0.3">
      <c r="A312" s="30"/>
      <c r="B312" s="39"/>
      <c r="C312" s="40"/>
      <c r="D312" s="69"/>
      <c r="E312" s="206"/>
      <c r="F312" s="41"/>
      <c r="G312" s="36"/>
      <c r="H312" s="37"/>
    </row>
    <row r="313" spans="1:8" s="3" customFormat="1" ht="16.5" x14ac:dyDescent="0.3">
      <c r="A313" s="38"/>
      <c r="B313" s="39"/>
      <c r="C313" s="40"/>
      <c r="D313" s="69"/>
      <c r="E313" s="42"/>
      <c r="F313" s="41"/>
      <c r="G313" s="43"/>
      <c r="H313" s="37"/>
    </row>
    <row r="314" spans="1:8" s="3" customFormat="1" ht="16.5" x14ac:dyDescent="0.3">
      <c r="A314" s="38"/>
      <c r="B314" s="39"/>
      <c r="C314" s="40"/>
      <c r="D314" s="69"/>
      <c r="E314" s="42"/>
      <c r="F314" s="41"/>
      <c r="G314" s="43"/>
      <c r="H314" s="37"/>
    </row>
    <row r="315" spans="1:8" s="3" customFormat="1" ht="16.5" x14ac:dyDescent="0.3">
      <c r="A315" s="38"/>
      <c r="B315" s="39"/>
      <c r="C315" s="40"/>
      <c r="D315" s="69"/>
      <c r="E315" s="42"/>
      <c r="F315" s="41"/>
      <c r="G315" s="43"/>
      <c r="H315" s="37"/>
    </row>
    <row r="316" spans="1:8" s="3" customFormat="1" ht="16.5" x14ac:dyDescent="0.3">
      <c r="A316" s="44" t="s">
        <v>14</v>
      </c>
      <c r="B316" s="45"/>
      <c r="C316" s="46"/>
      <c r="D316" s="69"/>
      <c r="E316" s="42"/>
      <c r="F316" s="47">
        <v>0.1</v>
      </c>
      <c r="G316" s="43">
        <f>F316*H342</f>
        <v>2244.7408750000004</v>
      </c>
      <c r="H316" s="37"/>
    </row>
    <row r="317" spans="1:8" s="3" customFormat="1" ht="17.25" thickBot="1" x14ac:dyDescent="0.35">
      <c r="A317" s="48"/>
      <c r="B317" s="49"/>
      <c r="C317" s="50"/>
      <c r="D317" s="130"/>
      <c r="E317" s="51"/>
      <c r="F317" s="52"/>
      <c r="G317" s="53"/>
      <c r="H317" s="54"/>
    </row>
    <row r="318" spans="1:8" s="3" customFormat="1" ht="17.25" thickBot="1" x14ac:dyDescent="0.35">
      <c r="A318" s="12"/>
      <c r="B318" s="12"/>
      <c r="C318" s="12"/>
      <c r="D318" s="12"/>
      <c r="E318" s="12"/>
      <c r="F318" s="12"/>
      <c r="G318" s="55" t="s">
        <v>15</v>
      </c>
      <c r="H318" s="56">
        <f>SUM(G311:G317)</f>
        <v>13808.630875000003</v>
      </c>
    </row>
    <row r="319" spans="1:8" s="3" customFormat="1" ht="17.25" thickBot="1" x14ac:dyDescent="0.35">
      <c r="A319" s="14" t="s">
        <v>16</v>
      </c>
      <c r="B319" s="14"/>
      <c r="C319" s="12"/>
      <c r="D319" s="12"/>
      <c r="E319" s="12"/>
      <c r="F319" s="12"/>
      <c r="G319" s="12"/>
      <c r="H319" s="13"/>
    </row>
    <row r="320" spans="1:8" s="3" customFormat="1" ht="18" customHeight="1" x14ac:dyDescent="0.3">
      <c r="A320" s="57" t="s">
        <v>7</v>
      </c>
      <c r="B320" s="58"/>
      <c r="C320" s="59"/>
      <c r="D320" s="26" t="s">
        <v>8</v>
      </c>
      <c r="E320" s="26" t="s">
        <v>17</v>
      </c>
      <c r="F320" s="26" t="s">
        <v>10</v>
      </c>
      <c r="G320" s="60" t="s">
        <v>11</v>
      </c>
      <c r="H320" s="29"/>
    </row>
    <row r="321" spans="1:8" s="3" customFormat="1" ht="18.75" customHeight="1" x14ac:dyDescent="0.3">
      <c r="A321" s="131" t="s">
        <v>218</v>
      </c>
      <c r="B321" s="62"/>
      <c r="C321" s="63"/>
      <c r="D321" s="64" t="s">
        <v>33</v>
      </c>
      <c r="E321" s="65">
        <f>+'[1]APUS BASICOS'!$H$203</f>
        <v>615031</v>
      </c>
      <c r="F321" s="66">
        <v>0.08</v>
      </c>
      <c r="G321" s="67">
        <f>E321*F321</f>
        <v>49202.48</v>
      </c>
      <c r="H321" s="37"/>
    </row>
    <row r="322" spans="1:8" s="3" customFormat="1" ht="16.5" x14ac:dyDescent="0.3">
      <c r="A322" s="61"/>
      <c r="B322" s="62"/>
      <c r="C322" s="63"/>
      <c r="D322" s="64"/>
      <c r="E322" s="65"/>
      <c r="F322" s="66"/>
      <c r="G322" s="67"/>
      <c r="H322" s="37"/>
    </row>
    <row r="323" spans="1:8" s="3" customFormat="1" ht="16.5" x14ac:dyDescent="0.3">
      <c r="A323" s="61"/>
      <c r="B323" s="62"/>
      <c r="C323" s="63"/>
      <c r="D323" s="64"/>
      <c r="E323" s="65"/>
      <c r="F323" s="66"/>
      <c r="G323" s="67"/>
      <c r="H323" s="37"/>
    </row>
    <row r="324" spans="1:8" s="3" customFormat="1" ht="16.5" x14ac:dyDescent="0.3">
      <c r="A324" s="61" t="s">
        <v>20</v>
      </c>
      <c r="B324" s="62"/>
      <c r="C324" s="63"/>
      <c r="D324" s="42"/>
      <c r="E324" s="42"/>
      <c r="F324" s="47">
        <v>0.05</v>
      </c>
      <c r="G324" s="75">
        <f>+F324*G321</f>
        <v>2460.1240000000003</v>
      </c>
      <c r="H324" s="37"/>
    </row>
    <row r="325" spans="1:8" s="3" customFormat="1" ht="17.25" thickBot="1" x14ac:dyDescent="0.35">
      <c r="A325" s="76"/>
      <c r="B325" s="77"/>
      <c r="C325" s="78"/>
      <c r="D325" s="51"/>
      <c r="E325" s="51"/>
      <c r="F325" s="52"/>
      <c r="G325" s="79"/>
      <c r="H325" s="54"/>
    </row>
    <row r="326" spans="1:8" s="3" customFormat="1" ht="17.25" thickBot="1" x14ac:dyDescent="0.35">
      <c r="A326" s="12"/>
      <c r="B326" s="12"/>
      <c r="C326" s="12"/>
      <c r="D326" s="12"/>
      <c r="E326" s="12"/>
      <c r="F326" s="12"/>
      <c r="G326" s="55" t="s">
        <v>15</v>
      </c>
      <c r="H326" s="56">
        <f>SUM(G321:G325)</f>
        <v>51662.604000000007</v>
      </c>
    </row>
    <row r="327" spans="1:8" s="3" customFormat="1" ht="17.25" thickBot="1" x14ac:dyDescent="0.35">
      <c r="A327" s="14" t="s">
        <v>21</v>
      </c>
      <c r="B327" s="14"/>
      <c r="C327" s="12"/>
      <c r="D327" s="12"/>
      <c r="E327" s="12"/>
      <c r="F327" s="12"/>
      <c r="G327" s="12"/>
      <c r="H327" s="13"/>
    </row>
    <row r="328" spans="1:8" s="3" customFormat="1" ht="16.5" x14ac:dyDescent="0.3">
      <c r="A328" s="23" t="s">
        <v>22</v>
      </c>
      <c r="B328" s="25"/>
      <c r="C328" s="26" t="s">
        <v>23</v>
      </c>
      <c r="D328" s="26" t="s">
        <v>24</v>
      </c>
      <c r="E328" s="26" t="s">
        <v>25</v>
      </c>
      <c r="F328" s="26" t="s">
        <v>26</v>
      </c>
      <c r="G328" s="28" t="s">
        <v>11</v>
      </c>
      <c r="H328" s="29"/>
    </row>
    <row r="329" spans="1:8" s="3" customFormat="1" ht="16.5" x14ac:dyDescent="0.3">
      <c r="A329" s="61"/>
      <c r="B329" s="63"/>
      <c r="C329" s="132"/>
      <c r="D329" s="133"/>
      <c r="E329" s="133"/>
      <c r="F329" s="134"/>
      <c r="G329" s="135">
        <f>E329*F329</f>
        <v>0</v>
      </c>
      <c r="H329" s="37"/>
    </row>
    <row r="330" spans="1:8" s="3" customFormat="1" ht="16.5" x14ac:dyDescent="0.3">
      <c r="A330" s="61"/>
      <c r="B330" s="63"/>
      <c r="C330" s="80"/>
      <c r="D330" s="81"/>
      <c r="E330" s="81"/>
      <c r="F330" s="82"/>
      <c r="G330" s="65"/>
      <c r="H330" s="37"/>
    </row>
    <row r="331" spans="1:8" s="3" customFormat="1" ht="16.5" x14ac:dyDescent="0.3">
      <c r="A331" s="61"/>
      <c r="B331" s="63"/>
      <c r="C331" s="80"/>
      <c r="D331" s="81"/>
      <c r="E331" s="81"/>
      <c r="F331" s="80"/>
      <c r="G331" s="41"/>
      <c r="H331" s="37"/>
    </row>
    <row r="332" spans="1:8" s="3" customFormat="1" ht="16.5" x14ac:dyDescent="0.3">
      <c r="A332" s="61"/>
      <c r="B332" s="63"/>
      <c r="C332" s="83"/>
      <c r="D332" s="64"/>
      <c r="E332" s="84"/>
      <c r="F332" s="41"/>
      <c r="G332" s="41"/>
      <c r="H332" s="37"/>
    </row>
    <row r="333" spans="1:8" s="3" customFormat="1" ht="17.25" thickBot="1" x14ac:dyDescent="0.35">
      <c r="A333" s="48"/>
      <c r="B333" s="50"/>
      <c r="C333" s="50"/>
      <c r="D333" s="50"/>
      <c r="E333" s="50"/>
      <c r="F333" s="50"/>
      <c r="G333" s="85"/>
      <c r="H333" s="37"/>
    </row>
    <row r="334" spans="1:8" s="3" customFormat="1" ht="17.25" thickBot="1" x14ac:dyDescent="0.35">
      <c r="A334" s="12"/>
      <c r="B334" s="12"/>
      <c r="C334" s="12"/>
      <c r="D334" s="12"/>
      <c r="E334" s="12"/>
      <c r="F334" s="12"/>
      <c r="G334" s="55" t="s">
        <v>15</v>
      </c>
      <c r="H334" s="56">
        <f>SUM(G329:G333)</f>
        <v>0</v>
      </c>
    </row>
    <row r="335" spans="1:8" s="3" customFormat="1" ht="17.25" thickBot="1" x14ac:dyDescent="0.35">
      <c r="A335" s="14" t="s">
        <v>27</v>
      </c>
      <c r="B335" s="14"/>
      <c r="C335" s="12"/>
      <c r="D335" s="12"/>
      <c r="E335" s="12"/>
      <c r="F335" s="12"/>
      <c r="G335" s="12"/>
      <c r="H335" s="13"/>
    </row>
    <row r="336" spans="1:8" s="3" customFormat="1" ht="16.5" x14ac:dyDescent="0.3">
      <c r="A336" s="86" t="s">
        <v>28</v>
      </c>
      <c r="B336" s="26"/>
      <c r="C336" s="26" t="s">
        <v>29</v>
      </c>
      <c r="D336" s="26" t="s">
        <v>30</v>
      </c>
      <c r="E336" s="27" t="s">
        <v>39</v>
      </c>
      <c r="F336" s="87" t="s">
        <v>37</v>
      </c>
      <c r="G336" s="60" t="s">
        <v>11</v>
      </c>
      <c r="H336" s="29"/>
    </row>
    <row r="337" spans="1:8" s="3" customFormat="1" ht="16.5" x14ac:dyDescent="0.3">
      <c r="A337" s="61" t="str">
        <f>'[1]MANO DE OBRA'!C17</f>
        <v>CUADRILLA DE CONSTRUCCIÓN 1X1</v>
      </c>
      <c r="B337" s="63"/>
      <c r="C337" s="88">
        <f>'[1]MANO DE OBRA'!I17</f>
        <v>118625</v>
      </c>
      <c r="D337" s="89">
        <v>0.89229999999999998</v>
      </c>
      <c r="E337" s="65">
        <f>(100%+D337)*C337</f>
        <v>224474.08750000002</v>
      </c>
      <c r="F337" s="80">
        <v>10</v>
      </c>
      <c r="G337" s="36">
        <f>E337/F337</f>
        <v>22447.408750000002</v>
      </c>
      <c r="H337" s="37"/>
    </row>
    <row r="338" spans="1:8" s="3" customFormat="1" ht="16.5" x14ac:dyDescent="0.3">
      <c r="A338" s="61"/>
      <c r="B338" s="63"/>
      <c r="C338" s="105"/>
      <c r="D338" s="89"/>
      <c r="E338" s="65"/>
      <c r="F338" s="41"/>
      <c r="G338" s="36"/>
      <c r="H338" s="37"/>
    </row>
    <row r="339" spans="1:8" s="3" customFormat="1" ht="16.5" x14ac:dyDescent="0.3">
      <c r="A339" s="61"/>
      <c r="B339" s="63"/>
      <c r="C339" s="114"/>
      <c r="D339" s="64"/>
      <c r="E339" s="114"/>
      <c r="F339" s="41"/>
      <c r="G339" s="75"/>
      <c r="H339" s="37"/>
    </row>
    <row r="340" spans="1:8" s="3" customFormat="1" ht="16.5" x14ac:dyDescent="0.3">
      <c r="A340" s="61"/>
      <c r="B340" s="63"/>
      <c r="C340" s="114"/>
      <c r="D340" s="64"/>
      <c r="E340" s="114"/>
      <c r="F340" s="41"/>
      <c r="G340" s="75"/>
      <c r="H340" s="37"/>
    </row>
    <row r="341" spans="1:8" s="3" customFormat="1" ht="17.25" thickBot="1" x14ac:dyDescent="0.35">
      <c r="A341" s="76"/>
      <c r="B341" s="78"/>
      <c r="C341" s="78"/>
      <c r="D341" s="78"/>
      <c r="E341" s="78"/>
      <c r="F341" s="78"/>
      <c r="G341" s="77"/>
      <c r="H341" s="54"/>
    </row>
    <row r="342" spans="1:8" s="3" customFormat="1" ht="17.25" thickBot="1" x14ac:dyDescent="0.35">
      <c r="A342" s="12"/>
      <c r="B342" s="12"/>
      <c r="C342" s="12"/>
      <c r="D342" s="12"/>
      <c r="E342" s="12"/>
      <c r="F342" s="12"/>
      <c r="G342" s="55" t="s">
        <v>15</v>
      </c>
      <c r="H342" s="56">
        <f>SUM(G337:G341)</f>
        <v>22447.408750000002</v>
      </c>
    </row>
    <row r="343" spans="1:8" s="3" customFormat="1" ht="17.25" thickBot="1" x14ac:dyDescent="0.35">
      <c r="A343" s="12"/>
      <c r="B343" s="12"/>
      <c r="C343" s="12"/>
      <c r="D343" s="12"/>
      <c r="E343" s="12"/>
      <c r="F343" s="12"/>
      <c r="G343" s="91"/>
      <c r="H343" s="13"/>
    </row>
    <row r="344" spans="1:8" s="3" customFormat="1" ht="17.25" thickBot="1" x14ac:dyDescent="0.35">
      <c r="A344" s="12"/>
      <c r="B344" s="12"/>
      <c r="C344" s="12"/>
      <c r="D344" s="12"/>
      <c r="E344" s="92" t="s">
        <v>31</v>
      </c>
      <c r="F344" s="93"/>
      <c r="G344" s="93"/>
      <c r="H344" s="170">
        <f>ROUND((H318+H326+H334+H342),0)</f>
        <v>87919</v>
      </c>
    </row>
    <row r="345" spans="1:8" s="3" customFormat="1" ht="16.5" x14ac:dyDescent="0.3">
      <c r="A345" s="15"/>
      <c r="B345" s="12"/>
      <c r="C345" s="12"/>
      <c r="D345" s="12"/>
      <c r="E345" s="92"/>
      <c r="F345" s="93"/>
      <c r="G345" s="93"/>
      <c r="H345" s="95"/>
    </row>
    <row r="346" spans="1:8" s="3" customFormat="1" ht="16.5" x14ac:dyDescent="0.3">
      <c r="A346" s="15"/>
      <c r="B346" s="12"/>
      <c r="C346" s="12"/>
      <c r="D346" s="12"/>
      <c r="E346" s="92"/>
      <c r="F346" s="93"/>
      <c r="G346" s="93"/>
      <c r="H346" s="95"/>
    </row>
    <row r="347" spans="1:8" s="3" customFormat="1" ht="16.5" x14ac:dyDescent="0.3">
      <c r="A347" s="15"/>
      <c r="B347" s="12"/>
      <c r="C347" s="12"/>
      <c r="D347" s="12"/>
      <c r="E347" s="92"/>
      <c r="F347" s="93"/>
      <c r="G347" s="93"/>
      <c r="H347" s="95"/>
    </row>
    <row r="348" spans="1:8" s="3" customFormat="1" ht="16.5" x14ac:dyDescent="0.3">
      <c r="A348" s="15"/>
      <c r="B348" s="12"/>
      <c r="C348" s="12"/>
      <c r="D348" s="12"/>
      <c r="E348" s="92"/>
      <c r="F348" s="93"/>
      <c r="G348" s="93"/>
      <c r="H348" s="95"/>
    </row>
    <row r="349" spans="1:8" s="3" customFormat="1" ht="11.25" customHeight="1" thickBot="1" x14ac:dyDescent="0.35">
      <c r="A349" s="15"/>
      <c r="B349" s="12"/>
      <c r="C349" s="12"/>
      <c r="D349" s="12"/>
      <c r="E349" s="92"/>
      <c r="F349" s="93"/>
      <c r="G349" s="93"/>
      <c r="H349" s="95"/>
    </row>
    <row r="350" spans="1:8" s="3" customFormat="1" ht="12" customHeight="1" x14ac:dyDescent="0.2">
      <c r="A350" s="5" t="s">
        <v>1</v>
      </c>
      <c r="B350" s="6"/>
      <c r="C350" s="6"/>
      <c r="D350" s="6"/>
      <c r="E350" s="6"/>
      <c r="F350" s="6"/>
      <c r="G350" s="6"/>
      <c r="H350" s="7"/>
    </row>
    <row r="351" spans="1:8" s="3" customFormat="1" ht="12" thickBot="1" x14ac:dyDescent="0.25">
      <c r="A351" s="8"/>
      <c r="B351" s="9"/>
      <c r="C351" s="9"/>
      <c r="D351" s="9"/>
      <c r="E351" s="9"/>
      <c r="F351" s="9"/>
      <c r="G351" s="9"/>
      <c r="H351" s="10"/>
    </row>
    <row r="352" spans="1:8" s="3" customFormat="1" ht="16.5" x14ac:dyDescent="0.3">
      <c r="A352" s="15"/>
      <c r="B352" s="12"/>
      <c r="C352" s="12"/>
      <c r="D352" s="12"/>
      <c r="E352" s="92"/>
      <c r="F352" s="93"/>
      <c r="G352" s="93"/>
      <c r="H352" s="95"/>
    </row>
    <row r="353" spans="1:8" s="3" customFormat="1" ht="15.75" customHeight="1" x14ac:dyDescent="0.3">
      <c r="A353" s="11"/>
      <c r="B353" s="14"/>
      <c r="C353" s="12"/>
      <c r="D353" s="15"/>
      <c r="E353" s="14"/>
      <c r="F353" s="15"/>
      <c r="G353" s="14"/>
      <c r="H353" s="13"/>
    </row>
    <row r="354" spans="1:8" s="3" customFormat="1" ht="16.5" customHeight="1" x14ac:dyDescent="0.2">
      <c r="A354" s="16" t="s">
        <v>2</v>
      </c>
      <c r="B354" s="107" t="str">
        <f>'[1]PRESUPUESTO OFICIAL (Entidad)'!G124</f>
        <v xml:space="preserve">suministro e instalacion concreto Zapata  21 MPa. </v>
      </c>
      <c r="C354" s="108"/>
      <c r="D354" s="108"/>
      <c r="E354" s="108"/>
      <c r="F354" s="108"/>
      <c r="G354" s="19" t="s">
        <v>3</v>
      </c>
      <c r="H354" s="20" t="s">
        <v>219</v>
      </c>
    </row>
    <row r="355" spans="1:8" s="3" customFormat="1" ht="16.5" x14ac:dyDescent="0.3">
      <c r="A355" s="11"/>
      <c r="B355" s="108"/>
      <c r="C355" s="108"/>
      <c r="D355" s="108"/>
      <c r="E355" s="108"/>
      <c r="F355" s="108"/>
      <c r="G355" s="19" t="s">
        <v>4</v>
      </c>
      <c r="H355" s="20" t="s">
        <v>33</v>
      </c>
    </row>
    <row r="356" spans="1:8" s="3" customFormat="1" ht="16.5" x14ac:dyDescent="0.3">
      <c r="A356" s="15"/>
      <c r="B356" s="12"/>
      <c r="C356" s="12"/>
      <c r="D356" s="12"/>
      <c r="E356" s="92"/>
      <c r="F356" s="93"/>
      <c r="G356" s="93"/>
      <c r="H356" s="95"/>
    </row>
    <row r="357" spans="1:8" s="3" customFormat="1" ht="16.5" x14ac:dyDescent="0.3">
      <c r="A357" s="15"/>
      <c r="B357" s="12"/>
      <c r="C357" s="12"/>
      <c r="D357" s="12"/>
      <c r="E357" s="92"/>
      <c r="F357" s="93"/>
      <c r="G357" s="93"/>
      <c r="H357" s="95"/>
    </row>
    <row r="358" spans="1:8" s="3" customFormat="1" ht="16.5" x14ac:dyDescent="0.3">
      <c r="A358" s="14"/>
      <c r="B358" s="14"/>
      <c r="C358" s="12"/>
      <c r="D358" s="14"/>
      <c r="E358" s="14"/>
      <c r="F358" s="14"/>
      <c r="G358" s="14"/>
      <c r="H358" s="13"/>
    </row>
    <row r="359" spans="1:8" s="3" customFormat="1" ht="17.25" thickBot="1" x14ac:dyDescent="0.35">
      <c r="A359" s="14" t="s">
        <v>6</v>
      </c>
      <c r="B359" s="14"/>
      <c r="C359" s="12"/>
      <c r="D359" s="12"/>
      <c r="E359" s="12"/>
      <c r="F359" s="12"/>
      <c r="G359" s="12"/>
      <c r="H359" s="13"/>
    </row>
    <row r="360" spans="1:8" s="3" customFormat="1" ht="16.5" x14ac:dyDescent="0.3">
      <c r="A360" s="23" t="s">
        <v>7</v>
      </c>
      <c r="B360" s="24"/>
      <c r="C360" s="25"/>
      <c r="D360" s="26" t="s">
        <v>36</v>
      </c>
      <c r="E360" s="27" t="s">
        <v>9</v>
      </c>
      <c r="F360" s="26" t="s">
        <v>37</v>
      </c>
      <c r="G360" s="28" t="s">
        <v>11</v>
      </c>
      <c r="H360" s="29"/>
    </row>
    <row r="361" spans="1:8" s="3" customFormat="1" ht="16.5" x14ac:dyDescent="0.3">
      <c r="A361" s="61" t="str">
        <f>[1]recursos!B20</f>
        <v>VIBRADOR (GAS/ELEC)</v>
      </c>
      <c r="B361" s="31"/>
      <c r="C361" s="32"/>
      <c r="D361" s="69" t="s">
        <v>41</v>
      </c>
      <c r="E361" s="34">
        <f>[1]recursos!E20</f>
        <v>88953</v>
      </c>
      <c r="F361" s="80">
        <v>0.13</v>
      </c>
      <c r="G361" s="36">
        <f>+E361*F361</f>
        <v>11563.890000000001</v>
      </c>
      <c r="H361" s="37"/>
    </row>
    <row r="362" spans="1:8" s="3" customFormat="1" ht="16.5" x14ac:dyDescent="0.3">
      <c r="A362" s="30" t="str">
        <f>[1]recursos!B23</f>
        <v>TABLERO METALICO 0,50 X 1,20 m</v>
      </c>
      <c r="B362" s="39"/>
      <c r="C362" s="40"/>
      <c r="D362" s="69" t="s">
        <v>71</v>
      </c>
      <c r="E362" s="34">
        <f>[1]recursos!E23</f>
        <v>543</v>
      </c>
      <c r="F362" s="80">
        <v>20.9</v>
      </c>
      <c r="G362" s="36">
        <f>+E362*F362</f>
        <v>11348.699999999999</v>
      </c>
      <c r="H362" s="37"/>
    </row>
    <row r="363" spans="1:8" s="3" customFormat="1" ht="16.5" x14ac:dyDescent="0.3">
      <c r="A363" s="180"/>
      <c r="B363" s="181"/>
      <c r="C363" s="182"/>
      <c r="D363" s="183"/>
      <c r="E363" s="183"/>
      <c r="F363" s="184"/>
      <c r="G363" s="185"/>
      <c r="H363" s="186"/>
    </row>
    <row r="364" spans="1:8" s="3" customFormat="1" ht="16.5" x14ac:dyDescent="0.3">
      <c r="A364" s="113"/>
      <c r="B364" s="39"/>
      <c r="C364" s="40"/>
      <c r="D364" s="42"/>
      <c r="E364" s="42"/>
      <c r="F364" s="41"/>
      <c r="G364" s="43"/>
      <c r="H364" s="37"/>
    </row>
    <row r="365" spans="1:8" s="3" customFormat="1" ht="16.5" x14ac:dyDescent="0.3">
      <c r="A365" s="113"/>
      <c r="B365" s="39"/>
      <c r="C365" s="40"/>
      <c r="D365" s="42"/>
      <c r="E365" s="42"/>
      <c r="F365" s="41"/>
      <c r="G365" s="43"/>
      <c r="H365" s="37"/>
    </row>
    <row r="366" spans="1:8" s="3" customFormat="1" ht="16.5" x14ac:dyDescent="0.3">
      <c r="A366" s="44" t="s">
        <v>14</v>
      </c>
      <c r="B366" s="45"/>
      <c r="C366" s="46"/>
      <c r="D366" s="42"/>
      <c r="E366" s="42"/>
      <c r="F366" s="47">
        <v>0.1</v>
      </c>
      <c r="G366" s="43">
        <f>F366*H391</f>
        <v>43918.843206521742</v>
      </c>
      <c r="H366" s="37"/>
    </row>
    <row r="367" spans="1:8" s="3" customFormat="1" ht="17.25" thickBot="1" x14ac:dyDescent="0.35">
      <c r="A367" s="48"/>
      <c r="B367" s="49"/>
      <c r="C367" s="50"/>
      <c r="D367" s="51"/>
      <c r="E367" s="51"/>
      <c r="F367" s="52"/>
      <c r="G367" s="53"/>
      <c r="H367" s="54"/>
    </row>
    <row r="368" spans="1:8" s="3" customFormat="1" ht="17.25" thickBot="1" x14ac:dyDescent="0.35">
      <c r="A368" s="12"/>
      <c r="B368" s="12"/>
      <c r="C368" s="12"/>
      <c r="D368" s="12"/>
      <c r="E368" s="12"/>
      <c r="F368" s="12"/>
      <c r="G368" s="55" t="s">
        <v>15</v>
      </c>
      <c r="H368" s="56">
        <f>SUM(G361:G367)</f>
        <v>66831.433206521746</v>
      </c>
    </row>
    <row r="369" spans="1:8" s="3" customFormat="1" ht="17.25" thickBot="1" x14ac:dyDescent="0.35">
      <c r="A369" s="14" t="s">
        <v>16</v>
      </c>
      <c r="B369" s="14"/>
      <c r="C369" s="12"/>
      <c r="D369" s="12"/>
      <c r="E369" s="12"/>
      <c r="F369" s="12"/>
      <c r="G369" s="12"/>
      <c r="H369" s="13"/>
    </row>
    <row r="370" spans="1:8" s="3" customFormat="1" ht="16.5" x14ac:dyDescent="0.3">
      <c r="A370" s="57" t="s">
        <v>7</v>
      </c>
      <c r="B370" s="58"/>
      <c r="C370" s="59"/>
      <c r="D370" s="26" t="s">
        <v>8</v>
      </c>
      <c r="E370" s="26" t="s">
        <v>17</v>
      </c>
      <c r="F370" s="26" t="s">
        <v>10</v>
      </c>
      <c r="G370" s="60" t="s">
        <v>11</v>
      </c>
      <c r="H370" s="29"/>
    </row>
    <row r="371" spans="1:8" s="3" customFormat="1" ht="16.5" x14ac:dyDescent="0.3">
      <c r="A371" s="61" t="s">
        <v>119</v>
      </c>
      <c r="B371" s="62"/>
      <c r="C371" s="63"/>
      <c r="D371" s="64" t="s">
        <v>33</v>
      </c>
      <c r="E371" s="65">
        <f>'[1]APUS BASICOS'!H96</f>
        <v>682956</v>
      </c>
      <c r="F371" s="66">
        <v>1.06</v>
      </c>
      <c r="G371" s="67">
        <f>E371*F371</f>
        <v>723933.36</v>
      </c>
      <c r="H371" s="37"/>
    </row>
    <row r="372" spans="1:8" s="3" customFormat="1" ht="16.5" x14ac:dyDescent="0.3">
      <c r="A372" s="61"/>
      <c r="B372" s="62"/>
      <c r="C372" s="63"/>
      <c r="D372" s="64"/>
      <c r="E372" s="65"/>
      <c r="F372" s="66"/>
      <c r="G372" s="67"/>
      <c r="H372" s="37"/>
    </row>
    <row r="373" spans="1:8" s="3" customFormat="1" ht="16.5" x14ac:dyDescent="0.3">
      <c r="A373" s="61"/>
      <c r="B373" s="62"/>
      <c r="C373" s="63"/>
      <c r="D373" s="64"/>
      <c r="E373" s="65"/>
      <c r="F373" s="66"/>
      <c r="G373" s="67"/>
      <c r="H373" s="37"/>
    </row>
    <row r="374" spans="1:8" s="3" customFormat="1" ht="16.5" x14ac:dyDescent="0.3">
      <c r="A374" s="61" t="s">
        <v>20</v>
      </c>
      <c r="B374" s="62"/>
      <c r="C374" s="63"/>
      <c r="D374" s="42"/>
      <c r="E374" s="42"/>
      <c r="F374" s="47">
        <v>0.05</v>
      </c>
      <c r="G374" s="75">
        <f>+F374*G371</f>
        <v>36196.667999999998</v>
      </c>
      <c r="H374" s="37"/>
    </row>
    <row r="375" spans="1:8" s="3" customFormat="1" ht="17.25" thickBot="1" x14ac:dyDescent="0.35">
      <c r="A375" s="76"/>
      <c r="B375" s="77"/>
      <c r="C375" s="78"/>
      <c r="D375" s="51"/>
      <c r="E375" s="51"/>
      <c r="F375" s="52"/>
      <c r="G375" s="79"/>
      <c r="H375" s="54"/>
    </row>
    <row r="376" spans="1:8" s="3" customFormat="1" ht="17.25" thickBot="1" x14ac:dyDescent="0.35">
      <c r="A376" s="12"/>
      <c r="B376" s="12"/>
      <c r="C376" s="12"/>
      <c r="D376" s="12"/>
      <c r="E376" s="12"/>
      <c r="F376" s="12"/>
      <c r="G376" s="55" t="s">
        <v>15</v>
      </c>
      <c r="H376" s="56">
        <f>SUM(G371:G375)</f>
        <v>760130.02799999993</v>
      </c>
    </row>
    <row r="377" spans="1:8" s="3" customFormat="1" ht="17.25" thickBot="1" x14ac:dyDescent="0.35">
      <c r="A377" s="14" t="s">
        <v>21</v>
      </c>
      <c r="B377" s="14"/>
      <c r="C377" s="12"/>
      <c r="D377" s="12"/>
      <c r="E377" s="12"/>
      <c r="F377" s="12"/>
      <c r="G377" s="12"/>
      <c r="H377" s="13"/>
    </row>
    <row r="378" spans="1:8" s="3" customFormat="1" ht="16.5" x14ac:dyDescent="0.3">
      <c r="A378" s="23" t="s">
        <v>22</v>
      </c>
      <c r="B378" s="25"/>
      <c r="C378" s="26" t="s">
        <v>23</v>
      </c>
      <c r="D378" s="26" t="s">
        <v>24</v>
      </c>
      <c r="E378" s="26" t="s">
        <v>25</v>
      </c>
      <c r="F378" s="26" t="s">
        <v>26</v>
      </c>
      <c r="G378" s="28" t="s">
        <v>11</v>
      </c>
      <c r="H378" s="29"/>
    </row>
    <row r="379" spans="1:8" s="3" customFormat="1" ht="16.5" x14ac:dyDescent="0.3">
      <c r="A379" s="61"/>
      <c r="B379" s="63"/>
      <c r="C379" s="132"/>
      <c r="D379" s="133"/>
      <c r="E379" s="133"/>
      <c r="F379" s="134"/>
      <c r="G379" s="135"/>
      <c r="H379" s="37"/>
    </row>
    <row r="380" spans="1:8" s="3" customFormat="1" ht="16.5" x14ac:dyDescent="0.3">
      <c r="A380" s="61"/>
      <c r="B380" s="63"/>
      <c r="C380" s="80"/>
      <c r="D380" s="81"/>
      <c r="E380" s="81"/>
      <c r="F380" s="82"/>
      <c r="G380" s="65"/>
      <c r="H380" s="37"/>
    </row>
    <row r="381" spans="1:8" s="3" customFormat="1" ht="16.5" x14ac:dyDescent="0.3">
      <c r="A381" s="61"/>
      <c r="B381" s="63"/>
      <c r="C381" s="80"/>
      <c r="D381" s="81"/>
      <c r="E381" s="81"/>
      <c r="F381" s="80"/>
      <c r="G381" s="41"/>
      <c r="H381" s="37"/>
    </row>
    <row r="382" spans="1:8" s="3" customFormat="1" ht="16.5" x14ac:dyDescent="0.3">
      <c r="A382" s="61"/>
      <c r="B382" s="63"/>
      <c r="C382" s="83"/>
      <c r="D382" s="64"/>
      <c r="E382" s="84"/>
      <c r="F382" s="41"/>
      <c r="G382" s="41"/>
      <c r="H382" s="37"/>
    </row>
    <row r="383" spans="1:8" s="3" customFormat="1" ht="17.25" thickBot="1" x14ac:dyDescent="0.35">
      <c r="A383" s="48"/>
      <c r="B383" s="50"/>
      <c r="C383" s="50"/>
      <c r="D383" s="50"/>
      <c r="E383" s="50"/>
      <c r="F383" s="50"/>
      <c r="G383" s="85"/>
      <c r="H383" s="37"/>
    </row>
    <row r="384" spans="1:8" s="3" customFormat="1" ht="17.25" thickBot="1" x14ac:dyDescent="0.35">
      <c r="A384" s="12"/>
      <c r="B384" s="12"/>
      <c r="C384" s="12"/>
      <c r="D384" s="12"/>
      <c r="E384" s="12"/>
      <c r="F384" s="12"/>
      <c r="G384" s="55" t="s">
        <v>15</v>
      </c>
      <c r="H384" s="56">
        <f>SUM(G379:G383)</f>
        <v>0</v>
      </c>
    </row>
    <row r="385" spans="1:8" s="3" customFormat="1" ht="17.25" thickBot="1" x14ac:dyDescent="0.35">
      <c r="A385" s="14" t="s">
        <v>27</v>
      </c>
      <c r="B385" s="14"/>
      <c r="C385" s="12"/>
      <c r="D385" s="12"/>
      <c r="E385" s="12"/>
      <c r="F385" s="12"/>
      <c r="G385" s="12"/>
      <c r="H385" s="13"/>
    </row>
    <row r="386" spans="1:8" s="3" customFormat="1" ht="16.5" x14ac:dyDescent="0.3">
      <c r="A386" s="86" t="s">
        <v>28</v>
      </c>
      <c r="B386" s="26"/>
      <c r="C386" s="26" t="s">
        <v>53</v>
      </c>
      <c r="D386" s="26" t="s">
        <v>30</v>
      </c>
      <c r="E386" s="27" t="s">
        <v>39</v>
      </c>
      <c r="F386" s="87" t="s">
        <v>37</v>
      </c>
      <c r="G386" s="60" t="s">
        <v>11</v>
      </c>
      <c r="H386" s="29"/>
    </row>
    <row r="387" spans="1:8" s="3" customFormat="1" ht="16.5" x14ac:dyDescent="0.3">
      <c r="A387" s="61" t="str">
        <f>'[1]MANO DE OBRA'!C19</f>
        <v>CUADRILLA DE CONSTRUCCIÓN 1X3</v>
      </c>
      <c r="B387" s="63"/>
      <c r="C387" s="88">
        <f>'[1]MANO DE OBRA'!I19</f>
        <v>213525</v>
      </c>
      <c r="D387" s="89">
        <v>0.89229999999999998</v>
      </c>
      <c r="E387" s="65">
        <f>(100%+D387)*C387</f>
        <v>404053.35750000004</v>
      </c>
      <c r="F387" s="80">
        <v>0.92</v>
      </c>
      <c r="G387" s="36">
        <f>E387/F387</f>
        <v>439188.43206521741</v>
      </c>
      <c r="H387" s="37"/>
    </row>
    <row r="388" spans="1:8" s="3" customFormat="1" ht="16.5" x14ac:dyDescent="0.3">
      <c r="A388" s="61"/>
      <c r="B388" s="63"/>
      <c r="C388" s="114"/>
      <c r="D388" s="64"/>
      <c r="E388" s="114"/>
      <c r="F388" s="41"/>
      <c r="G388" s="75"/>
      <c r="H388" s="37"/>
    </row>
    <row r="389" spans="1:8" s="3" customFormat="1" ht="16.5" x14ac:dyDescent="0.3">
      <c r="A389" s="61"/>
      <c r="B389" s="63"/>
      <c r="C389" s="114"/>
      <c r="D389" s="64"/>
      <c r="E389" s="114"/>
      <c r="F389" s="41"/>
      <c r="G389" s="75"/>
      <c r="H389" s="37"/>
    </row>
    <row r="390" spans="1:8" s="3" customFormat="1" ht="17.25" thickBot="1" x14ac:dyDescent="0.35">
      <c r="A390" s="76"/>
      <c r="B390" s="78"/>
      <c r="C390" s="78"/>
      <c r="D390" s="78"/>
      <c r="E390" s="78"/>
      <c r="F390" s="78"/>
      <c r="G390" s="77"/>
      <c r="H390" s="54"/>
    </row>
    <row r="391" spans="1:8" s="3" customFormat="1" ht="17.25" thickBot="1" x14ac:dyDescent="0.35">
      <c r="A391" s="12"/>
      <c r="B391" s="12"/>
      <c r="C391" s="12"/>
      <c r="D391" s="12"/>
      <c r="E391" s="12"/>
      <c r="F391" s="12"/>
      <c r="G391" s="55" t="s">
        <v>15</v>
      </c>
      <c r="H391" s="56">
        <f>SUM(G387:G390)</f>
        <v>439188.43206521741</v>
      </c>
    </row>
    <row r="392" spans="1:8" s="3" customFormat="1" ht="17.25" thickBot="1" x14ac:dyDescent="0.35">
      <c r="A392" s="15"/>
      <c r="B392" s="12"/>
      <c r="C392" s="12"/>
      <c r="D392" s="12"/>
      <c r="E392" s="92"/>
      <c r="F392" s="93"/>
      <c r="G392" s="93"/>
      <c r="H392" s="95"/>
    </row>
    <row r="393" spans="1:8" s="3" customFormat="1" ht="17.25" thickBot="1" x14ac:dyDescent="0.35">
      <c r="A393" s="12"/>
      <c r="B393" s="12"/>
      <c r="C393" s="12"/>
      <c r="D393" s="12"/>
      <c r="E393" s="92" t="s">
        <v>31</v>
      </c>
      <c r="F393" s="93"/>
      <c r="G393" s="93"/>
      <c r="H393" s="170">
        <f>ROUND((H368+H376+H384+H391),0)</f>
        <v>1266150</v>
      </c>
    </row>
    <row r="394" spans="1:8" s="3" customFormat="1" ht="16.5" x14ac:dyDescent="0.3">
      <c r="A394" s="15"/>
      <c r="B394" s="12"/>
      <c r="C394" s="12"/>
      <c r="D394" s="12"/>
      <c r="E394" s="92"/>
      <c r="F394" s="93"/>
      <c r="G394" s="93"/>
      <c r="H394" s="95"/>
    </row>
    <row r="395" spans="1:8" s="3" customFormat="1" ht="16.5" x14ac:dyDescent="0.3">
      <c r="A395" s="15"/>
      <c r="B395" s="12"/>
      <c r="C395" s="12"/>
      <c r="D395" s="12"/>
      <c r="E395" s="92"/>
      <c r="F395" s="93"/>
      <c r="G395" s="93"/>
      <c r="H395" s="95"/>
    </row>
    <row r="396" spans="1:8" s="3" customFormat="1" ht="16.5" x14ac:dyDescent="0.3">
      <c r="A396" s="15"/>
      <c r="B396" s="12"/>
      <c r="C396" s="12"/>
      <c r="D396" s="12"/>
      <c r="E396" s="92"/>
      <c r="F396" s="93"/>
      <c r="G396" s="93"/>
      <c r="H396" s="95"/>
    </row>
    <row r="397" spans="1:8" s="3" customFormat="1" ht="17.25" thickBot="1" x14ac:dyDescent="0.35">
      <c r="A397" s="15"/>
      <c r="B397" s="12"/>
      <c r="C397" s="12"/>
      <c r="D397" s="12"/>
      <c r="E397" s="92"/>
      <c r="F397" s="93"/>
      <c r="G397" s="93"/>
      <c r="H397" s="95"/>
    </row>
    <row r="398" spans="1:8" s="3" customFormat="1" ht="11.25" x14ac:dyDescent="0.2">
      <c r="A398" s="5" t="s">
        <v>1</v>
      </c>
      <c r="B398" s="6"/>
      <c r="C398" s="6"/>
      <c r="D398" s="6"/>
      <c r="E398" s="6"/>
      <c r="F398" s="6"/>
      <c r="G398" s="6"/>
      <c r="H398" s="7"/>
    </row>
    <row r="399" spans="1:8" s="3" customFormat="1" ht="12" thickBot="1" x14ac:dyDescent="0.25">
      <c r="A399" s="8"/>
      <c r="B399" s="9"/>
      <c r="C399" s="9"/>
      <c r="D399" s="9"/>
      <c r="E399" s="9"/>
      <c r="F399" s="9"/>
      <c r="G399" s="9"/>
      <c r="H399" s="10"/>
    </row>
    <row r="400" spans="1:8" s="3" customFormat="1" ht="16.5" x14ac:dyDescent="0.3">
      <c r="A400" s="15"/>
      <c r="B400" s="12"/>
      <c r="C400" s="12"/>
      <c r="D400" s="12"/>
      <c r="E400" s="92"/>
      <c r="F400" s="93"/>
      <c r="G400" s="93"/>
      <c r="H400" s="95"/>
    </row>
    <row r="401" spans="1:8" s="3" customFormat="1" ht="16.5" x14ac:dyDescent="0.3">
      <c r="A401" s="11"/>
      <c r="B401" s="14"/>
      <c r="C401" s="12"/>
      <c r="D401" s="15"/>
      <c r="E401" s="14"/>
      <c r="F401" s="15"/>
      <c r="G401" s="14"/>
      <c r="H401" s="13"/>
    </row>
    <row r="402" spans="1:8" s="3" customFormat="1" ht="15.75" x14ac:dyDescent="0.2">
      <c r="A402" s="16" t="s">
        <v>2</v>
      </c>
      <c r="B402" s="107" t="str">
        <f>'[1]PRESUPUESTO OFICIAL (Entidad)'!G125</f>
        <v>suministro e instalacion concreto Pedestal  21 MPa</v>
      </c>
      <c r="C402" s="108"/>
      <c r="D402" s="108"/>
      <c r="E402" s="108"/>
      <c r="F402" s="108"/>
      <c r="G402" s="19" t="s">
        <v>3</v>
      </c>
      <c r="H402" s="20" t="s">
        <v>220</v>
      </c>
    </row>
    <row r="403" spans="1:8" s="3" customFormat="1" ht="16.5" x14ac:dyDescent="0.3">
      <c r="A403" s="11"/>
      <c r="B403" s="108"/>
      <c r="C403" s="108"/>
      <c r="D403" s="108"/>
      <c r="E403" s="108"/>
      <c r="F403" s="108"/>
      <c r="G403" s="19" t="s">
        <v>4</v>
      </c>
      <c r="H403" s="20" t="s">
        <v>33</v>
      </c>
    </row>
    <row r="404" spans="1:8" s="3" customFormat="1" ht="16.5" x14ac:dyDescent="0.3">
      <c r="A404" s="15"/>
      <c r="B404" s="12"/>
      <c r="C404" s="12"/>
      <c r="D404" s="12"/>
      <c r="E404" s="92"/>
      <c r="F404" s="93"/>
      <c r="G404" s="93"/>
      <c r="H404" s="95"/>
    </row>
    <row r="405" spans="1:8" s="3" customFormat="1" ht="16.5" x14ac:dyDescent="0.3">
      <c r="A405" s="15"/>
      <c r="B405" s="12"/>
      <c r="C405" s="12"/>
      <c r="D405" s="12"/>
      <c r="E405" s="92"/>
      <c r="F405" s="93"/>
      <c r="G405" s="93"/>
      <c r="H405" s="95"/>
    </row>
    <row r="406" spans="1:8" s="3" customFormat="1" ht="16.5" x14ac:dyDescent="0.3">
      <c r="A406" s="14"/>
      <c r="B406" s="14"/>
      <c r="C406" s="12"/>
      <c r="D406" s="14"/>
      <c r="E406" s="14"/>
      <c r="F406" s="14"/>
      <c r="G406" s="14"/>
      <c r="H406" s="13"/>
    </row>
    <row r="407" spans="1:8" s="3" customFormat="1" ht="17.25" thickBot="1" x14ac:dyDescent="0.35">
      <c r="A407" s="14" t="s">
        <v>6</v>
      </c>
      <c r="B407" s="14"/>
      <c r="C407" s="12"/>
      <c r="D407" s="12"/>
      <c r="E407" s="12"/>
      <c r="F407" s="12"/>
      <c r="G407" s="12"/>
      <c r="H407" s="13"/>
    </row>
    <row r="408" spans="1:8" s="3" customFormat="1" ht="16.5" x14ac:dyDescent="0.3">
      <c r="A408" s="23" t="s">
        <v>7</v>
      </c>
      <c r="B408" s="24"/>
      <c r="C408" s="25"/>
      <c r="D408" s="26" t="s">
        <v>36</v>
      </c>
      <c r="E408" s="27" t="s">
        <v>9</v>
      </c>
      <c r="F408" s="26" t="s">
        <v>37</v>
      </c>
      <c r="G408" s="28" t="s">
        <v>11</v>
      </c>
      <c r="H408" s="29"/>
    </row>
    <row r="409" spans="1:8" s="3" customFormat="1" ht="16.5" x14ac:dyDescent="0.3">
      <c r="A409" s="61" t="str">
        <f>[1]recursos!B20</f>
        <v>VIBRADOR (GAS/ELEC)</v>
      </c>
      <c r="B409" s="31"/>
      <c r="C409" s="32"/>
      <c r="D409" s="69" t="s">
        <v>41</v>
      </c>
      <c r="E409" s="69">
        <f>[1]recursos!E20</f>
        <v>88953</v>
      </c>
      <c r="F409" s="80">
        <v>0.13</v>
      </c>
      <c r="G409" s="36">
        <f t="shared" ref="G409:G414" si="0">+E409*F409</f>
        <v>11563.890000000001</v>
      </c>
      <c r="H409" s="37"/>
    </row>
    <row r="410" spans="1:8" s="3" customFormat="1" ht="16.5" x14ac:dyDescent="0.3">
      <c r="A410" s="61" t="str">
        <f>[1]recursos!B24</f>
        <v>TABLERO METALICO 0,3 X 1,20 m</v>
      </c>
      <c r="B410" s="39"/>
      <c r="C410" s="40"/>
      <c r="D410" s="69" t="s">
        <v>71</v>
      </c>
      <c r="E410" s="69">
        <f>[1]recursos!E24</f>
        <v>450</v>
      </c>
      <c r="F410" s="80">
        <v>60</v>
      </c>
      <c r="G410" s="36">
        <f t="shared" si="0"/>
        <v>27000</v>
      </c>
      <c r="H410" s="37"/>
    </row>
    <row r="411" spans="1:8" s="3" customFormat="1" ht="16.5" x14ac:dyDescent="0.3">
      <c r="A411" s="61" t="s">
        <v>123</v>
      </c>
      <c r="B411" s="39"/>
      <c r="C411" s="40"/>
      <c r="D411" s="69" t="s">
        <v>71</v>
      </c>
      <c r="E411" s="69">
        <v>54</v>
      </c>
      <c r="F411" s="80">
        <v>64</v>
      </c>
      <c r="G411" s="36">
        <f t="shared" si="0"/>
        <v>3456</v>
      </c>
      <c r="H411" s="37"/>
    </row>
    <row r="412" spans="1:8" s="3" customFormat="1" ht="16.5" x14ac:dyDescent="0.3">
      <c r="A412" s="30" t="s">
        <v>124</v>
      </c>
      <c r="B412" s="39"/>
      <c r="C412" s="40"/>
      <c r="D412" s="69" t="s">
        <v>71</v>
      </c>
      <c r="E412" s="69">
        <v>24</v>
      </c>
      <c r="F412" s="80">
        <v>65</v>
      </c>
      <c r="G412" s="36">
        <f t="shared" si="0"/>
        <v>1560</v>
      </c>
      <c r="H412" s="37"/>
    </row>
    <row r="413" spans="1:8" s="3" customFormat="1" ht="16.5" x14ac:dyDescent="0.3">
      <c r="A413" s="38" t="s">
        <v>125</v>
      </c>
      <c r="B413" s="39"/>
      <c r="C413" s="40"/>
      <c r="D413" s="69" t="s">
        <v>71</v>
      </c>
      <c r="E413" s="69">
        <v>16</v>
      </c>
      <c r="F413" s="80">
        <v>65</v>
      </c>
      <c r="G413" s="36">
        <f t="shared" si="0"/>
        <v>1040</v>
      </c>
      <c r="H413" s="37"/>
    </row>
    <row r="414" spans="1:8" s="3" customFormat="1" ht="16.5" x14ac:dyDescent="0.3">
      <c r="A414" s="38" t="str">
        <f>[1]recursos!B30</f>
        <v>COMPRESOR DE AIRE 2 MARTILLOS</v>
      </c>
      <c r="B414" s="39"/>
      <c r="C414" s="40"/>
      <c r="D414" s="69" t="s">
        <v>71</v>
      </c>
      <c r="E414" s="69">
        <f>[1]recursos!E26</f>
        <v>450</v>
      </c>
      <c r="F414" s="80">
        <v>18</v>
      </c>
      <c r="G414" s="36">
        <f t="shared" si="0"/>
        <v>8100</v>
      </c>
      <c r="H414" s="37"/>
    </row>
    <row r="415" spans="1:8" s="3" customFormat="1" ht="16.5" x14ac:dyDescent="0.3">
      <c r="A415" s="38"/>
      <c r="B415" s="39"/>
      <c r="C415" s="40"/>
      <c r="D415" s="69"/>
      <c r="E415" s="42"/>
      <c r="F415" s="41"/>
      <c r="G415" s="43"/>
      <c r="H415" s="37"/>
    </row>
    <row r="416" spans="1:8" s="3" customFormat="1" ht="16.5" x14ac:dyDescent="0.3">
      <c r="A416" s="44" t="s">
        <v>14</v>
      </c>
      <c r="B416" s="45"/>
      <c r="C416" s="46"/>
      <c r="D416" s="69"/>
      <c r="E416" s="42"/>
      <c r="F416" s="47">
        <v>0.1</v>
      </c>
      <c r="G416" s="43">
        <f>F416*H438</f>
        <v>48348.265000000007</v>
      </c>
      <c r="H416" s="37"/>
    </row>
    <row r="417" spans="1:8" s="3" customFormat="1" ht="17.25" thickBot="1" x14ac:dyDescent="0.35">
      <c r="A417" s="48"/>
      <c r="B417" s="49"/>
      <c r="C417" s="50"/>
      <c r="D417" s="130"/>
      <c r="E417" s="51"/>
      <c r="F417" s="52"/>
      <c r="G417" s="53"/>
      <c r="H417" s="54"/>
    </row>
    <row r="418" spans="1:8" s="3" customFormat="1" ht="17.25" thickBot="1" x14ac:dyDescent="0.35">
      <c r="A418" s="12"/>
      <c r="B418" s="12"/>
      <c r="C418" s="12"/>
      <c r="D418" s="12"/>
      <c r="E418" s="12"/>
      <c r="F418" s="12"/>
      <c r="G418" s="55" t="s">
        <v>15</v>
      </c>
      <c r="H418" s="56">
        <f>SUM(G409:G417)</f>
        <v>101068.155</v>
      </c>
    </row>
    <row r="419" spans="1:8" s="3" customFormat="1" ht="17.25" thickBot="1" x14ac:dyDescent="0.35">
      <c r="A419" s="14" t="s">
        <v>16</v>
      </c>
      <c r="B419" s="14"/>
      <c r="C419" s="12"/>
      <c r="D419" s="12"/>
      <c r="E419" s="12"/>
      <c r="F419" s="12"/>
      <c r="G419" s="12"/>
      <c r="H419" s="13"/>
    </row>
    <row r="420" spans="1:8" s="3" customFormat="1" ht="16.5" x14ac:dyDescent="0.3">
      <c r="A420" s="57" t="s">
        <v>7</v>
      </c>
      <c r="B420" s="58"/>
      <c r="C420" s="59"/>
      <c r="D420" s="26" t="s">
        <v>8</v>
      </c>
      <c r="E420" s="26" t="s">
        <v>17</v>
      </c>
      <c r="F420" s="26" t="s">
        <v>10</v>
      </c>
      <c r="G420" s="60" t="s">
        <v>11</v>
      </c>
      <c r="H420" s="29"/>
    </row>
    <row r="421" spans="1:8" s="3" customFormat="1" ht="16.5" x14ac:dyDescent="0.3">
      <c r="A421" s="61" t="s">
        <v>119</v>
      </c>
      <c r="B421" s="62"/>
      <c r="C421" s="63"/>
      <c r="D421" s="64" t="s">
        <v>33</v>
      </c>
      <c r="E421" s="65">
        <f>'[1]APUS BASICOS'!H96</f>
        <v>682956</v>
      </c>
      <c r="F421" s="189">
        <v>1.06</v>
      </c>
      <c r="G421" s="67">
        <f>E421*F421</f>
        <v>723933.36</v>
      </c>
      <c r="H421" s="37"/>
    </row>
    <row r="422" spans="1:8" s="3" customFormat="1" ht="16.5" x14ac:dyDescent="0.3">
      <c r="A422" s="61"/>
      <c r="B422" s="62"/>
      <c r="C422" s="63"/>
      <c r="D422" s="64"/>
      <c r="E422" s="65"/>
      <c r="F422" s="66"/>
      <c r="G422" s="67"/>
      <c r="H422" s="37"/>
    </row>
    <row r="423" spans="1:8" s="3" customFormat="1" ht="16.5" x14ac:dyDescent="0.3">
      <c r="A423" s="61"/>
      <c r="B423" s="62"/>
      <c r="C423" s="63"/>
      <c r="D423" s="64"/>
      <c r="E423" s="65"/>
      <c r="F423" s="66"/>
      <c r="G423" s="67"/>
      <c r="H423" s="37"/>
    </row>
    <row r="424" spans="1:8" s="3" customFormat="1" ht="16.5" x14ac:dyDescent="0.3">
      <c r="A424" s="61" t="s">
        <v>20</v>
      </c>
      <c r="B424" s="62"/>
      <c r="C424" s="63"/>
      <c r="D424" s="42"/>
      <c r="E424" s="42"/>
      <c r="F424" s="47">
        <v>0.05</v>
      </c>
      <c r="G424" s="75">
        <f>+F424*G421</f>
        <v>36196.667999999998</v>
      </c>
      <c r="H424" s="37"/>
    </row>
    <row r="425" spans="1:8" s="3" customFormat="1" ht="17.25" thickBot="1" x14ac:dyDescent="0.35">
      <c r="A425" s="76"/>
      <c r="B425" s="77"/>
      <c r="C425" s="78"/>
      <c r="D425" s="51"/>
      <c r="E425" s="51"/>
      <c r="F425" s="52"/>
      <c r="G425" s="79"/>
      <c r="H425" s="54"/>
    </row>
    <row r="426" spans="1:8" s="3" customFormat="1" ht="17.25" thickBot="1" x14ac:dyDescent="0.35">
      <c r="A426" s="12"/>
      <c r="B426" s="12"/>
      <c r="C426" s="12"/>
      <c r="D426" s="12"/>
      <c r="E426" s="12"/>
      <c r="F426" s="12"/>
      <c r="G426" s="55" t="s">
        <v>15</v>
      </c>
      <c r="H426" s="56">
        <f>SUM(G421:G425)</f>
        <v>760130.02799999993</v>
      </c>
    </row>
    <row r="427" spans="1:8" s="3" customFormat="1" ht="17.25" thickBot="1" x14ac:dyDescent="0.35">
      <c r="A427" s="14" t="s">
        <v>21</v>
      </c>
      <c r="B427" s="14"/>
      <c r="C427" s="12"/>
      <c r="D427" s="12"/>
      <c r="E427" s="12"/>
      <c r="F427" s="12"/>
      <c r="G427" s="12"/>
      <c r="H427" s="13"/>
    </row>
    <row r="428" spans="1:8" s="3" customFormat="1" ht="16.5" x14ac:dyDescent="0.3">
      <c r="A428" s="23" t="s">
        <v>22</v>
      </c>
      <c r="B428" s="25"/>
      <c r="C428" s="26" t="s">
        <v>23</v>
      </c>
      <c r="D428" s="26" t="s">
        <v>24</v>
      </c>
      <c r="E428" s="26" t="s">
        <v>25</v>
      </c>
      <c r="F428" s="26" t="s">
        <v>26</v>
      </c>
      <c r="G428" s="28" t="s">
        <v>11</v>
      </c>
      <c r="H428" s="29"/>
    </row>
    <row r="429" spans="1:8" s="3" customFormat="1" ht="16.5" x14ac:dyDescent="0.3">
      <c r="A429" s="61"/>
      <c r="B429" s="63"/>
      <c r="C429" s="132"/>
      <c r="D429" s="133"/>
      <c r="E429" s="133"/>
      <c r="F429" s="134"/>
      <c r="G429" s="135">
        <f>E429*F429</f>
        <v>0</v>
      </c>
      <c r="H429" s="37"/>
    </row>
    <row r="430" spans="1:8" s="3" customFormat="1" ht="17.25" thickBot="1" x14ac:dyDescent="0.35">
      <c r="A430" s="48"/>
      <c r="B430" s="50"/>
      <c r="C430" s="50"/>
      <c r="D430" s="50"/>
      <c r="E430" s="50"/>
      <c r="F430" s="50"/>
      <c r="G430" s="85"/>
      <c r="H430" s="37"/>
    </row>
    <row r="431" spans="1:8" s="3" customFormat="1" ht="17.25" thickBot="1" x14ac:dyDescent="0.35">
      <c r="A431" s="12"/>
      <c r="B431" s="12"/>
      <c r="C431" s="12"/>
      <c r="D431" s="12"/>
      <c r="E431" s="12"/>
      <c r="F431" s="12"/>
      <c r="G431" s="55" t="s">
        <v>15</v>
      </c>
      <c r="H431" s="56">
        <f>SUM(G429:G430)</f>
        <v>0</v>
      </c>
    </row>
    <row r="432" spans="1:8" s="3" customFormat="1" ht="17.25" thickBot="1" x14ac:dyDescent="0.35">
      <c r="A432" s="14" t="s">
        <v>27</v>
      </c>
      <c r="B432" s="14"/>
      <c r="C432" s="12"/>
      <c r="D432" s="12"/>
      <c r="E432" s="12"/>
      <c r="F432" s="12"/>
      <c r="G432" s="12"/>
      <c r="H432" s="13"/>
    </row>
    <row r="433" spans="1:8" s="3" customFormat="1" ht="16.5" x14ac:dyDescent="0.3">
      <c r="A433" s="86" t="s">
        <v>28</v>
      </c>
      <c r="B433" s="26"/>
      <c r="C433" s="26" t="s">
        <v>53</v>
      </c>
      <c r="D433" s="26" t="s">
        <v>30</v>
      </c>
      <c r="E433" s="27" t="s">
        <v>39</v>
      </c>
      <c r="F433" s="87" t="s">
        <v>37</v>
      </c>
      <c r="G433" s="60" t="s">
        <v>11</v>
      </c>
      <c r="H433" s="29"/>
    </row>
    <row r="434" spans="1:8" s="3" customFormat="1" ht="16.5" x14ac:dyDescent="0.3">
      <c r="A434" s="61" t="str">
        <f>'[1]MANO DE OBRA'!C18</f>
        <v>CUADRILLA DE CONSTRUCCIÓN 1X2</v>
      </c>
      <c r="B434" s="63"/>
      <c r="C434" s="88">
        <f>'[1]MANO DE OBRA'!I18</f>
        <v>166075</v>
      </c>
      <c r="D434" s="89">
        <v>0.89229999999999998</v>
      </c>
      <c r="E434" s="65">
        <f>(100%+D434)*C434</f>
        <v>314263.72250000003</v>
      </c>
      <c r="F434" s="80">
        <v>0.65</v>
      </c>
      <c r="G434" s="36">
        <f>E434/F434</f>
        <v>483482.65</v>
      </c>
      <c r="H434" s="37"/>
    </row>
    <row r="435" spans="1:8" s="3" customFormat="1" ht="16.5" x14ac:dyDescent="0.3">
      <c r="A435" s="61"/>
      <c r="B435" s="63"/>
      <c r="C435" s="105"/>
      <c r="D435" s="89"/>
      <c r="E435" s="65"/>
      <c r="F435" s="41"/>
      <c r="G435" s="36"/>
      <c r="H435" s="37"/>
    </row>
    <row r="436" spans="1:8" s="3" customFormat="1" ht="16.5" x14ac:dyDescent="0.3">
      <c r="A436" s="61"/>
      <c r="B436" s="63"/>
      <c r="C436" s="114"/>
      <c r="D436" s="64"/>
      <c r="E436" s="114"/>
      <c r="F436" s="41"/>
      <c r="G436" s="75"/>
      <c r="H436" s="37"/>
    </row>
    <row r="437" spans="1:8" s="3" customFormat="1" ht="17.25" thickBot="1" x14ac:dyDescent="0.35">
      <c r="A437" s="76"/>
      <c r="B437" s="78"/>
      <c r="C437" s="78"/>
      <c r="D437" s="78"/>
      <c r="E437" s="78"/>
      <c r="F437" s="78"/>
      <c r="G437" s="77"/>
      <c r="H437" s="54"/>
    </row>
    <row r="438" spans="1:8" s="3" customFormat="1" ht="17.25" thickBot="1" x14ac:dyDescent="0.35">
      <c r="A438" s="12"/>
      <c r="B438" s="12"/>
      <c r="C438" s="12"/>
      <c r="D438" s="12"/>
      <c r="E438" s="12"/>
      <c r="F438" s="12"/>
      <c r="G438" s="55" t="s">
        <v>15</v>
      </c>
      <c r="H438" s="56">
        <f>SUM(G434:G437)</f>
        <v>483482.65</v>
      </c>
    </row>
    <row r="439" spans="1:8" s="3" customFormat="1" ht="17.25" thickBot="1" x14ac:dyDescent="0.35">
      <c r="A439" s="12"/>
      <c r="B439" s="12"/>
      <c r="C439" s="12"/>
      <c r="D439" s="12"/>
      <c r="E439" s="12"/>
      <c r="F439" s="12"/>
      <c r="G439" s="91"/>
      <c r="H439" s="13"/>
    </row>
    <row r="440" spans="1:8" s="3" customFormat="1" ht="17.25" thickBot="1" x14ac:dyDescent="0.35">
      <c r="A440" s="12"/>
      <c r="B440" s="12"/>
      <c r="C440" s="12"/>
      <c r="D440" s="12"/>
      <c r="E440" s="92" t="s">
        <v>31</v>
      </c>
      <c r="F440" s="93"/>
      <c r="G440" s="93"/>
      <c r="H440" s="170">
        <f>ROUND((H418+H426+H431+H438),0)</f>
        <v>1344681</v>
      </c>
    </row>
    <row r="441" spans="1:8" s="3" customFormat="1" ht="16.5" x14ac:dyDescent="0.3">
      <c r="A441" s="15"/>
      <c r="B441" s="12"/>
      <c r="C441" s="12"/>
      <c r="D441" s="12"/>
      <c r="E441" s="92"/>
      <c r="F441" s="93"/>
      <c r="G441" s="93"/>
      <c r="H441" s="95"/>
    </row>
    <row r="442" spans="1:8" s="3" customFormat="1" ht="16.5" x14ac:dyDescent="0.3">
      <c r="A442" s="15"/>
      <c r="B442" s="12"/>
      <c r="C442" s="12"/>
      <c r="D442" s="12"/>
      <c r="E442" s="92"/>
      <c r="F442" s="93"/>
      <c r="G442" s="93"/>
      <c r="H442" s="95"/>
    </row>
    <row r="443" spans="1:8" s="3" customFormat="1" ht="16.5" x14ac:dyDescent="0.3">
      <c r="A443" s="15"/>
      <c r="B443" s="12"/>
      <c r="C443" s="12"/>
      <c r="D443" s="12"/>
      <c r="E443" s="92"/>
      <c r="F443" s="93"/>
      <c r="G443" s="93"/>
      <c r="H443" s="95"/>
    </row>
    <row r="444" spans="1:8" s="3" customFormat="1" ht="16.5" x14ac:dyDescent="0.3">
      <c r="A444" s="15"/>
      <c r="B444" s="12"/>
      <c r="C444" s="12"/>
      <c r="D444" s="12"/>
      <c r="E444" s="92"/>
      <c r="F444" s="93"/>
      <c r="G444" s="93"/>
      <c r="H444" s="95"/>
    </row>
    <row r="445" spans="1:8" s="3" customFormat="1" ht="17.25" thickBot="1" x14ac:dyDescent="0.35">
      <c r="A445" s="15"/>
      <c r="B445" s="12"/>
      <c r="C445" s="12"/>
      <c r="D445" s="12"/>
      <c r="E445" s="92"/>
      <c r="F445" s="93"/>
      <c r="G445" s="93"/>
      <c r="H445" s="95"/>
    </row>
    <row r="446" spans="1:8" s="3" customFormat="1" ht="11.25" x14ac:dyDescent="0.2">
      <c r="A446" s="5" t="s">
        <v>1</v>
      </c>
      <c r="B446" s="6"/>
      <c r="C446" s="6"/>
      <c r="D446" s="6"/>
      <c r="E446" s="6"/>
      <c r="F446" s="6"/>
      <c r="G446" s="6"/>
      <c r="H446" s="7"/>
    </row>
    <row r="447" spans="1:8" s="3" customFormat="1" ht="12" thickBot="1" x14ac:dyDescent="0.25">
      <c r="A447" s="8"/>
      <c r="B447" s="9"/>
      <c r="C447" s="9"/>
      <c r="D447" s="9"/>
      <c r="E447" s="9"/>
      <c r="F447" s="9"/>
      <c r="G447" s="9"/>
      <c r="H447" s="10"/>
    </row>
    <row r="448" spans="1:8" s="3" customFormat="1" ht="16.5" x14ac:dyDescent="0.3">
      <c r="A448" s="15"/>
      <c r="B448" s="12"/>
      <c r="C448" s="12"/>
      <c r="D448" s="12"/>
      <c r="E448" s="92"/>
      <c r="F448" s="93"/>
      <c r="G448" s="93"/>
      <c r="H448" s="95"/>
    </row>
    <row r="449" spans="1:8" s="3" customFormat="1" ht="16.5" x14ac:dyDescent="0.3">
      <c r="A449" s="11"/>
      <c r="B449" s="14"/>
      <c r="C449" s="12"/>
      <c r="D449" s="15"/>
      <c r="E449" s="14"/>
      <c r="F449" s="15"/>
      <c r="G449" s="14"/>
      <c r="H449" s="13"/>
    </row>
    <row r="450" spans="1:8" s="3" customFormat="1" ht="15.75" x14ac:dyDescent="0.2">
      <c r="A450" s="16" t="s">
        <v>2</v>
      </c>
      <c r="B450" s="107" t="str">
        <f>'[1]PRESUPUESTO OFICIAL (Entidad)'!G126</f>
        <v>suministro e instalacion viga de cimentación, Concreto 21MPa</v>
      </c>
      <c r="C450" s="108"/>
      <c r="D450" s="108"/>
      <c r="E450" s="108"/>
      <c r="F450" s="108"/>
      <c r="G450" s="19" t="s">
        <v>3</v>
      </c>
      <c r="H450" s="20" t="s">
        <v>221</v>
      </c>
    </row>
    <row r="451" spans="1:8" s="3" customFormat="1" ht="16.5" x14ac:dyDescent="0.3">
      <c r="A451" s="11"/>
      <c r="B451" s="108"/>
      <c r="C451" s="108"/>
      <c r="D451" s="108"/>
      <c r="E451" s="108"/>
      <c r="F451" s="108"/>
      <c r="G451" s="19" t="s">
        <v>4</v>
      </c>
      <c r="H451" s="20" t="s">
        <v>33</v>
      </c>
    </row>
    <row r="452" spans="1:8" s="3" customFormat="1" ht="16.5" x14ac:dyDescent="0.3">
      <c r="A452" s="15"/>
      <c r="B452" s="12"/>
      <c r="C452" s="12"/>
      <c r="D452" s="12"/>
      <c r="E452" s="92"/>
      <c r="F452" s="93"/>
      <c r="G452" s="93"/>
      <c r="H452" s="95"/>
    </row>
    <row r="453" spans="1:8" s="3" customFormat="1" ht="16.5" x14ac:dyDescent="0.3">
      <c r="A453" s="15"/>
      <c r="B453" s="12"/>
      <c r="C453" s="12"/>
      <c r="D453" s="12"/>
      <c r="E453" s="92"/>
      <c r="F453" s="93"/>
      <c r="G453" s="93"/>
      <c r="H453" s="95"/>
    </row>
    <row r="454" spans="1:8" s="3" customFormat="1" ht="17.25" thickBot="1" x14ac:dyDescent="0.35">
      <c r="A454" s="14" t="s">
        <v>6</v>
      </c>
      <c r="B454" s="14"/>
      <c r="C454" s="12"/>
      <c r="D454" s="12"/>
      <c r="E454" s="12"/>
      <c r="F454" s="12"/>
      <c r="G454" s="12"/>
      <c r="H454" s="13"/>
    </row>
    <row r="455" spans="1:8" s="3" customFormat="1" ht="16.5" x14ac:dyDescent="0.3">
      <c r="A455" s="23" t="s">
        <v>7</v>
      </c>
      <c r="B455" s="24"/>
      <c r="C455" s="25"/>
      <c r="D455" s="26" t="s">
        <v>36</v>
      </c>
      <c r="E455" s="27" t="s">
        <v>9</v>
      </c>
      <c r="F455" s="26" t="s">
        <v>37</v>
      </c>
      <c r="G455" s="28" t="s">
        <v>11</v>
      </c>
      <c r="H455" s="29"/>
    </row>
    <row r="456" spans="1:8" s="3" customFormat="1" ht="16.5" x14ac:dyDescent="0.3">
      <c r="A456" s="61" t="str">
        <f>[1]recursos!B20</f>
        <v>VIBRADOR (GAS/ELEC)</v>
      </c>
      <c r="B456" s="31"/>
      <c r="C456" s="32"/>
      <c r="D456" s="69" t="s">
        <v>41</v>
      </c>
      <c r="E456" s="69">
        <f>[1]recursos!E20</f>
        <v>88953</v>
      </c>
      <c r="F456" s="80">
        <v>7.0000000000000007E-2</v>
      </c>
      <c r="G456" s="36">
        <f>+E456*F456</f>
        <v>6226.7100000000009</v>
      </c>
      <c r="H456" s="37"/>
    </row>
    <row r="457" spans="1:8" s="3" customFormat="1" ht="16.5" x14ac:dyDescent="0.3">
      <c r="A457" s="61" t="str">
        <f>[1]recursos!B23</f>
        <v>TABLERO METALICO 0,50 X 1,20 m</v>
      </c>
      <c r="B457" s="39"/>
      <c r="C457" s="40"/>
      <c r="D457" s="69" t="s">
        <v>71</v>
      </c>
      <c r="E457" s="69">
        <f>[1]recursos!E23</f>
        <v>543</v>
      </c>
      <c r="F457" s="80">
        <v>50</v>
      </c>
      <c r="G457" s="36">
        <f>+E457*F457</f>
        <v>27150</v>
      </c>
      <c r="H457" s="37"/>
    </row>
    <row r="458" spans="1:8" s="3" customFormat="1" ht="16.5" x14ac:dyDescent="0.3">
      <c r="A458" s="38"/>
      <c r="B458" s="39"/>
      <c r="C458" s="40"/>
      <c r="D458" s="69"/>
      <c r="E458" s="69"/>
      <c r="F458" s="80"/>
      <c r="G458" s="36"/>
      <c r="H458" s="37"/>
    </row>
    <row r="459" spans="1:8" s="3" customFormat="1" ht="16.5" x14ac:dyDescent="0.3">
      <c r="A459" s="38"/>
      <c r="B459" s="39"/>
      <c r="C459" s="40"/>
      <c r="D459" s="69"/>
      <c r="E459" s="42"/>
      <c r="F459" s="41"/>
      <c r="G459" s="43"/>
      <c r="H459" s="37"/>
    </row>
    <row r="460" spans="1:8" s="3" customFormat="1" ht="16.5" x14ac:dyDescent="0.3">
      <c r="A460" s="44" t="s">
        <v>14</v>
      </c>
      <c r="B460" s="45"/>
      <c r="C460" s="46"/>
      <c r="D460" s="69"/>
      <c r="E460" s="42"/>
      <c r="F460" s="47">
        <v>0.1</v>
      </c>
      <c r="G460" s="43">
        <f>F460*H489</f>
        <v>40405.335750000006</v>
      </c>
      <c r="H460" s="37"/>
    </row>
    <row r="461" spans="1:8" s="3" customFormat="1" ht="17.25" thickBot="1" x14ac:dyDescent="0.35">
      <c r="A461" s="48"/>
      <c r="B461" s="49"/>
      <c r="C461" s="50"/>
      <c r="D461" s="130"/>
      <c r="E461" s="51"/>
      <c r="F461" s="52"/>
      <c r="G461" s="53"/>
      <c r="H461" s="54"/>
    </row>
    <row r="462" spans="1:8" s="3" customFormat="1" ht="17.25" thickBot="1" x14ac:dyDescent="0.35">
      <c r="A462" s="12"/>
      <c r="B462" s="12"/>
      <c r="C462" s="12"/>
      <c r="D462" s="12"/>
      <c r="E462" s="12"/>
      <c r="F462" s="12"/>
      <c r="G462" s="55" t="s">
        <v>15</v>
      </c>
      <c r="H462" s="56">
        <f>SUM(G456:G461)</f>
        <v>73782.045750000005</v>
      </c>
    </row>
    <row r="463" spans="1:8" s="3" customFormat="1" ht="17.25" thickBot="1" x14ac:dyDescent="0.35">
      <c r="A463" s="14" t="s">
        <v>16</v>
      </c>
      <c r="B463" s="14"/>
      <c r="C463" s="12"/>
      <c r="D463" s="12"/>
      <c r="E463" s="12"/>
      <c r="F463" s="12"/>
      <c r="G463" s="12"/>
      <c r="H463" s="13"/>
    </row>
    <row r="464" spans="1:8" s="3" customFormat="1" ht="16.5" x14ac:dyDescent="0.3">
      <c r="A464" s="57" t="s">
        <v>7</v>
      </c>
      <c r="B464" s="58"/>
      <c r="C464" s="59"/>
      <c r="D464" s="26" t="s">
        <v>8</v>
      </c>
      <c r="E464" s="26" t="s">
        <v>17</v>
      </c>
      <c r="F464" s="26" t="s">
        <v>10</v>
      </c>
      <c r="G464" s="60" t="s">
        <v>11</v>
      </c>
      <c r="H464" s="29"/>
    </row>
    <row r="465" spans="1:8" s="3" customFormat="1" ht="16.5" x14ac:dyDescent="0.3">
      <c r="A465" s="61" t="s">
        <v>119</v>
      </c>
      <c r="B465" s="62"/>
      <c r="C465" s="63"/>
      <c r="D465" s="64" t="s">
        <v>33</v>
      </c>
      <c r="E465" s="65">
        <f>'[1]APUS BASICOS'!H96</f>
        <v>682956</v>
      </c>
      <c r="F465" s="189">
        <v>1.06</v>
      </c>
      <c r="G465" s="67">
        <f>E465*F465</f>
        <v>723933.36</v>
      </c>
      <c r="H465" s="37"/>
    </row>
    <row r="466" spans="1:8" s="3" customFormat="1" ht="16.5" x14ac:dyDescent="0.3">
      <c r="A466" s="61"/>
      <c r="B466" s="62"/>
      <c r="C466" s="63"/>
      <c r="D466" s="64"/>
      <c r="E466" s="65"/>
      <c r="F466" s="66"/>
      <c r="G466" s="67"/>
      <c r="H466" s="37"/>
    </row>
    <row r="467" spans="1:8" s="3" customFormat="1" ht="16.5" x14ac:dyDescent="0.3">
      <c r="A467" s="61"/>
      <c r="B467" s="62"/>
      <c r="C467" s="63"/>
      <c r="D467" s="64"/>
      <c r="E467" s="65"/>
      <c r="F467" s="66"/>
      <c r="G467" s="67"/>
      <c r="H467" s="37"/>
    </row>
    <row r="468" spans="1:8" s="3" customFormat="1" ht="16.5" x14ac:dyDescent="0.3">
      <c r="A468" s="61" t="s">
        <v>20</v>
      </c>
      <c r="B468" s="62"/>
      <c r="C468" s="63"/>
      <c r="D468" s="42"/>
      <c r="E468" s="42"/>
      <c r="F468" s="47">
        <v>0.05</v>
      </c>
      <c r="G468" s="75">
        <f>+F468*G465</f>
        <v>36196.667999999998</v>
      </c>
      <c r="H468" s="37"/>
    </row>
    <row r="469" spans="1:8" s="3" customFormat="1" ht="17.25" thickBot="1" x14ac:dyDescent="0.35">
      <c r="A469" s="76"/>
      <c r="B469" s="77"/>
      <c r="C469" s="78"/>
      <c r="D469" s="51"/>
      <c r="E469" s="51"/>
      <c r="F469" s="52"/>
      <c r="G469" s="79"/>
      <c r="H469" s="54"/>
    </row>
    <row r="470" spans="1:8" s="3" customFormat="1" ht="17.25" thickBot="1" x14ac:dyDescent="0.35">
      <c r="A470" s="12"/>
      <c r="B470" s="12"/>
      <c r="C470" s="12"/>
      <c r="D470" s="12"/>
      <c r="E470" s="12"/>
      <c r="F470" s="12"/>
      <c r="G470" s="55" t="s">
        <v>15</v>
      </c>
      <c r="H470" s="56">
        <f>SUM(G465:G469)</f>
        <v>760130.02799999993</v>
      </c>
    </row>
    <row r="471" spans="1:8" s="3" customFormat="1" ht="17.25" thickBot="1" x14ac:dyDescent="0.35">
      <c r="A471" s="14" t="s">
        <v>21</v>
      </c>
      <c r="B471" s="14"/>
      <c r="C471" s="12"/>
      <c r="D471" s="12"/>
      <c r="E471" s="12"/>
      <c r="F471" s="12"/>
      <c r="G471" s="12"/>
      <c r="H471" s="13"/>
    </row>
    <row r="472" spans="1:8" s="3" customFormat="1" ht="16.5" x14ac:dyDescent="0.3">
      <c r="A472" s="23" t="s">
        <v>22</v>
      </c>
      <c r="B472" s="25"/>
      <c r="C472" s="26" t="s">
        <v>23</v>
      </c>
      <c r="D472" s="26" t="s">
        <v>24</v>
      </c>
      <c r="E472" s="26" t="s">
        <v>25</v>
      </c>
      <c r="F472" s="26" t="s">
        <v>26</v>
      </c>
      <c r="G472" s="28" t="s">
        <v>11</v>
      </c>
      <c r="H472" s="29"/>
    </row>
    <row r="473" spans="1:8" s="3" customFormat="1" ht="16.5" x14ac:dyDescent="0.3">
      <c r="A473" s="61"/>
      <c r="B473" s="63"/>
      <c r="C473" s="132"/>
      <c r="D473" s="133"/>
      <c r="E473" s="133"/>
      <c r="F473" s="134"/>
      <c r="G473" s="135">
        <f>E473*F473</f>
        <v>0</v>
      </c>
      <c r="H473" s="37"/>
    </row>
    <row r="474" spans="1:8" s="3" customFormat="1" ht="17.25" thickBot="1" x14ac:dyDescent="0.35">
      <c r="A474" s="48"/>
      <c r="B474" s="50"/>
      <c r="C474" s="50"/>
      <c r="D474" s="50"/>
      <c r="E474" s="50"/>
      <c r="F474" s="50"/>
      <c r="G474" s="85"/>
      <c r="H474" s="37"/>
    </row>
    <row r="475" spans="1:8" s="3" customFormat="1" ht="17.25" thickBot="1" x14ac:dyDescent="0.35">
      <c r="A475" s="12"/>
      <c r="B475" s="12"/>
      <c r="C475" s="12"/>
      <c r="D475" s="12"/>
      <c r="E475" s="12"/>
      <c r="F475" s="12"/>
      <c r="G475" s="55" t="s">
        <v>15</v>
      </c>
      <c r="H475" s="56">
        <f>SUM(G473:G474)</f>
        <v>0</v>
      </c>
    </row>
    <row r="476" spans="1:8" s="3" customFormat="1" ht="17.25" thickBot="1" x14ac:dyDescent="0.35">
      <c r="A476" s="14" t="s">
        <v>27</v>
      </c>
      <c r="B476" s="14"/>
      <c r="C476" s="12"/>
      <c r="D476" s="12"/>
      <c r="E476" s="12"/>
      <c r="F476" s="12"/>
      <c r="G476" s="12"/>
      <c r="H476" s="13"/>
    </row>
    <row r="477" spans="1:8" s="3" customFormat="1" ht="16.5" x14ac:dyDescent="0.3">
      <c r="A477" s="86" t="s">
        <v>28</v>
      </c>
      <c r="B477" s="26"/>
      <c r="C477" s="26" t="s">
        <v>53</v>
      </c>
      <c r="D477" s="26" t="s">
        <v>30</v>
      </c>
      <c r="E477" s="27" t="s">
        <v>39</v>
      </c>
      <c r="F477" s="87" t="s">
        <v>37</v>
      </c>
      <c r="G477" s="60" t="s">
        <v>11</v>
      </c>
      <c r="H477" s="29"/>
    </row>
    <row r="478" spans="1:8" s="3" customFormat="1" ht="16.5" x14ac:dyDescent="0.3">
      <c r="A478" s="61">
        <f>'[1]MANO DE OBRA'!C65</f>
        <v>0</v>
      </c>
      <c r="B478" s="63"/>
      <c r="C478" s="88">
        <f>'[1]MANO DE OBRA'!I65</f>
        <v>0</v>
      </c>
      <c r="D478" s="89">
        <v>0.89229999999999998</v>
      </c>
      <c r="E478" s="65">
        <f>(100%+D478)*C478</f>
        <v>0</v>
      </c>
      <c r="F478" s="80">
        <v>1</v>
      </c>
      <c r="G478" s="36">
        <f>E478/F478</f>
        <v>0</v>
      </c>
      <c r="H478" s="37"/>
    </row>
    <row r="479" spans="1:8" s="3" customFormat="1" ht="16.5" x14ac:dyDescent="0.3">
      <c r="A479" s="61"/>
      <c r="B479" s="63"/>
      <c r="C479" s="83"/>
      <c r="D479" s="64"/>
      <c r="E479" s="84"/>
      <c r="F479" s="41"/>
      <c r="G479" s="41"/>
      <c r="H479" s="37"/>
    </row>
    <row r="480" spans="1:8" s="3" customFormat="1" ht="17.25" thickBot="1" x14ac:dyDescent="0.35">
      <c r="A480" s="48"/>
      <c r="B480" s="50"/>
      <c r="C480" s="50"/>
      <c r="D480" s="50"/>
      <c r="E480" s="50"/>
      <c r="F480" s="50"/>
      <c r="G480" s="85"/>
      <c r="H480" s="37"/>
    </row>
    <row r="481" spans="1:8" s="3" customFormat="1" ht="17.25" thickBot="1" x14ac:dyDescent="0.35">
      <c r="A481" s="12"/>
      <c r="B481" s="12"/>
      <c r="C481" s="12"/>
      <c r="D481" s="12"/>
      <c r="E481" s="12"/>
      <c r="F481" s="12"/>
      <c r="G481" s="55" t="s">
        <v>15</v>
      </c>
      <c r="H481" s="56">
        <f>SUM(G476:G480)</f>
        <v>0</v>
      </c>
    </row>
    <row r="482" spans="1:8" s="3" customFormat="1" ht="17.25" thickBot="1" x14ac:dyDescent="0.35">
      <c r="A482" s="14" t="s">
        <v>27</v>
      </c>
      <c r="B482" s="14"/>
      <c r="C482" s="12"/>
      <c r="D482" s="12"/>
      <c r="E482" s="12"/>
      <c r="F482" s="12"/>
      <c r="G482" s="12"/>
      <c r="H482" s="13"/>
    </row>
    <row r="483" spans="1:8" s="3" customFormat="1" ht="16.5" x14ac:dyDescent="0.3">
      <c r="A483" s="86" t="s">
        <v>28</v>
      </c>
      <c r="B483" s="26"/>
      <c r="C483" s="26" t="s">
        <v>53</v>
      </c>
      <c r="D483" s="26" t="s">
        <v>30</v>
      </c>
      <c r="E483" s="27" t="s">
        <v>39</v>
      </c>
      <c r="F483" s="87" t="s">
        <v>37</v>
      </c>
      <c r="G483" s="60" t="s">
        <v>11</v>
      </c>
      <c r="H483" s="29"/>
    </row>
    <row r="484" spans="1:8" s="3" customFormat="1" ht="16.5" x14ac:dyDescent="0.3">
      <c r="A484" s="61" t="str">
        <f>'[1]MANO DE OBRA'!C19</f>
        <v>CUADRILLA DE CONSTRUCCIÓN 1X3</v>
      </c>
      <c r="B484" s="63"/>
      <c r="C484" s="105">
        <f>'[1]MANO DE OBRA'!I19</f>
        <v>213525</v>
      </c>
      <c r="D484" s="89">
        <v>0.89229999999999998</v>
      </c>
      <c r="E484" s="65">
        <f>(100%+D484)*C484</f>
        <v>404053.35750000004</v>
      </c>
      <c r="F484" s="41">
        <v>1</v>
      </c>
      <c r="G484" s="36">
        <f>E484/F484</f>
        <v>404053.35750000004</v>
      </c>
      <c r="H484" s="37"/>
    </row>
    <row r="485" spans="1:8" s="3" customFormat="1" ht="16.5" x14ac:dyDescent="0.3">
      <c r="A485" s="61"/>
      <c r="B485" s="63"/>
      <c r="C485" s="105"/>
      <c r="D485" s="89"/>
      <c r="E485" s="65"/>
      <c r="F485" s="41"/>
      <c r="G485" s="36"/>
      <c r="H485" s="37"/>
    </row>
    <row r="486" spans="1:8" s="3" customFormat="1" ht="16.5" x14ac:dyDescent="0.3">
      <c r="A486" s="61"/>
      <c r="B486" s="63"/>
      <c r="C486" s="114"/>
      <c r="D486" s="64"/>
      <c r="E486" s="114"/>
      <c r="F486" s="41"/>
      <c r="G486" s="75"/>
      <c r="H486" s="37"/>
    </row>
    <row r="487" spans="1:8" s="3" customFormat="1" ht="16.5" x14ac:dyDescent="0.3">
      <c r="A487" s="61"/>
      <c r="B487" s="63"/>
      <c r="C487" s="114"/>
      <c r="D487" s="64"/>
      <c r="E487" s="114"/>
      <c r="F487" s="41"/>
      <c r="G487" s="75"/>
      <c r="H487" s="37"/>
    </row>
    <row r="488" spans="1:8" s="3" customFormat="1" ht="17.25" thickBot="1" x14ac:dyDescent="0.35">
      <c r="A488" s="76"/>
      <c r="B488" s="78"/>
      <c r="C488" s="78"/>
      <c r="D488" s="78"/>
      <c r="E488" s="78"/>
      <c r="F488" s="78"/>
      <c r="G488" s="77"/>
      <c r="H488" s="54"/>
    </row>
    <row r="489" spans="1:8" s="3" customFormat="1" ht="17.25" thickBot="1" x14ac:dyDescent="0.35">
      <c r="A489" s="12"/>
      <c r="B489" s="12"/>
      <c r="C489" s="12"/>
      <c r="D489" s="12"/>
      <c r="E489" s="12"/>
      <c r="F489" s="12"/>
      <c r="G489" s="55" t="s">
        <v>15</v>
      </c>
      <c r="H489" s="56">
        <f>SUM(G484:G488)</f>
        <v>404053.35750000004</v>
      </c>
    </row>
    <row r="490" spans="1:8" s="3" customFormat="1" ht="17.25" thickBot="1" x14ac:dyDescent="0.35">
      <c r="A490" s="12"/>
      <c r="B490" s="12"/>
      <c r="C490" s="12"/>
      <c r="D490" s="12"/>
      <c r="E490" s="12"/>
      <c r="F490" s="12"/>
      <c r="G490" s="91"/>
      <c r="H490" s="13"/>
    </row>
    <row r="491" spans="1:8" s="3" customFormat="1" ht="17.25" thickBot="1" x14ac:dyDescent="0.35">
      <c r="A491" s="12"/>
      <c r="B491" s="12"/>
      <c r="C491" s="12"/>
      <c r="D491" s="12"/>
      <c r="E491" s="92" t="s">
        <v>31</v>
      </c>
      <c r="F491" s="93"/>
      <c r="G491" s="93"/>
      <c r="H491" s="170">
        <f>ROUND((H462+H475+H481+H489+H470),0)</f>
        <v>1237965</v>
      </c>
    </row>
    <row r="492" spans="1:8" s="3" customFormat="1" ht="16.5" x14ac:dyDescent="0.3">
      <c r="A492" s="12"/>
      <c r="B492" s="12"/>
      <c r="C492" s="12"/>
      <c r="D492" s="12"/>
      <c r="E492" s="92"/>
      <c r="F492" s="93"/>
      <c r="G492" s="93"/>
      <c r="H492" s="95"/>
    </row>
    <row r="493" spans="1:8" s="3" customFormat="1" ht="16.5" x14ac:dyDescent="0.3">
      <c r="A493" s="12"/>
      <c r="B493" s="12"/>
      <c r="C493" s="12"/>
      <c r="D493" s="12"/>
      <c r="E493" s="92"/>
      <c r="F493" s="93"/>
      <c r="G493" s="93"/>
      <c r="H493" s="95"/>
    </row>
    <row r="494" spans="1:8" s="3" customFormat="1" ht="16.5" x14ac:dyDescent="0.3">
      <c r="A494" s="12"/>
      <c r="B494" s="12"/>
      <c r="C494" s="12"/>
      <c r="D494" s="12"/>
      <c r="E494" s="92"/>
      <c r="F494" s="93"/>
      <c r="G494" s="93"/>
      <c r="H494" s="95"/>
    </row>
    <row r="495" spans="1:8" s="3" customFormat="1" ht="16.5" x14ac:dyDescent="0.3">
      <c r="A495" s="12"/>
      <c r="B495" s="12"/>
      <c r="C495" s="12"/>
      <c r="D495" s="12"/>
      <c r="E495" s="92"/>
      <c r="F495" s="93"/>
      <c r="G495" s="93"/>
      <c r="H495" s="95"/>
    </row>
    <row r="496" spans="1:8" s="3" customFormat="1" ht="17.25" thickBot="1" x14ac:dyDescent="0.35">
      <c r="A496" s="15"/>
      <c r="B496" s="12"/>
      <c r="C496" s="12"/>
      <c r="D496" s="12"/>
      <c r="E496" s="92"/>
      <c r="F496" s="93"/>
      <c r="G496" s="93"/>
      <c r="H496" s="95"/>
    </row>
    <row r="497" spans="1:8" s="3" customFormat="1" ht="11.25" x14ac:dyDescent="0.2">
      <c r="A497" s="5" t="s">
        <v>1</v>
      </c>
      <c r="B497" s="6"/>
      <c r="C497" s="6"/>
      <c r="D497" s="6"/>
      <c r="E497" s="6"/>
      <c r="F497" s="6"/>
      <c r="G497" s="6"/>
      <c r="H497" s="7"/>
    </row>
    <row r="498" spans="1:8" s="3" customFormat="1" ht="12" thickBot="1" x14ac:dyDescent="0.25">
      <c r="A498" s="8"/>
      <c r="B498" s="9"/>
      <c r="C498" s="9"/>
      <c r="D498" s="9"/>
      <c r="E498" s="9"/>
      <c r="F498" s="9"/>
      <c r="G498" s="9"/>
      <c r="H498" s="10"/>
    </row>
    <row r="499" spans="1:8" s="3" customFormat="1" ht="16.5" x14ac:dyDescent="0.3">
      <c r="A499" s="11"/>
      <c r="B499" s="12"/>
      <c r="C499" s="12"/>
      <c r="D499" s="12"/>
      <c r="E499" s="12"/>
      <c r="F499" s="12"/>
      <c r="G499" s="12"/>
      <c r="H499" s="13"/>
    </row>
    <row r="500" spans="1:8" s="3" customFormat="1" ht="16.5" x14ac:dyDescent="0.3">
      <c r="A500" s="11"/>
      <c r="B500" s="14"/>
      <c r="C500" s="12"/>
      <c r="D500" s="15"/>
      <c r="E500" s="14"/>
      <c r="F500" s="15"/>
      <c r="G500" s="14"/>
      <c r="H500" s="13"/>
    </row>
    <row r="501" spans="1:8" s="3" customFormat="1" ht="15.75" x14ac:dyDescent="0.2">
      <c r="A501" s="16" t="s">
        <v>43</v>
      </c>
      <c r="B501" s="107" t="str">
        <f>'[1]PRESUPUESTO OFICIAL (Entidad)'!G127</f>
        <v xml:space="preserve">suministro e instalacion concreto Columna rectangular 21 MPa, </v>
      </c>
      <c r="C501" s="108"/>
      <c r="D501" s="108"/>
      <c r="E501" s="108"/>
      <c r="F501" s="108"/>
      <c r="G501" s="99" t="s">
        <v>3</v>
      </c>
      <c r="H501" s="20" t="s">
        <v>222</v>
      </c>
    </row>
    <row r="502" spans="1:8" s="3" customFormat="1" ht="16.5" x14ac:dyDescent="0.3">
      <c r="A502" s="11"/>
      <c r="B502" s="108"/>
      <c r="C502" s="108"/>
      <c r="D502" s="108"/>
      <c r="E502" s="108"/>
      <c r="F502" s="108"/>
      <c r="G502" s="99" t="s">
        <v>4</v>
      </c>
      <c r="H502" s="20" t="s">
        <v>33</v>
      </c>
    </row>
    <row r="503" spans="1:8" s="3" customFormat="1" ht="16.5" x14ac:dyDescent="0.3">
      <c r="A503" s="11"/>
      <c r="B503" s="112"/>
      <c r="C503" s="112"/>
      <c r="D503" s="112"/>
      <c r="E503" s="112"/>
      <c r="F503" s="112"/>
      <c r="G503" s="14"/>
      <c r="H503" s="22"/>
    </row>
    <row r="504" spans="1:8" s="3" customFormat="1" ht="16.5" x14ac:dyDescent="0.3">
      <c r="A504" s="11"/>
      <c r="B504" s="112"/>
      <c r="C504" s="112"/>
      <c r="D504" s="112"/>
      <c r="E504" s="112"/>
      <c r="F504" s="112"/>
      <c r="G504" s="14"/>
      <c r="H504" s="22"/>
    </row>
    <row r="505" spans="1:8" s="3" customFormat="1" ht="16.5" x14ac:dyDescent="0.3">
      <c r="A505" s="14"/>
      <c r="B505" s="14"/>
      <c r="C505" s="12"/>
      <c r="D505" s="14"/>
      <c r="E505" s="14"/>
      <c r="F505" s="14"/>
      <c r="G505" s="14"/>
      <c r="H505" s="13"/>
    </row>
    <row r="506" spans="1:8" s="3" customFormat="1" ht="17.25" thickBot="1" x14ac:dyDescent="0.35">
      <c r="A506" s="14" t="s">
        <v>6</v>
      </c>
      <c r="B506" s="14"/>
      <c r="C506" s="12"/>
      <c r="D506" s="12"/>
      <c r="E506" s="12"/>
      <c r="F506" s="12"/>
      <c r="G506" s="12"/>
      <c r="H506" s="13"/>
    </row>
    <row r="507" spans="1:8" s="3" customFormat="1" ht="16.5" x14ac:dyDescent="0.3">
      <c r="A507" s="23" t="s">
        <v>7</v>
      </c>
      <c r="B507" s="24"/>
      <c r="C507" s="25"/>
      <c r="D507" s="26" t="s">
        <v>36</v>
      </c>
      <c r="E507" s="27" t="s">
        <v>9</v>
      </c>
      <c r="F507" s="26" t="s">
        <v>37</v>
      </c>
      <c r="G507" s="28" t="s">
        <v>11</v>
      </c>
      <c r="H507" s="29"/>
    </row>
    <row r="508" spans="1:8" s="3" customFormat="1" ht="16.5" x14ac:dyDescent="0.3">
      <c r="A508" s="61" t="str">
        <f>[1]recursos!B20</f>
        <v>VIBRADOR (GAS/ELEC)</v>
      </c>
      <c r="B508" s="31"/>
      <c r="C508" s="32"/>
      <c r="D508" s="69" t="s">
        <v>41</v>
      </c>
      <c r="E508" s="69">
        <f>[1]recursos!E20</f>
        <v>88953</v>
      </c>
      <c r="F508" s="80">
        <v>0.4</v>
      </c>
      <c r="G508" s="36">
        <f>+E508*F508</f>
        <v>35581.200000000004</v>
      </c>
      <c r="H508" s="37"/>
    </row>
    <row r="509" spans="1:8" s="3" customFormat="1" ht="16.5" x14ac:dyDescent="0.3">
      <c r="A509" s="61" t="str">
        <f>[1]recursos!B24</f>
        <v>TABLERO METALICO 0,3 X 1,20 m</v>
      </c>
      <c r="B509" s="39"/>
      <c r="C509" s="40"/>
      <c r="D509" s="69" t="s">
        <v>71</v>
      </c>
      <c r="E509" s="69">
        <f>[1]recursos!E24</f>
        <v>450</v>
      </c>
      <c r="F509" s="80">
        <v>74</v>
      </c>
      <c r="G509" s="36">
        <f>+E509*F509</f>
        <v>33300</v>
      </c>
      <c r="H509" s="37"/>
    </row>
    <row r="510" spans="1:8" s="3" customFormat="1" ht="16.5" x14ac:dyDescent="0.3">
      <c r="A510" s="38"/>
      <c r="B510" s="39"/>
      <c r="C510" s="40"/>
      <c r="D510" s="69"/>
      <c r="E510" s="69"/>
      <c r="F510" s="80"/>
      <c r="G510" s="36"/>
      <c r="H510" s="37"/>
    </row>
    <row r="511" spans="1:8" s="3" customFormat="1" ht="16.5" x14ac:dyDescent="0.3">
      <c r="A511" s="38"/>
      <c r="B511" s="39"/>
      <c r="C511" s="40"/>
      <c r="D511" s="69"/>
      <c r="E511" s="42"/>
      <c r="F511" s="41"/>
      <c r="G511" s="43"/>
      <c r="H511" s="37"/>
    </row>
    <row r="512" spans="1:8" s="3" customFormat="1" ht="16.5" x14ac:dyDescent="0.3">
      <c r="A512" s="44" t="s">
        <v>14</v>
      </c>
      <c r="B512" s="45"/>
      <c r="C512" s="46"/>
      <c r="D512" s="69"/>
      <c r="E512" s="42"/>
      <c r="F512" s="47">
        <v>0.1</v>
      </c>
      <c r="G512" s="43">
        <f>F512*H534</f>
        <v>78565.930625000008</v>
      </c>
      <c r="H512" s="37"/>
    </row>
    <row r="513" spans="1:8" s="3" customFormat="1" ht="17.25" thickBot="1" x14ac:dyDescent="0.35">
      <c r="A513" s="48"/>
      <c r="B513" s="49"/>
      <c r="C513" s="50"/>
      <c r="D513" s="130"/>
      <c r="E513" s="51"/>
      <c r="F513" s="52"/>
      <c r="G513" s="53"/>
      <c r="H513" s="54"/>
    </row>
    <row r="514" spans="1:8" s="3" customFormat="1" ht="17.25" thickBot="1" x14ac:dyDescent="0.35">
      <c r="A514" s="12"/>
      <c r="B514" s="12"/>
      <c r="C514" s="12"/>
      <c r="D514" s="12"/>
      <c r="E514" s="12"/>
      <c r="F514" s="12"/>
      <c r="G514" s="55" t="s">
        <v>15</v>
      </c>
      <c r="H514" s="56">
        <f>SUM(G508:G513)</f>
        <v>147447.13062500002</v>
      </c>
    </row>
    <row r="515" spans="1:8" s="3" customFormat="1" ht="17.25" thickBot="1" x14ac:dyDescent="0.35">
      <c r="A515" s="14" t="s">
        <v>16</v>
      </c>
      <c r="B515" s="14"/>
      <c r="C515" s="12"/>
      <c r="D515" s="12"/>
      <c r="E515" s="12"/>
      <c r="F515" s="12"/>
      <c r="G515" s="12"/>
      <c r="H515" s="13"/>
    </row>
    <row r="516" spans="1:8" s="3" customFormat="1" ht="16.5" x14ac:dyDescent="0.3">
      <c r="A516" s="57" t="s">
        <v>7</v>
      </c>
      <c r="B516" s="58"/>
      <c r="C516" s="59"/>
      <c r="D516" s="26" t="s">
        <v>8</v>
      </c>
      <c r="E516" s="26" t="s">
        <v>17</v>
      </c>
      <c r="F516" s="26" t="s">
        <v>10</v>
      </c>
      <c r="G516" s="60" t="s">
        <v>11</v>
      </c>
      <c r="H516" s="29"/>
    </row>
    <row r="517" spans="1:8" s="3" customFormat="1" ht="16.5" x14ac:dyDescent="0.3">
      <c r="A517" s="61" t="s">
        <v>119</v>
      </c>
      <c r="B517" s="62"/>
      <c r="C517" s="63"/>
      <c r="D517" s="64" t="s">
        <v>33</v>
      </c>
      <c r="E517" s="65">
        <f>'[1]APUS BASICOS'!H96</f>
        <v>682956</v>
      </c>
      <c r="F517" s="189">
        <v>1.06</v>
      </c>
      <c r="G517" s="67">
        <f>E517*F517</f>
        <v>723933.36</v>
      </c>
      <c r="H517" s="37"/>
    </row>
    <row r="518" spans="1:8" s="3" customFormat="1" ht="16.5" x14ac:dyDescent="0.3">
      <c r="A518" s="61"/>
      <c r="B518" s="62"/>
      <c r="C518" s="63"/>
      <c r="D518" s="64"/>
      <c r="E518" s="65"/>
      <c r="F518" s="66"/>
      <c r="G518" s="67"/>
      <c r="H518" s="37"/>
    </row>
    <row r="519" spans="1:8" s="3" customFormat="1" ht="16.5" x14ac:dyDescent="0.3">
      <c r="A519" s="61"/>
      <c r="B519" s="62"/>
      <c r="C519" s="63"/>
      <c r="D519" s="64"/>
      <c r="E519" s="65"/>
      <c r="F519" s="66"/>
      <c r="G519" s="67"/>
      <c r="H519" s="37"/>
    </row>
    <row r="520" spans="1:8" s="3" customFormat="1" ht="16.5" x14ac:dyDescent="0.3">
      <c r="A520" s="61" t="s">
        <v>20</v>
      </c>
      <c r="B520" s="62"/>
      <c r="C520" s="63"/>
      <c r="D520" s="42"/>
      <c r="E520" s="42"/>
      <c r="F520" s="47">
        <v>0.05</v>
      </c>
      <c r="G520" s="75">
        <f>+F520*G517</f>
        <v>36196.667999999998</v>
      </c>
      <c r="H520" s="37"/>
    </row>
    <row r="521" spans="1:8" s="3" customFormat="1" ht="17.25" thickBot="1" x14ac:dyDescent="0.35">
      <c r="A521" s="76"/>
      <c r="B521" s="77"/>
      <c r="C521" s="78"/>
      <c r="D521" s="51"/>
      <c r="E521" s="51"/>
      <c r="F521" s="52"/>
      <c r="G521" s="79"/>
      <c r="H521" s="54"/>
    </row>
    <row r="522" spans="1:8" s="3" customFormat="1" ht="17.25" thickBot="1" x14ac:dyDescent="0.35">
      <c r="A522" s="12"/>
      <c r="B522" s="12"/>
      <c r="C522" s="12"/>
      <c r="D522" s="12"/>
      <c r="E522" s="12"/>
      <c r="F522" s="12"/>
      <c r="G522" s="55" t="s">
        <v>15</v>
      </c>
      <c r="H522" s="56">
        <f>SUM(G517:G521)</f>
        <v>760130.02799999993</v>
      </c>
    </row>
    <row r="523" spans="1:8" s="3" customFormat="1" ht="17.25" thickBot="1" x14ac:dyDescent="0.35">
      <c r="A523" s="14" t="s">
        <v>21</v>
      </c>
      <c r="B523" s="14"/>
      <c r="C523" s="12"/>
      <c r="D523" s="12"/>
      <c r="E523" s="12"/>
      <c r="F523" s="12"/>
      <c r="G523" s="12"/>
      <c r="H523" s="13"/>
    </row>
    <row r="524" spans="1:8" s="3" customFormat="1" ht="16.5" x14ac:dyDescent="0.3">
      <c r="A524" s="23" t="s">
        <v>22</v>
      </c>
      <c r="B524" s="25"/>
      <c r="C524" s="26" t="s">
        <v>23</v>
      </c>
      <c r="D524" s="26" t="s">
        <v>24</v>
      </c>
      <c r="E524" s="26" t="s">
        <v>25</v>
      </c>
      <c r="F524" s="26" t="s">
        <v>26</v>
      </c>
      <c r="G524" s="28" t="s">
        <v>11</v>
      </c>
      <c r="H524" s="29"/>
    </row>
    <row r="525" spans="1:8" s="3" customFormat="1" ht="16.5" x14ac:dyDescent="0.3">
      <c r="A525" s="61"/>
      <c r="B525" s="63"/>
      <c r="C525" s="132"/>
      <c r="D525" s="133"/>
      <c r="E525" s="133"/>
      <c r="F525" s="134"/>
      <c r="G525" s="135">
        <f>E525*F525</f>
        <v>0</v>
      </c>
      <c r="H525" s="37"/>
    </row>
    <row r="526" spans="1:8" s="3" customFormat="1" ht="17.25" thickBot="1" x14ac:dyDescent="0.35">
      <c r="A526" s="48"/>
      <c r="B526" s="50"/>
      <c r="C526" s="50"/>
      <c r="D526" s="50"/>
      <c r="E526" s="50"/>
      <c r="F526" s="50"/>
      <c r="G526" s="85"/>
      <c r="H526" s="37"/>
    </row>
    <row r="527" spans="1:8" s="3" customFormat="1" ht="17.25" thickBot="1" x14ac:dyDescent="0.35">
      <c r="A527" s="12"/>
      <c r="B527" s="12"/>
      <c r="C527" s="12"/>
      <c r="D527" s="12"/>
      <c r="E527" s="12"/>
      <c r="F527" s="12"/>
      <c r="G527" s="55" t="s">
        <v>15</v>
      </c>
      <c r="H527" s="56">
        <f>SUM(G525:G526)</f>
        <v>0</v>
      </c>
    </row>
    <row r="528" spans="1:8" s="3" customFormat="1" ht="17.25" thickBot="1" x14ac:dyDescent="0.35">
      <c r="A528" s="14" t="s">
        <v>27</v>
      </c>
      <c r="B528" s="14"/>
      <c r="C528" s="12"/>
      <c r="D528" s="12"/>
      <c r="E528" s="12"/>
      <c r="F528" s="12"/>
      <c r="G528" s="12"/>
      <c r="H528" s="13"/>
    </row>
    <row r="529" spans="1:8" s="3" customFormat="1" ht="16.5" x14ac:dyDescent="0.3">
      <c r="A529" s="86" t="s">
        <v>28</v>
      </c>
      <c r="B529" s="26"/>
      <c r="C529" s="26" t="s">
        <v>53</v>
      </c>
      <c r="D529" s="26" t="s">
        <v>30</v>
      </c>
      <c r="E529" s="27" t="s">
        <v>39</v>
      </c>
      <c r="F529" s="87" t="s">
        <v>37</v>
      </c>
      <c r="G529" s="60" t="s">
        <v>11</v>
      </c>
      <c r="H529" s="29"/>
    </row>
    <row r="530" spans="1:8" s="3" customFormat="1" ht="16.5" x14ac:dyDescent="0.3">
      <c r="A530" s="61" t="str">
        <f>'[1]MANO DE OBRA'!C18</f>
        <v>CUADRILLA DE CONSTRUCCIÓN 1X2</v>
      </c>
      <c r="B530" s="63"/>
      <c r="C530" s="105">
        <f>'[1]MANO DE OBRA'!I18</f>
        <v>166075</v>
      </c>
      <c r="D530" s="89">
        <v>0.89229999999999998</v>
      </c>
      <c r="E530" s="65">
        <f>(100%+D530)*C530</f>
        <v>314263.72250000003</v>
      </c>
      <c r="F530" s="41">
        <v>0.4</v>
      </c>
      <c r="G530" s="36">
        <f>E530/F530</f>
        <v>785659.30625000002</v>
      </c>
      <c r="H530" s="37"/>
    </row>
    <row r="531" spans="1:8" s="3" customFormat="1" ht="16.5" x14ac:dyDescent="0.3">
      <c r="A531" s="61"/>
      <c r="B531" s="63"/>
      <c r="C531" s="105"/>
      <c r="D531" s="89"/>
      <c r="E531" s="65"/>
      <c r="F531" s="41"/>
      <c r="G531" s="36"/>
      <c r="H531" s="37"/>
    </row>
    <row r="532" spans="1:8" s="3" customFormat="1" ht="16.5" x14ac:dyDescent="0.3">
      <c r="A532" s="61"/>
      <c r="B532" s="63"/>
      <c r="C532" s="114"/>
      <c r="D532" s="64"/>
      <c r="E532" s="114"/>
      <c r="F532" s="41"/>
      <c r="G532" s="75"/>
      <c r="H532" s="37"/>
    </row>
    <row r="533" spans="1:8" s="3" customFormat="1" ht="17.25" thickBot="1" x14ac:dyDescent="0.35">
      <c r="A533" s="76"/>
      <c r="B533" s="78"/>
      <c r="C533" s="78"/>
      <c r="D533" s="78"/>
      <c r="E533" s="78"/>
      <c r="F533" s="78"/>
      <c r="G533" s="77"/>
      <c r="H533" s="54"/>
    </row>
    <row r="534" spans="1:8" s="3" customFormat="1" ht="17.25" thickBot="1" x14ac:dyDescent="0.35">
      <c r="A534" s="12"/>
      <c r="B534" s="12"/>
      <c r="C534" s="12"/>
      <c r="D534" s="12"/>
      <c r="E534" s="12"/>
      <c r="F534" s="12"/>
      <c r="G534" s="55" t="s">
        <v>15</v>
      </c>
      <c r="H534" s="56">
        <f>SUM(G530:G533)</f>
        <v>785659.30625000002</v>
      </c>
    </row>
    <row r="535" spans="1:8" s="3" customFormat="1" ht="17.25" thickBot="1" x14ac:dyDescent="0.35">
      <c r="A535" s="12"/>
      <c r="B535" s="12"/>
      <c r="C535" s="12"/>
      <c r="D535" s="12"/>
      <c r="E535" s="12"/>
      <c r="F535" s="12"/>
      <c r="G535" s="91"/>
      <c r="H535" s="13"/>
    </row>
    <row r="536" spans="1:8" s="3" customFormat="1" ht="17.25" thickBot="1" x14ac:dyDescent="0.35">
      <c r="A536" s="12"/>
      <c r="B536" s="12"/>
      <c r="C536" s="12"/>
      <c r="D536" s="12"/>
      <c r="E536" s="92" t="s">
        <v>31</v>
      </c>
      <c r="F536" s="93"/>
      <c r="G536" s="93"/>
      <c r="H536" s="106">
        <f>ROUND((H514+H522+H534),0)</f>
        <v>1693236</v>
      </c>
    </row>
    <row r="537" spans="1:8" s="3" customFormat="1" ht="16.5" x14ac:dyDescent="0.3">
      <c r="A537" s="12"/>
      <c r="B537" s="12"/>
      <c r="C537" s="12"/>
      <c r="D537" s="12"/>
      <c r="E537" s="92"/>
      <c r="F537" s="93"/>
      <c r="G537" s="93"/>
      <c r="H537" s="126"/>
    </row>
    <row r="538" spans="1:8" s="3" customFormat="1" ht="16.5" x14ac:dyDescent="0.3">
      <c r="A538" s="12"/>
      <c r="B538" s="12"/>
      <c r="C538" s="12"/>
      <c r="D538" s="12"/>
      <c r="E538" s="92"/>
      <c r="F538" s="93"/>
      <c r="G538" s="93"/>
      <c r="H538" s="126"/>
    </row>
    <row r="539" spans="1:8" s="3" customFormat="1" ht="16.5" x14ac:dyDescent="0.3">
      <c r="A539" s="12"/>
      <c r="B539" s="12"/>
      <c r="C539" s="12"/>
      <c r="D539" s="12"/>
      <c r="E539" s="92"/>
      <c r="F539" s="93"/>
      <c r="G539" s="93"/>
      <c r="H539" s="126"/>
    </row>
    <row r="540" spans="1:8" s="3" customFormat="1" ht="17.25" thickBot="1" x14ac:dyDescent="0.35">
      <c r="A540" s="12"/>
      <c r="B540" s="12"/>
      <c r="C540" s="12"/>
      <c r="D540" s="12"/>
      <c r="E540" s="92"/>
      <c r="F540" s="93"/>
      <c r="G540" s="93"/>
      <c r="H540" s="126"/>
    </row>
    <row r="541" spans="1:8" s="3" customFormat="1" ht="11.25" x14ac:dyDescent="0.2">
      <c r="A541" s="5" t="s">
        <v>1</v>
      </c>
      <c r="B541" s="6"/>
      <c r="C541" s="6"/>
      <c r="D541" s="6"/>
      <c r="E541" s="6"/>
      <c r="F541" s="6"/>
      <c r="G541" s="6"/>
      <c r="H541" s="7"/>
    </row>
    <row r="542" spans="1:8" s="3" customFormat="1" ht="12" thickBot="1" x14ac:dyDescent="0.25">
      <c r="A542" s="8"/>
      <c r="B542" s="9"/>
      <c r="C542" s="9"/>
      <c r="D542" s="9"/>
      <c r="E542" s="9"/>
      <c r="F542" s="9"/>
      <c r="G542" s="9"/>
      <c r="H542" s="10"/>
    </row>
    <row r="543" spans="1:8" ht="16.5" x14ac:dyDescent="0.3">
      <c r="A543" s="15"/>
      <c r="B543" s="12"/>
      <c r="C543" s="12"/>
      <c r="D543" s="12"/>
      <c r="E543" s="92"/>
      <c r="F543" s="93"/>
      <c r="G543" s="93"/>
      <c r="H543" s="95"/>
    </row>
    <row r="544" spans="1:8" ht="16.5" x14ac:dyDescent="0.3">
      <c r="A544" s="11"/>
      <c r="B544" s="14"/>
      <c r="C544" s="12"/>
      <c r="D544" s="15"/>
      <c r="E544" s="14"/>
      <c r="F544" s="15"/>
      <c r="G544" s="14"/>
      <c r="H544" s="13"/>
    </row>
    <row r="545" spans="1:8" ht="15.75" x14ac:dyDescent="0.2">
      <c r="A545" s="16" t="s">
        <v>2</v>
      </c>
      <c r="B545" s="107" t="str">
        <f>'[1]PRESUPUESTO OFICIAL (Entidad)'!G129</f>
        <v xml:space="preserve">construccion de muro en  ladrillo split e=0.15m </v>
      </c>
      <c r="C545" s="108"/>
      <c r="D545" s="108"/>
      <c r="E545" s="108"/>
      <c r="F545" s="108"/>
      <c r="G545" s="19" t="s">
        <v>3</v>
      </c>
      <c r="H545" s="20" t="s">
        <v>223</v>
      </c>
    </row>
    <row r="546" spans="1:8" ht="16.5" x14ac:dyDescent="0.3">
      <c r="A546" s="11"/>
      <c r="B546" s="108"/>
      <c r="C546" s="108"/>
      <c r="D546" s="108"/>
      <c r="E546" s="108"/>
      <c r="F546" s="108"/>
      <c r="G546" s="19" t="s">
        <v>4</v>
      </c>
      <c r="H546" s="20" t="s">
        <v>5</v>
      </c>
    </row>
    <row r="549" spans="1:8" ht="17.25" thickBot="1" x14ac:dyDescent="0.35">
      <c r="A549" s="14" t="s">
        <v>6</v>
      </c>
      <c r="B549" s="14"/>
      <c r="C549" s="12"/>
      <c r="D549" s="12"/>
      <c r="E549" s="12"/>
      <c r="F549" s="12"/>
      <c r="G549" s="12"/>
      <c r="H549" s="13"/>
    </row>
    <row r="550" spans="1:8" ht="16.5" x14ac:dyDescent="0.3">
      <c r="A550" s="23" t="s">
        <v>7</v>
      </c>
      <c r="B550" s="24"/>
      <c r="C550" s="25"/>
      <c r="D550" s="26" t="s">
        <v>36</v>
      </c>
      <c r="E550" s="27" t="s">
        <v>9</v>
      </c>
      <c r="F550" s="26" t="s">
        <v>37</v>
      </c>
      <c r="G550" s="28" t="s">
        <v>11</v>
      </c>
      <c r="H550" s="29"/>
    </row>
    <row r="551" spans="1:8" ht="16.5" x14ac:dyDescent="0.3">
      <c r="A551" s="30" t="str">
        <f>+[1]recursos!$B$33</f>
        <v>ANDAMIO TUBULAR 1.50*1.50</v>
      </c>
      <c r="B551" s="31"/>
      <c r="C551" s="32"/>
      <c r="D551" s="69" t="s">
        <v>71</v>
      </c>
      <c r="E551" s="34">
        <f>+[1]recursos!$E$33</f>
        <v>2000</v>
      </c>
      <c r="F551" s="41">
        <v>0.1</v>
      </c>
      <c r="G551" s="36">
        <f>+E551*F551</f>
        <v>200</v>
      </c>
      <c r="H551" s="37"/>
    </row>
    <row r="552" spans="1:8" ht="16.5" x14ac:dyDescent="0.3">
      <c r="A552" s="38" t="str">
        <f>+[1]recursos!$B$34</f>
        <v>TABLON PARA ANDAMIO</v>
      </c>
      <c r="B552" s="39"/>
      <c r="C552" s="40"/>
      <c r="D552" s="69" t="s">
        <v>71</v>
      </c>
      <c r="E552" s="34">
        <f>+[1]recursos!$E$34</f>
        <v>650</v>
      </c>
      <c r="F552" s="41">
        <v>0.1</v>
      </c>
      <c r="G552" s="36">
        <f>+E552*F552</f>
        <v>65</v>
      </c>
      <c r="H552" s="37"/>
    </row>
    <row r="553" spans="1:8" ht="16.5" x14ac:dyDescent="0.3">
      <c r="A553" s="38"/>
      <c r="B553" s="39"/>
      <c r="C553" s="40"/>
      <c r="D553" s="69"/>
      <c r="E553" s="42"/>
      <c r="F553" s="41"/>
      <c r="G553" s="43"/>
      <c r="H553" s="37"/>
    </row>
    <row r="554" spans="1:8" ht="16.5" x14ac:dyDescent="0.3">
      <c r="A554" s="38"/>
      <c r="B554" s="39"/>
      <c r="C554" s="40"/>
      <c r="D554" s="69"/>
      <c r="E554" s="42"/>
      <c r="F554" s="41"/>
      <c r="G554" s="43"/>
      <c r="H554" s="37"/>
    </row>
    <row r="555" spans="1:8" ht="16.5" x14ac:dyDescent="0.3">
      <c r="A555" s="38"/>
      <c r="B555" s="39"/>
      <c r="C555" s="40"/>
      <c r="D555" s="69"/>
      <c r="E555" s="42"/>
      <c r="F555" s="41"/>
      <c r="G555" s="43"/>
      <c r="H555" s="37"/>
    </row>
    <row r="556" spans="1:8" ht="16.5" x14ac:dyDescent="0.3">
      <c r="A556" s="44" t="s">
        <v>14</v>
      </c>
      <c r="B556" s="45"/>
      <c r="C556" s="46"/>
      <c r="D556" s="69"/>
      <c r="E556" s="42"/>
      <c r="F556" s="47">
        <v>0.05</v>
      </c>
      <c r="G556" s="43">
        <f>F556*H582</f>
        <v>1603.3863392857147</v>
      </c>
      <c r="H556" s="37"/>
    </row>
    <row r="557" spans="1:8" ht="17.25" thickBot="1" x14ac:dyDescent="0.35">
      <c r="A557" s="48"/>
      <c r="B557" s="49"/>
      <c r="C557" s="50"/>
      <c r="D557" s="130"/>
      <c r="E557" s="51"/>
      <c r="F557" s="52"/>
      <c r="G557" s="53"/>
      <c r="H557" s="54"/>
    </row>
    <row r="558" spans="1:8" ht="17.25" thickBot="1" x14ac:dyDescent="0.35">
      <c r="A558" s="12"/>
      <c r="B558" s="12"/>
      <c r="C558" s="12"/>
      <c r="D558" s="12"/>
      <c r="E558" s="12"/>
      <c r="F558" s="12"/>
      <c r="G558" s="55" t="s">
        <v>15</v>
      </c>
      <c r="H558" s="56">
        <f>SUM(G551:G557)</f>
        <v>1868.3863392857147</v>
      </c>
    </row>
    <row r="559" spans="1:8" ht="17.25" thickBot="1" x14ac:dyDescent="0.35">
      <c r="A559" s="14" t="s">
        <v>16</v>
      </c>
      <c r="B559" s="14"/>
      <c r="C559" s="12"/>
      <c r="D559" s="12"/>
      <c r="E559" s="12"/>
      <c r="F559" s="12"/>
      <c r="G559" s="12"/>
      <c r="H559" s="13"/>
    </row>
    <row r="560" spans="1:8" ht="16.5" x14ac:dyDescent="0.3">
      <c r="A560" s="57" t="s">
        <v>7</v>
      </c>
      <c r="B560" s="58"/>
      <c r="C560" s="59"/>
      <c r="D560" s="26" t="s">
        <v>8</v>
      </c>
      <c r="E560" s="26" t="s">
        <v>17</v>
      </c>
      <c r="F560" s="26" t="s">
        <v>10</v>
      </c>
      <c r="G560" s="60" t="s">
        <v>11</v>
      </c>
      <c r="H560" s="29"/>
    </row>
    <row r="561" spans="1:8" ht="16.5" x14ac:dyDescent="0.3">
      <c r="A561" s="61" t="str">
        <f>+'[1]APUS BASICOS'!$B$267</f>
        <v>MORTERO 1:4</v>
      </c>
      <c r="B561" s="62"/>
      <c r="C561" s="63"/>
      <c r="D561" s="64" t="s">
        <v>33</v>
      </c>
      <c r="E561" s="65">
        <f>+'[1]APUS BASICOS'!$H$309</f>
        <v>615506</v>
      </c>
      <c r="F561" s="66">
        <v>0.1</v>
      </c>
      <c r="G561" s="67">
        <f>E561*F561</f>
        <v>61550.600000000006</v>
      </c>
      <c r="H561" s="37"/>
    </row>
    <row r="562" spans="1:8" ht="16.5" x14ac:dyDescent="0.3">
      <c r="A562" s="30" t="str">
        <f>+[1]recursos!B194</f>
        <v>LADRILLO cell m12 Split 12,5*19*39 divisorio</v>
      </c>
      <c r="B562" s="62"/>
      <c r="C562" s="63"/>
      <c r="D562" s="64" t="s">
        <v>65</v>
      </c>
      <c r="E562" s="65">
        <f>[1]recursos!E194</f>
        <v>5794.5</v>
      </c>
      <c r="F562" s="66">
        <v>12</v>
      </c>
      <c r="G562" s="67">
        <f>E562*F562</f>
        <v>69534</v>
      </c>
      <c r="H562" s="37"/>
    </row>
    <row r="563" spans="1:8" ht="16.5" x14ac:dyDescent="0.3">
      <c r="A563" s="61"/>
      <c r="B563" s="62"/>
      <c r="C563" s="63"/>
      <c r="D563" s="64"/>
      <c r="E563" s="65"/>
      <c r="F563" s="66"/>
      <c r="G563" s="67"/>
      <c r="H563" s="37"/>
    </row>
    <row r="564" spans="1:8" ht="16.5" x14ac:dyDescent="0.3">
      <c r="A564" s="61" t="s">
        <v>20</v>
      </c>
      <c r="B564" s="62"/>
      <c r="C564" s="63"/>
      <c r="D564" s="42"/>
      <c r="E564" s="42"/>
      <c r="F564" s="47">
        <v>0.05</v>
      </c>
      <c r="G564" s="75">
        <f>+F564*G561</f>
        <v>3077.5300000000007</v>
      </c>
      <c r="H564" s="37"/>
    </row>
    <row r="565" spans="1:8" ht="17.25" thickBot="1" x14ac:dyDescent="0.35">
      <c r="A565" s="76"/>
      <c r="B565" s="77"/>
      <c r="C565" s="78"/>
      <c r="D565" s="51"/>
      <c r="E565" s="51"/>
      <c r="F565" s="52"/>
      <c r="G565" s="79"/>
      <c r="H565" s="54"/>
    </row>
    <row r="566" spans="1:8" ht="17.25" thickBot="1" x14ac:dyDescent="0.35">
      <c r="A566" s="12"/>
      <c r="B566" s="12"/>
      <c r="C566" s="12"/>
      <c r="D566" s="12"/>
      <c r="E566" s="12"/>
      <c r="F566" s="12"/>
      <c r="G566" s="55" t="s">
        <v>15</v>
      </c>
      <c r="H566" s="56">
        <f>SUM(G561:G565)</f>
        <v>134162.13</v>
      </c>
    </row>
    <row r="567" spans="1:8" ht="17.25" thickBot="1" x14ac:dyDescent="0.35">
      <c r="A567" s="14" t="s">
        <v>21</v>
      </c>
      <c r="B567" s="14"/>
      <c r="C567" s="12"/>
      <c r="D567" s="12"/>
      <c r="E567" s="12"/>
      <c r="F567" s="12"/>
      <c r="G567" s="12"/>
      <c r="H567" s="13"/>
    </row>
    <row r="568" spans="1:8" ht="16.5" x14ac:dyDescent="0.3">
      <c r="A568" s="23" t="s">
        <v>22</v>
      </c>
      <c r="B568" s="25"/>
      <c r="C568" s="26" t="s">
        <v>23</v>
      </c>
      <c r="D568" s="26" t="s">
        <v>24</v>
      </c>
      <c r="E568" s="26" t="s">
        <v>25</v>
      </c>
      <c r="F568" s="26" t="s">
        <v>26</v>
      </c>
      <c r="G568" s="28" t="s">
        <v>11</v>
      </c>
      <c r="H568" s="29"/>
    </row>
    <row r="569" spans="1:8" ht="16.5" x14ac:dyDescent="0.3">
      <c r="A569" s="61"/>
      <c r="B569" s="63"/>
      <c r="C569" s="132"/>
      <c r="D569" s="133"/>
      <c r="E569" s="133"/>
      <c r="F569" s="134"/>
      <c r="G569" s="135">
        <f>E569*F569</f>
        <v>0</v>
      </c>
      <c r="H569" s="37"/>
    </row>
    <row r="570" spans="1:8" ht="16.5" x14ac:dyDescent="0.3">
      <c r="A570" s="61"/>
      <c r="B570" s="63"/>
      <c r="C570" s="80"/>
      <c r="D570" s="81"/>
      <c r="E570" s="81"/>
      <c r="F570" s="82"/>
      <c r="G570" s="65"/>
      <c r="H570" s="37"/>
    </row>
    <row r="571" spans="1:8" ht="16.5" x14ac:dyDescent="0.3">
      <c r="A571" s="61"/>
      <c r="B571" s="63"/>
      <c r="C571" s="80"/>
      <c r="D571" s="81"/>
      <c r="E571" s="81"/>
      <c r="F571" s="80"/>
      <c r="G571" s="41"/>
      <c r="H571" s="37"/>
    </row>
    <row r="572" spans="1:8" ht="16.5" x14ac:dyDescent="0.3">
      <c r="A572" s="61"/>
      <c r="B572" s="63"/>
      <c r="C572" s="83"/>
      <c r="D572" s="64"/>
      <c r="E572" s="84"/>
      <c r="F572" s="41"/>
      <c r="G572" s="41"/>
      <c r="H572" s="37"/>
    </row>
    <row r="573" spans="1:8" ht="17.25" thickBot="1" x14ac:dyDescent="0.35">
      <c r="A573" s="48"/>
      <c r="B573" s="50"/>
      <c r="C573" s="50"/>
      <c r="D573" s="50"/>
      <c r="E573" s="50"/>
      <c r="F573" s="50"/>
      <c r="G573" s="85"/>
      <c r="H573" s="37"/>
    </row>
    <row r="574" spans="1:8" ht="17.25" thickBot="1" x14ac:dyDescent="0.35">
      <c r="A574" s="12"/>
      <c r="B574" s="12"/>
      <c r="C574" s="12"/>
      <c r="D574" s="12"/>
      <c r="E574" s="12"/>
      <c r="F574" s="12"/>
      <c r="G574" s="55" t="s">
        <v>15</v>
      </c>
      <c r="H574" s="56">
        <f>SUM(G569:G573)</f>
        <v>0</v>
      </c>
    </row>
    <row r="575" spans="1:8" ht="17.25" thickBot="1" x14ac:dyDescent="0.35">
      <c r="A575" s="14" t="s">
        <v>27</v>
      </c>
      <c r="B575" s="14"/>
      <c r="C575" s="12"/>
      <c r="D575" s="12"/>
      <c r="E575" s="12"/>
      <c r="F575" s="12"/>
      <c r="G575" s="12"/>
      <c r="H575" s="13"/>
    </row>
    <row r="576" spans="1:8" ht="16.5" x14ac:dyDescent="0.3">
      <c r="A576" s="86" t="s">
        <v>28</v>
      </c>
      <c r="B576" s="26"/>
      <c r="C576" s="26" t="s">
        <v>53</v>
      </c>
      <c r="D576" s="26" t="s">
        <v>30</v>
      </c>
      <c r="E576" s="27" t="s">
        <v>39</v>
      </c>
      <c r="F576" s="87" t="s">
        <v>37</v>
      </c>
      <c r="G576" s="60" t="s">
        <v>11</v>
      </c>
      <c r="H576" s="29"/>
    </row>
    <row r="577" spans="1:8" ht="16.5" x14ac:dyDescent="0.3">
      <c r="A577" s="61" t="str">
        <f>'[1]MANO DE OBRA'!C17</f>
        <v>CUADRILLA DE CONSTRUCCIÓN 1X1</v>
      </c>
      <c r="B577" s="63"/>
      <c r="C577" s="88">
        <f>'[1]MANO DE OBRA'!I17</f>
        <v>118625</v>
      </c>
      <c r="D577" s="89">
        <v>0.89229999999999998</v>
      </c>
      <c r="E577" s="65">
        <f>(100%+D577)*C577</f>
        <v>224474.08750000002</v>
      </c>
      <c r="F577" s="80">
        <v>7</v>
      </c>
      <c r="G577" s="36">
        <f>E577/F577</f>
        <v>32067.726785714291</v>
      </c>
      <c r="H577" s="37"/>
    </row>
    <row r="578" spans="1:8" ht="16.5" x14ac:dyDescent="0.3">
      <c r="A578" s="61"/>
      <c r="B578" s="63"/>
      <c r="C578" s="105"/>
      <c r="D578" s="89"/>
      <c r="E578" s="65"/>
      <c r="F578" s="41"/>
      <c r="G578" s="36"/>
      <c r="H578" s="37"/>
    </row>
    <row r="579" spans="1:8" ht="16.5" x14ac:dyDescent="0.3">
      <c r="A579" s="61"/>
      <c r="B579" s="63"/>
      <c r="C579" s="114"/>
      <c r="D579" s="64"/>
      <c r="E579" s="114"/>
      <c r="F579" s="41"/>
      <c r="G579" s="75"/>
      <c r="H579" s="37"/>
    </row>
    <row r="580" spans="1:8" ht="16.5" x14ac:dyDescent="0.3">
      <c r="A580" s="61"/>
      <c r="B580" s="63"/>
      <c r="C580" s="114"/>
      <c r="D580" s="64"/>
      <c r="E580" s="114"/>
      <c r="F580" s="41"/>
      <c r="G580" s="75"/>
      <c r="H580" s="37"/>
    </row>
    <row r="581" spans="1:8" ht="17.25" thickBot="1" x14ac:dyDescent="0.35">
      <c r="A581" s="76"/>
      <c r="B581" s="78"/>
      <c r="C581" s="78"/>
      <c r="D581" s="78"/>
      <c r="E581" s="78"/>
      <c r="F581" s="78"/>
      <c r="G581" s="77"/>
      <c r="H581" s="54"/>
    </row>
    <row r="582" spans="1:8" ht="17.25" thickBot="1" x14ac:dyDescent="0.35">
      <c r="A582" s="12"/>
      <c r="B582" s="12"/>
      <c r="C582" s="12"/>
      <c r="D582" s="12"/>
      <c r="E582" s="12"/>
      <c r="F582" s="12"/>
      <c r="G582" s="55" t="s">
        <v>15</v>
      </c>
      <c r="H582" s="56">
        <f>SUM(G577:G581)</f>
        <v>32067.726785714291</v>
      </c>
    </row>
    <row r="583" spans="1:8" ht="15" thickBot="1" x14ac:dyDescent="0.25"/>
    <row r="584" spans="1:8" ht="17.25" thickBot="1" x14ac:dyDescent="0.35">
      <c r="A584" s="12"/>
      <c r="B584" s="12"/>
      <c r="C584" s="12"/>
      <c r="D584" s="12"/>
      <c r="E584" s="92" t="s">
        <v>31</v>
      </c>
      <c r="F584" s="93"/>
      <c r="G584" s="93"/>
      <c r="H584" s="106">
        <f>ROUND((H558+H566+H574+H582),0)</f>
        <v>168098</v>
      </c>
    </row>
    <row r="590" spans="1:8" ht="15" thickBot="1" x14ac:dyDescent="0.25"/>
    <row r="591" spans="1:8" ht="14.25" customHeight="1" x14ac:dyDescent="0.2">
      <c r="A591" s="5" t="s">
        <v>1</v>
      </c>
      <c r="B591" s="6"/>
      <c r="C591" s="6"/>
      <c r="D591" s="6"/>
      <c r="E591" s="6"/>
      <c r="F591" s="6"/>
      <c r="G591" s="6"/>
      <c r="H591" s="7"/>
    </row>
    <row r="592" spans="1:8" ht="15" customHeight="1" thickBot="1" x14ac:dyDescent="0.25">
      <c r="A592" s="8"/>
      <c r="B592" s="9"/>
      <c r="C592" s="9"/>
      <c r="D592" s="9"/>
      <c r="E592" s="9"/>
      <c r="F592" s="9"/>
      <c r="G592" s="9"/>
      <c r="H592" s="10"/>
    </row>
    <row r="593" spans="1:8" ht="16.5" x14ac:dyDescent="0.3">
      <c r="A593" s="15"/>
      <c r="B593" s="12"/>
      <c r="C593" s="12"/>
      <c r="D593" s="12"/>
      <c r="E593" s="92"/>
      <c r="F593" s="93"/>
      <c r="G593" s="93"/>
      <c r="H593" s="95"/>
    </row>
    <row r="594" spans="1:8" ht="16.5" x14ac:dyDescent="0.3">
      <c r="A594" s="11"/>
      <c r="B594" s="14"/>
      <c r="C594" s="12"/>
      <c r="D594" s="15"/>
      <c r="E594" s="14"/>
      <c r="F594" s="15"/>
      <c r="G594" s="14"/>
      <c r="H594" s="13"/>
    </row>
    <row r="595" spans="1:8" ht="15.75" customHeight="1" x14ac:dyDescent="0.2">
      <c r="A595" s="16" t="s">
        <v>2</v>
      </c>
      <c r="B595" s="107" t="str">
        <f>'[1]PRESUPUESTO OFICIAL (Entidad)'!G130</f>
        <v xml:space="preserve">Pañete </v>
      </c>
      <c r="C595" s="108"/>
      <c r="D595" s="108"/>
      <c r="E595" s="108"/>
      <c r="F595" s="108"/>
      <c r="G595" s="19" t="s">
        <v>3</v>
      </c>
      <c r="H595" s="20" t="s">
        <v>224</v>
      </c>
    </row>
    <row r="596" spans="1:8" ht="16.5" customHeight="1" x14ac:dyDescent="0.3">
      <c r="A596" s="11"/>
      <c r="B596" s="108"/>
      <c r="C596" s="108"/>
      <c r="D596" s="108"/>
      <c r="E596" s="108"/>
      <c r="F596" s="108"/>
      <c r="G596" s="19" t="s">
        <v>4</v>
      </c>
      <c r="H596" s="20" t="s">
        <v>5</v>
      </c>
    </row>
    <row r="599" spans="1:8" ht="17.25" thickBot="1" x14ac:dyDescent="0.35">
      <c r="A599" s="14" t="s">
        <v>6</v>
      </c>
      <c r="B599" s="14"/>
      <c r="C599" s="12"/>
      <c r="D599" s="12"/>
      <c r="E599" s="12"/>
      <c r="F599" s="12"/>
      <c r="G599" s="12"/>
      <c r="H599" s="13"/>
    </row>
    <row r="600" spans="1:8" ht="16.5" x14ac:dyDescent="0.3">
      <c r="A600" s="23" t="s">
        <v>7</v>
      </c>
      <c r="B600" s="24"/>
      <c r="C600" s="25"/>
      <c r="D600" s="26" t="s">
        <v>36</v>
      </c>
      <c r="E600" s="27" t="s">
        <v>9</v>
      </c>
      <c r="F600" s="26" t="s">
        <v>37</v>
      </c>
      <c r="G600" s="28" t="s">
        <v>11</v>
      </c>
      <c r="H600" s="29"/>
    </row>
    <row r="601" spans="1:8" ht="16.5" x14ac:dyDescent="0.3">
      <c r="A601" s="30" t="str">
        <f>+[1]recursos!$B$33</f>
        <v>ANDAMIO TUBULAR 1.50*1.50</v>
      </c>
      <c r="B601" s="31"/>
      <c r="C601" s="32"/>
      <c r="D601" s="69" t="s">
        <v>71</v>
      </c>
      <c r="E601" s="34">
        <f>+[1]recursos!$E$33</f>
        <v>2000</v>
      </c>
      <c r="F601" s="80">
        <v>0.1</v>
      </c>
      <c r="G601" s="36">
        <f>+E601*F601</f>
        <v>200</v>
      </c>
      <c r="H601" s="37"/>
    </row>
    <row r="602" spans="1:8" ht="16.5" x14ac:dyDescent="0.3">
      <c r="A602" s="38" t="str">
        <f>+[1]recursos!$B$34</f>
        <v>TABLON PARA ANDAMIO</v>
      </c>
      <c r="B602" s="39"/>
      <c r="C602" s="40"/>
      <c r="D602" s="69" t="s">
        <v>71</v>
      </c>
      <c r="E602" s="34">
        <f>+[1]recursos!$E$34</f>
        <v>650</v>
      </c>
      <c r="F602" s="80">
        <v>0.1</v>
      </c>
      <c r="G602" s="36">
        <f>+E602*F602</f>
        <v>65</v>
      </c>
      <c r="H602" s="37"/>
    </row>
    <row r="603" spans="1:8" ht="16.5" x14ac:dyDescent="0.3">
      <c r="A603" s="38"/>
      <c r="B603" s="39"/>
      <c r="C603" s="40"/>
      <c r="D603" s="69"/>
      <c r="E603" s="42"/>
      <c r="F603" s="41"/>
      <c r="G603" s="43"/>
      <c r="H603" s="37"/>
    </row>
    <row r="604" spans="1:8" ht="16.5" x14ac:dyDescent="0.3">
      <c r="A604" s="38"/>
      <c r="B604" s="39"/>
      <c r="C604" s="40"/>
      <c r="D604" s="69"/>
      <c r="E604" s="42"/>
      <c r="F604" s="41"/>
      <c r="G604" s="43"/>
      <c r="H604" s="37"/>
    </row>
    <row r="605" spans="1:8" ht="16.5" x14ac:dyDescent="0.3">
      <c r="A605" s="38"/>
      <c r="B605" s="39"/>
      <c r="C605" s="40"/>
      <c r="D605" s="69"/>
      <c r="E605" s="42"/>
      <c r="F605" s="41"/>
      <c r="G605" s="43"/>
      <c r="H605" s="37"/>
    </row>
    <row r="606" spans="1:8" ht="16.5" x14ac:dyDescent="0.3">
      <c r="A606" s="44" t="s">
        <v>14</v>
      </c>
      <c r="B606" s="45"/>
      <c r="C606" s="46"/>
      <c r="D606" s="69"/>
      <c r="E606" s="42"/>
      <c r="F606" s="47">
        <v>0.1</v>
      </c>
      <c r="G606" s="43">
        <f>F606*H632</f>
        <v>1726.7237500000003</v>
      </c>
      <c r="H606" s="37"/>
    </row>
    <row r="607" spans="1:8" ht="17.25" thickBot="1" x14ac:dyDescent="0.35">
      <c r="A607" s="48"/>
      <c r="B607" s="49"/>
      <c r="C607" s="50"/>
      <c r="D607" s="130"/>
      <c r="E607" s="51"/>
      <c r="F607" s="52"/>
      <c r="G607" s="53"/>
      <c r="H607" s="54"/>
    </row>
    <row r="608" spans="1:8" ht="17.25" thickBot="1" x14ac:dyDescent="0.35">
      <c r="A608" s="12"/>
      <c r="B608" s="12"/>
      <c r="C608" s="12"/>
      <c r="D608" s="12"/>
      <c r="E608" s="12"/>
      <c r="F608" s="12"/>
      <c r="G608" s="55" t="s">
        <v>15</v>
      </c>
      <c r="H608" s="56">
        <f>SUM(G601:G607)</f>
        <v>1991.7237500000003</v>
      </c>
    </row>
    <row r="609" spans="1:8" ht="17.25" thickBot="1" x14ac:dyDescent="0.35">
      <c r="A609" s="14" t="s">
        <v>16</v>
      </c>
      <c r="B609" s="14"/>
      <c r="C609" s="12"/>
      <c r="D609" s="12"/>
      <c r="E609" s="12"/>
      <c r="F609" s="12"/>
      <c r="G609" s="12"/>
      <c r="H609" s="13"/>
    </row>
    <row r="610" spans="1:8" ht="16.5" x14ac:dyDescent="0.3">
      <c r="A610" s="57" t="s">
        <v>7</v>
      </c>
      <c r="B610" s="58"/>
      <c r="C610" s="59"/>
      <c r="D610" s="26" t="s">
        <v>8</v>
      </c>
      <c r="E610" s="26" t="s">
        <v>17</v>
      </c>
      <c r="F610" s="26" t="s">
        <v>10</v>
      </c>
      <c r="G610" s="60" t="s">
        <v>11</v>
      </c>
      <c r="H610" s="29"/>
    </row>
    <row r="611" spans="1:8" ht="16.5" x14ac:dyDescent="0.3">
      <c r="A611" s="61" t="s">
        <v>225</v>
      </c>
      <c r="B611" s="62"/>
      <c r="C611" s="63"/>
      <c r="D611" s="64" t="s">
        <v>33</v>
      </c>
      <c r="E611" s="65">
        <f>'[1]APUS BASICOS'!H309</f>
        <v>615506</v>
      </c>
      <c r="F611" s="66">
        <v>2.5000000000000001E-2</v>
      </c>
      <c r="G611" s="67">
        <f>E611*F611</f>
        <v>15387.650000000001</v>
      </c>
      <c r="H611" s="37"/>
    </row>
    <row r="612" spans="1:8" ht="16.5" x14ac:dyDescent="0.3">
      <c r="A612" s="61"/>
      <c r="B612" s="62"/>
      <c r="C612" s="63"/>
      <c r="D612" s="64"/>
      <c r="E612" s="65"/>
      <c r="F612" s="66"/>
      <c r="G612" s="67"/>
      <c r="H612" s="37"/>
    </row>
    <row r="613" spans="1:8" ht="16.5" x14ac:dyDescent="0.3">
      <c r="A613" s="61"/>
      <c r="B613" s="62"/>
      <c r="C613" s="63"/>
      <c r="D613" s="64"/>
      <c r="E613" s="65"/>
      <c r="F613" s="66"/>
      <c r="G613" s="67"/>
      <c r="H613" s="37"/>
    </row>
    <row r="614" spans="1:8" ht="16.5" x14ac:dyDescent="0.3">
      <c r="A614" s="61" t="s">
        <v>20</v>
      </c>
      <c r="B614" s="62"/>
      <c r="C614" s="63"/>
      <c r="D614" s="42"/>
      <c r="E614" s="42"/>
      <c r="F614" s="47">
        <v>0.05</v>
      </c>
      <c r="G614" s="75">
        <f>+F614*G611</f>
        <v>769.38250000000016</v>
      </c>
      <c r="H614" s="37"/>
    </row>
    <row r="615" spans="1:8" ht="17.25" thickBot="1" x14ac:dyDescent="0.35">
      <c r="A615" s="76"/>
      <c r="B615" s="77"/>
      <c r="C615" s="78"/>
      <c r="D615" s="51"/>
      <c r="E615" s="51"/>
      <c r="F615" s="52"/>
      <c r="G615" s="79"/>
      <c r="H615" s="54"/>
    </row>
    <row r="616" spans="1:8" ht="17.25" thickBot="1" x14ac:dyDescent="0.35">
      <c r="A616" s="12"/>
      <c r="B616" s="12"/>
      <c r="C616" s="12"/>
      <c r="D616" s="12"/>
      <c r="E616" s="12"/>
      <c r="F616" s="12"/>
      <c r="G616" s="55" t="s">
        <v>15</v>
      </c>
      <c r="H616" s="56">
        <f>SUM(G611:G615)</f>
        <v>16157.032500000001</v>
      </c>
    </row>
    <row r="617" spans="1:8" ht="17.25" thickBot="1" x14ac:dyDescent="0.35">
      <c r="A617" s="14" t="s">
        <v>21</v>
      </c>
      <c r="B617" s="14"/>
      <c r="C617" s="12"/>
      <c r="D617" s="12"/>
      <c r="E617" s="12"/>
      <c r="F617" s="12"/>
      <c r="G617" s="12"/>
      <c r="H617" s="13"/>
    </row>
    <row r="618" spans="1:8" ht="16.5" x14ac:dyDescent="0.3">
      <c r="A618" s="23" t="s">
        <v>22</v>
      </c>
      <c r="B618" s="25"/>
      <c r="C618" s="26" t="s">
        <v>23</v>
      </c>
      <c r="D618" s="26" t="s">
        <v>24</v>
      </c>
      <c r="E618" s="26" t="s">
        <v>25</v>
      </c>
      <c r="F618" s="26" t="s">
        <v>26</v>
      </c>
      <c r="G618" s="28" t="s">
        <v>11</v>
      </c>
      <c r="H618" s="29"/>
    </row>
    <row r="619" spans="1:8" ht="16.5" x14ac:dyDescent="0.3">
      <c r="A619" s="61"/>
      <c r="B619" s="63"/>
      <c r="C619" s="132"/>
      <c r="D619" s="133"/>
      <c r="E619" s="133"/>
      <c r="F619" s="134"/>
      <c r="G619" s="135">
        <f>E619*F619</f>
        <v>0</v>
      </c>
      <c r="H619" s="37"/>
    </row>
    <row r="620" spans="1:8" ht="16.5" x14ac:dyDescent="0.3">
      <c r="A620" s="61"/>
      <c r="B620" s="63"/>
      <c r="C620" s="80"/>
      <c r="D620" s="81"/>
      <c r="E620" s="81"/>
      <c r="F620" s="82"/>
      <c r="G620" s="65"/>
      <c r="H620" s="37"/>
    </row>
    <row r="621" spans="1:8" ht="16.5" x14ac:dyDescent="0.3">
      <c r="A621" s="61"/>
      <c r="B621" s="63"/>
      <c r="C621" s="80"/>
      <c r="D621" s="81"/>
      <c r="E621" s="81"/>
      <c r="F621" s="80"/>
      <c r="G621" s="41"/>
      <c r="H621" s="37"/>
    </row>
    <row r="622" spans="1:8" ht="16.5" x14ac:dyDescent="0.3">
      <c r="A622" s="61"/>
      <c r="B622" s="63"/>
      <c r="C622" s="83"/>
      <c r="D622" s="64"/>
      <c r="E622" s="84"/>
      <c r="F622" s="41"/>
      <c r="G622" s="41"/>
      <c r="H622" s="37"/>
    </row>
    <row r="623" spans="1:8" ht="17.25" thickBot="1" x14ac:dyDescent="0.35">
      <c r="A623" s="48"/>
      <c r="B623" s="50"/>
      <c r="C623" s="50"/>
      <c r="D623" s="50"/>
      <c r="E623" s="50"/>
      <c r="F623" s="50"/>
      <c r="G623" s="85"/>
      <c r="H623" s="37"/>
    </row>
    <row r="624" spans="1:8" ht="17.25" thickBot="1" x14ac:dyDescent="0.35">
      <c r="A624" s="12"/>
      <c r="B624" s="12"/>
      <c r="C624" s="12"/>
      <c r="D624" s="12"/>
      <c r="E624" s="12"/>
      <c r="F624" s="12"/>
      <c r="G624" s="55" t="s">
        <v>15</v>
      </c>
      <c r="H624" s="56">
        <f>SUM(G619:G623)</f>
        <v>0</v>
      </c>
    </row>
    <row r="625" spans="1:8" ht="17.25" thickBot="1" x14ac:dyDescent="0.35">
      <c r="A625" s="14" t="s">
        <v>27</v>
      </c>
      <c r="B625" s="14"/>
      <c r="C625" s="12"/>
      <c r="D625" s="12"/>
      <c r="E625" s="12"/>
      <c r="F625" s="12"/>
      <c r="G625" s="12"/>
      <c r="H625" s="13"/>
    </row>
    <row r="626" spans="1:8" ht="16.5" x14ac:dyDescent="0.3">
      <c r="A626" s="86" t="s">
        <v>28</v>
      </c>
      <c r="B626" s="26"/>
      <c r="C626" s="26" t="s">
        <v>53</v>
      </c>
      <c r="D626" s="26" t="s">
        <v>30</v>
      </c>
      <c r="E626" s="27" t="s">
        <v>39</v>
      </c>
      <c r="F626" s="87" t="s">
        <v>37</v>
      </c>
      <c r="G626" s="60" t="s">
        <v>11</v>
      </c>
      <c r="H626" s="29"/>
    </row>
    <row r="627" spans="1:8" ht="16.5" x14ac:dyDescent="0.3">
      <c r="A627" s="61" t="str">
        <f>'[1]MANO DE OBRA'!C18</f>
        <v>CUADRILLA DE CONSTRUCCIÓN 1X2</v>
      </c>
      <c r="B627" s="63"/>
      <c r="C627" s="105">
        <f>'[1]MANO DE OBRA'!I17</f>
        <v>118625</v>
      </c>
      <c r="D627" s="89">
        <v>0.89229999999999998</v>
      </c>
      <c r="E627" s="65">
        <f>(100%+D627)*C627</f>
        <v>224474.08750000002</v>
      </c>
      <c r="F627" s="80">
        <v>13</v>
      </c>
      <c r="G627" s="36">
        <f>E627/F627</f>
        <v>17267.237500000003</v>
      </c>
      <c r="H627" s="37"/>
    </row>
    <row r="628" spans="1:8" ht="16.5" x14ac:dyDescent="0.3">
      <c r="A628" s="61"/>
      <c r="B628" s="63"/>
      <c r="C628" s="105"/>
      <c r="D628" s="89"/>
      <c r="E628" s="65"/>
      <c r="F628" s="41"/>
      <c r="G628" s="36"/>
      <c r="H628" s="37"/>
    </row>
    <row r="629" spans="1:8" ht="16.5" x14ac:dyDescent="0.3">
      <c r="A629" s="61"/>
      <c r="B629" s="63"/>
      <c r="C629" s="114"/>
      <c r="D629" s="64"/>
      <c r="E629" s="114"/>
      <c r="F629" s="41"/>
      <c r="G629" s="75"/>
      <c r="H629" s="37"/>
    </row>
    <row r="630" spans="1:8" ht="16.5" x14ac:dyDescent="0.3">
      <c r="A630" s="61"/>
      <c r="B630" s="63"/>
      <c r="C630" s="114"/>
      <c r="D630" s="64"/>
      <c r="E630" s="114"/>
      <c r="F630" s="41"/>
      <c r="G630" s="75"/>
      <c r="H630" s="37"/>
    </row>
    <row r="631" spans="1:8" ht="17.25" thickBot="1" x14ac:dyDescent="0.35">
      <c r="A631" s="76"/>
      <c r="B631" s="78"/>
      <c r="C631" s="78"/>
      <c r="D631" s="78"/>
      <c r="E631" s="78"/>
      <c r="F631" s="78"/>
      <c r="G631" s="77"/>
      <c r="H631" s="54"/>
    </row>
    <row r="632" spans="1:8" ht="17.25" thickBot="1" x14ac:dyDescent="0.35">
      <c r="A632" s="12"/>
      <c r="B632" s="12"/>
      <c r="C632" s="12"/>
      <c r="D632" s="12"/>
      <c r="E632" s="12"/>
      <c r="F632" s="12"/>
      <c r="G632" s="55" t="s">
        <v>15</v>
      </c>
      <c r="H632" s="56">
        <f>SUM(G627:G631)</f>
        <v>17267.237500000003</v>
      </c>
    </row>
    <row r="633" spans="1:8" ht="15" thickBot="1" x14ac:dyDescent="0.25"/>
    <row r="634" spans="1:8" ht="17.25" thickBot="1" x14ac:dyDescent="0.35">
      <c r="A634" s="12"/>
      <c r="B634" s="12"/>
      <c r="C634" s="12"/>
      <c r="D634" s="12"/>
      <c r="E634" s="92" t="s">
        <v>31</v>
      </c>
      <c r="F634" s="93"/>
      <c r="G634" s="93"/>
      <c r="H634" s="106">
        <f>ROUND((H608+H616+H624+H632),0)</f>
        <v>35416</v>
      </c>
    </row>
    <row r="640" spans="1:8" ht="15" thickBot="1" x14ac:dyDescent="0.25"/>
    <row r="641" spans="1:8" x14ac:dyDescent="0.2">
      <c r="A641" s="5" t="s">
        <v>1</v>
      </c>
      <c r="B641" s="6"/>
      <c r="C641" s="6"/>
      <c r="D641" s="6"/>
      <c r="E641" s="6"/>
      <c r="F641" s="6"/>
      <c r="G641" s="6"/>
      <c r="H641" s="7"/>
    </row>
    <row r="642" spans="1:8" ht="15" thickBot="1" x14ac:dyDescent="0.25">
      <c r="A642" s="8"/>
      <c r="B642" s="9"/>
      <c r="C642" s="9"/>
      <c r="D642" s="9"/>
      <c r="E642" s="9"/>
      <c r="F642" s="9"/>
      <c r="G642" s="9"/>
      <c r="H642" s="10"/>
    </row>
    <row r="643" spans="1:8" ht="16.5" x14ac:dyDescent="0.3">
      <c r="A643" s="15"/>
      <c r="B643" s="12"/>
      <c r="C643" s="12"/>
      <c r="D643" s="12"/>
      <c r="E643" s="92"/>
      <c r="F643" s="93"/>
      <c r="G643" s="93"/>
      <c r="H643" s="95"/>
    </row>
    <row r="644" spans="1:8" ht="16.5" x14ac:dyDescent="0.3">
      <c r="A644" s="11"/>
      <c r="B644" s="14"/>
      <c r="C644" s="12"/>
      <c r="D644" s="15"/>
      <c r="E644" s="14"/>
      <c r="F644" s="15"/>
      <c r="G644" s="14"/>
      <c r="H644" s="13"/>
    </row>
    <row r="645" spans="1:8" ht="15.75" x14ac:dyDescent="0.2">
      <c r="A645" s="16" t="s">
        <v>2</v>
      </c>
      <c r="B645" s="107" t="str">
        <f>'[1]PRESUPUESTO OFICIAL (Entidad)'!G131</f>
        <v>suministro e instalacion de estuco</v>
      </c>
      <c r="C645" s="108"/>
      <c r="D645" s="108"/>
      <c r="E645" s="108"/>
      <c r="F645" s="108"/>
      <c r="G645" s="19" t="s">
        <v>3</v>
      </c>
      <c r="H645" s="20" t="s">
        <v>226</v>
      </c>
    </row>
    <row r="646" spans="1:8" ht="16.5" x14ac:dyDescent="0.3">
      <c r="A646" s="11"/>
      <c r="B646" s="108"/>
      <c r="C646" s="108"/>
      <c r="D646" s="108"/>
      <c r="E646" s="108"/>
      <c r="F646" s="108"/>
      <c r="G646" s="19" t="s">
        <v>4</v>
      </c>
      <c r="H646" s="20" t="s">
        <v>5</v>
      </c>
    </row>
    <row r="649" spans="1:8" ht="17.25" thickBot="1" x14ac:dyDescent="0.35">
      <c r="A649" s="14" t="s">
        <v>6</v>
      </c>
      <c r="B649" s="14"/>
      <c r="C649" s="12"/>
      <c r="D649" s="12"/>
      <c r="E649" s="12"/>
      <c r="F649" s="12"/>
      <c r="G649" s="12"/>
      <c r="H649" s="13"/>
    </row>
    <row r="650" spans="1:8" ht="16.5" x14ac:dyDescent="0.3">
      <c r="A650" s="23" t="s">
        <v>7</v>
      </c>
      <c r="B650" s="24"/>
      <c r="C650" s="25"/>
      <c r="D650" s="26" t="s">
        <v>36</v>
      </c>
      <c r="E650" s="27" t="s">
        <v>9</v>
      </c>
      <c r="F650" s="26" t="s">
        <v>37</v>
      </c>
      <c r="G650" s="28" t="s">
        <v>11</v>
      </c>
      <c r="H650" s="29"/>
    </row>
    <row r="651" spans="1:8" ht="16.5" x14ac:dyDescent="0.3">
      <c r="A651" s="30"/>
      <c r="B651" s="31"/>
      <c r="C651" s="32"/>
      <c r="D651" s="69"/>
      <c r="E651" s="34"/>
      <c r="F651" s="41"/>
      <c r="G651" s="36"/>
      <c r="H651" s="37"/>
    </row>
    <row r="652" spans="1:8" ht="16.5" x14ac:dyDescent="0.3">
      <c r="A652" s="38"/>
      <c r="B652" s="39"/>
      <c r="C652" s="40"/>
      <c r="D652" s="69"/>
      <c r="E652" s="34"/>
      <c r="F652" s="41"/>
      <c r="G652" s="36"/>
      <c r="H652" s="37"/>
    </row>
    <row r="653" spans="1:8" ht="16.5" x14ac:dyDescent="0.3">
      <c r="A653" s="38"/>
      <c r="B653" s="39"/>
      <c r="C653" s="40"/>
      <c r="D653" s="69"/>
      <c r="E653" s="42"/>
      <c r="F653" s="41"/>
      <c r="G653" s="43"/>
      <c r="H653" s="37"/>
    </row>
    <row r="654" spans="1:8" ht="16.5" x14ac:dyDescent="0.3">
      <c r="A654" s="38"/>
      <c r="B654" s="39"/>
      <c r="C654" s="40"/>
      <c r="D654" s="69"/>
      <c r="E654" s="42"/>
      <c r="F654" s="41"/>
      <c r="G654" s="43"/>
      <c r="H654" s="37"/>
    </row>
    <row r="655" spans="1:8" ht="16.5" x14ac:dyDescent="0.3">
      <c r="A655" s="38"/>
      <c r="B655" s="39"/>
      <c r="C655" s="40"/>
      <c r="D655" s="69"/>
      <c r="E655" s="42"/>
      <c r="F655" s="41"/>
      <c r="G655" s="43"/>
      <c r="H655" s="37"/>
    </row>
    <row r="656" spans="1:8" ht="16.5" x14ac:dyDescent="0.3">
      <c r="A656" s="44" t="s">
        <v>14</v>
      </c>
      <c r="B656" s="45"/>
      <c r="C656" s="46"/>
      <c r="D656" s="69"/>
      <c r="E656" s="42"/>
      <c r="F656" s="47">
        <v>0.1</v>
      </c>
      <c r="G656" s="43">
        <f>F656*H682</f>
        <v>897.89635000000021</v>
      </c>
      <c r="H656" s="37"/>
    </row>
    <row r="657" spans="1:8" ht="17.25" thickBot="1" x14ac:dyDescent="0.35">
      <c r="A657" s="48"/>
      <c r="B657" s="49"/>
      <c r="C657" s="50"/>
      <c r="D657" s="130"/>
      <c r="E657" s="51"/>
      <c r="F657" s="52"/>
      <c r="G657" s="53"/>
      <c r="H657" s="54"/>
    </row>
    <row r="658" spans="1:8" ht="17.25" thickBot="1" x14ac:dyDescent="0.35">
      <c r="A658" s="12"/>
      <c r="B658" s="12"/>
      <c r="C658" s="12"/>
      <c r="D658" s="12"/>
      <c r="E658" s="12"/>
      <c r="F658" s="12"/>
      <c r="G658" s="55" t="s">
        <v>15</v>
      </c>
      <c r="H658" s="56">
        <f>SUM(G651:G657)</f>
        <v>897.89635000000021</v>
      </c>
    </row>
    <row r="659" spans="1:8" ht="17.25" thickBot="1" x14ac:dyDescent="0.35">
      <c r="A659" s="14" t="s">
        <v>16</v>
      </c>
      <c r="B659" s="14"/>
      <c r="C659" s="12"/>
      <c r="D659" s="12"/>
      <c r="E659" s="12"/>
      <c r="F659" s="12"/>
      <c r="G659" s="12"/>
      <c r="H659" s="13"/>
    </row>
    <row r="660" spans="1:8" ht="16.5" x14ac:dyDescent="0.3">
      <c r="A660" s="86" t="s">
        <v>7</v>
      </c>
      <c r="B660" s="58"/>
      <c r="C660" s="59"/>
      <c r="D660" s="26" t="s">
        <v>8</v>
      </c>
      <c r="E660" s="26" t="s">
        <v>17</v>
      </c>
      <c r="F660" s="26" t="s">
        <v>10</v>
      </c>
      <c r="G660" s="60" t="s">
        <v>11</v>
      </c>
      <c r="H660" s="29"/>
    </row>
    <row r="661" spans="1:8" ht="16.5" x14ac:dyDescent="0.3">
      <c r="A661" s="30" t="str">
        <f>[1]recursos!B71</f>
        <v>ESTUKA-PAÑETE NIVELACIÓN DE MUROS</v>
      </c>
      <c r="B661" s="62"/>
      <c r="C661" s="63"/>
      <c r="D661" s="64" t="s">
        <v>94</v>
      </c>
      <c r="E661" s="65">
        <f>[1]recursos!E71</f>
        <v>2468</v>
      </c>
      <c r="F661" s="66">
        <v>2.2999999999999998</v>
      </c>
      <c r="G661" s="67">
        <f>E661*F661</f>
        <v>5676.4</v>
      </c>
      <c r="H661" s="37"/>
    </row>
    <row r="662" spans="1:8" ht="16.5" x14ac:dyDescent="0.3">
      <c r="A662" s="61" t="s">
        <v>227</v>
      </c>
      <c r="B662" s="62"/>
      <c r="C662" s="63"/>
      <c r="D662" s="64" t="s">
        <v>65</v>
      </c>
      <c r="E662" s="65">
        <v>2270</v>
      </c>
      <c r="F662" s="66">
        <v>0.1</v>
      </c>
      <c r="G662" s="67">
        <f>E662*F662</f>
        <v>227</v>
      </c>
      <c r="H662" s="37"/>
    </row>
    <row r="663" spans="1:8" ht="16.5" x14ac:dyDescent="0.3">
      <c r="A663" s="61"/>
      <c r="B663" s="62"/>
      <c r="C663" s="63"/>
      <c r="D663" s="64"/>
      <c r="E663" s="65"/>
      <c r="F663" s="66"/>
      <c r="G663" s="67"/>
      <c r="H663" s="37"/>
    </row>
    <row r="664" spans="1:8" ht="16.5" x14ac:dyDescent="0.3">
      <c r="A664" s="61" t="s">
        <v>20</v>
      </c>
      <c r="B664" s="62"/>
      <c r="C664" s="63"/>
      <c r="D664" s="42"/>
      <c r="E664" s="42"/>
      <c r="F664" s="47">
        <v>0.05</v>
      </c>
      <c r="G664" s="75">
        <f>+F664*G661</f>
        <v>283.82</v>
      </c>
      <c r="H664" s="37"/>
    </row>
    <row r="665" spans="1:8" ht="17.25" thickBot="1" x14ac:dyDescent="0.35">
      <c r="A665" s="76"/>
      <c r="B665" s="77"/>
      <c r="C665" s="78"/>
      <c r="D665" s="51"/>
      <c r="E665" s="51"/>
      <c r="F665" s="52"/>
      <c r="G665" s="79"/>
      <c r="H665" s="54"/>
    </row>
    <row r="666" spans="1:8" ht="17.25" thickBot="1" x14ac:dyDescent="0.35">
      <c r="A666" s="12"/>
      <c r="B666" s="12"/>
      <c r="C666" s="12"/>
      <c r="D666" s="12"/>
      <c r="E666" s="12"/>
      <c r="F666" s="12"/>
      <c r="G666" s="55" t="s">
        <v>15</v>
      </c>
      <c r="H666" s="56">
        <f>SUM(G661:G665)</f>
        <v>6187.2199999999993</v>
      </c>
    </row>
    <row r="667" spans="1:8" ht="17.25" thickBot="1" x14ac:dyDescent="0.35">
      <c r="A667" s="14" t="s">
        <v>21</v>
      </c>
      <c r="B667" s="14"/>
      <c r="C667" s="12"/>
      <c r="D667" s="12"/>
      <c r="E667" s="12"/>
      <c r="F667" s="12"/>
      <c r="G667" s="12"/>
      <c r="H667" s="13"/>
    </row>
    <row r="668" spans="1:8" ht="16.5" x14ac:dyDescent="0.3">
      <c r="A668" s="23" t="s">
        <v>22</v>
      </c>
      <c r="B668" s="25"/>
      <c r="C668" s="26" t="s">
        <v>23</v>
      </c>
      <c r="D668" s="26" t="s">
        <v>24</v>
      </c>
      <c r="E668" s="26" t="s">
        <v>25</v>
      </c>
      <c r="F668" s="26" t="s">
        <v>26</v>
      </c>
      <c r="G668" s="28" t="s">
        <v>11</v>
      </c>
      <c r="H668" s="29"/>
    </row>
    <row r="669" spans="1:8" ht="16.5" x14ac:dyDescent="0.3">
      <c r="A669" s="61"/>
      <c r="B669" s="63"/>
      <c r="C669" s="132"/>
      <c r="D669" s="133"/>
      <c r="E669" s="133"/>
      <c r="F669" s="134"/>
      <c r="G669" s="135">
        <f>E669*F669</f>
        <v>0</v>
      </c>
      <c r="H669" s="37"/>
    </row>
    <row r="670" spans="1:8" ht="16.5" x14ac:dyDescent="0.3">
      <c r="A670" s="61"/>
      <c r="B670" s="63"/>
      <c r="C670" s="80"/>
      <c r="D670" s="81"/>
      <c r="E670" s="81"/>
      <c r="F670" s="82"/>
      <c r="G670" s="65"/>
      <c r="H670" s="37"/>
    </row>
    <row r="671" spans="1:8" ht="16.5" x14ac:dyDescent="0.3">
      <c r="A671" s="61"/>
      <c r="B671" s="63"/>
      <c r="C671" s="80"/>
      <c r="D671" s="81"/>
      <c r="E671" s="81"/>
      <c r="F671" s="80"/>
      <c r="G671" s="41"/>
      <c r="H671" s="37"/>
    </row>
    <row r="672" spans="1:8" ht="16.5" x14ac:dyDescent="0.3">
      <c r="A672" s="61"/>
      <c r="B672" s="63"/>
      <c r="C672" s="83"/>
      <c r="D672" s="64"/>
      <c r="E672" s="84"/>
      <c r="F672" s="41"/>
      <c r="G672" s="41"/>
      <c r="H672" s="37"/>
    </row>
    <row r="673" spans="1:8" ht="17.25" thickBot="1" x14ac:dyDescent="0.35">
      <c r="A673" s="48"/>
      <c r="B673" s="50"/>
      <c r="C673" s="50"/>
      <c r="D673" s="50"/>
      <c r="E673" s="50"/>
      <c r="F673" s="50"/>
      <c r="G673" s="85"/>
      <c r="H673" s="37"/>
    </row>
    <row r="674" spans="1:8" ht="17.25" thickBot="1" x14ac:dyDescent="0.35">
      <c r="A674" s="12"/>
      <c r="B674" s="12"/>
      <c r="C674" s="12"/>
      <c r="D674" s="12"/>
      <c r="E674" s="12"/>
      <c r="F674" s="12"/>
      <c r="G674" s="55" t="s">
        <v>15</v>
      </c>
      <c r="H674" s="56">
        <f>SUM(G669:G673)</f>
        <v>0</v>
      </c>
    </row>
    <row r="675" spans="1:8" ht="17.25" thickBot="1" x14ac:dyDescent="0.35">
      <c r="A675" s="14" t="s">
        <v>27</v>
      </c>
      <c r="B675" s="14"/>
      <c r="C675" s="12"/>
      <c r="D675" s="12"/>
      <c r="E675" s="12"/>
      <c r="F675" s="12"/>
      <c r="G675" s="12"/>
      <c r="H675" s="13"/>
    </row>
    <row r="676" spans="1:8" ht="16.5" x14ac:dyDescent="0.3">
      <c r="A676" s="86" t="s">
        <v>28</v>
      </c>
      <c r="B676" s="26"/>
      <c r="C676" s="26" t="s">
        <v>53</v>
      </c>
      <c r="D676" s="26" t="s">
        <v>30</v>
      </c>
      <c r="E676" s="27" t="s">
        <v>39</v>
      </c>
      <c r="F676" s="87" t="s">
        <v>37</v>
      </c>
      <c r="G676" s="60" t="s">
        <v>11</v>
      </c>
      <c r="H676" s="29"/>
    </row>
    <row r="677" spans="1:8" ht="16.5" x14ac:dyDescent="0.3">
      <c r="A677" s="61" t="str">
        <f>'[1]MANO DE OBRA'!C17</f>
        <v>CUADRILLA DE CONSTRUCCIÓN 1X1</v>
      </c>
      <c r="B677" s="63"/>
      <c r="C677" s="88">
        <f>'[1]MANO DE OBRA'!I17</f>
        <v>118625</v>
      </c>
      <c r="D677" s="89">
        <v>0.89229999999999998</v>
      </c>
      <c r="E677" s="65">
        <f>(100%+D677)*C677</f>
        <v>224474.08750000002</v>
      </c>
      <c r="F677" s="80">
        <v>25</v>
      </c>
      <c r="G677" s="36">
        <f>E677/F677</f>
        <v>8978.9635000000017</v>
      </c>
      <c r="H677" s="37"/>
    </row>
    <row r="678" spans="1:8" ht="16.5" x14ac:dyDescent="0.3">
      <c r="A678" s="61"/>
      <c r="B678" s="63"/>
      <c r="C678" s="105"/>
      <c r="D678" s="89"/>
      <c r="E678" s="65"/>
      <c r="F678" s="41"/>
      <c r="G678" s="36"/>
      <c r="H678" s="37"/>
    </row>
    <row r="679" spans="1:8" ht="16.5" x14ac:dyDescent="0.3">
      <c r="A679" s="61"/>
      <c r="B679" s="63"/>
      <c r="C679" s="114"/>
      <c r="D679" s="64"/>
      <c r="E679" s="114"/>
      <c r="F679" s="41"/>
      <c r="G679" s="75"/>
      <c r="H679" s="37"/>
    </row>
    <row r="680" spans="1:8" ht="16.5" x14ac:dyDescent="0.3">
      <c r="A680" s="61"/>
      <c r="B680" s="63"/>
      <c r="C680" s="114"/>
      <c r="D680" s="64"/>
      <c r="E680" s="114"/>
      <c r="F680" s="41"/>
      <c r="G680" s="75"/>
      <c r="H680" s="37"/>
    </row>
    <row r="681" spans="1:8" ht="17.25" thickBot="1" x14ac:dyDescent="0.35">
      <c r="A681" s="76"/>
      <c r="B681" s="78"/>
      <c r="C681" s="78"/>
      <c r="D681" s="78"/>
      <c r="E681" s="78"/>
      <c r="F681" s="78"/>
      <c r="G681" s="77"/>
      <c r="H681" s="54"/>
    </row>
    <row r="682" spans="1:8" ht="17.25" thickBot="1" x14ac:dyDescent="0.35">
      <c r="A682" s="12"/>
      <c r="B682" s="12"/>
      <c r="C682" s="12"/>
      <c r="D682" s="12"/>
      <c r="E682" s="12"/>
      <c r="F682" s="12"/>
      <c r="G682" s="55" t="s">
        <v>15</v>
      </c>
      <c r="H682" s="56">
        <f>SUM(G677:G681)</f>
        <v>8978.9635000000017</v>
      </c>
    </row>
    <row r="683" spans="1:8" ht="15" thickBot="1" x14ac:dyDescent="0.25"/>
    <row r="684" spans="1:8" ht="17.25" thickBot="1" x14ac:dyDescent="0.35">
      <c r="A684" s="12"/>
      <c r="B684" s="12"/>
      <c r="C684" s="12"/>
      <c r="D684" s="12"/>
      <c r="E684" s="92" t="s">
        <v>31</v>
      </c>
      <c r="F684" s="93"/>
      <c r="G684" s="93"/>
      <c r="H684" s="106">
        <f>ROUND((H658+H666+H674+H682),0)</f>
        <v>16064</v>
      </c>
    </row>
    <row r="691" spans="1:8" ht="15" thickBot="1" x14ac:dyDescent="0.25"/>
    <row r="692" spans="1:8" x14ac:dyDescent="0.2">
      <c r="A692" s="5" t="s">
        <v>1</v>
      </c>
      <c r="B692" s="6"/>
      <c r="C692" s="6"/>
      <c r="D692" s="6"/>
      <c r="E692" s="6"/>
      <c r="F692" s="6"/>
      <c r="G692" s="6"/>
      <c r="H692" s="7"/>
    </row>
    <row r="693" spans="1:8" ht="15" thickBot="1" x14ac:dyDescent="0.25">
      <c r="A693" s="8"/>
      <c r="B693" s="9"/>
      <c r="C693" s="9"/>
      <c r="D693" s="9"/>
      <c r="E693" s="9"/>
      <c r="F693" s="9"/>
      <c r="G693" s="9"/>
      <c r="H693" s="10"/>
    </row>
    <row r="698" spans="1:8" ht="15.75" x14ac:dyDescent="0.2">
      <c r="A698" s="16" t="s">
        <v>2</v>
      </c>
      <c r="B698" s="107" t="str">
        <f>'[1]PRESUPUESTO OFICIAL (Entidad)'!G132</f>
        <v>suministro e instalacion pintura en vinilo</v>
      </c>
      <c r="C698" s="108"/>
      <c r="D698" s="108"/>
      <c r="E698" s="108"/>
      <c r="F698" s="108"/>
      <c r="G698" s="19" t="s">
        <v>3</v>
      </c>
      <c r="H698" s="20" t="s">
        <v>228</v>
      </c>
    </row>
    <row r="699" spans="1:8" ht="16.5" x14ac:dyDescent="0.3">
      <c r="A699" s="11"/>
      <c r="B699" s="108"/>
      <c r="C699" s="108"/>
      <c r="D699" s="108"/>
      <c r="E699" s="108"/>
      <c r="F699" s="108"/>
      <c r="G699" s="19" t="s">
        <v>4</v>
      </c>
      <c r="H699" s="20" t="s">
        <v>5</v>
      </c>
    </row>
    <row r="702" spans="1:8" ht="17.25" thickBot="1" x14ac:dyDescent="0.35">
      <c r="A702" s="14" t="s">
        <v>6</v>
      </c>
      <c r="B702" s="14"/>
      <c r="C702" s="12"/>
      <c r="D702" s="12"/>
      <c r="E702" s="12"/>
      <c r="F702" s="12"/>
      <c r="G702" s="12"/>
      <c r="H702" s="13"/>
    </row>
    <row r="703" spans="1:8" ht="16.5" x14ac:dyDescent="0.3">
      <c r="A703" s="23" t="s">
        <v>7</v>
      </c>
      <c r="B703" s="24"/>
      <c r="C703" s="25"/>
      <c r="D703" s="26" t="s">
        <v>36</v>
      </c>
      <c r="E703" s="27" t="s">
        <v>9</v>
      </c>
      <c r="F703" s="26" t="s">
        <v>37</v>
      </c>
      <c r="G703" s="28" t="s">
        <v>11</v>
      </c>
      <c r="H703" s="29"/>
    </row>
    <row r="704" spans="1:8" ht="16.5" x14ac:dyDescent="0.3">
      <c r="A704" s="30"/>
      <c r="B704" s="31"/>
      <c r="C704" s="32"/>
      <c r="D704" s="69"/>
      <c r="E704" s="34"/>
      <c r="F704" s="41"/>
      <c r="G704" s="36"/>
      <c r="H704" s="37"/>
    </row>
    <row r="705" spans="1:8" ht="16.5" x14ac:dyDescent="0.3">
      <c r="A705" s="38"/>
      <c r="B705" s="39"/>
      <c r="C705" s="40"/>
      <c r="D705" s="69"/>
      <c r="E705" s="34"/>
      <c r="F705" s="41"/>
      <c r="G705" s="36"/>
      <c r="H705" s="37"/>
    </row>
    <row r="706" spans="1:8" ht="16.5" x14ac:dyDescent="0.3">
      <c r="A706" s="38"/>
      <c r="B706" s="39"/>
      <c r="C706" s="40"/>
      <c r="D706" s="69"/>
      <c r="E706" s="42"/>
      <c r="F706" s="41"/>
      <c r="G706" s="43"/>
      <c r="H706" s="37"/>
    </row>
    <row r="707" spans="1:8" ht="16.5" x14ac:dyDescent="0.3">
      <c r="A707" s="38"/>
      <c r="B707" s="39"/>
      <c r="C707" s="40"/>
      <c r="D707" s="69"/>
      <c r="E707" s="42"/>
      <c r="F707" s="41"/>
      <c r="G707" s="43"/>
      <c r="H707" s="37"/>
    </row>
    <row r="708" spans="1:8" ht="16.5" x14ac:dyDescent="0.3">
      <c r="A708" s="38"/>
      <c r="B708" s="39"/>
      <c r="C708" s="40"/>
      <c r="D708" s="69"/>
      <c r="E708" s="42"/>
      <c r="F708" s="41"/>
      <c r="G708" s="43"/>
      <c r="H708" s="37"/>
    </row>
    <row r="709" spans="1:8" ht="16.5" x14ac:dyDescent="0.3">
      <c r="A709" s="44" t="s">
        <v>14</v>
      </c>
      <c r="B709" s="45"/>
      <c r="C709" s="46"/>
      <c r="D709" s="69"/>
      <c r="E709" s="42"/>
      <c r="F709" s="47">
        <v>0.1</v>
      </c>
      <c r="G709" s="43">
        <f>F709*H735</f>
        <v>897.89635000000021</v>
      </c>
      <c r="H709" s="37"/>
    </row>
    <row r="710" spans="1:8" ht="17.25" thickBot="1" x14ac:dyDescent="0.35">
      <c r="A710" s="48"/>
      <c r="B710" s="49"/>
      <c r="C710" s="50"/>
      <c r="D710" s="130"/>
      <c r="E710" s="51"/>
      <c r="F710" s="52"/>
      <c r="G710" s="53"/>
      <c r="H710" s="54"/>
    </row>
    <row r="711" spans="1:8" ht="17.25" thickBot="1" x14ac:dyDescent="0.35">
      <c r="A711" s="12"/>
      <c r="B711" s="12"/>
      <c r="C711" s="12"/>
      <c r="D711" s="12"/>
      <c r="E711" s="12"/>
      <c r="F711" s="12"/>
      <c r="G711" s="55" t="s">
        <v>15</v>
      </c>
      <c r="H711" s="56">
        <f>SUM(G704:G710)</f>
        <v>897.89635000000021</v>
      </c>
    </row>
    <row r="712" spans="1:8" ht="17.25" thickBot="1" x14ac:dyDescent="0.35">
      <c r="A712" s="14" t="s">
        <v>16</v>
      </c>
      <c r="B712" s="14"/>
      <c r="C712" s="12"/>
      <c r="D712" s="12"/>
      <c r="E712" s="12"/>
      <c r="F712" s="12"/>
      <c r="G712" s="12"/>
      <c r="H712" s="13"/>
    </row>
    <row r="713" spans="1:8" ht="16.5" x14ac:dyDescent="0.3">
      <c r="A713" s="57" t="s">
        <v>7</v>
      </c>
      <c r="B713" s="58"/>
      <c r="C713" s="59"/>
      <c r="D713" s="26" t="s">
        <v>8</v>
      </c>
      <c r="E713" s="26" t="s">
        <v>17</v>
      </c>
      <c r="F713" s="26" t="s">
        <v>10</v>
      </c>
      <c r="G713" s="60" t="s">
        <v>11</v>
      </c>
      <c r="H713" s="29"/>
    </row>
    <row r="714" spans="1:8" ht="16.5" x14ac:dyDescent="0.3">
      <c r="A714" s="61" t="s">
        <v>137</v>
      </c>
      <c r="B714" s="62"/>
      <c r="C714" s="63"/>
      <c r="D714" s="64" t="s">
        <v>138</v>
      </c>
      <c r="E714" s="65">
        <f>[1]recursos!E72</f>
        <v>108285</v>
      </c>
      <c r="F714" s="66">
        <v>7.0000000000000007E-2</v>
      </c>
      <c r="G714" s="67">
        <f>E714*F714</f>
        <v>7579.9500000000007</v>
      </c>
      <c r="H714" s="37"/>
    </row>
    <row r="715" spans="1:8" ht="16.5" x14ac:dyDescent="0.3">
      <c r="A715" s="61"/>
      <c r="B715" s="62"/>
      <c r="C715" s="63"/>
      <c r="D715" s="64"/>
      <c r="E715" s="65"/>
      <c r="F715" s="66"/>
      <c r="G715" s="67"/>
      <c r="H715" s="37"/>
    </row>
    <row r="716" spans="1:8" ht="16.5" x14ac:dyDescent="0.3">
      <c r="A716" s="61"/>
      <c r="B716" s="62"/>
      <c r="C716" s="63"/>
      <c r="D716" s="64"/>
      <c r="E716" s="65"/>
      <c r="F716" s="66"/>
      <c r="G716" s="67"/>
      <c r="H716" s="37"/>
    </row>
    <row r="717" spans="1:8" ht="16.5" x14ac:dyDescent="0.3">
      <c r="A717" s="61" t="s">
        <v>20</v>
      </c>
      <c r="B717" s="62"/>
      <c r="C717" s="63"/>
      <c r="D717" s="42"/>
      <c r="E717" s="42"/>
      <c r="F717" s="47">
        <v>0.05</v>
      </c>
      <c r="G717" s="75">
        <f>+F717*G714</f>
        <v>378.99750000000006</v>
      </c>
      <c r="H717" s="37"/>
    </row>
    <row r="718" spans="1:8" ht="17.25" thickBot="1" x14ac:dyDescent="0.35">
      <c r="A718" s="76"/>
      <c r="B718" s="77"/>
      <c r="C718" s="78"/>
      <c r="D718" s="51"/>
      <c r="E718" s="51"/>
      <c r="F718" s="52"/>
      <c r="G718" s="79"/>
      <c r="H718" s="54"/>
    </row>
    <row r="719" spans="1:8" ht="17.25" thickBot="1" x14ac:dyDescent="0.35">
      <c r="A719" s="12"/>
      <c r="B719" s="12"/>
      <c r="C719" s="12"/>
      <c r="D719" s="12"/>
      <c r="E719" s="12"/>
      <c r="F719" s="12"/>
      <c r="G719" s="55" t="s">
        <v>15</v>
      </c>
      <c r="H719" s="56">
        <f>SUM(G714:G718)</f>
        <v>7958.9475000000011</v>
      </c>
    </row>
    <row r="720" spans="1:8" ht="17.25" thickBot="1" x14ac:dyDescent="0.35">
      <c r="A720" s="14" t="s">
        <v>21</v>
      </c>
      <c r="B720" s="14"/>
      <c r="C720" s="12"/>
      <c r="D720" s="12"/>
      <c r="E720" s="12"/>
      <c r="F720" s="12"/>
      <c r="G720" s="12"/>
      <c r="H720" s="13"/>
    </row>
    <row r="721" spans="1:8" ht="16.5" x14ac:dyDescent="0.3">
      <c r="A721" s="23" t="s">
        <v>22</v>
      </c>
      <c r="B721" s="25"/>
      <c r="C721" s="26" t="s">
        <v>23</v>
      </c>
      <c r="D721" s="26" t="s">
        <v>24</v>
      </c>
      <c r="E721" s="26" t="s">
        <v>25</v>
      </c>
      <c r="F721" s="26" t="s">
        <v>26</v>
      </c>
      <c r="G721" s="28" t="s">
        <v>11</v>
      </c>
      <c r="H721" s="29"/>
    </row>
    <row r="722" spans="1:8" ht="16.5" x14ac:dyDescent="0.3">
      <c r="A722" s="61"/>
      <c r="B722" s="63"/>
      <c r="C722" s="132"/>
      <c r="D722" s="133"/>
      <c r="E722" s="133"/>
      <c r="F722" s="134"/>
      <c r="G722" s="135">
        <f>E722*F722</f>
        <v>0</v>
      </c>
      <c r="H722" s="37"/>
    </row>
    <row r="723" spans="1:8" ht="16.5" x14ac:dyDescent="0.3">
      <c r="A723" s="61"/>
      <c r="B723" s="63"/>
      <c r="C723" s="80"/>
      <c r="D723" s="81"/>
      <c r="E723" s="81"/>
      <c r="F723" s="82"/>
      <c r="G723" s="65"/>
      <c r="H723" s="37"/>
    </row>
    <row r="724" spans="1:8" ht="16.5" x14ac:dyDescent="0.3">
      <c r="A724" s="61"/>
      <c r="B724" s="63"/>
      <c r="C724" s="80"/>
      <c r="D724" s="81"/>
      <c r="E724" s="81"/>
      <c r="F724" s="80"/>
      <c r="G724" s="41"/>
      <c r="H724" s="37"/>
    </row>
    <row r="725" spans="1:8" ht="16.5" x14ac:dyDescent="0.3">
      <c r="A725" s="61"/>
      <c r="B725" s="63"/>
      <c r="C725" s="83"/>
      <c r="D725" s="64"/>
      <c r="E725" s="84"/>
      <c r="F725" s="41"/>
      <c r="G725" s="41"/>
      <c r="H725" s="37"/>
    </row>
    <row r="726" spans="1:8" ht="17.25" thickBot="1" x14ac:dyDescent="0.35">
      <c r="A726" s="48"/>
      <c r="B726" s="50"/>
      <c r="C726" s="50"/>
      <c r="D726" s="50"/>
      <c r="E726" s="50"/>
      <c r="F726" s="50"/>
      <c r="G726" s="85"/>
      <c r="H726" s="37"/>
    </row>
    <row r="727" spans="1:8" ht="17.25" thickBot="1" x14ac:dyDescent="0.35">
      <c r="A727" s="12"/>
      <c r="B727" s="12"/>
      <c r="C727" s="12"/>
      <c r="D727" s="12"/>
      <c r="E727" s="12"/>
      <c r="F727" s="12"/>
      <c r="G727" s="55" t="s">
        <v>15</v>
      </c>
      <c r="H727" s="56">
        <f>SUM(G722:G726)</f>
        <v>0</v>
      </c>
    </row>
    <row r="728" spans="1:8" ht="17.25" thickBot="1" x14ac:dyDescent="0.35">
      <c r="A728" s="14" t="s">
        <v>27</v>
      </c>
      <c r="B728" s="14"/>
      <c r="C728" s="12"/>
      <c r="D728" s="12"/>
      <c r="E728" s="12"/>
      <c r="F728" s="12"/>
      <c r="G728" s="12"/>
      <c r="H728" s="13"/>
    </row>
    <row r="729" spans="1:8" ht="16.5" x14ac:dyDescent="0.3">
      <c r="A729" s="86" t="s">
        <v>28</v>
      </c>
      <c r="B729" s="26"/>
      <c r="C729" s="26" t="s">
        <v>53</v>
      </c>
      <c r="D729" s="26" t="s">
        <v>30</v>
      </c>
      <c r="E729" s="27" t="s">
        <v>39</v>
      </c>
      <c r="F729" s="87" t="s">
        <v>37</v>
      </c>
      <c r="G729" s="60" t="s">
        <v>11</v>
      </c>
      <c r="H729" s="29"/>
    </row>
    <row r="730" spans="1:8" ht="16.5" x14ac:dyDescent="0.3">
      <c r="A730" s="61" t="str">
        <f>'[1]MANO DE OBRA'!C17</f>
        <v>CUADRILLA DE CONSTRUCCIÓN 1X1</v>
      </c>
      <c r="B730" s="63"/>
      <c r="C730" s="88">
        <f>'[1]MANO DE OBRA'!I17</f>
        <v>118625</v>
      </c>
      <c r="D730" s="89">
        <v>0.89229999999999998</v>
      </c>
      <c r="E730" s="65">
        <f>(100%+D730)*C730</f>
        <v>224474.08750000002</v>
      </c>
      <c r="F730" s="80">
        <v>25</v>
      </c>
      <c r="G730" s="36">
        <f>E730/F730</f>
        <v>8978.9635000000017</v>
      </c>
      <c r="H730" s="37"/>
    </row>
    <row r="731" spans="1:8" ht="16.5" x14ac:dyDescent="0.3">
      <c r="A731" s="61"/>
      <c r="B731" s="63"/>
      <c r="C731" s="105"/>
      <c r="D731" s="89"/>
      <c r="E731" s="65"/>
      <c r="F731" s="41"/>
      <c r="G731" s="36"/>
      <c r="H731" s="37"/>
    </row>
    <row r="732" spans="1:8" ht="16.5" x14ac:dyDescent="0.3">
      <c r="A732" s="61"/>
      <c r="B732" s="63"/>
      <c r="C732" s="114"/>
      <c r="D732" s="64"/>
      <c r="E732" s="114"/>
      <c r="F732" s="41"/>
      <c r="G732" s="75"/>
      <c r="H732" s="37"/>
    </row>
    <row r="733" spans="1:8" ht="16.5" x14ac:dyDescent="0.3">
      <c r="A733" s="61"/>
      <c r="B733" s="63"/>
      <c r="C733" s="114"/>
      <c r="D733" s="64"/>
      <c r="E733" s="114"/>
      <c r="F733" s="41"/>
      <c r="G733" s="75"/>
      <c r="H733" s="37"/>
    </row>
    <row r="734" spans="1:8" ht="17.25" thickBot="1" x14ac:dyDescent="0.35">
      <c r="A734" s="76"/>
      <c r="B734" s="78"/>
      <c r="C734" s="78"/>
      <c r="D734" s="78"/>
      <c r="E734" s="78"/>
      <c r="F734" s="78"/>
      <c r="G734" s="77"/>
      <c r="H734" s="54"/>
    </row>
    <row r="735" spans="1:8" ht="17.25" thickBot="1" x14ac:dyDescent="0.35">
      <c r="A735" s="12"/>
      <c r="B735" s="12"/>
      <c r="C735" s="12"/>
      <c r="D735" s="12"/>
      <c r="E735" s="12"/>
      <c r="F735" s="12"/>
      <c r="G735" s="55" t="s">
        <v>15</v>
      </c>
      <c r="H735" s="56">
        <f>SUM(G730:G734)</f>
        <v>8978.9635000000017</v>
      </c>
    </row>
    <row r="736" spans="1:8" ht="15" thickBot="1" x14ac:dyDescent="0.25"/>
    <row r="737" spans="1:8" ht="17.25" thickBot="1" x14ac:dyDescent="0.35">
      <c r="A737" s="12"/>
      <c r="B737" s="12"/>
      <c r="C737" s="12"/>
      <c r="D737" s="12"/>
      <c r="E737" s="92" t="s">
        <v>31</v>
      </c>
      <c r="F737" s="93"/>
      <c r="G737" s="93"/>
      <c r="H737" s="106">
        <f>ROUND((H711+H719+H727+H735),0)</f>
        <v>17836</v>
      </c>
    </row>
    <row r="742" spans="1:8" ht="15" thickBot="1" x14ac:dyDescent="0.25"/>
    <row r="743" spans="1:8" x14ac:dyDescent="0.2">
      <c r="A743" s="5" t="s">
        <v>1</v>
      </c>
      <c r="B743" s="6"/>
      <c r="C743" s="6"/>
      <c r="D743" s="6"/>
      <c r="E743" s="6"/>
      <c r="F743" s="6"/>
      <c r="G743" s="6"/>
      <c r="H743" s="7"/>
    </row>
    <row r="744" spans="1:8" ht="15" thickBot="1" x14ac:dyDescent="0.25">
      <c r="A744" s="8"/>
      <c r="B744" s="9"/>
      <c r="C744" s="9"/>
      <c r="D744" s="9"/>
      <c r="E744" s="9"/>
      <c r="F744" s="9"/>
      <c r="G744" s="9"/>
      <c r="H744" s="10"/>
    </row>
    <row r="745" spans="1:8" ht="16.5" x14ac:dyDescent="0.3">
      <c r="A745" s="15"/>
      <c r="B745" s="12"/>
      <c r="C745" s="12"/>
      <c r="D745" s="12"/>
      <c r="E745" s="92"/>
      <c r="F745" s="93"/>
      <c r="G745" s="93"/>
      <c r="H745" s="95"/>
    </row>
    <row r="746" spans="1:8" ht="16.5" x14ac:dyDescent="0.3">
      <c r="A746" s="11"/>
      <c r="B746" s="14"/>
      <c r="C746" s="12"/>
      <c r="D746" s="15"/>
      <c r="E746" s="14"/>
      <c r="F746" s="15"/>
      <c r="G746" s="14"/>
      <c r="H746" s="13"/>
    </row>
    <row r="747" spans="1:8" ht="15.75" x14ac:dyDescent="0.2">
      <c r="A747" s="16" t="s">
        <v>2</v>
      </c>
      <c r="B747" s="107" t="str">
        <f>'[1]PRESUPUESTO OFICIAL (Entidad)'!G133</f>
        <v>Antepiso en  en concreto de 2500psi, e= 7cm</v>
      </c>
      <c r="C747" s="108"/>
      <c r="D747" s="108"/>
      <c r="E747" s="108"/>
      <c r="F747" s="108"/>
      <c r="G747" s="19" t="s">
        <v>3</v>
      </c>
      <c r="H747" s="20" t="s">
        <v>229</v>
      </c>
    </row>
    <row r="748" spans="1:8" ht="16.5" x14ac:dyDescent="0.3">
      <c r="A748" s="11"/>
      <c r="B748" s="108"/>
      <c r="C748" s="108"/>
      <c r="D748" s="108"/>
      <c r="E748" s="108"/>
      <c r="F748" s="108"/>
      <c r="G748" s="19" t="s">
        <v>4</v>
      </c>
      <c r="H748" s="20" t="s">
        <v>5</v>
      </c>
    </row>
    <row r="749" spans="1:8" ht="16.5" x14ac:dyDescent="0.3">
      <c r="A749" s="15"/>
      <c r="B749" s="12"/>
      <c r="C749" s="12"/>
      <c r="D749" s="12"/>
      <c r="E749" s="92"/>
      <c r="F749" s="93"/>
      <c r="G749" s="93"/>
      <c r="H749" s="95"/>
    </row>
    <row r="750" spans="1:8" ht="16.5" x14ac:dyDescent="0.3">
      <c r="A750" s="15"/>
      <c r="B750" s="12"/>
      <c r="C750" s="12"/>
      <c r="D750" s="12"/>
      <c r="E750" s="92"/>
      <c r="F750" s="93"/>
      <c r="G750" s="93"/>
      <c r="H750" s="95"/>
    </row>
    <row r="751" spans="1:8" ht="17.25" thickBot="1" x14ac:dyDescent="0.35">
      <c r="A751" s="14" t="s">
        <v>6</v>
      </c>
      <c r="B751" s="14"/>
      <c r="C751" s="12"/>
      <c r="D751" s="12"/>
      <c r="E751" s="12"/>
      <c r="F751" s="12"/>
      <c r="G751" s="12"/>
      <c r="H751" s="13"/>
    </row>
    <row r="752" spans="1:8" ht="16.5" x14ac:dyDescent="0.3">
      <c r="A752" s="23" t="s">
        <v>7</v>
      </c>
      <c r="B752" s="24"/>
      <c r="C752" s="25"/>
      <c r="D752" s="26" t="s">
        <v>36</v>
      </c>
      <c r="E752" s="27" t="s">
        <v>9</v>
      </c>
      <c r="F752" s="26" t="s">
        <v>37</v>
      </c>
      <c r="G752" s="28" t="s">
        <v>11</v>
      </c>
      <c r="H752" s="29"/>
    </row>
    <row r="753" spans="1:8" ht="16.5" x14ac:dyDescent="0.3">
      <c r="A753" s="61"/>
      <c r="B753" s="31"/>
      <c r="C753" s="32"/>
      <c r="D753" s="69"/>
      <c r="E753" s="206"/>
      <c r="F753" s="41"/>
      <c r="G753" s="36"/>
      <c r="H753" s="37"/>
    </row>
    <row r="754" spans="1:8" ht="16.5" x14ac:dyDescent="0.3">
      <c r="A754" s="30"/>
      <c r="B754" s="39"/>
      <c r="C754" s="40"/>
      <c r="D754" s="69"/>
      <c r="E754" s="206"/>
      <c r="F754" s="41"/>
      <c r="G754" s="36"/>
      <c r="H754" s="37"/>
    </row>
    <row r="755" spans="1:8" ht="16.5" x14ac:dyDescent="0.3">
      <c r="A755" s="38"/>
      <c r="B755" s="39"/>
      <c r="C755" s="40"/>
      <c r="D755" s="69"/>
      <c r="E755" s="42"/>
      <c r="F755" s="41"/>
      <c r="G755" s="43"/>
      <c r="H755" s="37"/>
    </row>
    <row r="756" spans="1:8" ht="16.5" x14ac:dyDescent="0.3">
      <c r="A756" s="38"/>
      <c r="B756" s="39"/>
      <c r="C756" s="40"/>
      <c r="D756" s="69"/>
      <c r="E756" s="42"/>
      <c r="F756" s="41"/>
      <c r="G756" s="43"/>
      <c r="H756" s="37"/>
    </row>
    <row r="757" spans="1:8" ht="16.5" x14ac:dyDescent="0.3">
      <c r="A757" s="38"/>
      <c r="B757" s="39"/>
      <c r="C757" s="40"/>
      <c r="D757" s="69"/>
      <c r="E757" s="42"/>
      <c r="F757" s="41"/>
      <c r="G757" s="43"/>
      <c r="H757" s="37"/>
    </row>
    <row r="758" spans="1:8" ht="16.5" x14ac:dyDescent="0.3">
      <c r="A758" s="44" t="s">
        <v>14</v>
      </c>
      <c r="B758" s="45"/>
      <c r="C758" s="46"/>
      <c r="D758" s="69"/>
      <c r="E758" s="42"/>
      <c r="F758" s="47">
        <v>0.1</v>
      </c>
      <c r="G758" s="43"/>
      <c r="H758" s="37"/>
    </row>
    <row r="759" spans="1:8" ht="17.25" thickBot="1" x14ac:dyDescent="0.35">
      <c r="A759" s="48"/>
      <c r="B759" s="49"/>
      <c r="C759" s="50"/>
      <c r="D759" s="130"/>
      <c r="E759" s="51"/>
      <c r="F759" s="52"/>
      <c r="G759" s="53"/>
      <c r="H759" s="54"/>
    </row>
    <row r="760" spans="1:8" ht="17.25" thickBot="1" x14ac:dyDescent="0.35">
      <c r="A760" s="12"/>
      <c r="B760" s="12"/>
      <c r="C760" s="12"/>
      <c r="D760" s="12"/>
      <c r="E760" s="12"/>
      <c r="F760" s="12"/>
      <c r="G760" s="55" t="s">
        <v>15</v>
      </c>
      <c r="H760" s="56">
        <f>SUM(G753:G759)</f>
        <v>0</v>
      </c>
    </row>
    <row r="761" spans="1:8" ht="17.25" thickBot="1" x14ac:dyDescent="0.35">
      <c r="A761" s="14" t="s">
        <v>16</v>
      </c>
      <c r="B761" s="14"/>
      <c r="C761" s="12"/>
      <c r="D761" s="12"/>
      <c r="E761" s="12"/>
      <c r="F761" s="12"/>
      <c r="G761" s="12"/>
      <c r="H761" s="13"/>
    </row>
    <row r="762" spans="1:8" ht="16.5" x14ac:dyDescent="0.3">
      <c r="A762" s="57" t="s">
        <v>7</v>
      </c>
      <c r="B762" s="58"/>
      <c r="C762" s="59"/>
      <c r="D762" s="26" t="s">
        <v>8</v>
      </c>
      <c r="E762" s="26" t="s">
        <v>17</v>
      </c>
      <c r="F762" s="26" t="s">
        <v>10</v>
      </c>
      <c r="G762" s="60" t="s">
        <v>11</v>
      </c>
      <c r="H762" s="29"/>
    </row>
    <row r="763" spans="1:8" ht="16.5" x14ac:dyDescent="0.3">
      <c r="A763" s="131" t="s">
        <v>230</v>
      </c>
      <c r="B763" s="62"/>
      <c r="C763" s="63"/>
      <c r="D763" s="64" t="s">
        <v>33</v>
      </c>
      <c r="E763" s="65">
        <f>'[1]APUS BASICOS'!H203</f>
        <v>615031</v>
      </c>
      <c r="F763" s="66">
        <v>7.0000000000000007E-2</v>
      </c>
      <c r="G763" s="67">
        <f>E763*F763</f>
        <v>43052.170000000006</v>
      </c>
      <c r="H763" s="37"/>
    </row>
    <row r="764" spans="1:8" ht="16.5" x14ac:dyDescent="0.3">
      <c r="A764" s="61" t="str">
        <f>[1]recursos!B175</f>
        <v>MALLA ELECTROSOLDAD</v>
      </c>
      <c r="B764" s="62"/>
      <c r="C764" s="63"/>
      <c r="D764" s="64" t="s">
        <v>51</v>
      </c>
      <c r="E764" s="65">
        <f>[1]recursos!E175</f>
        <v>12803.05</v>
      </c>
      <c r="F764" s="66">
        <v>1.05</v>
      </c>
      <c r="G764" s="67">
        <f>E764*F764</f>
        <v>13443.202499999999</v>
      </c>
      <c r="H764" s="37"/>
    </row>
    <row r="765" spans="1:8" ht="16.5" x14ac:dyDescent="0.3">
      <c r="A765" s="61"/>
      <c r="B765" s="62"/>
      <c r="C765" s="63"/>
      <c r="D765" s="64"/>
      <c r="E765" s="65"/>
      <c r="F765" s="66"/>
      <c r="G765" s="67"/>
      <c r="H765" s="37"/>
    </row>
    <row r="766" spans="1:8" ht="16.5" x14ac:dyDescent="0.3">
      <c r="A766" s="61" t="s">
        <v>20</v>
      </c>
      <c r="B766" s="62"/>
      <c r="C766" s="63"/>
      <c r="D766" s="42"/>
      <c r="E766" s="42"/>
      <c r="F766" s="47">
        <v>0.05</v>
      </c>
      <c r="G766" s="75">
        <f>+F766*G763</f>
        <v>2152.6085000000003</v>
      </c>
      <c r="H766" s="37"/>
    </row>
    <row r="767" spans="1:8" ht="17.25" thickBot="1" x14ac:dyDescent="0.35">
      <c r="A767" s="76"/>
      <c r="B767" s="77"/>
      <c r="C767" s="78"/>
      <c r="D767" s="51"/>
      <c r="E767" s="51"/>
      <c r="F767" s="52"/>
      <c r="G767" s="79"/>
      <c r="H767" s="54"/>
    </row>
    <row r="768" spans="1:8" ht="17.25" thickBot="1" x14ac:dyDescent="0.35">
      <c r="A768" s="12"/>
      <c r="B768" s="12"/>
      <c r="C768" s="12"/>
      <c r="D768" s="12"/>
      <c r="E768" s="12"/>
      <c r="F768" s="12"/>
      <c r="G768" s="55" t="s">
        <v>15</v>
      </c>
      <c r="H768" s="56">
        <f>SUM(G763:G767)</f>
        <v>58647.981000000007</v>
      </c>
    </row>
    <row r="769" spans="1:8" ht="17.25" thickBot="1" x14ac:dyDescent="0.35">
      <c r="A769" s="14" t="s">
        <v>21</v>
      </c>
      <c r="B769" s="14"/>
      <c r="C769" s="12"/>
      <c r="D769" s="12"/>
      <c r="E769" s="12"/>
      <c r="F769" s="12"/>
      <c r="G769" s="12"/>
      <c r="H769" s="13"/>
    </row>
    <row r="770" spans="1:8" ht="16.5" x14ac:dyDescent="0.3">
      <c r="A770" s="23" t="s">
        <v>22</v>
      </c>
      <c r="B770" s="25"/>
      <c r="C770" s="26" t="s">
        <v>23</v>
      </c>
      <c r="D770" s="26" t="s">
        <v>24</v>
      </c>
      <c r="E770" s="26" t="s">
        <v>25</v>
      </c>
      <c r="F770" s="26" t="s">
        <v>26</v>
      </c>
      <c r="G770" s="28" t="s">
        <v>11</v>
      </c>
      <c r="H770" s="29"/>
    </row>
    <row r="771" spans="1:8" ht="16.5" x14ac:dyDescent="0.3">
      <c r="A771" s="61"/>
      <c r="B771" s="63"/>
      <c r="C771" s="132"/>
      <c r="D771" s="133"/>
      <c r="E771" s="133"/>
      <c r="F771" s="134"/>
      <c r="G771" s="135">
        <f>E771*F771</f>
        <v>0</v>
      </c>
      <c r="H771" s="37"/>
    </row>
    <row r="772" spans="1:8" ht="16.5" x14ac:dyDescent="0.3">
      <c r="A772" s="61"/>
      <c r="B772" s="63"/>
      <c r="C772" s="80"/>
      <c r="D772" s="81"/>
      <c r="E772" s="81"/>
      <c r="F772" s="82"/>
      <c r="G772" s="65"/>
      <c r="H772" s="37"/>
    </row>
    <row r="773" spans="1:8" ht="16.5" x14ac:dyDescent="0.3">
      <c r="A773" s="61"/>
      <c r="B773" s="63"/>
      <c r="C773" s="80"/>
      <c r="D773" s="81"/>
      <c r="E773" s="81"/>
      <c r="F773" s="80"/>
      <c r="G773" s="41"/>
      <c r="H773" s="37"/>
    </row>
    <row r="774" spans="1:8" ht="16.5" x14ac:dyDescent="0.3">
      <c r="A774" s="61"/>
      <c r="B774" s="63"/>
      <c r="C774" s="83"/>
      <c r="D774" s="64"/>
      <c r="E774" s="84"/>
      <c r="F774" s="41"/>
      <c r="G774" s="41"/>
      <c r="H774" s="37"/>
    </row>
    <row r="775" spans="1:8" ht="17.25" thickBot="1" x14ac:dyDescent="0.35">
      <c r="A775" s="48"/>
      <c r="B775" s="50"/>
      <c r="C775" s="50"/>
      <c r="D775" s="50"/>
      <c r="E775" s="50"/>
      <c r="F775" s="50"/>
      <c r="G775" s="85"/>
      <c r="H775" s="37"/>
    </row>
    <row r="776" spans="1:8" ht="17.25" thickBot="1" x14ac:dyDescent="0.35">
      <c r="A776" s="12"/>
      <c r="B776" s="12"/>
      <c r="C776" s="12"/>
      <c r="D776" s="12"/>
      <c r="E776" s="12"/>
      <c r="F776" s="12"/>
      <c r="G776" s="55" t="s">
        <v>15</v>
      </c>
      <c r="H776" s="56">
        <f>SUM(G771:G775)</f>
        <v>0</v>
      </c>
    </row>
    <row r="777" spans="1:8" ht="17.25" thickBot="1" x14ac:dyDescent="0.35">
      <c r="A777" s="14" t="s">
        <v>27</v>
      </c>
      <c r="B777" s="14"/>
      <c r="C777" s="12"/>
      <c r="D777" s="12"/>
      <c r="E777" s="12"/>
      <c r="F777" s="12"/>
      <c r="G777" s="12"/>
      <c r="H777" s="13"/>
    </row>
    <row r="778" spans="1:8" ht="16.5" x14ac:dyDescent="0.3">
      <c r="A778" s="86" t="s">
        <v>28</v>
      </c>
      <c r="B778" s="26"/>
      <c r="C778" s="26" t="s">
        <v>53</v>
      </c>
      <c r="D778" s="26" t="s">
        <v>30</v>
      </c>
      <c r="E778" s="27" t="s">
        <v>39</v>
      </c>
      <c r="F778" s="87" t="s">
        <v>37</v>
      </c>
      <c r="G778" s="60" t="s">
        <v>11</v>
      </c>
      <c r="H778" s="29"/>
    </row>
    <row r="779" spans="1:8" ht="16.5" x14ac:dyDescent="0.3">
      <c r="A779" s="61" t="str">
        <f>'[1]MANO DE OBRA'!C20</f>
        <v>CUADRILLA DE CONSTRUCCIÓN 1X4</v>
      </c>
      <c r="B779" s="63"/>
      <c r="C779" s="88">
        <f>'[1]MANO DE OBRA'!I20</f>
        <v>260975</v>
      </c>
      <c r="D779" s="89">
        <v>0.89229999999999998</v>
      </c>
      <c r="E779" s="65">
        <f>(100%+D779)*C779</f>
        <v>493842.99250000005</v>
      </c>
      <c r="F779" s="41">
        <v>12</v>
      </c>
      <c r="G779" s="36">
        <f>E779/F779</f>
        <v>41153.582708333335</v>
      </c>
      <c r="H779" s="37"/>
    </row>
    <row r="780" spans="1:8" ht="16.5" x14ac:dyDescent="0.3">
      <c r="A780" s="61"/>
      <c r="B780" s="63"/>
      <c r="C780" s="105"/>
      <c r="D780" s="89"/>
      <c r="E780" s="65"/>
      <c r="F780" s="41"/>
      <c r="G780" s="36"/>
      <c r="H780" s="37"/>
    </row>
    <row r="781" spans="1:8" ht="16.5" x14ac:dyDescent="0.3">
      <c r="A781" s="61"/>
      <c r="B781" s="63"/>
      <c r="C781" s="114"/>
      <c r="D781" s="64"/>
      <c r="E781" s="114"/>
      <c r="F781" s="41"/>
      <c r="G781" s="75"/>
      <c r="H781" s="37"/>
    </row>
    <row r="782" spans="1:8" ht="16.5" x14ac:dyDescent="0.3">
      <c r="A782" s="61"/>
      <c r="B782" s="63"/>
      <c r="C782" s="114"/>
      <c r="D782" s="64"/>
      <c r="E782" s="114"/>
      <c r="F782" s="41"/>
      <c r="G782" s="75"/>
      <c r="H782" s="37"/>
    </row>
    <row r="783" spans="1:8" ht="17.25" thickBot="1" x14ac:dyDescent="0.35">
      <c r="A783" s="76"/>
      <c r="B783" s="78"/>
      <c r="C783" s="78"/>
      <c r="D783" s="78"/>
      <c r="E783" s="78"/>
      <c r="F783" s="78"/>
      <c r="G783" s="77"/>
      <c r="H783" s="54"/>
    </row>
    <row r="784" spans="1:8" ht="17.25" thickBot="1" x14ac:dyDescent="0.35">
      <c r="A784" s="12"/>
      <c r="B784" s="12"/>
      <c r="C784" s="12"/>
      <c r="D784" s="12"/>
      <c r="E784" s="12"/>
      <c r="F784" s="12"/>
      <c r="G784" s="55" t="s">
        <v>15</v>
      </c>
      <c r="H784" s="56">
        <f>SUM(G779:G783)</f>
        <v>41153.582708333335</v>
      </c>
    </row>
    <row r="785" spans="1:8" ht="17.25" thickBot="1" x14ac:dyDescent="0.35">
      <c r="A785" s="12"/>
      <c r="B785" s="12"/>
      <c r="C785" s="12"/>
      <c r="D785" s="12"/>
      <c r="E785" s="12"/>
      <c r="F785" s="12"/>
      <c r="G785" s="91"/>
      <c r="H785" s="13"/>
    </row>
    <row r="786" spans="1:8" ht="17.25" thickBot="1" x14ac:dyDescent="0.35">
      <c r="A786" s="12"/>
      <c r="B786" s="12"/>
      <c r="C786" s="12"/>
      <c r="D786" s="12"/>
      <c r="E786" s="92" t="s">
        <v>31</v>
      </c>
      <c r="F786" s="93"/>
      <c r="G786" s="93"/>
      <c r="H786" s="170">
        <f>ROUND((H760+H768+H776+H784),0)</f>
        <v>99802</v>
      </c>
    </row>
    <row r="791" spans="1:8" ht="15" thickBot="1" x14ac:dyDescent="0.25"/>
    <row r="792" spans="1:8" x14ac:dyDescent="0.2">
      <c r="A792" s="5" t="s">
        <v>1</v>
      </c>
      <c r="B792" s="6"/>
      <c r="C792" s="6"/>
      <c r="D792" s="6"/>
      <c r="E792" s="6"/>
      <c r="F792" s="6"/>
      <c r="G792" s="6"/>
      <c r="H792" s="7"/>
    </row>
    <row r="793" spans="1:8" ht="15" thickBot="1" x14ac:dyDescent="0.25">
      <c r="A793" s="8"/>
      <c r="B793" s="9"/>
      <c r="C793" s="9"/>
      <c r="D793" s="9"/>
      <c r="E793" s="9"/>
      <c r="F793" s="9"/>
      <c r="G793" s="9"/>
      <c r="H793" s="10"/>
    </row>
    <row r="798" spans="1:8" ht="15.75" x14ac:dyDescent="0.2">
      <c r="A798" s="16" t="s">
        <v>2</v>
      </c>
      <c r="B798" s="107" t="str">
        <f>'[1]PRESUPUESTO OFICIAL (Entidad)'!G134</f>
        <v>Piso en concreto E=15 cm</v>
      </c>
      <c r="C798" s="108"/>
      <c r="D798" s="108"/>
      <c r="E798" s="108"/>
      <c r="F798" s="108"/>
      <c r="G798" s="19" t="s">
        <v>3</v>
      </c>
      <c r="H798" s="20" t="s">
        <v>231</v>
      </c>
    </row>
    <row r="799" spans="1:8" ht="16.5" x14ac:dyDescent="0.3">
      <c r="A799" s="11"/>
      <c r="B799" s="108"/>
      <c r="C799" s="108"/>
      <c r="D799" s="108"/>
      <c r="E799" s="108"/>
      <c r="F799" s="108"/>
      <c r="G799" s="19" t="s">
        <v>4</v>
      </c>
      <c r="H799" s="20" t="s">
        <v>5</v>
      </c>
    </row>
    <row r="802" spans="1:8" ht="17.25" thickBot="1" x14ac:dyDescent="0.35">
      <c r="A802" s="14" t="s">
        <v>6</v>
      </c>
      <c r="B802" s="14"/>
      <c r="C802" s="12"/>
      <c r="D802" s="12"/>
      <c r="E802" s="12"/>
      <c r="F802" s="12"/>
      <c r="G802" s="12"/>
      <c r="H802" s="13"/>
    </row>
    <row r="803" spans="1:8" ht="16.5" x14ac:dyDescent="0.3">
      <c r="A803" s="23" t="s">
        <v>7</v>
      </c>
      <c r="B803" s="24"/>
      <c r="C803" s="25"/>
      <c r="D803" s="26" t="s">
        <v>36</v>
      </c>
      <c r="E803" s="27" t="s">
        <v>9</v>
      </c>
      <c r="F803" s="26" t="s">
        <v>37</v>
      </c>
      <c r="G803" s="28" t="s">
        <v>11</v>
      </c>
      <c r="H803" s="29"/>
    </row>
    <row r="804" spans="1:8" ht="16.5" x14ac:dyDescent="0.3">
      <c r="A804" s="30"/>
      <c r="B804" s="31"/>
      <c r="C804" s="32"/>
      <c r="D804" s="69"/>
      <c r="E804" s="34"/>
      <c r="F804" s="41"/>
      <c r="G804" s="36"/>
      <c r="H804" s="37"/>
    </row>
    <row r="805" spans="1:8" ht="16.5" x14ac:dyDescent="0.3">
      <c r="A805" s="38"/>
      <c r="B805" s="39"/>
      <c r="C805" s="40"/>
      <c r="D805" s="69"/>
      <c r="E805" s="34"/>
      <c r="F805" s="41"/>
      <c r="G805" s="36"/>
      <c r="H805" s="37"/>
    </row>
    <row r="806" spans="1:8" ht="16.5" x14ac:dyDescent="0.3">
      <c r="A806" s="38"/>
      <c r="B806" s="39"/>
      <c r="C806" s="40"/>
      <c r="D806" s="69"/>
      <c r="E806" s="42"/>
      <c r="F806" s="41"/>
      <c r="G806" s="43"/>
      <c r="H806" s="37"/>
    </row>
    <row r="807" spans="1:8" ht="16.5" x14ac:dyDescent="0.3">
      <c r="A807" s="38"/>
      <c r="B807" s="39"/>
      <c r="C807" s="40"/>
      <c r="D807" s="69"/>
      <c r="E807" s="42"/>
      <c r="F807" s="41"/>
      <c r="G807" s="43"/>
      <c r="H807" s="37"/>
    </row>
    <row r="808" spans="1:8" ht="16.5" x14ac:dyDescent="0.3">
      <c r="A808" s="38"/>
      <c r="B808" s="39"/>
      <c r="C808" s="40"/>
      <c r="D808" s="69"/>
      <c r="E808" s="42"/>
      <c r="F808" s="41"/>
      <c r="G808" s="43"/>
      <c r="H808" s="37"/>
    </row>
    <row r="809" spans="1:8" ht="16.5" x14ac:dyDescent="0.3">
      <c r="A809" s="44" t="s">
        <v>14</v>
      </c>
      <c r="B809" s="45"/>
      <c r="C809" s="46"/>
      <c r="D809" s="69"/>
      <c r="E809" s="42"/>
      <c r="F809" s="47">
        <v>0.1</v>
      </c>
      <c r="G809" s="43">
        <f>F809*H835</f>
        <v>3673.2123409090914</v>
      </c>
      <c r="H809" s="37"/>
    </row>
    <row r="810" spans="1:8" ht="17.25" thickBot="1" x14ac:dyDescent="0.35">
      <c r="A810" s="48"/>
      <c r="B810" s="49"/>
      <c r="C810" s="50"/>
      <c r="D810" s="130"/>
      <c r="E810" s="51"/>
      <c r="F810" s="52"/>
      <c r="G810" s="53"/>
      <c r="H810" s="54"/>
    </row>
    <row r="811" spans="1:8" ht="17.25" thickBot="1" x14ac:dyDescent="0.35">
      <c r="A811" s="12"/>
      <c r="B811" s="12"/>
      <c r="C811" s="12"/>
      <c r="D811" s="12"/>
      <c r="E811" s="12"/>
      <c r="F811" s="12"/>
      <c r="G811" s="55" t="s">
        <v>15</v>
      </c>
      <c r="H811" s="56">
        <f>SUM(G804:G810)</f>
        <v>3673.2123409090914</v>
      </c>
    </row>
    <row r="812" spans="1:8" ht="17.25" thickBot="1" x14ac:dyDescent="0.35">
      <c r="A812" s="14" t="s">
        <v>16</v>
      </c>
      <c r="B812" s="14"/>
      <c r="C812" s="12"/>
      <c r="D812" s="12"/>
      <c r="E812" s="12"/>
      <c r="F812" s="12"/>
      <c r="G812" s="12"/>
      <c r="H812" s="13"/>
    </row>
    <row r="813" spans="1:8" ht="16.5" x14ac:dyDescent="0.3">
      <c r="A813" s="57" t="s">
        <v>7</v>
      </c>
      <c r="B813" s="58"/>
      <c r="C813" s="59"/>
      <c r="D813" s="26" t="s">
        <v>8</v>
      </c>
      <c r="E813" s="26" t="s">
        <v>17</v>
      </c>
      <c r="F813" s="26" t="s">
        <v>10</v>
      </c>
      <c r="G813" s="60" t="s">
        <v>11</v>
      </c>
      <c r="H813" s="29"/>
    </row>
    <row r="814" spans="1:8" ht="16.5" x14ac:dyDescent="0.3">
      <c r="A814" s="61" t="str">
        <f>+'[1]APUS BASICOS'!$B$9</f>
        <v>CONCRETO 3000 PSI</v>
      </c>
      <c r="B814" s="62"/>
      <c r="C814" s="63"/>
      <c r="D814" s="64" t="s">
        <v>33</v>
      </c>
      <c r="E814" s="65">
        <f>+'[1]APUS BASICOS'!$H$47</f>
        <v>653660</v>
      </c>
      <c r="F814" s="66">
        <v>0.15</v>
      </c>
      <c r="G814" s="67">
        <f>E814*F814</f>
        <v>98049</v>
      </c>
      <c r="H814" s="37"/>
    </row>
    <row r="815" spans="1:8" ht="16.5" x14ac:dyDescent="0.3">
      <c r="A815" s="61" t="s">
        <v>232</v>
      </c>
      <c r="B815" s="62"/>
      <c r="C815" s="63"/>
      <c r="D815" s="64" t="s">
        <v>51</v>
      </c>
      <c r="E815" s="65">
        <f>+[1]recursos!E175</f>
        <v>12803.05</v>
      </c>
      <c r="F815" s="65">
        <v>1.05</v>
      </c>
      <c r="G815" s="67">
        <f>E815*F815</f>
        <v>13443.202499999999</v>
      </c>
      <c r="H815" s="37"/>
    </row>
    <row r="816" spans="1:8" ht="16.5" x14ac:dyDescent="0.3">
      <c r="A816" s="61"/>
      <c r="B816" s="62"/>
      <c r="C816" s="63"/>
      <c r="D816" s="64"/>
      <c r="E816" s="65"/>
      <c r="F816" s="66"/>
      <c r="G816" s="67"/>
      <c r="H816" s="37"/>
    </row>
    <row r="817" spans="1:8" ht="16.5" x14ac:dyDescent="0.3">
      <c r="A817" s="61" t="s">
        <v>20</v>
      </c>
      <c r="B817" s="62"/>
      <c r="C817" s="63"/>
      <c r="D817" s="42"/>
      <c r="E817" s="42"/>
      <c r="F817" s="47">
        <v>0.05</v>
      </c>
      <c r="G817" s="75">
        <f>+F817*G814</f>
        <v>4902.45</v>
      </c>
      <c r="H817" s="37"/>
    </row>
    <row r="818" spans="1:8" ht="17.25" thickBot="1" x14ac:dyDescent="0.35">
      <c r="A818" s="76"/>
      <c r="B818" s="77"/>
      <c r="C818" s="78"/>
      <c r="D818" s="51"/>
      <c r="E818" s="51"/>
      <c r="F818" s="52"/>
      <c r="G818" s="79"/>
      <c r="H818" s="54"/>
    </row>
    <row r="819" spans="1:8" ht="17.25" thickBot="1" x14ac:dyDescent="0.35">
      <c r="A819" s="12"/>
      <c r="B819" s="12"/>
      <c r="C819" s="12"/>
      <c r="D819" s="12"/>
      <c r="E819" s="12"/>
      <c r="F819" s="12"/>
      <c r="G819" s="55" t="s">
        <v>15</v>
      </c>
      <c r="H819" s="56">
        <f>SUM(G814:G818)</f>
        <v>116394.6525</v>
      </c>
    </row>
    <row r="820" spans="1:8" ht="17.25" thickBot="1" x14ac:dyDescent="0.35">
      <c r="A820" s="14" t="s">
        <v>21</v>
      </c>
      <c r="B820" s="14"/>
      <c r="C820" s="12"/>
      <c r="D820" s="12"/>
      <c r="E820" s="12"/>
      <c r="F820" s="12"/>
      <c r="G820" s="12"/>
      <c r="H820" s="13"/>
    </row>
    <row r="821" spans="1:8" ht="16.5" x14ac:dyDescent="0.3">
      <c r="A821" s="23" t="s">
        <v>22</v>
      </c>
      <c r="B821" s="25"/>
      <c r="C821" s="26" t="s">
        <v>23</v>
      </c>
      <c r="D821" s="26" t="s">
        <v>24</v>
      </c>
      <c r="E821" s="26" t="s">
        <v>25</v>
      </c>
      <c r="F821" s="26" t="s">
        <v>26</v>
      </c>
      <c r="G821" s="28" t="s">
        <v>11</v>
      </c>
      <c r="H821" s="29"/>
    </row>
    <row r="822" spans="1:8" ht="16.5" x14ac:dyDescent="0.3">
      <c r="A822" s="61"/>
      <c r="B822" s="63"/>
      <c r="C822" s="132"/>
      <c r="D822" s="133"/>
      <c r="E822" s="133"/>
      <c r="F822" s="134"/>
      <c r="G822" s="135">
        <f>E822*F822</f>
        <v>0</v>
      </c>
      <c r="H822" s="37"/>
    </row>
    <row r="823" spans="1:8" ht="16.5" x14ac:dyDescent="0.3">
      <c r="A823" s="61"/>
      <c r="B823" s="63"/>
      <c r="C823" s="80"/>
      <c r="D823" s="81"/>
      <c r="E823" s="81"/>
      <c r="F823" s="82"/>
      <c r="G823" s="65"/>
      <c r="H823" s="37"/>
    </row>
    <row r="824" spans="1:8" ht="16.5" x14ac:dyDescent="0.3">
      <c r="A824" s="61"/>
      <c r="B824" s="63"/>
      <c r="C824" s="80"/>
      <c r="D824" s="81"/>
      <c r="E824" s="81"/>
      <c r="F824" s="80"/>
      <c r="G824" s="41"/>
      <c r="H824" s="37"/>
    </row>
    <row r="825" spans="1:8" ht="16.5" x14ac:dyDescent="0.3">
      <c r="A825" s="61"/>
      <c r="B825" s="63"/>
      <c r="C825" s="83"/>
      <c r="D825" s="64"/>
      <c r="E825" s="84"/>
      <c r="F825" s="41"/>
      <c r="G825" s="41"/>
      <c r="H825" s="37"/>
    </row>
    <row r="826" spans="1:8" ht="17.25" thickBot="1" x14ac:dyDescent="0.35">
      <c r="A826" s="48"/>
      <c r="B826" s="50"/>
      <c r="C826" s="50"/>
      <c r="D826" s="50"/>
      <c r="E826" s="50"/>
      <c r="F826" s="50"/>
      <c r="G826" s="85"/>
      <c r="H826" s="37"/>
    </row>
    <row r="827" spans="1:8" ht="17.25" thickBot="1" x14ac:dyDescent="0.35">
      <c r="A827" s="12"/>
      <c r="B827" s="12"/>
      <c r="C827" s="12"/>
      <c r="D827" s="12"/>
      <c r="E827" s="12"/>
      <c r="F827" s="12"/>
      <c r="G827" s="55" t="s">
        <v>15</v>
      </c>
      <c r="H827" s="56">
        <f>SUM(G822:G826)</f>
        <v>0</v>
      </c>
    </row>
    <row r="828" spans="1:8" ht="17.25" thickBot="1" x14ac:dyDescent="0.35">
      <c r="A828" s="14" t="s">
        <v>27</v>
      </c>
      <c r="B828" s="14"/>
      <c r="C828" s="12"/>
      <c r="D828" s="12"/>
      <c r="E828" s="12"/>
      <c r="F828" s="12"/>
      <c r="G828" s="12"/>
      <c r="H828" s="13"/>
    </row>
    <row r="829" spans="1:8" ht="16.5" x14ac:dyDescent="0.3">
      <c r="A829" s="86" t="s">
        <v>28</v>
      </c>
      <c r="B829" s="26"/>
      <c r="C829" s="26" t="s">
        <v>53</v>
      </c>
      <c r="D829" s="26" t="s">
        <v>30</v>
      </c>
      <c r="E829" s="27" t="s">
        <v>39</v>
      </c>
      <c r="F829" s="87" t="s">
        <v>37</v>
      </c>
      <c r="G829" s="60" t="s">
        <v>11</v>
      </c>
      <c r="H829" s="29"/>
    </row>
    <row r="830" spans="1:8" ht="16.5" x14ac:dyDescent="0.3">
      <c r="A830" s="61" t="str">
        <f>'[1]MANO DE OBRA'!C19</f>
        <v>CUADRILLA DE CONSTRUCCIÓN 1X3</v>
      </c>
      <c r="B830" s="63"/>
      <c r="C830" s="88">
        <f>'[1]MANO DE OBRA'!I19</f>
        <v>213525</v>
      </c>
      <c r="D830" s="89">
        <v>0.89229999999999998</v>
      </c>
      <c r="E830" s="65">
        <f>(100%+D830)*C830</f>
        <v>404053.35750000004</v>
      </c>
      <c r="F830" s="80">
        <v>11</v>
      </c>
      <c r="G830" s="36">
        <f>E830/F830</f>
        <v>36732.123409090913</v>
      </c>
      <c r="H830" s="37"/>
    </row>
    <row r="831" spans="1:8" ht="16.5" x14ac:dyDescent="0.3">
      <c r="A831" s="61"/>
      <c r="B831" s="63"/>
      <c r="C831" s="105"/>
      <c r="D831" s="89"/>
      <c r="E831" s="65"/>
      <c r="F831" s="41"/>
      <c r="G831" s="36"/>
      <c r="H831" s="37"/>
    </row>
    <row r="832" spans="1:8" ht="16.5" x14ac:dyDescent="0.3">
      <c r="A832" s="61"/>
      <c r="B832" s="63"/>
      <c r="C832" s="114"/>
      <c r="D832" s="64"/>
      <c r="E832" s="114"/>
      <c r="F832" s="41"/>
      <c r="G832" s="75"/>
      <c r="H832" s="37"/>
    </row>
    <row r="833" spans="1:8" ht="16.5" x14ac:dyDescent="0.3">
      <c r="A833" s="61"/>
      <c r="B833" s="63"/>
      <c r="C833" s="114"/>
      <c r="D833" s="64"/>
      <c r="E833" s="114"/>
      <c r="F833" s="41"/>
      <c r="G833" s="75"/>
      <c r="H833" s="37"/>
    </row>
    <row r="834" spans="1:8" ht="17.25" thickBot="1" x14ac:dyDescent="0.35">
      <c r="A834" s="76"/>
      <c r="B834" s="78"/>
      <c r="C834" s="78"/>
      <c r="D834" s="78"/>
      <c r="E834" s="78"/>
      <c r="F834" s="78"/>
      <c r="G834" s="77"/>
      <c r="H834" s="54"/>
    </row>
    <row r="835" spans="1:8" ht="17.25" thickBot="1" x14ac:dyDescent="0.35">
      <c r="A835" s="12"/>
      <c r="B835" s="12"/>
      <c r="C835" s="12"/>
      <c r="D835" s="12"/>
      <c r="E835" s="12"/>
      <c r="F835" s="12"/>
      <c r="G835" s="55" t="s">
        <v>15</v>
      </c>
      <c r="H835" s="56">
        <f>SUM(G830:G834)</f>
        <v>36732.123409090913</v>
      </c>
    </row>
    <row r="836" spans="1:8" ht="15" thickBot="1" x14ac:dyDescent="0.25"/>
    <row r="837" spans="1:8" ht="17.25" thickBot="1" x14ac:dyDescent="0.35">
      <c r="A837" s="12"/>
      <c r="B837" s="12"/>
      <c r="C837" s="12"/>
      <c r="D837" s="12"/>
      <c r="E837" s="92" t="s">
        <v>31</v>
      </c>
      <c r="F837" s="93"/>
      <c r="G837" s="93"/>
      <c r="H837" s="170">
        <f>ROUND((H811+H819+H827+H835),0)</f>
        <v>156800</v>
      </c>
    </row>
    <row r="841" spans="1:8" ht="15" thickBot="1" x14ac:dyDescent="0.25"/>
    <row r="842" spans="1:8" x14ac:dyDescent="0.2">
      <c r="A842" s="5" t="s">
        <v>1</v>
      </c>
      <c r="B842" s="6"/>
      <c r="C842" s="6"/>
      <c r="D842" s="6"/>
      <c r="E842" s="6"/>
      <c r="F842" s="6"/>
      <c r="G842" s="6"/>
      <c r="H842" s="7"/>
    </row>
    <row r="843" spans="1:8" ht="15" thickBot="1" x14ac:dyDescent="0.25">
      <c r="A843" s="8"/>
      <c r="B843" s="9"/>
      <c r="C843" s="9"/>
      <c r="D843" s="9"/>
      <c r="E843" s="9"/>
      <c r="F843" s="9"/>
      <c r="G843" s="9"/>
      <c r="H843" s="10"/>
    </row>
    <row r="844" spans="1:8" ht="16.5" x14ac:dyDescent="0.3">
      <c r="A844" s="15"/>
      <c r="B844" s="12"/>
      <c r="C844" s="12"/>
      <c r="D844" s="12"/>
      <c r="E844" s="92"/>
      <c r="F844" s="93"/>
      <c r="G844" s="93"/>
      <c r="H844" s="95"/>
    </row>
    <row r="845" spans="1:8" ht="16.5" x14ac:dyDescent="0.3">
      <c r="A845" s="11"/>
      <c r="B845" s="14"/>
      <c r="C845" s="12"/>
      <c r="D845" s="15"/>
      <c r="E845" s="14"/>
      <c r="F845" s="15"/>
      <c r="G845" s="14"/>
      <c r="H845" s="13"/>
    </row>
    <row r="846" spans="1:8" ht="15.75" x14ac:dyDescent="0.2">
      <c r="A846" s="16" t="s">
        <v>2</v>
      </c>
      <c r="B846" s="107" t="str">
        <f>'[1]PRESUPUESTO OFICIAL (Entidad)'!G135</f>
        <v>sumin. e instal. ceramica para pisos y muros</v>
      </c>
      <c r="C846" s="108"/>
      <c r="D846" s="108"/>
      <c r="E846" s="108"/>
      <c r="F846" s="108"/>
      <c r="G846" s="19" t="s">
        <v>3</v>
      </c>
      <c r="H846" s="20" t="s">
        <v>233</v>
      </c>
    </row>
    <row r="847" spans="1:8" ht="16.5" x14ac:dyDescent="0.3">
      <c r="A847" s="11"/>
      <c r="B847" s="108"/>
      <c r="C847" s="108"/>
      <c r="D847" s="108"/>
      <c r="E847" s="108"/>
      <c r="F847" s="108"/>
      <c r="G847" s="19" t="s">
        <v>4</v>
      </c>
      <c r="H847" s="20" t="s">
        <v>5</v>
      </c>
    </row>
    <row r="848" spans="1:8" ht="16.5" x14ac:dyDescent="0.3">
      <c r="A848" s="15"/>
      <c r="B848" s="12"/>
      <c r="C848" s="12"/>
      <c r="D848" s="12"/>
      <c r="E848" s="92"/>
      <c r="F848" s="93"/>
      <c r="G848" s="93"/>
      <c r="H848" s="95"/>
    </row>
    <row r="849" spans="1:8" ht="16.5" x14ac:dyDescent="0.3">
      <c r="A849" s="15"/>
      <c r="B849" s="12"/>
      <c r="C849" s="12"/>
      <c r="D849" s="12"/>
      <c r="E849" s="92"/>
      <c r="F849" s="93"/>
      <c r="G849" s="93"/>
      <c r="H849" s="95"/>
    </row>
    <row r="850" spans="1:8" ht="17.25" thickBot="1" x14ac:dyDescent="0.35">
      <c r="A850" s="14" t="s">
        <v>6</v>
      </c>
      <c r="B850" s="14"/>
      <c r="C850" s="12"/>
      <c r="D850" s="12"/>
      <c r="E850" s="12"/>
      <c r="F850" s="12"/>
      <c r="G850" s="12"/>
      <c r="H850" s="13"/>
    </row>
    <row r="851" spans="1:8" ht="16.5" x14ac:dyDescent="0.3">
      <c r="A851" s="23" t="s">
        <v>7</v>
      </c>
      <c r="B851" s="24"/>
      <c r="C851" s="25"/>
      <c r="D851" s="26" t="s">
        <v>36</v>
      </c>
      <c r="E851" s="27" t="s">
        <v>9</v>
      </c>
      <c r="F851" s="26" t="s">
        <v>37</v>
      </c>
      <c r="G851" s="28" t="s">
        <v>11</v>
      </c>
      <c r="H851" s="29"/>
    </row>
    <row r="852" spans="1:8" ht="16.5" x14ac:dyDescent="0.3">
      <c r="A852" s="61"/>
      <c r="B852" s="31"/>
      <c r="C852" s="32"/>
      <c r="D852" s="69"/>
      <c r="E852" s="206"/>
      <c r="F852" s="41"/>
      <c r="G852" s="36"/>
      <c r="H852" s="37"/>
    </row>
    <row r="853" spans="1:8" ht="16.5" x14ac:dyDescent="0.3">
      <c r="A853" s="30"/>
      <c r="B853" s="39"/>
      <c r="C853" s="40"/>
      <c r="D853" s="69"/>
      <c r="E853" s="206"/>
      <c r="F853" s="41"/>
      <c r="G853" s="36"/>
      <c r="H853" s="37"/>
    </row>
    <row r="854" spans="1:8" ht="16.5" x14ac:dyDescent="0.3">
      <c r="A854" s="38"/>
      <c r="B854" s="39"/>
      <c r="C854" s="40"/>
      <c r="D854" s="69"/>
      <c r="E854" s="42"/>
      <c r="F854" s="41"/>
      <c r="G854" s="43"/>
      <c r="H854" s="37"/>
    </row>
    <row r="855" spans="1:8" ht="16.5" x14ac:dyDescent="0.3">
      <c r="A855" s="38"/>
      <c r="B855" s="39"/>
      <c r="C855" s="40"/>
      <c r="D855" s="69"/>
      <c r="E855" s="42"/>
      <c r="F855" s="41"/>
      <c r="G855" s="43"/>
      <c r="H855" s="37"/>
    </row>
    <row r="856" spans="1:8" ht="16.5" x14ac:dyDescent="0.3">
      <c r="A856" s="38"/>
      <c r="B856" s="39"/>
      <c r="C856" s="40"/>
      <c r="D856" s="69"/>
      <c r="E856" s="42"/>
      <c r="F856" s="41"/>
      <c r="G856" s="43"/>
      <c r="H856" s="37"/>
    </row>
    <row r="857" spans="1:8" ht="16.5" x14ac:dyDescent="0.3">
      <c r="A857" s="44" t="s">
        <v>14</v>
      </c>
      <c r="B857" s="45"/>
      <c r="C857" s="46"/>
      <c r="D857" s="69"/>
      <c r="E857" s="42"/>
      <c r="F857" s="47">
        <v>0.1</v>
      </c>
      <c r="G857" s="43">
        <f>F857*H883</f>
        <v>2113.3206400000004</v>
      </c>
      <c r="H857" s="37"/>
    </row>
    <row r="858" spans="1:8" ht="17.25" thickBot="1" x14ac:dyDescent="0.35">
      <c r="A858" s="48"/>
      <c r="B858" s="49"/>
      <c r="C858" s="50"/>
      <c r="D858" s="130"/>
      <c r="E858" s="51"/>
      <c r="F858" s="52"/>
      <c r="G858" s="53"/>
      <c r="H858" s="54"/>
    </row>
    <row r="859" spans="1:8" ht="17.25" thickBot="1" x14ac:dyDescent="0.35">
      <c r="A859" s="12"/>
      <c r="B859" s="12"/>
      <c r="C859" s="12"/>
      <c r="D859" s="12"/>
      <c r="E859" s="12"/>
      <c r="F859" s="12"/>
      <c r="G859" s="55" t="s">
        <v>15</v>
      </c>
      <c r="H859" s="56">
        <f>SUM(G852:G858)</f>
        <v>2113.3206400000004</v>
      </c>
    </row>
    <row r="860" spans="1:8" ht="17.25" thickBot="1" x14ac:dyDescent="0.35">
      <c r="A860" s="14" t="s">
        <v>16</v>
      </c>
      <c r="B860" s="14"/>
      <c r="C860" s="12"/>
      <c r="D860" s="12"/>
      <c r="E860" s="12"/>
      <c r="F860" s="12"/>
      <c r="G860" s="12"/>
      <c r="H860" s="13"/>
    </row>
    <row r="861" spans="1:8" ht="16.5" x14ac:dyDescent="0.3">
      <c r="A861" s="57" t="s">
        <v>7</v>
      </c>
      <c r="B861" s="58"/>
      <c r="C861" s="59"/>
      <c r="D861" s="26" t="s">
        <v>8</v>
      </c>
      <c r="E861" s="26" t="s">
        <v>17</v>
      </c>
      <c r="F861" s="26" t="s">
        <v>10</v>
      </c>
      <c r="G861" s="60" t="s">
        <v>11</v>
      </c>
      <c r="H861" s="29"/>
    </row>
    <row r="862" spans="1:8" ht="16.5" x14ac:dyDescent="0.3">
      <c r="A862" s="61" t="str">
        <f>[1]recursos!B94</f>
        <v>PISO CERAMICA  60*60CM</v>
      </c>
      <c r="B862" s="62"/>
      <c r="C862" s="63"/>
      <c r="D862" s="64" t="s">
        <v>5</v>
      </c>
      <c r="E862" s="65">
        <f>[1]recursos!E94</f>
        <v>99752.5</v>
      </c>
      <c r="F862" s="41">
        <v>1.05</v>
      </c>
      <c r="G862" s="67">
        <f>E862*F862</f>
        <v>104740.125</v>
      </c>
      <c r="H862" s="37"/>
    </row>
    <row r="863" spans="1:8" ht="16.5" x14ac:dyDescent="0.3">
      <c r="A863" s="61" t="s">
        <v>77</v>
      </c>
      <c r="B863" s="62"/>
      <c r="C863" s="63"/>
      <c r="D863" s="64" t="s">
        <v>33</v>
      </c>
      <c r="E863" s="65">
        <f>'[1]APUS BASICOS'!H309</f>
        <v>615506</v>
      </c>
      <c r="F863" s="115">
        <f>1*1*0.03</f>
        <v>0.03</v>
      </c>
      <c r="G863" s="67">
        <f>E863*F863</f>
        <v>18465.18</v>
      </c>
      <c r="H863" s="37"/>
    </row>
    <row r="864" spans="1:8" ht="16.5" x14ac:dyDescent="0.3">
      <c r="A864" s="61" t="str">
        <f>[1]recursos!B96</f>
        <v>PEGACOR GRIS X 25 KG</v>
      </c>
      <c r="B864" s="62"/>
      <c r="C864" s="63"/>
      <c r="D864" s="64" t="s">
        <v>66</v>
      </c>
      <c r="E864" s="65">
        <f>[1]recursos!E96</f>
        <v>1546.24</v>
      </c>
      <c r="F864" s="115">
        <v>5</v>
      </c>
      <c r="G864" s="67">
        <f>E864*F864</f>
        <v>7731.2</v>
      </c>
      <c r="H864" s="37"/>
    </row>
    <row r="865" spans="1:8" ht="16.5" x14ac:dyDescent="0.3">
      <c r="A865" s="61" t="str">
        <f>[1]recursos!B97</f>
        <v>BOQUILLA PARA CERMICA</v>
      </c>
      <c r="B865" s="62"/>
      <c r="C865" s="63"/>
      <c r="D865" s="218" t="s">
        <v>234</v>
      </c>
      <c r="E865" s="65">
        <f>[1]recursos!E97</f>
        <v>6975.01</v>
      </c>
      <c r="F865" s="116">
        <v>0.3</v>
      </c>
      <c r="G865" s="67">
        <f>E865*F865</f>
        <v>2092.5030000000002</v>
      </c>
      <c r="H865" s="37"/>
    </row>
    <row r="866" spans="1:8" ht="17.25" thickBot="1" x14ac:dyDescent="0.35">
      <c r="A866" s="61" t="s">
        <v>20</v>
      </c>
      <c r="B866" s="62"/>
      <c r="C866" s="63"/>
      <c r="D866" s="69"/>
      <c r="E866" s="42"/>
      <c r="F866" s="47">
        <v>0.05</v>
      </c>
      <c r="G866" s="75">
        <f>SUM(G862:G865)*F866</f>
        <v>6651.4504000000006</v>
      </c>
      <c r="H866" s="54"/>
    </row>
    <row r="867" spans="1:8" ht="17.25" thickBot="1" x14ac:dyDescent="0.35">
      <c r="A867" s="61"/>
      <c r="B867" s="62"/>
      <c r="C867" s="63"/>
      <c r="D867" s="42"/>
      <c r="E867" s="42"/>
      <c r="F867" s="47"/>
      <c r="G867" s="75"/>
      <c r="H867" s="56">
        <f>SUM(G862:G866)</f>
        <v>139680.4584</v>
      </c>
    </row>
    <row r="868" spans="1:8" ht="17.25" thickBot="1" x14ac:dyDescent="0.35">
      <c r="A868" s="76"/>
      <c r="B868" s="77"/>
      <c r="C868" s="78"/>
      <c r="D868" s="51"/>
      <c r="E868" s="51"/>
      <c r="F868" s="52"/>
      <c r="G868" s="79"/>
      <c r="H868" s="13"/>
    </row>
    <row r="869" spans="1:8" ht="16.5" x14ac:dyDescent="0.3">
      <c r="A869" s="12"/>
      <c r="B869" s="12"/>
      <c r="C869" s="12"/>
      <c r="D869" s="12"/>
      <c r="E869" s="12"/>
      <c r="F869" s="12"/>
      <c r="G869" s="55" t="s">
        <v>15</v>
      </c>
      <c r="H869" s="29"/>
    </row>
    <row r="870" spans="1:8" ht="17.25" thickBot="1" x14ac:dyDescent="0.35">
      <c r="A870" s="14" t="s">
        <v>21</v>
      </c>
      <c r="B870" s="14"/>
      <c r="C870" s="12"/>
      <c r="D870" s="12"/>
      <c r="E870" s="12"/>
      <c r="F870" s="12"/>
      <c r="G870" s="12"/>
      <c r="H870" s="37"/>
    </row>
    <row r="871" spans="1:8" ht="16.5" x14ac:dyDescent="0.3">
      <c r="A871" s="23" t="s">
        <v>22</v>
      </c>
      <c r="B871" s="25"/>
      <c r="C871" s="26" t="s">
        <v>23</v>
      </c>
      <c r="D871" s="26" t="s">
        <v>24</v>
      </c>
      <c r="E871" s="26" t="s">
        <v>25</v>
      </c>
      <c r="F871" s="26" t="s">
        <v>26</v>
      </c>
      <c r="G871" s="28" t="s">
        <v>11</v>
      </c>
      <c r="H871" s="37"/>
    </row>
    <row r="872" spans="1:8" ht="16.5" x14ac:dyDescent="0.3">
      <c r="A872" s="61"/>
      <c r="B872" s="63"/>
      <c r="C872" s="132"/>
      <c r="D872" s="133"/>
      <c r="E872" s="133"/>
      <c r="F872" s="134"/>
      <c r="G872" s="135"/>
      <c r="H872" s="37"/>
    </row>
    <row r="873" spans="1:8" ht="16.5" x14ac:dyDescent="0.3">
      <c r="A873" s="61"/>
      <c r="B873" s="63"/>
      <c r="C873" s="80"/>
      <c r="D873" s="81"/>
      <c r="E873" s="81"/>
      <c r="F873" s="82"/>
      <c r="G873" s="65"/>
      <c r="H873" s="37"/>
    </row>
    <row r="874" spans="1:8" ht="17.25" thickBot="1" x14ac:dyDescent="0.35">
      <c r="A874" s="61"/>
      <c r="B874" s="63"/>
      <c r="C874" s="80"/>
      <c r="D874" s="81"/>
      <c r="E874" s="81"/>
      <c r="F874" s="80"/>
      <c r="G874" s="41"/>
      <c r="H874" s="37"/>
    </row>
    <row r="875" spans="1:8" ht="17.25" thickBot="1" x14ac:dyDescent="0.35">
      <c r="A875" s="61"/>
      <c r="B875" s="63"/>
      <c r="C875" s="83"/>
      <c r="D875" s="64"/>
      <c r="E875" s="84"/>
      <c r="F875" s="41"/>
      <c r="G875" s="41"/>
      <c r="H875" s="56">
        <f>SUM(G870:G874)</f>
        <v>0</v>
      </c>
    </row>
    <row r="876" spans="1:8" ht="17.25" thickBot="1" x14ac:dyDescent="0.35">
      <c r="A876" s="48"/>
      <c r="B876" s="50"/>
      <c r="C876" s="50"/>
      <c r="D876" s="50"/>
      <c r="E876" s="50"/>
      <c r="F876" s="50"/>
      <c r="G876" s="85"/>
      <c r="H876" s="13"/>
    </row>
    <row r="877" spans="1:8" ht="16.5" x14ac:dyDescent="0.3">
      <c r="A877" s="12"/>
      <c r="B877" s="12"/>
      <c r="C877" s="12"/>
      <c r="D877" s="12"/>
      <c r="E877" s="12"/>
      <c r="F877" s="12"/>
      <c r="G877" s="55" t="s">
        <v>15</v>
      </c>
      <c r="H877" s="29"/>
    </row>
    <row r="878" spans="1:8" ht="17.25" thickBot="1" x14ac:dyDescent="0.35">
      <c r="A878" s="14" t="s">
        <v>27</v>
      </c>
      <c r="B878" s="14"/>
      <c r="C878" s="12"/>
      <c r="D878" s="12"/>
      <c r="E878" s="12"/>
      <c r="F878" s="12"/>
      <c r="G878" s="12"/>
      <c r="H878" s="37"/>
    </row>
    <row r="879" spans="1:8" ht="16.5" x14ac:dyDescent="0.3">
      <c r="A879" s="86" t="s">
        <v>28</v>
      </c>
      <c r="B879" s="26"/>
      <c r="C879" s="26" t="s">
        <v>29</v>
      </c>
      <c r="D879" s="26" t="s">
        <v>30</v>
      </c>
      <c r="E879" s="27" t="s">
        <v>29</v>
      </c>
      <c r="F879" s="87" t="s">
        <v>87</v>
      </c>
      <c r="G879" s="60" t="s">
        <v>11</v>
      </c>
      <c r="H879" s="37"/>
    </row>
    <row r="880" spans="1:8" ht="16.5" x14ac:dyDescent="0.3">
      <c r="A880" s="61" t="str">
        <f>'[1]MANO DE OBRA'!C16</f>
        <v>CUADRILLA DE CONSTRUCCIÓN 1X1</v>
      </c>
      <c r="B880" s="63"/>
      <c r="C880" s="88">
        <f>'[1]MANO DE OBRA'!L16</f>
        <v>11168</v>
      </c>
      <c r="D880" s="89">
        <v>0.89229999999999998</v>
      </c>
      <c r="E880" s="65">
        <f>(100%+D880)*C880</f>
        <v>21133.206400000003</v>
      </c>
      <c r="F880" s="80">
        <v>1</v>
      </c>
      <c r="G880" s="36">
        <f>E880*F880</f>
        <v>21133.206400000003</v>
      </c>
      <c r="H880" s="37"/>
    </row>
    <row r="881" spans="1:8" ht="16.5" x14ac:dyDescent="0.3">
      <c r="A881" s="61"/>
      <c r="B881" s="63"/>
      <c r="C881" s="114"/>
      <c r="D881" s="64"/>
      <c r="E881" s="114"/>
      <c r="F881" s="41"/>
      <c r="G881" s="75"/>
      <c r="H881" s="37"/>
    </row>
    <row r="882" spans="1:8" ht="17.25" thickBot="1" x14ac:dyDescent="0.35">
      <c r="A882" s="76"/>
      <c r="B882" s="78"/>
      <c r="C882" s="78"/>
      <c r="D882" s="78"/>
      <c r="E882" s="78"/>
      <c r="F882" s="78"/>
      <c r="G882" s="77"/>
      <c r="H882" s="54"/>
    </row>
    <row r="883" spans="1:8" ht="17.25" thickBot="1" x14ac:dyDescent="0.35">
      <c r="A883" s="12"/>
      <c r="B883" s="12"/>
      <c r="C883" s="12"/>
      <c r="D883" s="12"/>
      <c r="E883" s="12"/>
      <c r="F883" s="12"/>
      <c r="G883" s="55" t="s">
        <v>15</v>
      </c>
      <c r="H883" s="56">
        <f>SUM(G878:G882)</f>
        <v>21133.206400000003</v>
      </c>
    </row>
    <row r="884" spans="1:8" ht="17.25" thickBot="1" x14ac:dyDescent="0.35">
      <c r="A884" s="12"/>
      <c r="B884" s="12"/>
      <c r="C884" s="12"/>
      <c r="D884" s="12"/>
      <c r="E884" s="12"/>
      <c r="F884" s="12"/>
      <c r="G884" s="91"/>
      <c r="H884" s="13"/>
    </row>
    <row r="885" spans="1:8" ht="17.25" thickBot="1" x14ac:dyDescent="0.35">
      <c r="A885" s="12"/>
      <c r="B885" s="12"/>
      <c r="C885" s="12"/>
      <c r="D885" s="12"/>
      <c r="E885" s="92" t="s">
        <v>31</v>
      </c>
      <c r="F885" s="93"/>
      <c r="G885" s="93"/>
      <c r="H885" s="170">
        <f>ROUND((H859+H867+H875+H883),0)</f>
        <v>162927</v>
      </c>
    </row>
    <row r="887" spans="1:8" ht="16.5" x14ac:dyDescent="0.3">
      <c r="A887" s="15"/>
      <c r="B887" s="12"/>
      <c r="C887" s="12"/>
      <c r="D887" s="12"/>
      <c r="E887" s="92"/>
      <c r="F887" s="93"/>
      <c r="G887" s="93"/>
      <c r="H887" s="95"/>
    </row>
    <row r="888" spans="1:8" ht="16.5" x14ac:dyDescent="0.3">
      <c r="A888" s="15"/>
      <c r="B888" s="12"/>
      <c r="C888" s="12"/>
      <c r="D888" s="12"/>
      <c r="E888" s="92"/>
      <c r="F888" s="93"/>
      <c r="G888" s="93"/>
      <c r="H888" s="95"/>
    </row>
    <row r="889" spans="1:8" ht="16.5" x14ac:dyDescent="0.3">
      <c r="A889" s="15"/>
      <c r="B889" s="12"/>
      <c r="C889" s="12"/>
      <c r="D889" s="12"/>
      <c r="E889" s="92"/>
      <c r="F889" s="93"/>
      <c r="G889" s="93"/>
      <c r="H889" s="95"/>
    </row>
    <row r="890" spans="1:8" ht="15" thickBot="1" x14ac:dyDescent="0.25"/>
    <row r="891" spans="1:8" x14ac:dyDescent="0.2">
      <c r="A891" s="5" t="s">
        <v>1</v>
      </c>
      <c r="B891" s="6"/>
      <c r="C891" s="6"/>
      <c r="D891" s="6"/>
      <c r="E891" s="6"/>
      <c r="F891" s="6"/>
      <c r="G891" s="6"/>
      <c r="H891" s="7"/>
    </row>
    <row r="892" spans="1:8" ht="15" thickBot="1" x14ac:dyDescent="0.25">
      <c r="A892" s="8"/>
      <c r="B892" s="9"/>
      <c r="C892" s="9"/>
      <c r="D892" s="9"/>
      <c r="E892" s="9"/>
      <c r="F892" s="9"/>
      <c r="G892" s="9"/>
      <c r="H892" s="10"/>
    </row>
    <row r="893" spans="1:8" ht="16.5" x14ac:dyDescent="0.3">
      <c r="A893" s="15"/>
      <c r="B893" s="12"/>
      <c r="C893" s="12"/>
      <c r="D893" s="12"/>
      <c r="E893" s="92"/>
      <c r="F893" s="93"/>
      <c r="G893" s="93"/>
      <c r="H893" s="95"/>
    </row>
    <row r="894" spans="1:8" ht="16.5" x14ac:dyDescent="0.3">
      <c r="A894" s="11"/>
      <c r="B894" s="14"/>
      <c r="C894" s="12"/>
      <c r="D894" s="15"/>
      <c r="E894" s="14"/>
      <c r="F894" s="15"/>
      <c r="G894" s="14"/>
      <c r="H894" s="13"/>
    </row>
    <row r="895" spans="1:8" ht="15.75" x14ac:dyDescent="0.2">
      <c r="A895" s="16" t="s">
        <v>2</v>
      </c>
      <c r="B895" s="107" t="str">
        <f>'[1]PRESUPUESTO OFICIAL (Entidad)'!G136</f>
        <v>suministro e instalacion de cieloraso en Pvc</v>
      </c>
      <c r="C895" s="108"/>
      <c r="D895" s="108"/>
      <c r="E895" s="108"/>
      <c r="F895" s="108"/>
      <c r="G895" s="19" t="s">
        <v>3</v>
      </c>
      <c r="H895" s="20" t="s">
        <v>235</v>
      </c>
    </row>
    <row r="896" spans="1:8" ht="16.5" x14ac:dyDescent="0.3">
      <c r="A896" s="11"/>
      <c r="B896" s="108"/>
      <c r="C896" s="108"/>
      <c r="D896" s="108"/>
      <c r="E896" s="108"/>
      <c r="F896" s="108"/>
      <c r="G896" s="19" t="s">
        <v>4</v>
      </c>
      <c r="H896" s="20" t="s">
        <v>5</v>
      </c>
    </row>
    <row r="897" spans="1:8" ht="16.5" x14ac:dyDescent="0.3">
      <c r="A897" s="15"/>
      <c r="B897" s="12"/>
      <c r="C897" s="12"/>
      <c r="D897" s="12"/>
      <c r="E897" s="92"/>
      <c r="F897" s="93"/>
      <c r="G897" s="93"/>
      <c r="H897" s="95"/>
    </row>
    <row r="898" spans="1:8" ht="16.5" x14ac:dyDescent="0.3">
      <c r="A898" s="15"/>
      <c r="B898" s="12"/>
      <c r="C898" s="12"/>
      <c r="D898" s="12"/>
      <c r="E898" s="92"/>
      <c r="F898" s="93"/>
      <c r="G898" s="93"/>
      <c r="H898" s="95"/>
    </row>
    <row r="899" spans="1:8" ht="17.25" thickBot="1" x14ac:dyDescent="0.35">
      <c r="A899" s="14" t="s">
        <v>6</v>
      </c>
      <c r="B899" s="14"/>
      <c r="C899" s="12"/>
      <c r="D899" s="12"/>
      <c r="E899" s="12"/>
      <c r="F899" s="12"/>
      <c r="G899" s="12"/>
      <c r="H899" s="13"/>
    </row>
    <row r="900" spans="1:8" ht="16.5" x14ac:dyDescent="0.3">
      <c r="A900" s="23" t="s">
        <v>7</v>
      </c>
      <c r="B900" s="24"/>
      <c r="C900" s="25"/>
      <c r="D900" s="26" t="s">
        <v>36</v>
      </c>
      <c r="E900" s="27" t="s">
        <v>9</v>
      </c>
      <c r="F900" s="26" t="s">
        <v>37</v>
      </c>
      <c r="G900" s="28" t="s">
        <v>11</v>
      </c>
      <c r="H900" s="29"/>
    </row>
    <row r="901" spans="1:8" ht="16.5" x14ac:dyDescent="0.3">
      <c r="A901" s="61"/>
      <c r="B901" s="31"/>
      <c r="C901" s="32"/>
      <c r="D901" s="69"/>
      <c r="E901" s="34"/>
      <c r="F901" s="41"/>
      <c r="G901" s="36"/>
      <c r="H901" s="37"/>
    </row>
    <row r="902" spans="1:8" ht="16.5" x14ac:dyDescent="0.3">
      <c r="A902" s="61"/>
      <c r="B902" s="39"/>
      <c r="C902" s="40"/>
      <c r="D902" s="69"/>
      <c r="E902" s="34"/>
      <c r="F902" s="41"/>
      <c r="G902" s="36"/>
      <c r="H902" s="37"/>
    </row>
    <row r="903" spans="1:8" ht="16.5" x14ac:dyDescent="0.3">
      <c r="A903" s="38"/>
      <c r="B903" s="39"/>
      <c r="C903" s="40"/>
      <c r="D903" s="69"/>
      <c r="E903" s="42"/>
      <c r="F903" s="41"/>
      <c r="G903" s="43"/>
      <c r="H903" s="37"/>
    </row>
    <row r="904" spans="1:8" ht="16.5" x14ac:dyDescent="0.3">
      <c r="A904" s="38"/>
      <c r="B904" s="39"/>
      <c r="C904" s="40"/>
      <c r="D904" s="69"/>
      <c r="E904" s="42"/>
      <c r="F904" s="41"/>
      <c r="G904" s="43"/>
      <c r="H904" s="37"/>
    </row>
    <row r="905" spans="1:8" ht="16.5" x14ac:dyDescent="0.3">
      <c r="A905" s="38"/>
      <c r="B905" s="39"/>
      <c r="C905" s="40"/>
      <c r="D905" s="69"/>
      <c r="E905" s="42"/>
      <c r="F905" s="41"/>
      <c r="G905" s="43"/>
      <c r="H905" s="37"/>
    </row>
    <row r="906" spans="1:8" ht="16.5" x14ac:dyDescent="0.3">
      <c r="A906" s="44" t="s">
        <v>14</v>
      </c>
      <c r="B906" s="45"/>
      <c r="C906" s="46"/>
      <c r="D906" s="69"/>
      <c r="E906" s="42"/>
      <c r="F906" s="47">
        <v>0.1</v>
      </c>
      <c r="G906" s="43">
        <f>F906*H932</f>
        <v>3367.1113125000006</v>
      </c>
      <c r="H906" s="37"/>
    </row>
    <row r="907" spans="1:8" ht="17.25" thickBot="1" x14ac:dyDescent="0.35">
      <c r="A907" s="48"/>
      <c r="B907" s="49"/>
      <c r="C907" s="50"/>
      <c r="D907" s="130"/>
      <c r="E907" s="51"/>
      <c r="F907" s="52"/>
      <c r="G907" s="53"/>
      <c r="H907" s="54"/>
    </row>
    <row r="908" spans="1:8" ht="17.25" thickBot="1" x14ac:dyDescent="0.35">
      <c r="A908" s="12"/>
      <c r="B908" s="12"/>
      <c r="C908" s="12"/>
      <c r="D908" s="12"/>
      <c r="E908" s="12"/>
      <c r="F908" s="12"/>
      <c r="G908" s="55" t="s">
        <v>15</v>
      </c>
      <c r="H908" s="56">
        <f>SUM(G901:G907)</f>
        <v>3367.1113125000006</v>
      </c>
    </row>
    <row r="909" spans="1:8" ht="17.25" thickBot="1" x14ac:dyDescent="0.35">
      <c r="A909" s="14" t="s">
        <v>16</v>
      </c>
      <c r="B909" s="14"/>
      <c r="C909" s="12"/>
      <c r="D909" s="12"/>
      <c r="E909" s="12"/>
      <c r="F909" s="12"/>
      <c r="G909" s="12"/>
      <c r="H909" s="13"/>
    </row>
    <row r="910" spans="1:8" ht="16.5" x14ac:dyDescent="0.3">
      <c r="A910" s="57" t="s">
        <v>7</v>
      </c>
      <c r="B910" s="58"/>
      <c r="C910" s="59"/>
      <c r="D910" s="26" t="s">
        <v>8</v>
      </c>
      <c r="E910" s="26" t="s">
        <v>17</v>
      </c>
      <c r="F910" s="26" t="s">
        <v>10</v>
      </c>
      <c r="G910" s="60" t="s">
        <v>11</v>
      </c>
      <c r="H910" s="29"/>
    </row>
    <row r="911" spans="1:8" ht="16.5" customHeight="1" x14ac:dyDescent="0.3">
      <c r="A911" s="269" t="str">
        <f>[1]recursos!B174</f>
        <v>CIELORASO EN PVC</v>
      </c>
      <c r="B911" s="161"/>
      <c r="C911" s="162"/>
      <c r="D911" s="64" t="s">
        <v>5</v>
      </c>
      <c r="E911" s="65">
        <f>[1]recursos!E174</f>
        <v>74750</v>
      </c>
      <c r="F911" s="41">
        <v>1</v>
      </c>
      <c r="G911" s="67">
        <f>E911*F911</f>
        <v>74750</v>
      </c>
      <c r="H911" s="37"/>
    </row>
    <row r="912" spans="1:8" ht="16.5" x14ac:dyDescent="0.3">
      <c r="A912" s="61"/>
      <c r="B912" s="62"/>
      <c r="C912" s="63"/>
      <c r="D912" s="64"/>
      <c r="E912" s="65"/>
      <c r="F912" s="66"/>
      <c r="G912" s="67"/>
      <c r="H912" s="37"/>
    </row>
    <row r="913" spans="1:8" ht="16.5" x14ac:dyDescent="0.3">
      <c r="A913" s="61"/>
      <c r="B913" s="62"/>
      <c r="C913" s="63"/>
      <c r="D913" s="64"/>
      <c r="E913" s="65"/>
      <c r="F913" s="66"/>
      <c r="G913" s="67"/>
      <c r="H913" s="37"/>
    </row>
    <row r="914" spans="1:8" ht="16.5" x14ac:dyDescent="0.3">
      <c r="A914" s="61" t="s">
        <v>20</v>
      </c>
      <c r="B914" s="62"/>
      <c r="C914" s="63"/>
      <c r="D914" s="42"/>
      <c r="E914" s="42"/>
      <c r="F914" s="47">
        <v>0.05</v>
      </c>
      <c r="G914" s="75">
        <f>+F914*G911</f>
        <v>3737.5</v>
      </c>
      <c r="H914" s="37"/>
    </row>
    <row r="915" spans="1:8" ht="17.25" thickBot="1" x14ac:dyDescent="0.35">
      <c r="A915" s="76"/>
      <c r="B915" s="77"/>
      <c r="C915" s="78"/>
      <c r="D915" s="51"/>
      <c r="E915" s="51"/>
      <c r="F915" s="52"/>
      <c r="G915" s="79"/>
      <c r="H915" s="54"/>
    </row>
    <row r="916" spans="1:8" ht="17.25" thickBot="1" x14ac:dyDescent="0.35">
      <c r="A916" s="12"/>
      <c r="B916" s="12"/>
      <c r="C916" s="12"/>
      <c r="D916" s="12"/>
      <c r="E916" s="12"/>
      <c r="F916" s="12"/>
      <c r="G916" s="55" t="s">
        <v>15</v>
      </c>
      <c r="H916" s="56">
        <f>SUM(G911:G915)</f>
        <v>78487.5</v>
      </c>
    </row>
    <row r="917" spans="1:8" ht="17.25" thickBot="1" x14ac:dyDescent="0.35">
      <c r="A917" s="14" t="s">
        <v>21</v>
      </c>
      <c r="B917" s="14"/>
      <c r="C917" s="12"/>
      <c r="D917" s="12"/>
      <c r="E917" s="12"/>
      <c r="F917" s="12"/>
      <c r="G917" s="12"/>
      <c r="H917" s="13"/>
    </row>
    <row r="918" spans="1:8" ht="16.5" x14ac:dyDescent="0.3">
      <c r="A918" s="23" t="s">
        <v>22</v>
      </c>
      <c r="B918" s="25"/>
      <c r="C918" s="26" t="s">
        <v>23</v>
      </c>
      <c r="D918" s="26" t="s">
        <v>24</v>
      </c>
      <c r="E918" s="26" t="s">
        <v>25</v>
      </c>
      <c r="F918" s="26" t="s">
        <v>26</v>
      </c>
      <c r="G918" s="28" t="s">
        <v>11</v>
      </c>
      <c r="H918" s="29"/>
    </row>
    <row r="919" spans="1:8" ht="16.5" x14ac:dyDescent="0.3">
      <c r="A919" s="61"/>
      <c r="B919" s="63"/>
      <c r="C919" s="132"/>
      <c r="D919" s="133"/>
      <c r="E919" s="133"/>
      <c r="F919" s="134"/>
      <c r="G919" s="135">
        <f>E919*F919</f>
        <v>0</v>
      </c>
      <c r="H919" s="37"/>
    </row>
    <row r="920" spans="1:8" ht="16.5" x14ac:dyDescent="0.3">
      <c r="A920" s="61"/>
      <c r="B920" s="63"/>
      <c r="C920" s="80"/>
      <c r="D920" s="81"/>
      <c r="E920" s="81"/>
      <c r="F920" s="82"/>
      <c r="G920" s="65"/>
      <c r="H920" s="37"/>
    </row>
    <row r="921" spans="1:8" ht="16.5" x14ac:dyDescent="0.3">
      <c r="A921" s="61"/>
      <c r="B921" s="63"/>
      <c r="C921" s="80"/>
      <c r="D921" s="81"/>
      <c r="E921" s="81"/>
      <c r="F921" s="80"/>
      <c r="G921" s="41"/>
      <c r="H921" s="37"/>
    </row>
    <row r="922" spans="1:8" ht="16.5" x14ac:dyDescent="0.3">
      <c r="A922" s="61"/>
      <c r="B922" s="63"/>
      <c r="C922" s="83"/>
      <c r="D922" s="64"/>
      <c r="E922" s="84"/>
      <c r="F922" s="41"/>
      <c r="G922" s="41"/>
      <c r="H922" s="37"/>
    </row>
    <row r="923" spans="1:8" ht="17.25" thickBot="1" x14ac:dyDescent="0.35">
      <c r="A923" s="48"/>
      <c r="B923" s="50"/>
      <c r="C923" s="50"/>
      <c r="D923" s="50"/>
      <c r="E923" s="50"/>
      <c r="F923" s="50"/>
      <c r="G923" s="85"/>
      <c r="H923" s="37"/>
    </row>
    <row r="924" spans="1:8" ht="17.25" thickBot="1" x14ac:dyDescent="0.35">
      <c r="A924" s="12"/>
      <c r="B924" s="12"/>
      <c r="C924" s="12"/>
      <c r="D924" s="12"/>
      <c r="E924" s="12"/>
      <c r="F924" s="12"/>
      <c r="G924" s="55" t="s">
        <v>15</v>
      </c>
      <c r="H924" s="56">
        <f>SUM(G919:G923)</f>
        <v>0</v>
      </c>
    </row>
    <row r="925" spans="1:8" ht="17.25" thickBot="1" x14ac:dyDescent="0.35">
      <c r="A925" s="14" t="s">
        <v>27</v>
      </c>
      <c r="B925" s="14"/>
      <c r="C925" s="12"/>
      <c r="D925" s="12"/>
      <c r="E925" s="12"/>
      <c r="F925" s="12"/>
      <c r="G925" s="12"/>
      <c r="H925" s="13"/>
    </row>
    <row r="926" spans="1:8" ht="16.5" x14ac:dyDescent="0.3">
      <c r="A926" s="86" t="s">
        <v>28</v>
      </c>
      <c r="B926" s="26"/>
      <c r="C926" s="26" t="s">
        <v>53</v>
      </c>
      <c r="D926" s="26" t="s">
        <v>30</v>
      </c>
      <c r="E926" s="27" t="s">
        <v>39</v>
      </c>
      <c r="F926" s="87" t="s">
        <v>37</v>
      </c>
      <c r="G926" s="60" t="s">
        <v>11</v>
      </c>
      <c r="H926" s="29"/>
    </row>
    <row r="927" spans="1:8" ht="16.5" x14ac:dyDescent="0.3">
      <c r="A927" s="61" t="str">
        <f>'[1]MANO DE OBRA'!C16</f>
        <v>CUADRILLA DE CONSTRUCCIÓN 1X1</v>
      </c>
      <c r="B927" s="63"/>
      <c r="C927" s="88">
        <f>'[1]MANO DE OBRA'!I16</f>
        <v>71175</v>
      </c>
      <c r="D927" s="89">
        <v>0.89229999999999998</v>
      </c>
      <c r="E927" s="65">
        <f>(100%+D927)*C927</f>
        <v>134684.45250000001</v>
      </c>
      <c r="F927" s="80">
        <v>4</v>
      </c>
      <c r="G927" s="36">
        <f>E927/F927</f>
        <v>33671.113125000003</v>
      </c>
      <c r="H927" s="37"/>
    </row>
    <row r="928" spans="1:8" ht="16.5" x14ac:dyDescent="0.3">
      <c r="A928" s="61"/>
      <c r="B928" s="63"/>
      <c r="C928" s="105"/>
      <c r="D928" s="89"/>
      <c r="E928" s="65"/>
      <c r="F928" s="41"/>
      <c r="G928" s="36"/>
      <c r="H928" s="37"/>
    </row>
    <row r="929" spans="1:8" ht="16.5" x14ac:dyDescent="0.3">
      <c r="A929" s="61"/>
      <c r="B929" s="63"/>
      <c r="C929" s="114"/>
      <c r="D929" s="64"/>
      <c r="E929" s="114"/>
      <c r="F929" s="41"/>
      <c r="G929" s="75"/>
      <c r="H929" s="37"/>
    </row>
    <row r="930" spans="1:8" ht="16.5" x14ac:dyDescent="0.3">
      <c r="A930" s="61"/>
      <c r="B930" s="63"/>
      <c r="C930" s="114"/>
      <c r="D930" s="64"/>
      <c r="E930" s="114"/>
      <c r="F930" s="41"/>
      <c r="G930" s="75"/>
      <c r="H930" s="37"/>
    </row>
    <row r="931" spans="1:8" ht="17.25" thickBot="1" x14ac:dyDescent="0.35">
      <c r="A931" s="76"/>
      <c r="B931" s="78"/>
      <c r="C931" s="78"/>
      <c r="D931" s="78"/>
      <c r="E931" s="78"/>
      <c r="F931" s="78"/>
      <c r="G931" s="77"/>
      <c r="H931" s="54"/>
    </row>
    <row r="932" spans="1:8" ht="17.25" thickBot="1" x14ac:dyDescent="0.35">
      <c r="A932" s="12"/>
      <c r="B932" s="12"/>
      <c r="C932" s="12"/>
      <c r="D932" s="12"/>
      <c r="E932" s="12"/>
      <c r="F932" s="12"/>
      <c r="G932" s="55" t="s">
        <v>15</v>
      </c>
      <c r="H932" s="56">
        <f>SUM(G927:G931)</f>
        <v>33671.113125000003</v>
      </c>
    </row>
    <row r="933" spans="1:8" ht="17.25" thickBot="1" x14ac:dyDescent="0.35">
      <c r="A933" s="12"/>
      <c r="B933" s="12"/>
      <c r="C933" s="12"/>
      <c r="D933" s="12"/>
      <c r="E933" s="12"/>
      <c r="F933" s="12"/>
      <c r="G933" s="91"/>
      <c r="H933" s="13"/>
    </row>
    <row r="934" spans="1:8" ht="17.25" thickBot="1" x14ac:dyDescent="0.35">
      <c r="A934" s="12"/>
      <c r="B934" s="12"/>
      <c r="C934" s="12"/>
      <c r="D934" s="12"/>
      <c r="E934" s="92" t="s">
        <v>31</v>
      </c>
      <c r="F934" s="93"/>
      <c r="G934" s="93"/>
      <c r="H934" s="170">
        <f>ROUND((H908+H916+H924+H932),0)</f>
        <v>115526</v>
      </c>
    </row>
    <row r="935" spans="1:8" ht="16.5" x14ac:dyDescent="0.3">
      <c r="A935" s="15"/>
      <c r="B935" s="12"/>
      <c r="C935" s="12"/>
      <c r="D935" s="12"/>
      <c r="E935" s="92"/>
      <c r="F935" s="93"/>
      <c r="G935" s="93"/>
      <c r="H935" s="95"/>
    </row>
    <row r="936" spans="1:8" ht="16.5" x14ac:dyDescent="0.3">
      <c r="A936" s="15"/>
      <c r="B936" s="12"/>
      <c r="C936" s="12"/>
      <c r="D936" s="12"/>
      <c r="E936" s="92"/>
      <c r="F936" s="93"/>
      <c r="G936" s="93"/>
      <c r="H936" s="95"/>
    </row>
    <row r="937" spans="1:8" ht="16.5" x14ac:dyDescent="0.3">
      <c r="A937" s="15"/>
      <c r="B937" s="12"/>
      <c r="C937" s="12"/>
      <c r="D937" s="12"/>
      <c r="E937" s="92"/>
      <c r="F937" s="93"/>
      <c r="G937" s="93"/>
      <c r="H937" s="95"/>
    </row>
    <row r="938" spans="1:8" ht="16.5" x14ac:dyDescent="0.3">
      <c r="A938" s="15"/>
      <c r="B938" s="12"/>
      <c r="C938" s="12"/>
      <c r="D938" s="12"/>
      <c r="E938" s="92"/>
      <c r="F938" s="93"/>
      <c r="G938" s="93"/>
      <c r="H938" s="95"/>
    </row>
    <row r="939" spans="1:8" ht="17.25" thickBot="1" x14ac:dyDescent="0.35">
      <c r="A939" s="15"/>
      <c r="B939" s="12"/>
      <c r="C939" s="12"/>
      <c r="D939" s="12"/>
      <c r="E939" s="92"/>
      <c r="F939" s="93"/>
      <c r="G939" s="93"/>
      <c r="H939" s="95"/>
    </row>
    <row r="940" spans="1:8" x14ac:dyDescent="0.2">
      <c r="A940" s="5" t="s">
        <v>1</v>
      </c>
      <c r="B940" s="6"/>
      <c r="C940" s="6"/>
      <c r="D940" s="6"/>
      <c r="E940" s="6"/>
      <c r="F940" s="6"/>
      <c r="G940" s="6"/>
      <c r="H940" s="7"/>
    </row>
    <row r="941" spans="1:8" ht="15" thickBot="1" x14ac:dyDescent="0.25">
      <c r="A941" s="8"/>
      <c r="B941" s="9"/>
      <c r="C941" s="9"/>
      <c r="D941" s="9"/>
      <c r="E941" s="9"/>
      <c r="F941" s="9"/>
      <c r="G941" s="9"/>
      <c r="H941" s="10"/>
    </row>
    <row r="942" spans="1:8" ht="16.5" x14ac:dyDescent="0.3">
      <c r="A942" s="15"/>
      <c r="B942" s="12"/>
      <c r="C942" s="12"/>
      <c r="D942" s="12"/>
      <c r="E942" s="92"/>
      <c r="F942" s="93"/>
      <c r="G942" s="93"/>
      <c r="H942" s="95"/>
    </row>
    <row r="943" spans="1:8" ht="16.5" x14ac:dyDescent="0.3">
      <c r="A943" s="11"/>
      <c r="B943" s="14"/>
      <c r="C943" s="12"/>
      <c r="D943" s="15"/>
      <c r="E943" s="14"/>
      <c r="F943" s="15"/>
      <c r="G943" s="14"/>
      <c r="H943" s="13"/>
    </row>
    <row r="944" spans="1:8" ht="15.75" customHeight="1" x14ac:dyDescent="0.2">
      <c r="A944" s="16" t="s">
        <v>2</v>
      </c>
      <c r="B944" s="107" t="str">
        <f>'[1]PRESUPUESTO OFICIAL (Entidad)'!G137</f>
        <v>Red electrica  3#6+1#8 A 8000</v>
      </c>
      <c r="C944" s="108"/>
      <c r="D944" s="108"/>
      <c r="E944" s="108"/>
      <c r="F944" s="108"/>
      <c r="G944" s="19" t="s">
        <v>3</v>
      </c>
      <c r="H944" s="20" t="s">
        <v>236</v>
      </c>
    </row>
    <row r="945" spans="1:8" ht="16.5" customHeight="1" x14ac:dyDescent="0.3">
      <c r="A945" s="11"/>
      <c r="B945" s="108"/>
      <c r="C945" s="108"/>
      <c r="D945" s="108"/>
      <c r="E945" s="108"/>
      <c r="F945" s="108"/>
      <c r="G945" s="19" t="s">
        <v>4</v>
      </c>
      <c r="H945" s="20" t="s">
        <v>5</v>
      </c>
    </row>
    <row r="946" spans="1:8" ht="16.5" x14ac:dyDescent="0.3">
      <c r="A946" s="15"/>
      <c r="B946" s="12"/>
      <c r="C946" s="12"/>
      <c r="D946" s="12"/>
      <c r="E946" s="92"/>
      <c r="F946" s="93"/>
      <c r="G946" s="93"/>
      <c r="H946" s="95"/>
    </row>
    <row r="947" spans="1:8" ht="16.5" x14ac:dyDescent="0.3">
      <c r="A947" s="15"/>
      <c r="B947" s="12"/>
      <c r="C947" s="12"/>
      <c r="D947" s="12"/>
      <c r="E947" s="92"/>
      <c r="F947" s="93"/>
      <c r="G947" s="93"/>
      <c r="H947" s="95"/>
    </row>
    <row r="948" spans="1:8" ht="16.5" x14ac:dyDescent="0.3">
      <c r="A948" s="14"/>
      <c r="B948" s="14"/>
      <c r="C948" s="12"/>
      <c r="D948" s="14"/>
      <c r="E948" s="14"/>
      <c r="F948" s="14"/>
      <c r="G948" s="14"/>
      <c r="H948" s="13"/>
    </row>
    <row r="949" spans="1:8" ht="17.25" thickBot="1" x14ac:dyDescent="0.35">
      <c r="A949" s="14" t="s">
        <v>6</v>
      </c>
      <c r="B949" s="14"/>
      <c r="C949" s="12"/>
      <c r="D949" s="12"/>
      <c r="E949" s="12"/>
      <c r="F949" s="12"/>
      <c r="G949" s="12"/>
      <c r="H949" s="13"/>
    </row>
    <row r="950" spans="1:8" ht="16.5" x14ac:dyDescent="0.3">
      <c r="A950" s="23" t="s">
        <v>7</v>
      </c>
      <c r="B950" s="24"/>
      <c r="C950" s="25"/>
      <c r="D950" s="26" t="s">
        <v>36</v>
      </c>
      <c r="E950" s="27" t="s">
        <v>9</v>
      </c>
      <c r="F950" s="26" t="s">
        <v>10</v>
      </c>
      <c r="G950" s="28" t="s">
        <v>11</v>
      </c>
      <c r="H950" s="29"/>
    </row>
    <row r="951" spans="1:8" ht="16.5" x14ac:dyDescent="0.3">
      <c r="A951" s="61"/>
      <c r="B951" s="31"/>
      <c r="C951" s="32"/>
      <c r="D951" s="69"/>
      <c r="E951" s="34"/>
      <c r="F951" s="41"/>
      <c r="G951" s="36"/>
      <c r="H951" s="37"/>
    </row>
    <row r="952" spans="1:8" ht="16.5" x14ac:dyDescent="0.3">
      <c r="A952" s="30"/>
      <c r="B952" s="39"/>
      <c r="C952" s="40"/>
      <c r="D952" s="69"/>
      <c r="E952" s="34"/>
      <c r="F952" s="41"/>
      <c r="G952" s="36"/>
      <c r="H952" s="37"/>
    </row>
    <row r="953" spans="1:8" ht="16.5" x14ac:dyDescent="0.3">
      <c r="A953" s="38"/>
      <c r="B953" s="39"/>
      <c r="C953" s="40"/>
      <c r="D953" s="69"/>
      <c r="E953" s="42"/>
      <c r="F953" s="41"/>
      <c r="G953" s="43"/>
      <c r="H953" s="37"/>
    </row>
    <row r="954" spans="1:8" ht="16.5" x14ac:dyDescent="0.3">
      <c r="A954" s="38"/>
      <c r="B954" s="39"/>
      <c r="C954" s="40"/>
      <c r="D954" s="69"/>
      <c r="E954" s="42"/>
      <c r="F954" s="41"/>
      <c r="G954" s="43"/>
      <c r="H954" s="37"/>
    </row>
    <row r="955" spans="1:8" ht="16.5" x14ac:dyDescent="0.3">
      <c r="A955" s="38"/>
      <c r="B955" s="39"/>
      <c r="C955" s="40"/>
      <c r="D955" s="69"/>
      <c r="E955" s="42"/>
      <c r="F955" s="41"/>
      <c r="G955" s="43"/>
      <c r="H955" s="37"/>
    </row>
    <row r="956" spans="1:8" ht="16.5" x14ac:dyDescent="0.3">
      <c r="A956" s="44" t="s">
        <v>14</v>
      </c>
      <c r="B956" s="45"/>
      <c r="C956" s="46"/>
      <c r="D956" s="69"/>
      <c r="E956" s="42"/>
      <c r="F956" s="47"/>
      <c r="G956" s="43"/>
      <c r="H956" s="37"/>
    </row>
    <row r="957" spans="1:8" ht="17.25" thickBot="1" x14ac:dyDescent="0.35">
      <c r="A957" s="48"/>
      <c r="B957" s="49"/>
      <c r="C957" s="50"/>
      <c r="D957" s="130"/>
      <c r="E957" s="51"/>
      <c r="F957" s="52"/>
      <c r="G957" s="53"/>
      <c r="H957" s="54"/>
    </row>
    <row r="958" spans="1:8" ht="17.25" thickBot="1" x14ac:dyDescent="0.35">
      <c r="A958" s="12"/>
      <c r="B958" s="12"/>
      <c r="C958" s="12"/>
      <c r="D958" s="12"/>
      <c r="E958" s="12"/>
      <c r="F958" s="12"/>
      <c r="G958" s="55" t="s">
        <v>15</v>
      </c>
      <c r="H958" s="56">
        <f>SUM(G951:G957)</f>
        <v>0</v>
      </c>
    </row>
    <row r="959" spans="1:8" ht="17.25" thickBot="1" x14ac:dyDescent="0.35">
      <c r="A959" s="14" t="s">
        <v>16</v>
      </c>
      <c r="B959" s="14"/>
      <c r="C959" s="12"/>
      <c r="D959" s="12"/>
      <c r="E959" s="12"/>
      <c r="F959" s="12"/>
      <c r="G959" s="12"/>
      <c r="H959" s="13"/>
    </row>
    <row r="960" spans="1:8" ht="16.5" x14ac:dyDescent="0.3">
      <c r="A960" s="57" t="s">
        <v>7</v>
      </c>
      <c r="B960" s="58"/>
      <c r="C960" s="59"/>
      <c r="D960" s="26" t="s">
        <v>8</v>
      </c>
      <c r="E960" s="26" t="s">
        <v>17</v>
      </c>
      <c r="F960" s="26" t="s">
        <v>10</v>
      </c>
      <c r="G960" s="60" t="s">
        <v>11</v>
      </c>
      <c r="H960" s="29"/>
    </row>
    <row r="961" spans="1:8" ht="16.5" x14ac:dyDescent="0.3">
      <c r="A961" s="61" t="str">
        <f>[1]recursos!B157</f>
        <v>TUBO CODUIT D 1" TRAMO DE 3M</v>
      </c>
      <c r="B961" s="62"/>
      <c r="C961" s="63"/>
      <c r="D961" s="64" t="s">
        <v>55</v>
      </c>
      <c r="E961" s="65">
        <f>[1]recursos!E157</f>
        <v>17415.8</v>
      </c>
      <c r="F961" s="80">
        <v>0.33333333333333331</v>
      </c>
      <c r="G961" s="67">
        <f t="shared" ref="G961:G966" si="1">E961*F961</f>
        <v>5805.2666666666664</v>
      </c>
      <c r="H961" s="37"/>
    </row>
    <row r="962" spans="1:8" ht="16.5" x14ac:dyDescent="0.3">
      <c r="A962" s="61" t="str">
        <f>[1]recursos!B158</f>
        <v>CABLE #6</v>
      </c>
      <c r="B962" s="62"/>
      <c r="C962" s="63"/>
      <c r="D962" s="64" t="s">
        <v>55</v>
      </c>
      <c r="E962" s="65">
        <f>[1]recursos!E158</f>
        <v>13015</v>
      </c>
      <c r="F962" s="80">
        <v>3</v>
      </c>
      <c r="G962" s="67">
        <f t="shared" si="1"/>
        <v>39045</v>
      </c>
      <c r="H962" s="37"/>
    </row>
    <row r="963" spans="1:8" ht="16.5" x14ac:dyDescent="0.3">
      <c r="A963" s="61" t="str">
        <f>[1]recursos!B159</f>
        <v>CABLE #8</v>
      </c>
      <c r="B963" s="62"/>
      <c r="C963" s="63"/>
      <c r="D963" s="64" t="s">
        <v>55</v>
      </c>
      <c r="E963" s="65">
        <f>[1]recursos!E159</f>
        <v>6267.5</v>
      </c>
      <c r="F963" s="80">
        <v>1</v>
      </c>
      <c r="G963" s="67">
        <f t="shared" si="1"/>
        <v>6267.5</v>
      </c>
      <c r="H963" s="37"/>
    </row>
    <row r="964" spans="1:8" ht="16.5" x14ac:dyDescent="0.3">
      <c r="A964" s="61" t="str">
        <f>[1]recursos!B162</f>
        <v>CURVAS PVC 1"</v>
      </c>
      <c r="B964" s="62"/>
      <c r="C964" s="63"/>
      <c r="D964" s="64" t="s">
        <v>18</v>
      </c>
      <c r="E964" s="65">
        <f>[1]recursos!E162</f>
        <v>7420</v>
      </c>
      <c r="F964" s="80">
        <v>1</v>
      </c>
      <c r="G964" s="67">
        <f t="shared" si="1"/>
        <v>7420</v>
      </c>
      <c r="H964" s="37"/>
    </row>
    <row r="965" spans="1:8" ht="16.5" x14ac:dyDescent="0.3">
      <c r="A965" s="61" t="str">
        <f>[1]recursos!B156</f>
        <v>DISCO DE CORTE</v>
      </c>
      <c r="B965" s="62"/>
      <c r="C965" s="63"/>
      <c r="D965" s="69" t="s">
        <v>18</v>
      </c>
      <c r="E965" s="65">
        <f>[1]recursos!E156</f>
        <v>35266.25</v>
      </c>
      <c r="F965" s="80">
        <v>0.1</v>
      </c>
      <c r="G965" s="67">
        <f t="shared" si="1"/>
        <v>3526.625</v>
      </c>
      <c r="H965" s="37"/>
    </row>
    <row r="966" spans="1:8" ht="16.5" x14ac:dyDescent="0.3">
      <c r="A966" s="275" t="s">
        <v>77</v>
      </c>
      <c r="B966" s="62"/>
      <c r="C966" s="63"/>
      <c r="D966" s="69" t="s">
        <v>33</v>
      </c>
      <c r="E966" s="70">
        <f>'[1]APUS BASICOS'!H309</f>
        <v>615506</v>
      </c>
      <c r="F966" s="145">
        <v>4.7242540228089377E-3</v>
      </c>
      <c r="G966" s="67">
        <f t="shared" si="1"/>
        <v>2907.8066965630378</v>
      </c>
      <c r="H966" s="37"/>
    </row>
    <row r="967" spans="1:8" ht="16.5" x14ac:dyDescent="0.3">
      <c r="A967" s="61" t="s">
        <v>20</v>
      </c>
      <c r="B967" s="62"/>
      <c r="C967" s="63"/>
      <c r="D967" s="42"/>
      <c r="E967" s="42"/>
      <c r="F967" s="47">
        <v>0.05</v>
      </c>
      <c r="G967" s="75">
        <f>SUM(G961:G966)*F967</f>
        <v>3248.609918161485</v>
      </c>
      <c r="H967" s="37"/>
    </row>
    <row r="968" spans="1:8" ht="17.25" thickBot="1" x14ac:dyDescent="0.35">
      <c r="A968" s="76"/>
      <c r="B968" s="77"/>
      <c r="C968" s="78"/>
      <c r="D968" s="51"/>
      <c r="E968" s="51"/>
      <c r="F968" s="52"/>
      <c r="G968" s="79"/>
      <c r="H968" s="54"/>
    </row>
    <row r="969" spans="1:8" ht="17.25" thickBot="1" x14ac:dyDescent="0.35">
      <c r="A969" s="12"/>
      <c r="B969" s="12"/>
      <c r="C969" s="12"/>
      <c r="D969" s="12"/>
      <c r="E969" s="12"/>
      <c r="F969" s="12"/>
      <c r="G969" s="55" t="s">
        <v>15</v>
      </c>
      <c r="H969" s="56">
        <f>SUM(G961:G968)</f>
        <v>68220.80828139119</v>
      </c>
    </row>
    <row r="970" spans="1:8" ht="17.25" thickBot="1" x14ac:dyDescent="0.35">
      <c r="A970" s="14" t="s">
        <v>21</v>
      </c>
      <c r="B970" s="14"/>
      <c r="C970" s="12"/>
      <c r="D970" s="12"/>
      <c r="E970" s="12"/>
      <c r="F970" s="12"/>
      <c r="G970" s="12"/>
      <c r="H970" s="13"/>
    </row>
    <row r="971" spans="1:8" ht="16.5" x14ac:dyDescent="0.3">
      <c r="A971" s="23" t="s">
        <v>22</v>
      </c>
      <c r="B971" s="25"/>
      <c r="C971" s="26" t="s">
        <v>23</v>
      </c>
      <c r="D971" s="26" t="s">
        <v>24</v>
      </c>
      <c r="E971" s="26" t="s">
        <v>25</v>
      </c>
      <c r="F971" s="26" t="s">
        <v>26</v>
      </c>
      <c r="G971" s="28" t="s">
        <v>11</v>
      </c>
      <c r="H971" s="29"/>
    </row>
    <row r="972" spans="1:8" ht="16.5" x14ac:dyDescent="0.3">
      <c r="A972" s="61"/>
      <c r="B972" s="63"/>
      <c r="C972" s="132"/>
      <c r="D972" s="133"/>
      <c r="E972" s="133"/>
      <c r="F972" s="134"/>
      <c r="G972" s="135"/>
      <c r="H972" s="37"/>
    </row>
    <row r="973" spans="1:8" ht="16.5" x14ac:dyDescent="0.3">
      <c r="A973" s="61"/>
      <c r="B973" s="63"/>
      <c r="C973" s="80"/>
      <c r="D973" s="81"/>
      <c r="E973" s="81"/>
      <c r="F973" s="82"/>
      <c r="G973" s="65"/>
      <c r="H973" s="37"/>
    </row>
    <row r="974" spans="1:8" ht="16.5" x14ac:dyDescent="0.3">
      <c r="A974" s="61"/>
      <c r="B974" s="63"/>
      <c r="C974" s="80"/>
      <c r="D974" s="81"/>
      <c r="E974" s="81"/>
      <c r="F974" s="80"/>
      <c r="G974" s="41"/>
      <c r="H974" s="37"/>
    </row>
    <row r="975" spans="1:8" ht="16.5" x14ac:dyDescent="0.3">
      <c r="A975" s="61"/>
      <c r="B975" s="63"/>
      <c r="C975" s="83"/>
      <c r="D975" s="64"/>
      <c r="E975" s="84"/>
      <c r="F975" s="41"/>
      <c r="G975" s="41"/>
      <c r="H975" s="37"/>
    </row>
    <row r="976" spans="1:8" ht="17.25" thickBot="1" x14ac:dyDescent="0.35">
      <c r="A976" s="48"/>
      <c r="B976" s="50"/>
      <c r="C976" s="50"/>
      <c r="D976" s="50"/>
      <c r="E976" s="50"/>
      <c r="F976" s="50"/>
      <c r="G976" s="85"/>
      <c r="H976" s="37"/>
    </row>
    <row r="977" spans="1:8" ht="17.25" thickBot="1" x14ac:dyDescent="0.35">
      <c r="A977" s="12"/>
      <c r="B977" s="12"/>
      <c r="C977" s="12"/>
      <c r="D977" s="12"/>
      <c r="E977" s="12"/>
      <c r="F977" s="12"/>
      <c r="G977" s="55" t="s">
        <v>15</v>
      </c>
      <c r="H977" s="56">
        <f>SUM(G972:G976)</f>
        <v>0</v>
      </c>
    </row>
    <row r="978" spans="1:8" ht="17.25" thickBot="1" x14ac:dyDescent="0.35">
      <c r="A978" s="14" t="s">
        <v>27</v>
      </c>
      <c r="B978" s="14"/>
      <c r="C978" s="12"/>
      <c r="D978" s="12"/>
      <c r="E978" s="12"/>
      <c r="F978" s="12"/>
      <c r="G978" s="12"/>
      <c r="H978" s="13"/>
    </row>
    <row r="979" spans="1:8" ht="16.5" x14ac:dyDescent="0.3">
      <c r="A979" s="86" t="s">
        <v>28</v>
      </c>
      <c r="B979" s="26"/>
      <c r="C979" s="26" t="s">
        <v>53</v>
      </c>
      <c r="D979" s="26" t="s">
        <v>30</v>
      </c>
      <c r="E979" s="27" t="s">
        <v>39</v>
      </c>
      <c r="F979" s="87" t="s">
        <v>37</v>
      </c>
      <c r="G979" s="60" t="s">
        <v>11</v>
      </c>
      <c r="H979" s="29"/>
    </row>
    <row r="980" spans="1:8" ht="16.5" x14ac:dyDescent="0.3">
      <c r="A980" s="61" t="str">
        <f>'[1]MANO DE OBRA'!C30</f>
        <v>CUADRILLA ELECTRICA 2X1</v>
      </c>
      <c r="B980" s="63"/>
      <c r="C980" s="105">
        <f>'[1]MANO DE OBRA'!I30</f>
        <v>246740</v>
      </c>
      <c r="D980" s="89">
        <v>0.89</v>
      </c>
      <c r="E980" s="65">
        <f>(100%+D980)*C980</f>
        <v>466338.60000000003</v>
      </c>
      <c r="F980" s="80">
        <v>25</v>
      </c>
      <c r="G980" s="36">
        <f>E980/F980</f>
        <v>18653.544000000002</v>
      </c>
      <c r="H980" s="37"/>
    </row>
    <row r="981" spans="1:8" ht="16.5" x14ac:dyDescent="0.3">
      <c r="A981" s="61"/>
      <c r="B981" s="63"/>
      <c r="C981" s="105"/>
      <c r="D981" s="89"/>
      <c r="E981" s="65"/>
      <c r="F981" s="80"/>
      <c r="G981" s="36"/>
      <c r="H981" s="37"/>
    </row>
    <row r="982" spans="1:8" ht="16.5" x14ac:dyDescent="0.3">
      <c r="A982" s="61"/>
      <c r="B982" s="63"/>
      <c r="C982" s="114"/>
      <c r="D982" s="64"/>
      <c r="E982" s="114"/>
      <c r="F982" s="41"/>
      <c r="G982" s="75"/>
      <c r="H982" s="37"/>
    </row>
    <row r="983" spans="1:8" ht="16.5" x14ac:dyDescent="0.3">
      <c r="A983" s="61"/>
      <c r="B983" s="63"/>
      <c r="C983" s="114"/>
      <c r="D983" s="64"/>
      <c r="E983" s="114"/>
      <c r="F983" s="41"/>
      <c r="G983" s="75"/>
      <c r="H983" s="37"/>
    </row>
    <row r="984" spans="1:8" ht="17.25" thickBot="1" x14ac:dyDescent="0.35">
      <c r="A984" s="76"/>
      <c r="B984" s="78"/>
      <c r="C984" s="78"/>
      <c r="D984" s="78"/>
      <c r="E984" s="78"/>
      <c r="F984" s="78"/>
      <c r="G984" s="77"/>
      <c r="H984" s="54"/>
    </row>
    <row r="985" spans="1:8" ht="17.25" thickBot="1" x14ac:dyDescent="0.35">
      <c r="A985" s="12"/>
      <c r="B985" s="12"/>
      <c r="C985" s="12"/>
      <c r="D985" s="12"/>
      <c r="E985" s="12"/>
      <c r="F985" s="12"/>
      <c r="G985" s="55" t="s">
        <v>15</v>
      </c>
      <c r="H985" s="56">
        <f>SUM(G980:G984)</f>
        <v>18653.544000000002</v>
      </c>
    </row>
    <row r="986" spans="1:8" ht="17.25" thickBot="1" x14ac:dyDescent="0.35">
      <c r="A986" s="12"/>
      <c r="B986" s="12"/>
      <c r="C986" s="12"/>
      <c r="D986" s="12"/>
      <c r="E986" s="12"/>
      <c r="F986" s="12"/>
      <c r="G986" s="91"/>
      <c r="H986" s="13"/>
    </row>
    <row r="987" spans="1:8" ht="17.25" thickBot="1" x14ac:dyDescent="0.35">
      <c r="A987" s="12"/>
      <c r="B987" s="12"/>
      <c r="C987" s="12"/>
      <c r="D987" s="12"/>
      <c r="E987" s="92" t="s">
        <v>31</v>
      </c>
      <c r="F987" s="93"/>
      <c r="G987" s="93"/>
      <c r="H987" s="170">
        <f>ROUND((H958+H969+H977+H985),0)</f>
        <v>86874</v>
      </c>
    </row>
    <row r="988" spans="1:8" ht="16.5" x14ac:dyDescent="0.3">
      <c r="A988" s="12"/>
      <c r="B988" s="12"/>
      <c r="C988" s="12"/>
      <c r="D988" s="12"/>
      <c r="E988" s="92"/>
      <c r="F988" s="93"/>
      <c r="G988" s="93"/>
      <c r="H988" s="95"/>
    </row>
    <row r="992" spans="1:8" ht="15" thickBot="1" x14ac:dyDescent="0.25"/>
    <row r="993" spans="1:8" x14ac:dyDescent="0.2">
      <c r="A993" s="5" t="s">
        <v>1</v>
      </c>
      <c r="B993" s="6"/>
      <c r="C993" s="6"/>
      <c r="D993" s="6"/>
      <c r="E993" s="6"/>
      <c r="F993" s="6"/>
      <c r="G993" s="6"/>
      <c r="H993" s="7"/>
    </row>
    <row r="994" spans="1:8" ht="15" thickBot="1" x14ac:dyDescent="0.25">
      <c r="A994" s="8"/>
      <c r="B994" s="9"/>
      <c r="C994" s="9"/>
      <c r="D994" s="9"/>
      <c r="E994" s="9"/>
      <c r="F994" s="9"/>
      <c r="G994" s="9"/>
      <c r="H994" s="10"/>
    </row>
    <row r="995" spans="1:8" ht="16.5" x14ac:dyDescent="0.3">
      <c r="A995" s="15"/>
      <c r="B995" s="12"/>
      <c r="C995" s="12"/>
      <c r="D995" s="12"/>
      <c r="E995" s="92"/>
      <c r="F995" s="93"/>
      <c r="G995" s="93"/>
      <c r="H995" s="95"/>
    </row>
    <row r="996" spans="1:8" ht="16.5" x14ac:dyDescent="0.3">
      <c r="A996" s="11"/>
      <c r="B996" s="14"/>
      <c r="C996" s="12"/>
      <c r="D996" s="15"/>
      <c r="E996" s="14"/>
      <c r="F996" s="15"/>
      <c r="G996" s="14"/>
      <c r="H996" s="13"/>
    </row>
    <row r="997" spans="1:8" ht="15.75" x14ac:dyDescent="0.2">
      <c r="A997" s="16" t="s">
        <v>2</v>
      </c>
      <c r="B997" s="107" t="str">
        <f>'[1]PRESUPUESTO OFICIAL (Entidad)'!G138</f>
        <v>construccion caja de inspección 1.0m*1,0m*0,6m</v>
      </c>
      <c r="C997" s="107"/>
      <c r="D997" s="107"/>
      <c r="E997" s="107"/>
      <c r="F997" s="107"/>
      <c r="G997" s="19" t="s">
        <v>3</v>
      </c>
      <c r="H997" s="20" t="s">
        <v>237</v>
      </c>
    </row>
    <row r="998" spans="1:8" ht="16.5" x14ac:dyDescent="0.3">
      <c r="A998" s="11"/>
      <c r="B998" s="107"/>
      <c r="C998" s="107"/>
      <c r="D998" s="107"/>
      <c r="E998" s="107"/>
      <c r="F998" s="107"/>
      <c r="G998" s="19" t="s">
        <v>4</v>
      </c>
      <c r="H998" s="20" t="s">
        <v>18</v>
      </c>
    </row>
    <row r="999" spans="1:8" ht="16.5" x14ac:dyDescent="0.3">
      <c r="A999" s="11"/>
      <c r="B999" s="120"/>
      <c r="C999" s="120"/>
      <c r="D999" s="120"/>
      <c r="E999" s="120"/>
      <c r="F999" s="120"/>
      <c r="G999" s="14"/>
      <c r="H999" s="22"/>
    </row>
    <row r="1000" spans="1:8" ht="16.5" x14ac:dyDescent="0.3">
      <c r="A1000" s="14"/>
      <c r="B1000" s="14"/>
      <c r="C1000" s="12"/>
      <c r="D1000" s="14"/>
      <c r="E1000" s="14"/>
      <c r="F1000" s="14"/>
      <c r="G1000" s="14"/>
      <c r="H1000" s="13"/>
    </row>
    <row r="1001" spans="1:8" ht="17.25" thickBot="1" x14ac:dyDescent="0.35">
      <c r="A1001" s="14" t="s">
        <v>6</v>
      </c>
      <c r="B1001" s="14"/>
      <c r="C1001" s="12"/>
      <c r="D1001" s="12"/>
      <c r="E1001" s="12"/>
      <c r="F1001" s="12"/>
      <c r="G1001" s="12"/>
      <c r="H1001" s="13"/>
    </row>
    <row r="1002" spans="1:8" ht="16.5" x14ac:dyDescent="0.3">
      <c r="A1002" s="23" t="s">
        <v>7</v>
      </c>
      <c r="B1002" s="24"/>
      <c r="C1002" s="25"/>
      <c r="D1002" s="26" t="s">
        <v>36</v>
      </c>
      <c r="E1002" s="27" t="s">
        <v>9</v>
      </c>
      <c r="F1002" s="26" t="s">
        <v>37</v>
      </c>
      <c r="G1002" s="28" t="s">
        <v>11</v>
      </c>
      <c r="H1002" s="29"/>
    </row>
    <row r="1003" spans="1:8" ht="16.5" x14ac:dyDescent="0.3">
      <c r="A1003" s="30" t="s">
        <v>70</v>
      </c>
      <c r="B1003" s="31"/>
      <c r="C1003" s="32"/>
      <c r="D1003" s="69" t="s">
        <v>71</v>
      </c>
      <c r="E1003" s="69">
        <v>10000</v>
      </c>
      <c r="F1003" s="80">
        <v>0.5</v>
      </c>
      <c r="G1003" s="156">
        <f>+E1003*F1003</f>
        <v>5000</v>
      </c>
      <c r="H1003" s="37"/>
    </row>
    <row r="1004" spans="1:8" ht="16.5" x14ac:dyDescent="0.3">
      <c r="A1004" s="38" t="str">
        <f>[1]recursos!B20</f>
        <v>VIBRADOR (GAS/ELEC)</v>
      </c>
      <c r="B1004" s="39"/>
      <c r="C1004" s="40"/>
      <c r="D1004" s="69" t="s">
        <v>41</v>
      </c>
      <c r="E1004" s="80">
        <f>+[1]recursos!$E$20</f>
        <v>88953</v>
      </c>
      <c r="F1004" s="80">
        <v>3.333362766652341E-2</v>
      </c>
      <c r="G1004" s="156">
        <f>+E1004*F1004</f>
        <v>2965.126181820257</v>
      </c>
      <c r="H1004" s="37"/>
    </row>
    <row r="1005" spans="1:8" ht="16.5" x14ac:dyDescent="0.3">
      <c r="A1005" s="38"/>
      <c r="B1005" s="39"/>
      <c r="C1005" s="40"/>
      <c r="D1005" s="69"/>
      <c r="E1005" s="80"/>
      <c r="F1005" s="80"/>
      <c r="G1005" s="156"/>
      <c r="H1005" s="37"/>
    </row>
    <row r="1006" spans="1:8" ht="16.5" x14ac:dyDescent="0.3">
      <c r="A1006" s="38"/>
      <c r="B1006" s="39"/>
      <c r="C1006" s="40"/>
      <c r="D1006" s="69"/>
      <c r="E1006" s="80"/>
      <c r="F1006" s="80"/>
      <c r="G1006" s="156"/>
      <c r="H1006" s="37"/>
    </row>
    <row r="1007" spans="1:8" ht="16.5" x14ac:dyDescent="0.3">
      <c r="A1007" s="38"/>
      <c r="B1007" s="39"/>
      <c r="C1007" s="40"/>
      <c r="D1007" s="69"/>
      <c r="E1007" s="34"/>
      <c r="F1007" s="41"/>
      <c r="G1007" s="36"/>
      <c r="H1007" s="37"/>
    </row>
    <row r="1008" spans="1:8" ht="16.5" x14ac:dyDescent="0.3">
      <c r="A1008" s="44" t="s">
        <v>14</v>
      </c>
      <c r="B1008" s="45"/>
      <c r="C1008" s="46"/>
      <c r="D1008" s="42"/>
      <c r="E1008" s="42"/>
      <c r="F1008" s="47">
        <v>0.1</v>
      </c>
      <c r="G1008" s="43">
        <f>F1008*H1035</f>
        <v>42088.891406250012</v>
      </c>
      <c r="H1008" s="37"/>
    </row>
    <row r="1009" spans="1:8" ht="17.25" thickBot="1" x14ac:dyDescent="0.35">
      <c r="A1009" s="48"/>
      <c r="B1009" s="49"/>
      <c r="C1009" s="50"/>
      <c r="D1009" s="51"/>
      <c r="E1009" s="51"/>
      <c r="F1009" s="52"/>
      <c r="G1009" s="53"/>
      <c r="H1009" s="54"/>
    </row>
    <row r="1010" spans="1:8" ht="17.25" thickBot="1" x14ac:dyDescent="0.35">
      <c r="A1010" s="12"/>
      <c r="B1010" s="12"/>
      <c r="C1010" s="12"/>
      <c r="D1010" s="12"/>
      <c r="E1010" s="12"/>
      <c r="F1010" s="12"/>
      <c r="G1010" s="55" t="s">
        <v>15</v>
      </c>
      <c r="H1010" s="56">
        <f>SUM(G1003:G1009)</f>
        <v>50054.017588070266</v>
      </c>
    </row>
    <row r="1011" spans="1:8" ht="17.25" thickBot="1" x14ac:dyDescent="0.35">
      <c r="A1011" s="14" t="s">
        <v>16</v>
      </c>
      <c r="B1011" s="14"/>
      <c r="C1011" s="12"/>
      <c r="D1011" s="12"/>
      <c r="E1011" s="12"/>
      <c r="F1011" s="12"/>
      <c r="G1011" s="12"/>
      <c r="H1011" s="13"/>
    </row>
    <row r="1012" spans="1:8" ht="16.5" x14ac:dyDescent="0.3">
      <c r="A1012" s="57" t="s">
        <v>7</v>
      </c>
      <c r="B1012" s="58"/>
      <c r="C1012" s="26"/>
      <c r="D1012" s="26" t="s">
        <v>8</v>
      </c>
      <c r="E1012" s="26" t="s">
        <v>17</v>
      </c>
      <c r="F1012" s="26" t="s">
        <v>10</v>
      </c>
      <c r="G1012" s="60" t="s">
        <v>11</v>
      </c>
      <c r="H1012" s="29"/>
    </row>
    <row r="1013" spans="1:8" ht="16.5" x14ac:dyDescent="0.3">
      <c r="A1013" s="61" t="str">
        <f>+'[1]APUS BASICOS'!$B$9</f>
        <v>CONCRETO 3000 PSI</v>
      </c>
      <c r="B1013" s="62"/>
      <c r="C1013" s="63"/>
      <c r="D1013" s="64" t="s">
        <v>33</v>
      </c>
      <c r="E1013" s="65">
        <f>+'[1]APUS BASICOS'!$H$47</f>
        <v>653660</v>
      </c>
      <c r="F1013" s="65">
        <v>0.36</v>
      </c>
      <c r="G1013" s="67">
        <f>E1013*F1013</f>
        <v>235317.6</v>
      </c>
      <c r="H1013" s="37"/>
    </row>
    <row r="1014" spans="1:8" ht="16.5" x14ac:dyDescent="0.3">
      <c r="A1014" s="61" t="s">
        <v>72</v>
      </c>
      <c r="B1014" s="62"/>
      <c r="C1014" s="63"/>
      <c r="D1014" s="64" t="s">
        <v>18</v>
      </c>
      <c r="E1014" s="65">
        <f>+[1]recursos!$E$54</f>
        <v>949</v>
      </c>
      <c r="F1014" s="65">
        <v>220</v>
      </c>
      <c r="G1014" s="67">
        <f>E1014*F1014</f>
        <v>208780</v>
      </c>
      <c r="H1014" s="37"/>
    </row>
    <row r="1015" spans="1:8" ht="16.5" x14ac:dyDescent="0.3">
      <c r="A1015" s="61" t="str">
        <f>+'[1]APUS BASICOS'!$B$321</f>
        <v>MORTERO 1:4 IMPERMEABILIZADO</v>
      </c>
      <c r="B1015" s="62"/>
      <c r="C1015" s="63"/>
      <c r="D1015" s="64" t="s">
        <v>33</v>
      </c>
      <c r="E1015" s="65">
        <f>+'[1]APUS BASICOS'!$H$366</f>
        <v>613980</v>
      </c>
      <c r="F1015" s="65">
        <v>0.3</v>
      </c>
      <c r="G1015" s="67">
        <f>E1015*F1015</f>
        <v>184194</v>
      </c>
      <c r="H1015" s="37"/>
    </row>
    <row r="1016" spans="1:8" ht="16.5" x14ac:dyDescent="0.3">
      <c r="A1016" s="61" t="s">
        <v>73</v>
      </c>
      <c r="B1016" s="62"/>
      <c r="C1016" s="63"/>
      <c r="D1016" s="64" t="s">
        <v>66</v>
      </c>
      <c r="E1016" s="65">
        <f>+'[1]APUS BASICOS'!$H$415</f>
        <v>10819</v>
      </c>
      <c r="F1016" s="65">
        <v>16</v>
      </c>
      <c r="G1016" s="67">
        <f>E1016*F1016</f>
        <v>173104</v>
      </c>
      <c r="H1016" s="37"/>
    </row>
    <row r="1017" spans="1:8" ht="16.5" x14ac:dyDescent="0.3">
      <c r="A1017" s="61"/>
      <c r="B1017" s="62"/>
      <c r="C1017" s="63"/>
      <c r="D1017" s="71"/>
      <c r="E1017" s="72"/>
      <c r="F1017" s="116"/>
      <c r="G1017" s="74"/>
      <c r="H1017" s="37"/>
    </row>
    <row r="1018" spans="1:8" ht="16.5" x14ac:dyDescent="0.3">
      <c r="A1018" s="61" t="s">
        <v>20</v>
      </c>
      <c r="B1018" s="62"/>
      <c r="C1018" s="63"/>
      <c r="D1018" s="42"/>
      <c r="E1018" s="42"/>
      <c r="F1018" s="47">
        <v>0.05</v>
      </c>
      <c r="G1018" s="75">
        <f>SUM(G1013:G1017)*F1018</f>
        <v>40069.78</v>
      </c>
      <c r="H1018" s="37"/>
    </row>
    <row r="1019" spans="1:8" ht="17.25" thickBot="1" x14ac:dyDescent="0.35">
      <c r="A1019" s="76"/>
      <c r="B1019" s="77"/>
      <c r="C1019" s="78"/>
      <c r="D1019" s="51"/>
      <c r="E1019" s="51"/>
      <c r="F1019" s="52"/>
      <c r="G1019" s="79"/>
      <c r="H1019" s="54"/>
    </row>
    <row r="1020" spans="1:8" ht="17.25" thickBot="1" x14ac:dyDescent="0.35">
      <c r="A1020" s="12"/>
      <c r="B1020" s="12"/>
      <c r="C1020" s="12"/>
      <c r="D1020" s="12"/>
      <c r="E1020" s="12"/>
      <c r="F1020" s="12"/>
      <c r="G1020" s="55" t="s">
        <v>15</v>
      </c>
      <c r="H1020" s="56">
        <f>SUM(G1013:G1019)</f>
        <v>841465.38</v>
      </c>
    </row>
    <row r="1021" spans="1:8" ht="17.25" thickBot="1" x14ac:dyDescent="0.35">
      <c r="A1021" s="14" t="s">
        <v>21</v>
      </c>
      <c r="B1021" s="14"/>
      <c r="C1021" s="12"/>
      <c r="D1021" s="12"/>
      <c r="E1021" s="12"/>
      <c r="F1021" s="12"/>
      <c r="G1021" s="12"/>
      <c r="H1021" s="13"/>
    </row>
    <row r="1022" spans="1:8" ht="16.5" x14ac:dyDescent="0.3">
      <c r="A1022" s="23" t="s">
        <v>22</v>
      </c>
      <c r="B1022" s="25"/>
      <c r="C1022" s="26" t="s">
        <v>23</v>
      </c>
      <c r="D1022" s="26" t="s">
        <v>24</v>
      </c>
      <c r="E1022" s="26" t="s">
        <v>25</v>
      </c>
      <c r="F1022" s="26" t="s">
        <v>26</v>
      </c>
      <c r="G1022" s="28" t="s">
        <v>11</v>
      </c>
      <c r="H1022" s="29"/>
    </row>
    <row r="1023" spans="1:8" ht="16.5" x14ac:dyDescent="0.3">
      <c r="A1023" s="157" t="str">
        <f>+A1014</f>
        <v>LADRILLO ROSADO 6*10*20</v>
      </c>
      <c r="B1023" s="158"/>
      <c r="C1023" s="132">
        <f>(2.5*F1014)/1000</f>
        <v>0.55000000000000004</v>
      </c>
      <c r="D1023" s="133">
        <v>18.899999999999999</v>
      </c>
      <c r="E1023" s="133">
        <v>8</v>
      </c>
      <c r="F1023" s="134">
        <v>1900</v>
      </c>
      <c r="G1023" s="135">
        <f>E1023*F1023</f>
        <v>15200</v>
      </c>
      <c r="H1023" s="37"/>
    </row>
    <row r="1024" spans="1:8" ht="16.5" x14ac:dyDescent="0.3">
      <c r="A1024" s="61"/>
      <c r="B1024" s="63"/>
      <c r="C1024" s="145"/>
      <c r="D1024" s="81"/>
      <c r="E1024" s="35"/>
      <c r="F1024" s="82" t="s">
        <v>74</v>
      </c>
      <c r="G1024" s="65"/>
      <c r="H1024" s="37"/>
    </row>
    <row r="1025" spans="1:8" ht="16.5" x14ac:dyDescent="0.3">
      <c r="A1025" s="61"/>
      <c r="B1025" s="63"/>
      <c r="C1025" s="145"/>
      <c r="D1025" s="64"/>
      <c r="E1025" s="84"/>
      <c r="F1025" s="41"/>
      <c r="G1025" s="146"/>
      <c r="H1025" s="37"/>
    </row>
    <row r="1026" spans="1:8" ht="17.25" thickBot="1" x14ac:dyDescent="0.35">
      <c r="A1026" s="48"/>
      <c r="B1026" s="50"/>
      <c r="C1026" s="50"/>
      <c r="D1026" s="50"/>
      <c r="E1026" s="50"/>
      <c r="F1026" s="50"/>
      <c r="G1026" s="85"/>
      <c r="H1026" s="37"/>
    </row>
    <row r="1027" spans="1:8" ht="17.25" thickBot="1" x14ac:dyDescent="0.35">
      <c r="A1027" s="12"/>
      <c r="B1027" s="12"/>
      <c r="C1027" s="12"/>
      <c r="D1027" s="12"/>
      <c r="E1027" s="12"/>
      <c r="F1027" s="12"/>
      <c r="G1027" s="55" t="s">
        <v>15</v>
      </c>
      <c r="H1027" s="56">
        <f>SUM(G1023:G1026)</f>
        <v>15200</v>
      </c>
    </row>
    <row r="1028" spans="1:8" ht="17.25" thickBot="1" x14ac:dyDescent="0.35">
      <c r="A1028" s="14" t="s">
        <v>27</v>
      </c>
      <c r="B1028" s="14"/>
      <c r="C1028" s="12"/>
      <c r="D1028" s="12"/>
      <c r="E1028" s="12"/>
      <c r="F1028" s="12"/>
      <c r="G1028" s="12"/>
      <c r="H1028" s="13"/>
    </row>
    <row r="1029" spans="1:8" ht="16.5" x14ac:dyDescent="0.3">
      <c r="A1029" s="86" t="s">
        <v>28</v>
      </c>
      <c r="B1029" s="26"/>
      <c r="C1029" s="26" t="s">
        <v>75</v>
      </c>
      <c r="D1029" s="26" t="s">
        <v>30</v>
      </c>
      <c r="E1029" s="27" t="s">
        <v>39</v>
      </c>
      <c r="F1029" s="87" t="s">
        <v>10</v>
      </c>
      <c r="G1029" s="60" t="s">
        <v>11</v>
      </c>
      <c r="H1029" s="29"/>
    </row>
    <row r="1030" spans="1:8" ht="16.5" x14ac:dyDescent="0.3">
      <c r="A1030" s="61" t="str">
        <f>'[1]MANO DE OBRA'!C17</f>
        <v>CUADRILLA DE CONSTRUCCIÓN 1X1</v>
      </c>
      <c r="B1030" s="63"/>
      <c r="C1030" s="105">
        <f>'[1]MANO DE OBRA'!I17/8</f>
        <v>14828.125</v>
      </c>
      <c r="D1030" s="89">
        <v>0.89229999999999998</v>
      </c>
      <c r="E1030" s="65">
        <f>(100%+D1030)*C1030</f>
        <v>28059.260937500003</v>
      </c>
      <c r="F1030" s="80">
        <v>15</v>
      </c>
      <c r="G1030" s="36">
        <f>E1030*F1030</f>
        <v>420888.91406250006</v>
      </c>
      <c r="H1030" s="37"/>
    </row>
    <row r="1031" spans="1:8" ht="16.5" x14ac:dyDescent="0.3">
      <c r="A1031" s="61"/>
      <c r="B1031" s="63"/>
      <c r="C1031" s="105"/>
      <c r="D1031" s="89"/>
      <c r="E1031" s="65"/>
      <c r="F1031" s="41"/>
      <c r="G1031" s="36"/>
      <c r="H1031" s="37"/>
    </row>
    <row r="1032" spans="1:8" ht="16.5" x14ac:dyDescent="0.3">
      <c r="A1032" s="61"/>
      <c r="B1032" s="63"/>
      <c r="C1032" s="114"/>
      <c r="D1032" s="64"/>
      <c r="E1032" s="114"/>
      <c r="F1032" s="41"/>
      <c r="G1032" s="75"/>
      <c r="H1032" s="37"/>
    </row>
    <row r="1033" spans="1:8" ht="16.5" x14ac:dyDescent="0.3">
      <c r="A1033" s="61"/>
      <c r="B1033" s="63"/>
      <c r="C1033" s="114"/>
      <c r="D1033" s="64"/>
      <c r="E1033" s="114"/>
      <c r="F1033" s="41"/>
      <c r="G1033" s="75"/>
      <c r="H1033" s="37"/>
    </row>
    <row r="1034" spans="1:8" ht="17.25" thickBot="1" x14ac:dyDescent="0.35">
      <c r="A1034" s="76"/>
      <c r="B1034" s="78"/>
      <c r="C1034" s="78"/>
      <c r="D1034" s="78"/>
      <c r="E1034" s="78"/>
      <c r="F1034" s="78"/>
      <c r="G1034" s="77"/>
      <c r="H1034" s="54"/>
    </row>
    <row r="1035" spans="1:8" ht="17.25" thickBot="1" x14ac:dyDescent="0.35">
      <c r="A1035" s="12"/>
      <c r="B1035" s="12"/>
      <c r="C1035" s="12"/>
      <c r="D1035" s="12"/>
      <c r="E1035" s="12"/>
      <c r="F1035" s="12"/>
      <c r="G1035" s="55" t="s">
        <v>15</v>
      </c>
      <c r="H1035" s="56">
        <f>SUM(G1030:G1034)</f>
        <v>420888.91406250006</v>
      </c>
    </row>
    <row r="1036" spans="1:8" ht="17.25" thickBot="1" x14ac:dyDescent="0.35">
      <c r="A1036" s="12"/>
      <c r="B1036" s="12"/>
      <c r="C1036" s="12"/>
      <c r="D1036" s="12"/>
      <c r="E1036" s="12"/>
      <c r="F1036" s="12"/>
      <c r="G1036" s="91"/>
      <c r="H1036" s="13"/>
    </row>
    <row r="1037" spans="1:8" ht="17.25" thickBot="1" x14ac:dyDescent="0.35">
      <c r="A1037" s="12"/>
      <c r="B1037" s="12"/>
      <c r="C1037" s="12"/>
      <c r="D1037" s="12"/>
      <c r="E1037" s="55" t="s">
        <v>31</v>
      </c>
      <c r="F1037" s="91"/>
      <c r="G1037" s="91"/>
      <c r="H1037" s="106">
        <f>ROUND((H1010+H1020+H1027+H1035),0)</f>
        <v>1327608</v>
      </c>
    </row>
    <row r="1042" spans="1:8" ht="15" thickBot="1" x14ac:dyDescent="0.25"/>
    <row r="1043" spans="1:8" x14ac:dyDescent="0.2">
      <c r="A1043" s="5" t="s">
        <v>1</v>
      </c>
      <c r="B1043" s="6"/>
      <c r="C1043" s="6"/>
      <c r="D1043" s="6"/>
      <c r="E1043" s="6"/>
      <c r="F1043" s="6"/>
      <c r="G1043" s="6"/>
      <c r="H1043" s="7"/>
    </row>
    <row r="1044" spans="1:8" ht="15" thickBot="1" x14ac:dyDescent="0.25">
      <c r="A1044" s="8"/>
      <c r="B1044" s="9"/>
      <c r="C1044" s="9"/>
      <c r="D1044" s="9"/>
      <c r="E1044" s="9"/>
      <c r="F1044" s="9"/>
      <c r="G1044" s="9"/>
      <c r="H1044" s="10"/>
    </row>
    <row r="1045" spans="1:8" ht="16.5" x14ac:dyDescent="0.3">
      <c r="A1045" s="15"/>
      <c r="B1045" s="12"/>
      <c r="C1045" s="12"/>
      <c r="D1045" s="12"/>
      <c r="E1045" s="92"/>
      <c r="F1045" s="93"/>
      <c r="G1045" s="93"/>
      <c r="H1045" s="95"/>
    </row>
    <row r="1046" spans="1:8" ht="16.5" x14ac:dyDescent="0.3">
      <c r="A1046" s="11"/>
      <c r="B1046" s="14"/>
      <c r="C1046" s="12"/>
      <c r="D1046" s="15"/>
      <c r="E1046" s="14"/>
      <c r="F1046" s="15"/>
      <c r="G1046" s="14"/>
      <c r="H1046" s="13"/>
    </row>
    <row r="1047" spans="1:8" ht="15.75" x14ac:dyDescent="0.2">
      <c r="A1047" s="16" t="s">
        <v>2</v>
      </c>
      <c r="B1047" s="107" t="str">
        <f>'[1]PRESUPUESTO OFICIAL (Entidad)'!G139</f>
        <v>Puntos electricos (incluye acometida)</v>
      </c>
      <c r="C1047" s="107"/>
      <c r="D1047" s="107"/>
      <c r="E1047" s="107"/>
      <c r="F1047" s="107"/>
      <c r="G1047" s="19" t="s">
        <v>3</v>
      </c>
      <c r="H1047" s="20">
        <v>9.23</v>
      </c>
    </row>
    <row r="1048" spans="1:8" ht="16.5" x14ac:dyDescent="0.3">
      <c r="A1048" s="11"/>
      <c r="B1048" s="107"/>
      <c r="C1048" s="107"/>
      <c r="D1048" s="107"/>
      <c r="E1048" s="107"/>
      <c r="F1048" s="107"/>
      <c r="G1048" s="19" t="s">
        <v>4</v>
      </c>
      <c r="H1048" s="20" t="s">
        <v>18</v>
      </c>
    </row>
    <row r="1049" spans="1:8" ht="16.5" x14ac:dyDescent="0.3">
      <c r="A1049" s="11"/>
      <c r="B1049" s="120"/>
      <c r="C1049" s="120"/>
      <c r="D1049" s="120"/>
      <c r="E1049" s="120"/>
      <c r="F1049" s="120"/>
      <c r="G1049" s="14"/>
      <c r="H1049" s="22"/>
    </row>
    <row r="1050" spans="1:8" ht="16.5" x14ac:dyDescent="0.3">
      <c r="A1050" s="14"/>
      <c r="B1050" s="14"/>
      <c r="C1050" s="12"/>
      <c r="D1050" s="14"/>
      <c r="E1050" s="14"/>
      <c r="F1050" s="14"/>
      <c r="G1050" s="14"/>
      <c r="H1050" s="13"/>
    </row>
    <row r="1051" spans="1:8" ht="17.25" thickBot="1" x14ac:dyDescent="0.35">
      <c r="A1051" s="14" t="s">
        <v>6</v>
      </c>
      <c r="B1051" s="14"/>
      <c r="C1051" s="12"/>
      <c r="D1051" s="12"/>
      <c r="E1051" s="12"/>
      <c r="F1051" s="12"/>
      <c r="G1051" s="12"/>
      <c r="H1051" s="13"/>
    </row>
    <row r="1052" spans="1:8" ht="16.5" x14ac:dyDescent="0.3">
      <c r="A1052" s="23" t="s">
        <v>7</v>
      </c>
      <c r="B1052" s="24"/>
      <c r="C1052" s="25"/>
      <c r="D1052" s="26" t="s">
        <v>36</v>
      </c>
      <c r="E1052" s="27" t="s">
        <v>9</v>
      </c>
      <c r="F1052" s="26" t="s">
        <v>37</v>
      </c>
      <c r="G1052" s="28" t="s">
        <v>11</v>
      </c>
      <c r="H1052" s="29"/>
    </row>
    <row r="1053" spans="1:8" ht="16.5" x14ac:dyDescent="0.3">
      <c r="A1053" s="30"/>
      <c r="B1053" s="31"/>
      <c r="C1053" s="32"/>
      <c r="D1053" s="69"/>
      <c r="E1053" s="69"/>
      <c r="F1053" s="80"/>
      <c r="G1053" s="156"/>
      <c r="H1053" s="37"/>
    </row>
    <row r="1054" spans="1:8" ht="16.5" x14ac:dyDescent="0.3">
      <c r="A1054" s="38"/>
      <c r="B1054" s="39"/>
      <c r="C1054" s="40"/>
      <c r="D1054" s="69"/>
      <c r="E1054" s="80"/>
      <c r="F1054" s="80"/>
      <c r="G1054" s="156"/>
      <c r="H1054" s="37"/>
    </row>
    <row r="1055" spans="1:8" ht="16.5" x14ac:dyDescent="0.3">
      <c r="A1055" s="38"/>
      <c r="B1055" s="39"/>
      <c r="C1055" s="40"/>
      <c r="D1055" s="69"/>
      <c r="E1055" s="80"/>
      <c r="F1055" s="80"/>
      <c r="G1055" s="156"/>
      <c r="H1055" s="37"/>
    </row>
    <row r="1056" spans="1:8" ht="16.5" x14ac:dyDescent="0.3">
      <c r="A1056" s="38"/>
      <c r="B1056" s="39"/>
      <c r="C1056" s="40"/>
      <c r="D1056" s="69"/>
      <c r="E1056" s="80"/>
      <c r="F1056" s="80"/>
      <c r="G1056" s="156"/>
      <c r="H1056" s="37"/>
    </row>
    <row r="1057" spans="1:8" ht="16.5" x14ac:dyDescent="0.3">
      <c r="A1057" s="38"/>
      <c r="B1057" s="39"/>
      <c r="C1057" s="40"/>
      <c r="D1057" s="69"/>
      <c r="E1057" s="34"/>
      <c r="F1057" s="41"/>
      <c r="G1057" s="36"/>
      <c r="H1057" s="37"/>
    </row>
    <row r="1058" spans="1:8" ht="16.5" x14ac:dyDescent="0.3">
      <c r="A1058" s="44" t="s">
        <v>14</v>
      </c>
      <c r="B1058" s="45"/>
      <c r="C1058" s="46"/>
      <c r="D1058" s="42"/>
      <c r="E1058" s="42"/>
      <c r="F1058" s="47">
        <v>0.05</v>
      </c>
      <c r="G1058" s="43">
        <f>F1058*H1085</f>
        <v>7174.4400000000014</v>
      </c>
      <c r="H1058" s="37"/>
    </row>
    <row r="1059" spans="1:8" ht="17.25" thickBot="1" x14ac:dyDescent="0.35">
      <c r="A1059" s="48"/>
      <c r="B1059" s="49"/>
      <c r="C1059" s="50"/>
      <c r="D1059" s="51"/>
      <c r="E1059" s="51"/>
      <c r="F1059" s="52"/>
      <c r="G1059" s="53"/>
      <c r="H1059" s="54"/>
    </row>
    <row r="1060" spans="1:8" ht="17.25" thickBot="1" x14ac:dyDescent="0.35">
      <c r="A1060" s="12"/>
      <c r="B1060" s="12"/>
      <c r="C1060" s="12"/>
      <c r="D1060" s="12"/>
      <c r="E1060" s="12"/>
      <c r="F1060" s="12"/>
      <c r="G1060" s="55" t="s">
        <v>15</v>
      </c>
      <c r="H1060" s="56">
        <f>SUM(G1053:G1059)</f>
        <v>7174.4400000000014</v>
      </c>
    </row>
    <row r="1061" spans="1:8" ht="17.25" thickBot="1" x14ac:dyDescent="0.35">
      <c r="A1061" s="14" t="s">
        <v>16</v>
      </c>
      <c r="B1061" s="14"/>
      <c r="C1061" s="12"/>
      <c r="D1061" s="12"/>
      <c r="E1061" s="12"/>
      <c r="F1061" s="12"/>
      <c r="G1061" s="12"/>
      <c r="H1061" s="13"/>
    </row>
    <row r="1062" spans="1:8" ht="16.5" x14ac:dyDescent="0.3">
      <c r="A1062" s="57" t="s">
        <v>7</v>
      </c>
      <c r="B1062" s="58"/>
      <c r="C1062" s="59"/>
      <c r="D1062" s="26" t="s">
        <v>8</v>
      </c>
      <c r="E1062" s="26" t="s">
        <v>17</v>
      </c>
      <c r="F1062" s="26" t="s">
        <v>10</v>
      </c>
      <c r="G1062" s="60" t="s">
        <v>11</v>
      </c>
      <c r="H1062" s="29"/>
    </row>
    <row r="1063" spans="1:8" ht="16.5" x14ac:dyDescent="0.3">
      <c r="A1063" s="61" t="str">
        <f>[1]recursos!B157</f>
        <v>TUBO CODUIT D 1" TRAMO DE 3M</v>
      </c>
      <c r="B1063" s="62"/>
      <c r="C1063" s="63"/>
      <c r="D1063" s="64" t="s">
        <v>55</v>
      </c>
      <c r="E1063" s="65">
        <f>[1]recursos!E157/3</f>
        <v>5805.2666666666664</v>
      </c>
      <c r="F1063" s="80">
        <v>0.33333333333333331</v>
      </c>
      <c r="G1063" s="67">
        <f>E1063*F1063</f>
        <v>1935.0888888888887</v>
      </c>
      <c r="H1063" s="37"/>
    </row>
    <row r="1064" spans="1:8" ht="16.5" x14ac:dyDescent="0.3">
      <c r="A1064" s="61" t="str">
        <f>[1]recursos!B154</f>
        <v>CABLE #12</v>
      </c>
      <c r="B1064" s="62"/>
      <c r="C1064" s="63"/>
      <c r="D1064" s="64" t="s">
        <v>55</v>
      </c>
      <c r="E1064" s="65">
        <f>[1]recursos!E154</f>
        <v>2933.87</v>
      </c>
      <c r="F1064" s="80">
        <v>12</v>
      </c>
      <c r="G1064" s="67">
        <f>E1064*F1064</f>
        <v>35206.44</v>
      </c>
      <c r="H1064" s="37"/>
    </row>
    <row r="1065" spans="1:8" ht="16.5" x14ac:dyDescent="0.3">
      <c r="A1065" s="61" t="str">
        <f>[1]recursos!B155</f>
        <v>CURVAS</v>
      </c>
      <c r="B1065" s="62"/>
      <c r="C1065" s="63"/>
      <c r="D1065" s="64" t="s">
        <v>55</v>
      </c>
      <c r="E1065" s="65">
        <f>[1]recursos!E155</f>
        <v>1239.05</v>
      </c>
      <c r="F1065" s="80">
        <v>1</v>
      </c>
      <c r="G1065" s="67">
        <f>E1065*F1065</f>
        <v>1239.05</v>
      </c>
      <c r="H1065" s="37"/>
    </row>
    <row r="1066" spans="1:8" ht="16.5" x14ac:dyDescent="0.3">
      <c r="A1066" s="61" t="str">
        <f>[1]recursos!B156</f>
        <v>DISCO DE CORTE</v>
      </c>
      <c r="B1066" s="62"/>
      <c r="C1066" s="63"/>
      <c r="D1066" s="64" t="s">
        <v>18</v>
      </c>
      <c r="E1066" s="65">
        <f>[1]recursos!E156</f>
        <v>35266.25</v>
      </c>
      <c r="F1066" s="80">
        <v>0.1</v>
      </c>
      <c r="G1066" s="67">
        <f>E1066*F1066</f>
        <v>3526.625</v>
      </c>
      <c r="H1066" s="37"/>
    </row>
    <row r="1067" spans="1:8" ht="16.5" x14ac:dyDescent="0.3">
      <c r="A1067" s="275" t="s">
        <v>77</v>
      </c>
      <c r="B1067" s="62"/>
      <c r="C1067" s="63"/>
      <c r="D1067" s="69" t="s">
        <v>33</v>
      </c>
      <c r="E1067" s="70">
        <f>'[1]APUS BASICOS'!H309</f>
        <v>615506</v>
      </c>
      <c r="F1067" s="145">
        <v>4.7242540228089377E-3</v>
      </c>
      <c r="G1067" s="67">
        <f>E1067*F1067</f>
        <v>2907.8066965630378</v>
      </c>
      <c r="H1067" s="37"/>
    </row>
    <row r="1068" spans="1:8" ht="16.5" x14ac:dyDescent="0.3">
      <c r="A1068" s="61" t="s">
        <v>20</v>
      </c>
      <c r="B1068" s="62"/>
      <c r="C1068" s="63"/>
      <c r="D1068" s="42"/>
      <c r="E1068" s="42"/>
      <c r="F1068" s="47">
        <v>0.05</v>
      </c>
      <c r="G1068" s="75">
        <f>SUM(G1063:G1067)*F1068</f>
        <v>2240.7505292725964</v>
      </c>
      <c r="H1068" s="37"/>
    </row>
    <row r="1069" spans="1:8" ht="17.25" thickBot="1" x14ac:dyDescent="0.35">
      <c r="A1069" s="76"/>
      <c r="B1069" s="77"/>
      <c r="C1069" s="78"/>
      <c r="D1069" s="51"/>
      <c r="E1069" s="51"/>
      <c r="F1069" s="52"/>
      <c r="G1069" s="79"/>
      <c r="H1069" s="54"/>
    </row>
    <row r="1070" spans="1:8" ht="17.25" thickBot="1" x14ac:dyDescent="0.35">
      <c r="A1070" s="12"/>
      <c r="B1070" s="12"/>
      <c r="C1070" s="12"/>
      <c r="D1070" s="12"/>
      <c r="E1070" s="12"/>
      <c r="F1070" s="12"/>
      <c r="G1070" s="55" t="s">
        <v>15</v>
      </c>
      <c r="H1070" s="56">
        <f>SUM(G1063:G1069)</f>
        <v>47055.761114724526</v>
      </c>
    </row>
    <row r="1071" spans="1:8" ht="17.25" thickBot="1" x14ac:dyDescent="0.35">
      <c r="A1071" s="14" t="s">
        <v>21</v>
      </c>
      <c r="B1071" s="14"/>
      <c r="C1071" s="12"/>
      <c r="D1071" s="12"/>
      <c r="E1071" s="12"/>
      <c r="F1071" s="12"/>
      <c r="G1071" s="12"/>
      <c r="H1071" s="13"/>
    </row>
    <row r="1072" spans="1:8" ht="16.5" x14ac:dyDescent="0.3">
      <c r="A1072" s="23" t="s">
        <v>22</v>
      </c>
      <c r="B1072" s="25"/>
      <c r="C1072" s="26" t="s">
        <v>23</v>
      </c>
      <c r="D1072" s="26" t="s">
        <v>24</v>
      </c>
      <c r="E1072" s="26" t="s">
        <v>25</v>
      </c>
      <c r="F1072" s="26" t="s">
        <v>26</v>
      </c>
      <c r="G1072" s="28" t="s">
        <v>11</v>
      </c>
      <c r="H1072" s="29"/>
    </row>
    <row r="1073" spans="1:8" ht="16.5" x14ac:dyDescent="0.3">
      <c r="A1073" s="61"/>
      <c r="B1073" s="63"/>
      <c r="C1073" s="145"/>
      <c r="D1073" s="81"/>
      <c r="E1073" s="81"/>
      <c r="F1073" s="82"/>
      <c r="G1073" s="65"/>
      <c r="H1073" s="37"/>
    </row>
    <row r="1074" spans="1:8" ht="16.5" x14ac:dyDescent="0.3">
      <c r="A1074" s="61"/>
      <c r="B1074" s="63"/>
      <c r="C1074" s="80"/>
      <c r="D1074" s="81"/>
      <c r="E1074" s="81"/>
      <c r="F1074" s="117"/>
      <c r="G1074" s="41"/>
      <c r="H1074" s="37"/>
    </row>
    <row r="1075" spans="1:8" ht="16.5" x14ac:dyDescent="0.3">
      <c r="A1075" s="61"/>
      <c r="B1075" s="63"/>
      <c r="C1075" s="80"/>
      <c r="D1075" s="81"/>
      <c r="E1075" s="81"/>
      <c r="F1075" s="80"/>
      <c r="G1075" s="41"/>
      <c r="H1075" s="37"/>
    </row>
    <row r="1076" spans="1:8" ht="16.5" x14ac:dyDescent="0.3">
      <c r="A1076" s="61"/>
      <c r="B1076" s="63"/>
      <c r="C1076" s="83"/>
      <c r="D1076" s="64"/>
      <c r="E1076" s="84"/>
      <c r="F1076" s="41"/>
      <c r="G1076" s="41"/>
      <c r="H1076" s="37"/>
    </row>
    <row r="1077" spans="1:8" ht="17.25" thickBot="1" x14ac:dyDescent="0.35">
      <c r="A1077" s="48"/>
      <c r="B1077" s="50"/>
      <c r="C1077" s="50"/>
      <c r="D1077" s="50"/>
      <c r="E1077" s="50"/>
      <c r="F1077" s="50"/>
      <c r="G1077" s="85"/>
      <c r="H1077" s="37"/>
    </row>
    <row r="1078" spans="1:8" ht="17.25" thickBot="1" x14ac:dyDescent="0.35">
      <c r="A1078" s="12"/>
      <c r="B1078" s="12"/>
      <c r="C1078" s="12"/>
      <c r="D1078" s="12"/>
      <c r="E1078" s="12"/>
      <c r="F1078" s="12"/>
      <c r="G1078" s="55" t="s">
        <v>15</v>
      </c>
      <c r="H1078" s="56">
        <f>SUM(G1073:G1077)</f>
        <v>0</v>
      </c>
    </row>
    <row r="1079" spans="1:8" ht="17.25" thickBot="1" x14ac:dyDescent="0.35">
      <c r="A1079" s="14" t="s">
        <v>27</v>
      </c>
      <c r="B1079" s="14"/>
      <c r="C1079" s="12"/>
      <c r="D1079" s="12"/>
      <c r="E1079" s="12"/>
      <c r="F1079" s="12"/>
      <c r="G1079" s="12"/>
      <c r="H1079" s="13"/>
    </row>
    <row r="1080" spans="1:8" ht="16.5" x14ac:dyDescent="0.3">
      <c r="A1080" s="86" t="s">
        <v>28</v>
      </c>
      <c r="B1080" s="26"/>
      <c r="C1080" s="26" t="s">
        <v>53</v>
      </c>
      <c r="D1080" s="26" t="s">
        <v>30</v>
      </c>
      <c r="E1080" s="27" t="s">
        <v>39</v>
      </c>
      <c r="F1080" s="87" t="s">
        <v>37</v>
      </c>
      <c r="G1080" s="60" t="s">
        <v>11</v>
      </c>
      <c r="H1080" s="29"/>
    </row>
    <row r="1081" spans="1:8" ht="16.5" x14ac:dyDescent="0.3">
      <c r="A1081" s="61" t="str">
        <f>'[1]MANO DE OBRA'!C27</f>
        <v>CUADRILLA DE ESPECIALIDAD 1X1</v>
      </c>
      <c r="B1081" s="63"/>
      <c r="C1081" s="105">
        <f>'[1]MANO DE OBRA'!I27</f>
        <v>151840</v>
      </c>
      <c r="D1081" s="89">
        <v>0.89</v>
      </c>
      <c r="E1081" s="65">
        <f>(100%+D1081)*C1081</f>
        <v>286977.60000000003</v>
      </c>
      <c r="F1081" s="80">
        <v>2</v>
      </c>
      <c r="G1081" s="36">
        <f>E1081/F1081</f>
        <v>143488.80000000002</v>
      </c>
      <c r="H1081" s="37"/>
    </row>
    <row r="1082" spans="1:8" ht="16.5" x14ac:dyDescent="0.3">
      <c r="A1082" s="61"/>
      <c r="B1082" s="63"/>
      <c r="C1082" s="105"/>
      <c r="D1082" s="89"/>
      <c r="E1082" s="65"/>
      <c r="F1082" s="41"/>
      <c r="G1082" s="36"/>
      <c r="H1082" s="37"/>
    </row>
    <row r="1083" spans="1:8" ht="16.5" x14ac:dyDescent="0.3">
      <c r="A1083" s="61"/>
      <c r="B1083" s="63"/>
      <c r="C1083" s="114"/>
      <c r="D1083" s="64"/>
      <c r="E1083" s="114"/>
      <c r="F1083" s="41"/>
      <c r="G1083" s="75"/>
      <c r="H1083" s="37"/>
    </row>
    <row r="1084" spans="1:8" ht="17.25" thickBot="1" x14ac:dyDescent="0.35">
      <c r="A1084" s="76"/>
      <c r="B1084" s="78"/>
      <c r="C1084" s="78"/>
      <c r="D1084" s="78"/>
      <c r="E1084" s="78"/>
      <c r="F1084" s="78"/>
      <c r="G1084" s="77"/>
      <c r="H1084" s="54"/>
    </row>
    <row r="1085" spans="1:8" ht="17.25" thickBot="1" x14ac:dyDescent="0.35">
      <c r="A1085" s="12"/>
      <c r="B1085" s="12"/>
      <c r="C1085" s="12"/>
      <c r="D1085" s="12"/>
      <c r="E1085" s="12"/>
      <c r="F1085" s="12"/>
      <c r="G1085" s="55" t="s">
        <v>15</v>
      </c>
      <c r="H1085" s="56">
        <f>SUM(G1081:G1084)</f>
        <v>143488.80000000002</v>
      </c>
    </row>
    <row r="1086" spans="1:8" ht="17.25" thickBot="1" x14ac:dyDescent="0.35">
      <c r="A1086" s="12"/>
      <c r="B1086" s="12"/>
      <c r="C1086" s="12"/>
      <c r="D1086" s="12"/>
      <c r="E1086" s="12"/>
      <c r="F1086" s="12"/>
      <c r="G1086" s="91"/>
      <c r="H1086" s="13"/>
    </row>
    <row r="1087" spans="1:8" ht="17.25" thickBot="1" x14ac:dyDescent="0.35">
      <c r="A1087" s="12"/>
      <c r="B1087" s="12"/>
      <c r="C1087" s="12"/>
      <c r="D1087" s="12"/>
      <c r="E1087" s="92" t="s">
        <v>31</v>
      </c>
      <c r="F1087" s="93"/>
      <c r="G1087" s="93"/>
      <c r="H1087" s="159">
        <f>ROUND((H1060+H1070+H1078+H1085),0)</f>
        <v>197719</v>
      </c>
    </row>
    <row r="1091" spans="1:8" ht="15" thickBot="1" x14ac:dyDescent="0.25"/>
    <row r="1092" spans="1:8" ht="15" customHeight="1" x14ac:dyDescent="0.2">
      <c r="A1092" s="5" t="s">
        <v>1</v>
      </c>
      <c r="B1092" s="6"/>
      <c r="C1092" s="6"/>
      <c r="D1092" s="6"/>
      <c r="E1092" s="6"/>
      <c r="F1092" s="6"/>
      <c r="G1092" s="6"/>
      <c r="H1092" s="7"/>
    </row>
    <row r="1093" spans="1:8" ht="15" thickBot="1" x14ac:dyDescent="0.25">
      <c r="A1093" s="8"/>
      <c r="B1093" s="9"/>
      <c r="C1093" s="9"/>
      <c r="D1093" s="9"/>
      <c r="E1093" s="9"/>
      <c r="F1093" s="9"/>
      <c r="G1093" s="9"/>
      <c r="H1093" s="10"/>
    </row>
    <row r="1094" spans="1:8" ht="16.5" x14ac:dyDescent="0.3">
      <c r="A1094" s="11"/>
      <c r="B1094" s="12"/>
      <c r="C1094" s="12"/>
      <c r="D1094" s="12"/>
      <c r="E1094" s="12"/>
      <c r="F1094" s="12"/>
      <c r="G1094" s="12"/>
      <c r="H1094" s="13"/>
    </row>
    <row r="1095" spans="1:8" ht="15.75" customHeight="1" x14ac:dyDescent="0.3">
      <c r="A1095" s="11"/>
      <c r="B1095" s="14"/>
      <c r="C1095" s="12"/>
      <c r="D1095" s="15"/>
      <c r="E1095" s="14"/>
      <c r="F1095" s="15"/>
      <c r="G1095" s="14"/>
      <c r="H1095" s="13"/>
    </row>
    <row r="1096" spans="1:8" ht="16.5" customHeight="1" x14ac:dyDescent="0.2">
      <c r="A1096" s="16" t="s">
        <v>43</v>
      </c>
      <c r="B1096" s="107" t="str">
        <f>'[1]PRESUPUESTO OFICIAL (Entidad)'!G140</f>
        <v>suministro e instalacion puertas metalicas</v>
      </c>
      <c r="C1096" s="107"/>
      <c r="D1096" s="107"/>
      <c r="E1096" s="107"/>
      <c r="F1096" s="107"/>
      <c r="G1096" s="99" t="s">
        <v>3</v>
      </c>
      <c r="H1096" s="20" t="s">
        <v>238</v>
      </c>
    </row>
    <row r="1097" spans="1:8" ht="16.5" customHeight="1" x14ac:dyDescent="0.3">
      <c r="A1097" s="11"/>
      <c r="B1097" s="107"/>
      <c r="C1097" s="107"/>
      <c r="D1097" s="107"/>
      <c r="E1097" s="107"/>
      <c r="F1097" s="107"/>
      <c r="G1097" s="99" t="s">
        <v>4</v>
      </c>
      <c r="H1097" s="20" t="s">
        <v>18</v>
      </c>
    </row>
    <row r="1098" spans="1:8" ht="16.5" x14ac:dyDescent="0.3">
      <c r="A1098" s="11"/>
      <c r="B1098" s="112"/>
      <c r="C1098" s="112"/>
      <c r="D1098" s="112"/>
      <c r="E1098" s="112"/>
      <c r="F1098" s="112"/>
      <c r="G1098" s="14"/>
      <c r="H1098" s="22"/>
    </row>
    <row r="1099" spans="1:8" ht="16.5" x14ac:dyDescent="0.3">
      <c r="A1099" s="11"/>
      <c r="B1099" s="112"/>
      <c r="C1099" s="112"/>
      <c r="D1099" s="112"/>
      <c r="E1099" s="112"/>
      <c r="F1099" s="112"/>
      <c r="G1099" s="14"/>
      <c r="H1099" s="22"/>
    </row>
    <row r="1100" spans="1:8" ht="16.5" x14ac:dyDescent="0.3">
      <c r="A1100" s="14"/>
      <c r="B1100" s="14"/>
      <c r="C1100" s="12"/>
      <c r="D1100" s="14"/>
      <c r="E1100" s="14"/>
      <c r="F1100" s="14"/>
      <c r="G1100" s="14"/>
      <c r="H1100" s="13"/>
    </row>
    <row r="1101" spans="1:8" ht="17.25" thickBot="1" x14ac:dyDescent="0.35">
      <c r="A1101" s="14" t="s">
        <v>6</v>
      </c>
      <c r="B1101" s="14"/>
      <c r="C1101" s="12"/>
      <c r="D1101" s="12"/>
      <c r="E1101" s="12"/>
      <c r="F1101" s="12"/>
      <c r="G1101" s="12"/>
      <c r="H1101" s="13"/>
    </row>
    <row r="1102" spans="1:8" ht="16.5" x14ac:dyDescent="0.3">
      <c r="A1102" s="23" t="s">
        <v>7</v>
      </c>
      <c r="B1102" s="24"/>
      <c r="C1102" s="25"/>
      <c r="D1102" s="26" t="s">
        <v>36</v>
      </c>
      <c r="E1102" s="27" t="s">
        <v>44</v>
      </c>
      <c r="F1102" s="26" t="s">
        <v>37</v>
      </c>
      <c r="G1102" s="28" t="s">
        <v>11</v>
      </c>
      <c r="H1102" s="29"/>
    </row>
    <row r="1103" spans="1:8" ht="16.5" x14ac:dyDescent="0.3">
      <c r="A1103" s="30"/>
      <c r="B1103" s="31"/>
      <c r="C1103" s="32"/>
      <c r="D1103" s="33"/>
      <c r="E1103" s="34"/>
      <c r="F1103" s="80"/>
      <c r="G1103" s="36"/>
      <c r="H1103" s="37"/>
    </row>
    <row r="1104" spans="1:8" ht="16.5" x14ac:dyDescent="0.3">
      <c r="A1104" s="38"/>
      <c r="B1104" s="39"/>
      <c r="C1104" s="40"/>
      <c r="D1104" s="33"/>
      <c r="E1104" s="34"/>
      <c r="F1104" s="41"/>
      <c r="G1104" s="36"/>
      <c r="H1104" s="37"/>
    </row>
    <row r="1105" spans="1:8" ht="16.5" x14ac:dyDescent="0.3">
      <c r="A1105" s="113"/>
      <c r="B1105" s="39"/>
      <c r="C1105" s="40"/>
      <c r="D1105" s="42"/>
      <c r="E1105" s="42"/>
      <c r="F1105" s="41"/>
      <c r="G1105" s="43"/>
      <c r="H1105" s="37"/>
    </row>
    <row r="1106" spans="1:8" ht="16.5" x14ac:dyDescent="0.3">
      <c r="A1106" s="113"/>
      <c r="B1106" s="39"/>
      <c r="C1106" s="40"/>
      <c r="D1106" s="42"/>
      <c r="E1106" s="42"/>
      <c r="F1106" s="41"/>
      <c r="G1106" s="43"/>
      <c r="H1106" s="37"/>
    </row>
    <row r="1107" spans="1:8" ht="16.5" x14ac:dyDescent="0.3">
      <c r="A1107" s="113"/>
      <c r="B1107" s="39"/>
      <c r="C1107" s="40"/>
      <c r="D1107" s="42"/>
      <c r="E1107" s="42"/>
      <c r="F1107" s="41"/>
      <c r="G1107" s="43"/>
      <c r="H1107" s="37"/>
    </row>
    <row r="1108" spans="1:8" ht="16.5" x14ac:dyDescent="0.3">
      <c r="A1108" s="44" t="s">
        <v>14</v>
      </c>
      <c r="B1108" s="45"/>
      <c r="C1108" s="46"/>
      <c r="D1108" s="42"/>
      <c r="E1108" s="42"/>
      <c r="F1108" s="47">
        <v>0.1</v>
      </c>
      <c r="G1108" s="43"/>
      <c r="H1108" s="37"/>
    </row>
    <row r="1109" spans="1:8" ht="17.25" thickBot="1" x14ac:dyDescent="0.35">
      <c r="A1109" s="48"/>
      <c r="B1109" s="49"/>
      <c r="C1109" s="50"/>
      <c r="D1109" s="51"/>
      <c r="E1109" s="51"/>
      <c r="F1109" s="52"/>
      <c r="G1109" s="53"/>
      <c r="H1109" s="54"/>
    </row>
    <row r="1110" spans="1:8" ht="17.25" thickBot="1" x14ac:dyDescent="0.35">
      <c r="A1110" s="12"/>
      <c r="B1110" s="12"/>
      <c r="C1110" s="12"/>
      <c r="D1110" s="12"/>
      <c r="E1110" s="12"/>
      <c r="F1110" s="12"/>
      <c r="G1110" s="55" t="s">
        <v>15</v>
      </c>
      <c r="H1110" s="56">
        <f>SUM(G1103:G1109)</f>
        <v>0</v>
      </c>
    </row>
    <row r="1111" spans="1:8" ht="17.25" thickBot="1" x14ac:dyDescent="0.35">
      <c r="A1111" s="14" t="s">
        <v>16</v>
      </c>
      <c r="B1111" s="14"/>
      <c r="C1111" s="12"/>
      <c r="D1111" s="12"/>
      <c r="E1111" s="12"/>
      <c r="F1111" s="12"/>
      <c r="G1111" s="12"/>
      <c r="H1111" s="13"/>
    </row>
    <row r="1112" spans="1:8" ht="16.5" x14ac:dyDescent="0.3">
      <c r="A1112" s="57" t="s">
        <v>7</v>
      </c>
      <c r="B1112" s="58"/>
      <c r="C1112" s="59"/>
      <c r="D1112" s="26" t="s">
        <v>8</v>
      </c>
      <c r="E1112" s="26" t="s">
        <v>17</v>
      </c>
      <c r="F1112" s="26" t="s">
        <v>10</v>
      </c>
      <c r="G1112" s="60" t="s">
        <v>11</v>
      </c>
      <c r="H1112" s="29"/>
    </row>
    <row r="1113" spans="1:8" ht="16.5" x14ac:dyDescent="0.3">
      <c r="A1113" s="286" t="str">
        <f>[1]recursos!B168</f>
        <v>PUERTAS Y PORTONES METALICAS</v>
      </c>
      <c r="B1113" s="62"/>
      <c r="C1113" s="63"/>
      <c r="D1113" s="64" t="s">
        <v>5</v>
      </c>
      <c r="E1113" s="65">
        <f>[1]recursos!E168</f>
        <v>175000</v>
      </c>
      <c r="F1113" s="80">
        <v>1</v>
      </c>
      <c r="G1113" s="67">
        <f>E1113*F1113</f>
        <v>175000</v>
      </c>
      <c r="H1113" s="37"/>
    </row>
    <row r="1114" spans="1:8" ht="16.5" x14ac:dyDescent="0.3">
      <c r="A1114" s="61"/>
      <c r="B1114" s="62"/>
      <c r="C1114" s="63"/>
      <c r="D1114" s="42"/>
      <c r="E1114" s="115"/>
      <c r="F1114" s="115"/>
      <c r="G1114" s="75"/>
      <c r="H1114" s="37"/>
    </row>
    <row r="1115" spans="1:8" ht="16.5" x14ac:dyDescent="0.3">
      <c r="A1115" s="61"/>
      <c r="B1115" s="62"/>
      <c r="C1115" s="63"/>
      <c r="D1115" s="71"/>
      <c r="E1115" s="72"/>
      <c r="F1115" s="116"/>
      <c r="G1115" s="74"/>
      <c r="H1115" s="37"/>
    </row>
    <row r="1116" spans="1:8" ht="16.5" x14ac:dyDescent="0.3">
      <c r="A1116" s="61"/>
      <c r="B1116" s="62"/>
      <c r="C1116" s="63"/>
      <c r="D1116" s="71"/>
      <c r="E1116" s="72"/>
      <c r="F1116" s="116"/>
      <c r="G1116" s="74"/>
      <c r="H1116" s="37"/>
    </row>
    <row r="1117" spans="1:8" ht="16.5" x14ac:dyDescent="0.3">
      <c r="A1117" s="61" t="s">
        <v>20</v>
      </c>
      <c r="B1117" s="62"/>
      <c r="C1117" s="63"/>
      <c r="D1117" s="42"/>
      <c r="E1117" s="42"/>
      <c r="F1117" s="47">
        <v>0.05</v>
      </c>
      <c r="G1117" s="75"/>
      <c r="H1117" s="37"/>
    </row>
    <row r="1118" spans="1:8" ht="17.25" thickBot="1" x14ac:dyDescent="0.35">
      <c r="A1118" s="76"/>
      <c r="B1118" s="77"/>
      <c r="C1118" s="78"/>
      <c r="D1118" s="51"/>
      <c r="E1118" s="51"/>
      <c r="F1118" s="52"/>
      <c r="G1118" s="79"/>
      <c r="H1118" s="54"/>
    </row>
    <row r="1119" spans="1:8" ht="17.25" thickBot="1" x14ac:dyDescent="0.35">
      <c r="A1119" s="12"/>
      <c r="B1119" s="12"/>
      <c r="C1119" s="12"/>
      <c r="D1119" s="12"/>
      <c r="E1119" s="12"/>
      <c r="F1119" s="12"/>
      <c r="G1119" s="55" t="s">
        <v>15</v>
      </c>
      <c r="H1119" s="56">
        <f>SUM(G1113:G1118)</f>
        <v>175000</v>
      </c>
    </row>
    <row r="1120" spans="1:8" ht="17.25" thickBot="1" x14ac:dyDescent="0.35">
      <c r="A1120" s="14" t="s">
        <v>21</v>
      </c>
      <c r="B1120" s="14"/>
      <c r="C1120" s="12"/>
      <c r="D1120" s="12"/>
      <c r="E1120" s="12"/>
      <c r="F1120" s="12"/>
      <c r="G1120" s="12"/>
      <c r="H1120" s="13"/>
    </row>
    <row r="1121" spans="1:8" ht="16.5" x14ac:dyDescent="0.3">
      <c r="A1121" s="23" t="s">
        <v>22</v>
      </c>
      <c r="B1121" s="25"/>
      <c r="C1121" s="26" t="s">
        <v>33</v>
      </c>
      <c r="D1121" s="26" t="s">
        <v>24</v>
      </c>
      <c r="E1121" s="26" t="s">
        <v>25</v>
      </c>
      <c r="F1121" s="26" t="s">
        <v>26</v>
      </c>
      <c r="G1121" s="28" t="s">
        <v>11</v>
      </c>
      <c r="H1121" s="29"/>
    </row>
    <row r="1122" spans="1:8" ht="16.5" x14ac:dyDescent="0.3">
      <c r="A1122" s="61"/>
      <c r="B1122" s="63"/>
      <c r="C1122" s="80"/>
      <c r="D1122" s="125"/>
      <c r="E1122" s="81"/>
      <c r="F1122" s="82"/>
      <c r="G1122" s="65"/>
      <c r="H1122" s="37"/>
    </row>
    <row r="1123" spans="1:8" ht="16.5" x14ac:dyDescent="0.3">
      <c r="A1123" s="61"/>
      <c r="B1123" s="63"/>
      <c r="C1123" s="80"/>
      <c r="D1123" s="81"/>
      <c r="E1123" s="81"/>
      <c r="F1123" s="117"/>
      <c r="G1123" s="41"/>
      <c r="H1123" s="37"/>
    </row>
    <row r="1124" spans="1:8" ht="16.5" x14ac:dyDescent="0.3">
      <c r="A1124" s="61"/>
      <c r="B1124" s="63"/>
      <c r="C1124" s="80"/>
      <c r="D1124" s="81"/>
      <c r="E1124" s="81"/>
      <c r="F1124" s="80"/>
      <c r="G1124" s="41"/>
      <c r="H1124" s="37"/>
    </row>
    <row r="1125" spans="1:8" ht="16.5" x14ac:dyDescent="0.3">
      <c r="A1125" s="61"/>
      <c r="B1125" s="63"/>
      <c r="C1125" s="83"/>
      <c r="D1125" s="64"/>
      <c r="E1125" s="84"/>
      <c r="F1125" s="41"/>
      <c r="G1125" s="41"/>
      <c r="H1125" s="37"/>
    </row>
    <row r="1126" spans="1:8" ht="17.25" thickBot="1" x14ac:dyDescent="0.35">
      <c r="A1126" s="48"/>
      <c r="B1126" s="50"/>
      <c r="C1126" s="50"/>
      <c r="D1126" s="50"/>
      <c r="E1126" s="50"/>
      <c r="F1126" s="50"/>
      <c r="G1126" s="85"/>
      <c r="H1126" s="37"/>
    </row>
    <row r="1127" spans="1:8" ht="17.25" thickBot="1" x14ac:dyDescent="0.35">
      <c r="A1127" s="12"/>
      <c r="B1127" s="12"/>
      <c r="C1127" s="12"/>
      <c r="D1127" s="12"/>
      <c r="E1127" s="12"/>
      <c r="F1127" s="12"/>
      <c r="G1127" s="55" t="s">
        <v>15</v>
      </c>
      <c r="H1127" s="56">
        <f>SUM(G1122:G1126)</f>
        <v>0</v>
      </c>
    </row>
    <row r="1128" spans="1:8" ht="17.25" thickBot="1" x14ac:dyDescent="0.35">
      <c r="A1128" s="14" t="s">
        <v>27</v>
      </c>
      <c r="B1128" s="14"/>
      <c r="C1128" s="12"/>
      <c r="D1128" s="12"/>
      <c r="E1128" s="12"/>
      <c r="F1128" s="12"/>
      <c r="G1128" s="12"/>
      <c r="H1128" s="13"/>
    </row>
    <row r="1129" spans="1:8" ht="16.5" x14ac:dyDescent="0.3">
      <c r="A1129" s="86" t="s">
        <v>28</v>
      </c>
      <c r="B1129" s="26"/>
      <c r="C1129" s="26" t="s">
        <v>53</v>
      </c>
      <c r="D1129" s="26" t="s">
        <v>30</v>
      </c>
      <c r="E1129" s="27" t="s">
        <v>39</v>
      </c>
      <c r="F1129" s="87" t="s">
        <v>37</v>
      </c>
      <c r="G1129" s="60" t="s">
        <v>11</v>
      </c>
      <c r="H1129" s="29"/>
    </row>
    <row r="1130" spans="1:8" ht="16.5" x14ac:dyDescent="0.3">
      <c r="A1130" s="61" t="str">
        <f>'[1]MANO DE OBRA'!C45</f>
        <v xml:space="preserve">Oficial de especialidad </v>
      </c>
      <c r="B1130" s="63"/>
      <c r="C1130" s="105">
        <f>'[1]MANO DE OBRA'!I45</f>
        <v>94900</v>
      </c>
      <c r="D1130" s="89">
        <v>0.89229999999999998</v>
      </c>
      <c r="E1130" s="65">
        <f>(100%+D1130)*C1130</f>
        <v>179579.27000000002</v>
      </c>
      <c r="F1130" s="41">
        <v>5</v>
      </c>
      <c r="G1130" s="36">
        <f>E1130/F1130</f>
        <v>35915.854000000007</v>
      </c>
      <c r="H1130" s="37"/>
    </row>
    <row r="1131" spans="1:8" ht="16.5" x14ac:dyDescent="0.3">
      <c r="A1131" s="61" t="str">
        <f>'[1]MANO DE OBRA'!C41</f>
        <v xml:space="preserve">Ayudante de especialidad </v>
      </c>
      <c r="B1131" s="63"/>
      <c r="C1131" s="105">
        <f>'[1]MANO DE OBRA'!I41</f>
        <v>56940</v>
      </c>
      <c r="D1131" s="89">
        <v>0.89229999999999998</v>
      </c>
      <c r="E1131" s="65">
        <f>(100%+D1131)*C1131</f>
        <v>107747.56200000001</v>
      </c>
      <c r="F1131" s="41">
        <v>5</v>
      </c>
      <c r="G1131" s="36">
        <f>E1131/F1131</f>
        <v>21549.5124</v>
      </c>
      <c r="H1131" s="37"/>
    </row>
    <row r="1132" spans="1:8" ht="16.5" x14ac:dyDescent="0.3">
      <c r="A1132" s="61"/>
      <c r="B1132" s="63"/>
      <c r="C1132" s="114"/>
      <c r="D1132" s="64"/>
      <c r="E1132" s="114"/>
      <c r="F1132" s="41"/>
      <c r="G1132" s="75"/>
      <c r="H1132" s="37"/>
    </row>
    <row r="1133" spans="1:8" ht="17.25" thickBot="1" x14ac:dyDescent="0.35">
      <c r="A1133" s="76"/>
      <c r="B1133" s="78"/>
      <c r="C1133" s="78"/>
      <c r="D1133" s="78"/>
      <c r="E1133" s="78"/>
      <c r="F1133" s="78"/>
      <c r="G1133" s="77"/>
      <c r="H1133" s="54"/>
    </row>
    <row r="1134" spans="1:8" ht="17.25" thickBot="1" x14ac:dyDescent="0.35">
      <c r="A1134" s="12"/>
      <c r="B1134" s="12"/>
      <c r="C1134" s="12"/>
      <c r="D1134" s="12"/>
      <c r="E1134" s="12"/>
      <c r="F1134" s="12"/>
      <c r="G1134" s="55" t="s">
        <v>15</v>
      </c>
      <c r="H1134" s="56">
        <f>SUM(G1130:G1133)</f>
        <v>57465.366400000006</v>
      </c>
    </row>
    <row r="1135" spans="1:8" ht="17.25" thickBot="1" x14ac:dyDescent="0.35">
      <c r="A1135" s="12"/>
      <c r="B1135" s="12"/>
      <c r="C1135" s="12"/>
      <c r="D1135" s="12"/>
      <c r="E1135" s="12"/>
      <c r="F1135" s="12"/>
      <c r="G1135" s="91"/>
      <c r="H1135" s="13"/>
    </row>
    <row r="1136" spans="1:8" ht="17.25" thickBot="1" x14ac:dyDescent="0.35">
      <c r="A1136" s="12"/>
      <c r="B1136" s="12"/>
      <c r="C1136" s="12"/>
      <c r="D1136" s="12"/>
      <c r="E1136" s="92" t="s">
        <v>31</v>
      </c>
      <c r="F1136" s="93"/>
      <c r="G1136" s="93"/>
      <c r="H1136" s="106">
        <f>ROUND((H1110+H1119+H1127+H1134),0)</f>
        <v>232465</v>
      </c>
    </row>
    <row r="1137" spans="1:8" ht="16.5" x14ac:dyDescent="0.3">
      <c r="A1137" s="12"/>
      <c r="B1137" s="12"/>
      <c r="C1137" s="12"/>
      <c r="D1137" s="12"/>
      <c r="E1137" s="92"/>
      <c r="F1137" s="93"/>
      <c r="G1137" s="93"/>
      <c r="H1137" s="126"/>
    </row>
    <row r="1143" spans="1:8" ht="15" thickBot="1" x14ac:dyDescent="0.25"/>
    <row r="1144" spans="1:8" ht="15" customHeight="1" x14ac:dyDescent="0.2">
      <c r="A1144" s="5" t="s">
        <v>1</v>
      </c>
      <c r="B1144" s="6"/>
      <c r="C1144" s="6"/>
      <c r="D1144" s="6"/>
      <c r="E1144" s="6"/>
      <c r="F1144" s="6"/>
      <c r="G1144" s="6"/>
      <c r="H1144" s="7"/>
    </row>
    <row r="1145" spans="1:8" ht="15" thickBot="1" x14ac:dyDescent="0.25">
      <c r="A1145" s="8"/>
      <c r="B1145" s="9"/>
      <c r="C1145" s="9"/>
      <c r="D1145" s="9"/>
      <c r="E1145" s="9"/>
      <c r="F1145" s="9"/>
      <c r="G1145" s="9"/>
      <c r="H1145" s="10"/>
    </row>
    <row r="1146" spans="1:8" ht="16.5" x14ac:dyDescent="0.3">
      <c r="A1146" s="11"/>
      <c r="B1146" s="12"/>
      <c r="C1146" s="12"/>
      <c r="D1146" s="12"/>
      <c r="E1146" s="12"/>
      <c r="F1146" s="12"/>
      <c r="G1146" s="12"/>
      <c r="H1146" s="13"/>
    </row>
    <row r="1147" spans="1:8" ht="15.75" customHeight="1" x14ac:dyDescent="0.3">
      <c r="A1147" s="11"/>
      <c r="B1147" s="14"/>
      <c r="C1147" s="12"/>
      <c r="D1147" s="15"/>
      <c r="E1147" s="14"/>
      <c r="F1147" s="15"/>
      <c r="G1147" s="14"/>
      <c r="H1147" s="13"/>
    </row>
    <row r="1148" spans="1:8" ht="16.5" customHeight="1" x14ac:dyDescent="0.2">
      <c r="A1148" s="16" t="s">
        <v>43</v>
      </c>
      <c r="B1148" s="107" t="str">
        <f>'[1]PRESUPUESTO OFICIAL (Entidad)'!G141</f>
        <v>suministro e intalacion vidrios de seguridad</v>
      </c>
      <c r="C1148" s="107"/>
      <c r="D1148" s="107"/>
      <c r="E1148" s="107"/>
      <c r="F1148" s="107"/>
      <c r="G1148" s="99" t="s">
        <v>3</v>
      </c>
      <c r="H1148" s="20" t="s">
        <v>239</v>
      </c>
    </row>
    <row r="1149" spans="1:8" ht="16.5" customHeight="1" x14ac:dyDescent="0.3">
      <c r="A1149" s="11"/>
      <c r="B1149" s="107"/>
      <c r="C1149" s="107"/>
      <c r="D1149" s="107"/>
      <c r="E1149" s="107"/>
      <c r="F1149" s="107"/>
      <c r="G1149" s="99" t="s">
        <v>4</v>
      </c>
      <c r="H1149" s="20" t="s">
        <v>5</v>
      </c>
    </row>
    <row r="1150" spans="1:8" ht="16.5" x14ac:dyDescent="0.3">
      <c r="A1150" s="11"/>
      <c r="B1150" s="112"/>
      <c r="C1150" s="112"/>
      <c r="D1150" s="112"/>
      <c r="E1150" s="112"/>
      <c r="F1150" s="112"/>
      <c r="G1150" s="14"/>
      <c r="H1150" s="22"/>
    </row>
    <row r="1151" spans="1:8" ht="16.5" x14ac:dyDescent="0.3">
      <c r="A1151" s="11"/>
      <c r="B1151" s="112"/>
      <c r="C1151" s="112"/>
      <c r="D1151" s="112"/>
      <c r="E1151" s="112"/>
      <c r="F1151" s="112"/>
      <c r="G1151" s="14"/>
      <c r="H1151" s="22"/>
    </row>
    <row r="1152" spans="1:8" ht="16.5" x14ac:dyDescent="0.3">
      <c r="A1152" s="14"/>
      <c r="B1152" s="14"/>
      <c r="C1152" s="12"/>
      <c r="D1152" s="14"/>
      <c r="E1152" s="14"/>
      <c r="F1152" s="14"/>
      <c r="G1152" s="14"/>
      <c r="H1152" s="13"/>
    </row>
    <row r="1153" spans="1:8" ht="17.25" thickBot="1" x14ac:dyDescent="0.35">
      <c r="A1153" s="14" t="s">
        <v>6</v>
      </c>
      <c r="B1153" s="14"/>
      <c r="C1153" s="12"/>
      <c r="D1153" s="12"/>
      <c r="E1153" s="12"/>
      <c r="F1153" s="12"/>
      <c r="G1153" s="12"/>
      <c r="H1153" s="13"/>
    </row>
    <row r="1154" spans="1:8" ht="16.5" x14ac:dyDescent="0.3">
      <c r="A1154" s="23" t="s">
        <v>7</v>
      </c>
      <c r="B1154" s="24"/>
      <c r="C1154" s="25"/>
      <c r="D1154" s="26" t="s">
        <v>36</v>
      </c>
      <c r="E1154" s="27" t="s">
        <v>44</v>
      </c>
      <c r="F1154" s="26" t="s">
        <v>37</v>
      </c>
      <c r="G1154" s="28" t="s">
        <v>11</v>
      </c>
      <c r="H1154" s="29"/>
    </row>
    <row r="1155" spans="1:8" ht="16.5" x14ac:dyDescent="0.3">
      <c r="A1155" s="30"/>
      <c r="B1155" s="31"/>
      <c r="C1155" s="32"/>
      <c r="D1155" s="33"/>
      <c r="E1155" s="34"/>
      <c r="F1155" s="80"/>
      <c r="G1155" s="36"/>
      <c r="H1155" s="37"/>
    </row>
    <row r="1156" spans="1:8" ht="16.5" x14ac:dyDescent="0.3">
      <c r="A1156" s="38"/>
      <c r="B1156" s="39"/>
      <c r="C1156" s="40"/>
      <c r="D1156" s="33"/>
      <c r="E1156" s="34"/>
      <c r="F1156" s="41"/>
      <c r="G1156" s="36"/>
      <c r="H1156" s="37"/>
    </row>
    <row r="1157" spans="1:8" ht="16.5" x14ac:dyDescent="0.3">
      <c r="A1157" s="113"/>
      <c r="B1157" s="39"/>
      <c r="C1157" s="40"/>
      <c r="D1157" s="42"/>
      <c r="E1157" s="42"/>
      <c r="F1157" s="41"/>
      <c r="G1157" s="43"/>
      <c r="H1157" s="37"/>
    </row>
    <row r="1158" spans="1:8" ht="16.5" x14ac:dyDescent="0.3">
      <c r="A1158" s="113"/>
      <c r="B1158" s="39"/>
      <c r="C1158" s="40"/>
      <c r="D1158" s="42"/>
      <c r="E1158" s="42"/>
      <c r="F1158" s="41"/>
      <c r="G1158" s="43"/>
      <c r="H1158" s="37"/>
    </row>
    <row r="1159" spans="1:8" ht="16.5" x14ac:dyDescent="0.3">
      <c r="A1159" s="113"/>
      <c r="B1159" s="39"/>
      <c r="C1159" s="40"/>
      <c r="D1159" s="42"/>
      <c r="E1159" s="42"/>
      <c r="F1159" s="41"/>
      <c r="G1159" s="43"/>
      <c r="H1159" s="37"/>
    </row>
    <row r="1160" spans="1:8" ht="16.5" x14ac:dyDescent="0.3">
      <c r="A1160" s="44" t="s">
        <v>14</v>
      </c>
      <c r="B1160" s="45"/>
      <c r="C1160" s="46"/>
      <c r="D1160" s="42"/>
      <c r="E1160" s="42"/>
      <c r="F1160" s="47">
        <v>0.1</v>
      </c>
      <c r="G1160" s="43"/>
      <c r="H1160" s="37"/>
    </row>
    <row r="1161" spans="1:8" ht="17.25" thickBot="1" x14ac:dyDescent="0.35">
      <c r="A1161" s="48"/>
      <c r="B1161" s="49"/>
      <c r="C1161" s="50"/>
      <c r="D1161" s="51"/>
      <c r="E1161" s="51"/>
      <c r="F1161" s="52"/>
      <c r="G1161" s="53"/>
      <c r="H1161" s="54"/>
    </row>
    <row r="1162" spans="1:8" ht="17.25" thickBot="1" x14ac:dyDescent="0.35">
      <c r="A1162" s="12"/>
      <c r="B1162" s="12"/>
      <c r="C1162" s="12"/>
      <c r="D1162" s="12"/>
      <c r="E1162" s="12"/>
      <c r="F1162" s="12"/>
      <c r="G1162" s="55" t="s">
        <v>15</v>
      </c>
      <c r="H1162" s="56">
        <f>SUM(G1155:G1161)</f>
        <v>0</v>
      </c>
    </row>
    <row r="1163" spans="1:8" ht="17.25" thickBot="1" x14ac:dyDescent="0.35">
      <c r="A1163" s="14" t="s">
        <v>16</v>
      </c>
      <c r="B1163" s="14"/>
      <c r="C1163" s="12"/>
      <c r="D1163" s="12"/>
      <c r="E1163" s="12"/>
      <c r="F1163" s="12"/>
      <c r="G1163" s="12"/>
      <c r="H1163" s="13"/>
    </row>
    <row r="1164" spans="1:8" ht="16.5" x14ac:dyDescent="0.3">
      <c r="A1164" s="57" t="s">
        <v>7</v>
      </c>
      <c r="B1164" s="58"/>
      <c r="C1164" s="59"/>
      <c r="D1164" s="26" t="s">
        <v>8</v>
      </c>
      <c r="E1164" s="26" t="s">
        <v>17</v>
      </c>
      <c r="F1164" s="26" t="s">
        <v>10</v>
      </c>
      <c r="G1164" s="60" t="s">
        <v>11</v>
      </c>
      <c r="H1164" s="29"/>
    </row>
    <row r="1165" spans="1:8" ht="16.5" x14ac:dyDescent="0.3">
      <c r="A1165" s="61" t="str">
        <f>[1]recursos!B176</f>
        <v>VIDRIOS DE EGURIDAD</v>
      </c>
      <c r="B1165" s="62"/>
      <c r="C1165" s="63"/>
      <c r="D1165" s="64" t="s">
        <v>51</v>
      </c>
      <c r="E1165" s="65">
        <f>[1]recursos!E176</f>
        <v>710000</v>
      </c>
      <c r="F1165" s="66">
        <v>1</v>
      </c>
      <c r="G1165" s="67">
        <f>E1165*F1165</f>
        <v>710000</v>
      </c>
      <c r="H1165" s="37"/>
    </row>
    <row r="1166" spans="1:8" ht="16.5" x14ac:dyDescent="0.3">
      <c r="A1166" s="61"/>
      <c r="B1166" s="62"/>
      <c r="C1166" s="63"/>
      <c r="D1166" s="42"/>
      <c r="E1166" s="115"/>
      <c r="F1166" s="115"/>
      <c r="G1166" s="75"/>
      <c r="H1166" s="37"/>
    </row>
    <row r="1167" spans="1:8" ht="16.5" x14ac:dyDescent="0.3">
      <c r="A1167" s="61"/>
      <c r="B1167" s="62"/>
      <c r="C1167" s="63"/>
      <c r="D1167" s="71"/>
      <c r="E1167" s="72"/>
      <c r="F1167" s="116"/>
      <c r="G1167" s="74"/>
      <c r="H1167" s="37"/>
    </row>
    <row r="1168" spans="1:8" ht="16.5" x14ac:dyDescent="0.3">
      <c r="A1168" s="61"/>
      <c r="B1168" s="62"/>
      <c r="C1168" s="63"/>
      <c r="D1168" s="71"/>
      <c r="E1168" s="72"/>
      <c r="F1168" s="116"/>
      <c r="G1168" s="74"/>
      <c r="H1168" s="37"/>
    </row>
    <row r="1169" spans="1:8" ht="16.5" x14ac:dyDescent="0.3">
      <c r="A1169" s="61" t="s">
        <v>20</v>
      </c>
      <c r="B1169" s="62"/>
      <c r="C1169" s="63"/>
      <c r="D1169" s="42"/>
      <c r="E1169" s="42"/>
      <c r="F1169" s="47">
        <v>0.05</v>
      </c>
      <c r="G1169" s="75"/>
      <c r="H1169" s="37"/>
    </row>
    <row r="1170" spans="1:8" ht="17.25" thickBot="1" x14ac:dyDescent="0.35">
      <c r="A1170" s="76"/>
      <c r="B1170" s="77"/>
      <c r="C1170" s="78"/>
      <c r="D1170" s="51"/>
      <c r="E1170" s="51"/>
      <c r="F1170" s="52"/>
      <c r="G1170" s="79"/>
      <c r="H1170" s="54"/>
    </row>
    <row r="1171" spans="1:8" ht="17.25" thickBot="1" x14ac:dyDescent="0.35">
      <c r="A1171" s="12"/>
      <c r="B1171" s="12"/>
      <c r="C1171" s="12"/>
      <c r="D1171" s="12"/>
      <c r="E1171" s="12"/>
      <c r="F1171" s="12"/>
      <c r="G1171" s="55" t="s">
        <v>15</v>
      </c>
      <c r="H1171" s="56">
        <f>SUM(G1165:G1170)</f>
        <v>710000</v>
      </c>
    </row>
    <row r="1172" spans="1:8" ht="17.25" thickBot="1" x14ac:dyDescent="0.35">
      <c r="A1172" s="14" t="s">
        <v>21</v>
      </c>
      <c r="B1172" s="14"/>
      <c r="C1172" s="12"/>
      <c r="D1172" s="12"/>
      <c r="E1172" s="12"/>
      <c r="F1172" s="12"/>
      <c r="G1172" s="12"/>
      <c r="H1172" s="13"/>
    </row>
    <row r="1173" spans="1:8" ht="16.5" x14ac:dyDescent="0.3">
      <c r="A1173" s="23" t="s">
        <v>22</v>
      </c>
      <c r="B1173" s="25"/>
      <c r="C1173" s="26" t="s">
        <v>33</v>
      </c>
      <c r="D1173" s="26" t="s">
        <v>24</v>
      </c>
      <c r="E1173" s="26" t="s">
        <v>25</v>
      </c>
      <c r="F1173" s="26" t="s">
        <v>26</v>
      </c>
      <c r="G1173" s="28" t="s">
        <v>11</v>
      </c>
      <c r="H1173" s="29"/>
    </row>
    <row r="1174" spans="1:8" ht="16.5" x14ac:dyDescent="0.3">
      <c r="A1174" s="61"/>
      <c r="B1174" s="63"/>
      <c r="C1174" s="80"/>
      <c r="D1174" s="125"/>
      <c r="E1174" s="81"/>
      <c r="F1174" s="82"/>
      <c r="G1174" s="65"/>
      <c r="H1174" s="37"/>
    </row>
    <row r="1175" spans="1:8" ht="16.5" x14ac:dyDescent="0.3">
      <c r="A1175" s="61"/>
      <c r="B1175" s="63"/>
      <c r="C1175" s="80"/>
      <c r="D1175" s="81"/>
      <c r="E1175" s="81"/>
      <c r="F1175" s="117"/>
      <c r="G1175" s="41"/>
      <c r="H1175" s="37"/>
    </row>
    <row r="1176" spans="1:8" ht="16.5" x14ac:dyDescent="0.3">
      <c r="A1176" s="61"/>
      <c r="B1176" s="63"/>
      <c r="C1176" s="80"/>
      <c r="D1176" s="81"/>
      <c r="E1176" s="81"/>
      <c r="F1176" s="80"/>
      <c r="G1176" s="41"/>
      <c r="H1176" s="37"/>
    </row>
    <row r="1177" spans="1:8" ht="16.5" x14ac:dyDescent="0.3">
      <c r="A1177" s="61"/>
      <c r="B1177" s="63"/>
      <c r="C1177" s="83"/>
      <c r="D1177" s="64"/>
      <c r="E1177" s="84"/>
      <c r="F1177" s="41"/>
      <c r="G1177" s="41"/>
      <c r="H1177" s="37"/>
    </row>
    <row r="1178" spans="1:8" ht="17.25" thickBot="1" x14ac:dyDescent="0.35">
      <c r="A1178" s="48"/>
      <c r="B1178" s="50"/>
      <c r="C1178" s="50"/>
      <c r="D1178" s="50"/>
      <c r="E1178" s="50"/>
      <c r="F1178" s="50"/>
      <c r="G1178" s="85"/>
      <c r="H1178" s="37"/>
    </row>
    <row r="1179" spans="1:8" ht="17.25" thickBot="1" x14ac:dyDescent="0.35">
      <c r="A1179" s="12"/>
      <c r="B1179" s="12"/>
      <c r="C1179" s="12"/>
      <c r="D1179" s="12"/>
      <c r="E1179" s="12"/>
      <c r="F1179" s="12"/>
      <c r="G1179" s="55" t="s">
        <v>15</v>
      </c>
      <c r="H1179" s="56">
        <f>SUM(G1174:G1178)</f>
        <v>0</v>
      </c>
    </row>
    <row r="1180" spans="1:8" ht="17.25" thickBot="1" x14ac:dyDescent="0.35">
      <c r="A1180" s="14" t="s">
        <v>27</v>
      </c>
      <c r="B1180" s="14"/>
      <c r="C1180" s="12"/>
      <c r="D1180" s="12"/>
      <c r="E1180" s="12"/>
      <c r="F1180" s="12"/>
      <c r="G1180" s="12"/>
      <c r="H1180" s="13"/>
    </row>
    <row r="1181" spans="1:8" ht="16.5" x14ac:dyDescent="0.3">
      <c r="A1181" s="86" t="s">
        <v>28</v>
      </c>
      <c r="B1181" s="26"/>
      <c r="C1181" s="26" t="s">
        <v>53</v>
      </c>
      <c r="D1181" s="26" t="s">
        <v>30</v>
      </c>
      <c r="E1181" s="27" t="s">
        <v>39</v>
      </c>
      <c r="F1181" s="87" t="s">
        <v>37</v>
      </c>
      <c r="G1181" s="60" t="s">
        <v>11</v>
      </c>
      <c r="H1181" s="29"/>
    </row>
    <row r="1182" spans="1:8" ht="16.5" x14ac:dyDescent="0.3">
      <c r="A1182" s="61" t="str">
        <f>'[1]MANO DE OBRA'!C41</f>
        <v xml:space="preserve">Ayudante de especialidad </v>
      </c>
      <c r="B1182" s="63"/>
      <c r="C1182" s="105">
        <f>'[1]MANO DE OBRA'!I41</f>
        <v>56940</v>
      </c>
      <c r="D1182" s="89">
        <v>0.89229999999999998</v>
      </c>
      <c r="E1182" s="65">
        <f>(100%+D1182)*C1182</f>
        <v>107747.56200000001</v>
      </c>
      <c r="F1182" s="41">
        <v>3</v>
      </c>
      <c r="G1182" s="36">
        <f>E1182/F1182</f>
        <v>35915.853999999999</v>
      </c>
      <c r="H1182" s="37"/>
    </row>
    <row r="1183" spans="1:8" ht="16.5" x14ac:dyDescent="0.3">
      <c r="A1183" s="61" t="str">
        <f>'[1]MANO DE OBRA'!C45</f>
        <v xml:space="preserve">Oficial de especialidad </v>
      </c>
      <c r="B1183" s="63"/>
      <c r="C1183" s="105">
        <f>'[1]MANO DE OBRA'!I45</f>
        <v>94900</v>
      </c>
      <c r="D1183" s="89">
        <v>0.89229999999999998</v>
      </c>
      <c r="E1183" s="65">
        <f>(100%+D1183)*C1183</f>
        <v>179579.27000000002</v>
      </c>
      <c r="F1183" s="41">
        <v>2</v>
      </c>
      <c r="G1183" s="36">
        <f>E1183/F1183</f>
        <v>89789.635000000009</v>
      </c>
      <c r="H1183" s="37"/>
    </row>
    <row r="1184" spans="1:8" ht="16.5" x14ac:dyDescent="0.3">
      <c r="A1184" s="61"/>
      <c r="B1184" s="63"/>
      <c r="C1184" s="114"/>
      <c r="D1184" s="64"/>
      <c r="E1184" s="114"/>
      <c r="F1184" s="41"/>
      <c r="G1184" s="75"/>
      <c r="H1184" s="37"/>
    </row>
    <row r="1185" spans="1:8" ht="17.25" thickBot="1" x14ac:dyDescent="0.35">
      <c r="A1185" s="76"/>
      <c r="B1185" s="78"/>
      <c r="C1185" s="78"/>
      <c r="D1185" s="78"/>
      <c r="E1185" s="78"/>
      <c r="F1185" s="78"/>
      <c r="G1185" s="77"/>
      <c r="H1185" s="54"/>
    </row>
    <row r="1186" spans="1:8" ht="17.25" thickBot="1" x14ac:dyDescent="0.35">
      <c r="A1186" s="12"/>
      <c r="B1186" s="12"/>
      <c r="C1186" s="12"/>
      <c r="D1186" s="12"/>
      <c r="E1186" s="12"/>
      <c r="F1186" s="12"/>
      <c r="G1186" s="55" t="s">
        <v>15</v>
      </c>
      <c r="H1186" s="56">
        <f>SUM(G1182:G1185)</f>
        <v>125705.489</v>
      </c>
    </row>
    <row r="1187" spans="1:8" ht="17.25" thickBot="1" x14ac:dyDescent="0.35">
      <c r="A1187" s="12"/>
      <c r="B1187" s="12"/>
      <c r="C1187" s="12"/>
      <c r="D1187" s="12"/>
      <c r="E1187" s="12"/>
      <c r="F1187" s="12"/>
      <c r="G1187" s="91"/>
      <c r="H1187" s="13"/>
    </row>
    <row r="1188" spans="1:8" ht="17.25" thickBot="1" x14ac:dyDescent="0.35">
      <c r="A1188" s="12"/>
      <c r="B1188" s="12"/>
      <c r="C1188" s="12"/>
      <c r="D1188" s="12"/>
      <c r="E1188" s="92" t="s">
        <v>31</v>
      </c>
      <c r="F1188" s="93"/>
      <c r="G1188" s="93"/>
      <c r="H1188" s="106">
        <f>ROUND((H1162+H1171+H1179+H1186),0)</f>
        <v>835705</v>
      </c>
    </row>
    <row r="1189" spans="1:8" ht="16.5" x14ac:dyDescent="0.3">
      <c r="A1189" s="12"/>
      <c r="B1189" s="12"/>
      <c r="C1189" s="12"/>
      <c r="D1189" s="12"/>
      <c r="E1189" s="92"/>
      <c r="F1189" s="93"/>
      <c r="G1189" s="93"/>
      <c r="H1189" s="126"/>
    </row>
    <row r="1192" spans="1:8" ht="15" thickBot="1" x14ac:dyDescent="0.25"/>
    <row r="1193" spans="1:8" ht="15" customHeight="1" x14ac:dyDescent="0.2">
      <c r="A1193" s="5" t="s">
        <v>1</v>
      </c>
      <c r="B1193" s="6"/>
      <c r="C1193" s="6"/>
      <c r="D1193" s="6"/>
      <c r="E1193" s="6"/>
      <c r="F1193" s="6"/>
      <c r="G1193" s="6"/>
      <c r="H1193" s="7"/>
    </row>
    <row r="1194" spans="1:8" ht="15" thickBot="1" x14ac:dyDescent="0.25">
      <c r="A1194" s="8"/>
      <c r="B1194" s="9"/>
      <c r="C1194" s="9"/>
      <c r="D1194" s="9"/>
      <c r="E1194" s="9"/>
      <c r="F1194" s="9"/>
      <c r="G1194" s="9"/>
      <c r="H1194" s="10"/>
    </row>
    <row r="1195" spans="1:8" ht="16.5" x14ac:dyDescent="0.3">
      <c r="A1195" s="11"/>
      <c r="B1195" s="12"/>
      <c r="C1195" s="12"/>
      <c r="D1195" s="12"/>
      <c r="E1195" s="12"/>
      <c r="F1195" s="12"/>
      <c r="G1195" s="12"/>
      <c r="H1195" s="13"/>
    </row>
    <row r="1196" spans="1:8" ht="15.75" customHeight="1" x14ac:dyDescent="0.3">
      <c r="A1196" s="11"/>
      <c r="B1196" s="14"/>
      <c r="C1196" s="12"/>
      <c r="D1196" s="15"/>
      <c r="E1196" s="14"/>
      <c r="F1196" s="15"/>
      <c r="G1196" s="14"/>
      <c r="H1196" s="13"/>
    </row>
    <row r="1197" spans="1:8" ht="16.5" customHeight="1" x14ac:dyDescent="0.2">
      <c r="A1197" s="16" t="s">
        <v>43</v>
      </c>
      <c r="B1197" s="107" t="str">
        <f>'[1]PRESUPUESTO OFICIAL (Entidad)'!G142</f>
        <v>suministro e intalacion porton de acceso</v>
      </c>
      <c r="C1197" s="107"/>
      <c r="D1197" s="107"/>
      <c r="E1197" s="107"/>
      <c r="F1197" s="107"/>
      <c r="G1197" s="99" t="s">
        <v>3</v>
      </c>
      <c r="H1197" s="20" t="s">
        <v>240</v>
      </c>
    </row>
    <row r="1198" spans="1:8" ht="16.5" customHeight="1" x14ac:dyDescent="0.3">
      <c r="A1198" s="11"/>
      <c r="B1198" s="107"/>
      <c r="C1198" s="107"/>
      <c r="D1198" s="107"/>
      <c r="E1198" s="107"/>
      <c r="F1198" s="107"/>
      <c r="G1198" s="99" t="s">
        <v>4</v>
      </c>
      <c r="H1198" s="20" t="s">
        <v>5</v>
      </c>
    </row>
    <row r="1199" spans="1:8" ht="16.5" x14ac:dyDescent="0.3">
      <c r="A1199" s="11"/>
      <c r="B1199" s="112"/>
      <c r="C1199" s="112"/>
      <c r="D1199" s="112"/>
      <c r="E1199" s="112"/>
      <c r="F1199" s="112"/>
      <c r="G1199" s="14"/>
      <c r="H1199" s="22"/>
    </row>
    <row r="1200" spans="1:8" ht="16.5" x14ac:dyDescent="0.3">
      <c r="A1200" s="11"/>
      <c r="B1200" s="112"/>
      <c r="C1200" s="112"/>
      <c r="D1200" s="112"/>
      <c r="E1200" s="112"/>
      <c r="F1200" s="112"/>
      <c r="G1200" s="14"/>
      <c r="H1200" s="22"/>
    </row>
    <row r="1201" spans="1:8" ht="16.5" x14ac:dyDescent="0.3">
      <c r="A1201" s="14"/>
      <c r="B1201" s="14"/>
      <c r="C1201" s="12"/>
      <c r="D1201" s="14"/>
      <c r="E1201" s="14"/>
      <c r="F1201" s="14"/>
      <c r="G1201" s="14"/>
      <c r="H1201" s="13"/>
    </row>
    <row r="1202" spans="1:8" ht="17.25" thickBot="1" x14ac:dyDescent="0.35">
      <c r="A1202" s="14" t="s">
        <v>6</v>
      </c>
      <c r="B1202" s="14"/>
      <c r="C1202" s="12"/>
      <c r="D1202" s="12"/>
      <c r="E1202" s="12"/>
      <c r="F1202" s="12"/>
      <c r="G1202" s="12"/>
      <c r="H1202" s="13"/>
    </row>
    <row r="1203" spans="1:8" ht="16.5" x14ac:dyDescent="0.3">
      <c r="A1203" s="23" t="s">
        <v>7</v>
      </c>
      <c r="B1203" s="24"/>
      <c r="C1203" s="25"/>
      <c r="D1203" s="26" t="s">
        <v>36</v>
      </c>
      <c r="E1203" s="27" t="s">
        <v>44</v>
      </c>
      <c r="F1203" s="26" t="s">
        <v>37</v>
      </c>
      <c r="G1203" s="28" t="s">
        <v>11</v>
      </c>
      <c r="H1203" s="29"/>
    </row>
    <row r="1204" spans="1:8" ht="16.5" x14ac:dyDescent="0.3">
      <c r="A1204" s="30"/>
      <c r="B1204" s="31"/>
      <c r="C1204" s="32"/>
      <c r="D1204" s="33"/>
      <c r="E1204" s="34"/>
      <c r="F1204" s="80"/>
      <c r="G1204" s="36"/>
      <c r="H1204" s="37"/>
    </row>
    <row r="1205" spans="1:8" ht="16.5" x14ac:dyDescent="0.3">
      <c r="A1205" s="38"/>
      <c r="B1205" s="39"/>
      <c r="C1205" s="40"/>
      <c r="D1205" s="33"/>
      <c r="E1205" s="34"/>
      <c r="F1205" s="41"/>
      <c r="G1205" s="36"/>
      <c r="H1205" s="37"/>
    </row>
    <row r="1206" spans="1:8" ht="16.5" x14ac:dyDescent="0.3">
      <c r="A1206" s="113"/>
      <c r="B1206" s="39"/>
      <c r="C1206" s="40"/>
      <c r="D1206" s="42"/>
      <c r="E1206" s="42"/>
      <c r="F1206" s="41"/>
      <c r="G1206" s="43"/>
      <c r="H1206" s="37"/>
    </row>
    <row r="1207" spans="1:8" ht="16.5" x14ac:dyDescent="0.3">
      <c r="A1207" s="113"/>
      <c r="B1207" s="39"/>
      <c r="C1207" s="40"/>
      <c r="D1207" s="42"/>
      <c r="E1207" s="42"/>
      <c r="F1207" s="41"/>
      <c r="G1207" s="43"/>
      <c r="H1207" s="37"/>
    </row>
    <row r="1208" spans="1:8" ht="16.5" x14ac:dyDescent="0.3">
      <c r="A1208" s="113"/>
      <c r="B1208" s="39"/>
      <c r="C1208" s="40"/>
      <c r="D1208" s="42"/>
      <c r="E1208" s="42"/>
      <c r="F1208" s="41"/>
      <c r="G1208" s="43"/>
      <c r="H1208" s="37"/>
    </row>
    <row r="1209" spans="1:8" ht="16.5" x14ac:dyDescent="0.3">
      <c r="A1209" s="44" t="s">
        <v>14</v>
      </c>
      <c r="B1209" s="45"/>
      <c r="C1209" s="46"/>
      <c r="D1209" s="42"/>
      <c r="E1209" s="42"/>
      <c r="F1209" s="47">
        <v>0.1</v>
      </c>
      <c r="G1209" s="43"/>
      <c r="H1209" s="37"/>
    </row>
    <row r="1210" spans="1:8" ht="17.25" thickBot="1" x14ac:dyDescent="0.35">
      <c r="A1210" s="48"/>
      <c r="B1210" s="49"/>
      <c r="C1210" s="50"/>
      <c r="D1210" s="51"/>
      <c r="E1210" s="51"/>
      <c r="F1210" s="52"/>
      <c r="G1210" s="53"/>
      <c r="H1210" s="54"/>
    </row>
    <row r="1211" spans="1:8" ht="17.25" thickBot="1" x14ac:dyDescent="0.35">
      <c r="A1211" s="12"/>
      <c r="B1211" s="12"/>
      <c r="C1211" s="12"/>
      <c r="D1211" s="12"/>
      <c r="E1211" s="12"/>
      <c r="F1211" s="12"/>
      <c r="G1211" s="55" t="s">
        <v>15</v>
      </c>
      <c r="H1211" s="56">
        <f>SUM(G1204:G1210)</f>
        <v>0</v>
      </c>
    </row>
    <row r="1212" spans="1:8" ht="17.25" thickBot="1" x14ac:dyDescent="0.35">
      <c r="A1212" s="14" t="s">
        <v>16</v>
      </c>
      <c r="B1212" s="14"/>
      <c r="C1212" s="12"/>
      <c r="D1212" s="12"/>
      <c r="E1212" s="12"/>
      <c r="F1212" s="12"/>
      <c r="G1212" s="12"/>
      <c r="H1212" s="13"/>
    </row>
    <row r="1213" spans="1:8" ht="16.5" x14ac:dyDescent="0.3">
      <c r="A1213" s="57" t="s">
        <v>7</v>
      </c>
      <c r="B1213" s="58"/>
      <c r="C1213" s="59"/>
      <c r="D1213" s="26" t="s">
        <v>8</v>
      </c>
      <c r="E1213" s="26" t="s">
        <v>17</v>
      </c>
      <c r="F1213" s="26" t="s">
        <v>10</v>
      </c>
      <c r="G1213" s="60" t="s">
        <v>11</v>
      </c>
      <c r="H1213" s="29"/>
    </row>
    <row r="1214" spans="1:8" ht="16.5" x14ac:dyDescent="0.3">
      <c r="A1214" s="61" t="str">
        <f>[1]recursos!B168</f>
        <v>PUERTAS Y PORTONES METALICAS</v>
      </c>
      <c r="B1214" s="62"/>
      <c r="C1214" s="63"/>
      <c r="D1214" s="64" t="s">
        <v>51</v>
      </c>
      <c r="E1214" s="65">
        <f>[1]recursos!E168</f>
        <v>175000</v>
      </c>
      <c r="F1214" s="66">
        <v>1</v>
      </c>
      <c r="G1214" s="67">
        <f>E1214*F1214</f>
        <v>175000</v>
      </c>
      <c r="H1214" s="37"/>
    </row>
    <row r="1215" spans="1:8" ht="16.5" x14ac:dyDescent="0.3">
      <c r="A1215" s="61"/>
      <c r="B1215" s="62"/>
      <c r="C1215" s="63"/>
      <c r="D1215" s="42"/>
      <c r="E1215" s="115"/>
      <c r="F1215" s="115"/>
      <c r="G1215" s="75"/>
      <c r="H1215" s="37"/>
    </row>
    <row r="1216" spans="1:8" ht="16.5" x14ac:dyDescent="0.3">
      <c r="A1216" s="61"/>
      <c r="B1216" s="62"/>
      <c r="C1216" s="63"/>
      <c r="D1216" s="71"/>
      <c r="E1216" s="72"/>
      <c r="F1216" s="116"/>
      <c r="G1216" s="74"/>
      <c r="H1216" s="37"/>
    </row>
    <row r="1217" spans="1:8" ht="16.5" x14ac:dyDescent="0.3">
      <c r="A1217" s="61"/>
      <c r="B1217" s="62"/>
      <c r="C1217" s="63"/>
      <c r="D1217" s="71"/>
      <c r="E1217" s="72"/>
      <c r="F1217" s="116"/>
      <c r="G1217" s="74"/>
      <c r="H1217" s="37"/>
    </row>
    <row r="1218" spans="1:8" ht="16.5" x14ac:dyDescent="0.3">
      <c r="A1218" s="61" t="s">
        <v>20</v>
      </c>
      <c r="B1218" s="62"/>
      <c r="C1218" s="63"/>
      <c r="D1218" s="42"/>
      <c r="E1218" s="42"/>
      <c r="F1218" s="47">
        <v>0.05</v>
      </c>
      <c r="G1218" s="75"/>
      <c r="H1218" s="37"/>
    </row>
    <row r="1219" spans="1:8" ht="17.25" thickBot="1" x14ac:dyDescent="0.35">
      <c r="A1219" s="76"/>
      <c r="B1219" s="77"/>
      <c r="C1219" s="78"/>
      <c r="D1219" s="51"/>
      <c r="E1219" s="51"/>
      <c r="F1219" s="52"/>
      <c r="G1219" s="79"/>
      <c r="H1219" s="54"/>
    </row>
    <row r="1220" spans="1:8" ht="17.25" thickBot="1" x14ac:dyDescent="0.35">
      <c r="A1220" s="12"/>
      <c r="B1220" s="12"/>
      <c r="C1220" s="12"/>
      <c r="D1220" s="12"/>
      <c r="E1220" s="12"/>
      <c r="F1220" s="12"/>
      <c r="G1220" s="55" t="s">
        <v>15</v>
      </c>
      <c r="H1220" s="56">
        <f>SUM(G1214:G1219)</f>
        <v>175000</v>
      </c>
    </row>
    <row r="1221" spans="1:8" ht="17.25" thickBot="1" x14ac:dyDescent="0.35">
      <c r="A1221" s="14" t="s">
        <v>21</v>
      </c>
      <c r="B1221" s="14"/>
      <c r="C1221" s="12"/>
      <c r="D1221" s="12"/>
      <c r="E1221" s="12"/>
      <c r="F1221" s="12"/>
      <c r="G1221" s="12"/>
      <c r="H1221" s="13"/>
    </row>
    <row r="1222" spans="1:8" ht="16.5" x14ac:dyDescent="0.3">
      <c r="A1222" s="23" t="s">
        <v>22</v>
      </c>
      <c r="B1222" s="25"/>
      <c r="C1222" s="26" t="s">
        <v>33</v>
      </c>
      <c r="D1222" s="26" t="s">
        <v>24</v>
      </c>
      <c r="E1222" s="26" t="s">
        <v>25</v>
      </c>
      <c r="F1222" s="26" t="s">
        <v>26</v>
      </c>
      <c r="G1222" s="28" t="s">
        <v>11</v>
      </c>
      <c r="H1222" s="29"/>
    </row>
    <row r="1223" spans="1:8" ht="16.5" x14ac:dyDescent="0.3">
      <c r="A1223" s="61"/>
      <c r="B1223" s="63"/>
      <c r="C1223" s="80"/>
      <c r="D1223" s="125"/>
      <c r="E1223" s="81"/>
      <c r="F1223" s="82"/>
      <c r="G1223" s="65"/>
      <c r="H1223" s="37"/>
    </row>
    <row r="1224" spans="1:8" ht="16.5" x14ac:dyDescent="0.3">
      <c r="A1224" s="61"/>
      <c r="B1224" s="63"/>
      <c r="C1224" s="80"/>
      <c r="D1224" s="81"/>
      <c r="E1224" s="81"/>
      <c r="F1224" s="117"/>
      <c r="G1224" s="41"/>
      <c r="H1224" s="37"/>
    </row>
    <row r="1225" spans="1:8" ht="16.5" x14ac:dyDescent="0.3">
      <c r="A1225" s="61"/>
      <c r="B1225" s="63"/>
      <c r="C1225" s="80"/>
      <c r="D1225" s="81"/>
      <c r="E1225" s="81"/>
      <c r="F1225" s="80"/>
      <c r="G1225" s="41"/>
      <c r="H1225" s="37"/>
    </row>
    <row r="1226" spans="1:8" ht="16.5" x14ac:dyDescent="0.3">
      <c r="A1226" s="61"/>
      <c r="B1226" s="63"/>
      <c r="C1226" s="83"/>
      <c r="D1226" s="64"/>
      <c r="E1226" s="84"/>
      <c r="F1226" s="41"/>
      <c r="G1226" s="41"/>
      <c r="H1226" s="37"/>
    </row>
    <row r="1227" spans="1:8" ht="17.25" thickBot="1" x14ac:dyDescent="0.35">
      <c r="A1227" s="48"/>
      <c r="B1227" s="50"/>
      <c r="C1227" s="50"/>
      <c r="D1227" s="50"/>
      <c r="E1227" s="50"/>
      <c r="F1227" s="50"/>
      <c r="G1227" s="85"/>
      <c r="H1227" s="37"/>
    </row>
    <row r="1228" spans="1:8" ht="17.25" thickBot="1" x14ac:dyDescent="0.35">
      <c r="A1228" s="12"/>
      <c r="B1228" s="12"/>
      <c r="C1228" s="12"/>
      <c r="D1228" s="12"/>
      <c r="E1228" s="12"/>
      <c r="F1228" s="12"/>
      <c r="G1228" s="55" t="s">
        <v>15</v>
      </c>
      <c r="H1228" s="56">
        <f>SUM(G1223:G1227)</f>
        <v>0</v>
      </c>
    </row>
    <row r="1229" spans="1:8" ht="17.25" thickBot="1" x14ac:dyDescent="0.35">
      <c r="A1229" s="14" t="s">
        <v>27</v>
      </c>
      <c r="B1229" s="14"/>
      <c r="C1229" s="12"/>
      <c r="D1229" s="12"/>
      <c r="E1229" s="12"/>
      <c r="F1229" s="12"/>
      <c r="G1229" s="12"/>
      <c r="H1229" s="13"/>
    </row>
    <row r="1230" spans="1:8" ht="16.5" x14ac:dyDescent="0.3">
      <c r="A1230" s="86" t="s">
        <v>28</v>
      </c>
      <c r="B1230" s="26"/>
      <c r="C1230" s="26" t="s">
        <v>53</v>
      </c>
      <c r="D1230" s="26" t="s">
        <v>30</v>
      </c>
      <c r="E1230" s="27" t="s">
        <v>39</v>
      </c>
      <c r="F1230" s="87" t="s">
        <v>37</v>
      </c>
      <c r="G1230" s="60" t="s">
        <v>11</v>
      </c>
      <c r="H1230" s="29"/>
    </row>
    <row r="1231" spans="1:8" ht="16.5" x14ac:dyDescent="0.3">
      <c r="A1231" s="61" t="str">
        <f>'[1]MANO DE OBRA'!C41</f>
        <v xml:space="preserve">Ayudante de especialidad </v>
      </c>
      <c r="B1231" s="63"/>
      <c r="C1231" s="105">
        <f>'[1]MANO DE OBRA'!I41</f>
        <v>56940</v>
      </c>
      <c r="D1231" s="89">
        <v>0.89229999999999998</v>
      </c>
      <c r="E1231" s="65">
        <f>(100%+D1231)*C1231</f>
        <v>107747.56200000001</v>
      </c>
      <c r="F1231" s="80">
        <v>5</v>
      </c>
      <c r="G1231" s="36">
        <f>E1231/F1231</f>
        <v>21549.5124</v>
      </c>
      <c r="H1231" s="37"/>
    </row>
    <row r="1232" spans="1:8" ht="16.5" x14ac:dyDescent="0.3">
      <c r="A1232" s="61" t="str">
        <f>'[1]MANO DE OBRA'!C45</f>
        <v xml:space="preserve">Oficial de especialidad </v>
      </c>
      <c r="B1232" s="63"/>
      <c r="C1232" s="105">
        <f>'[1]MANO DE OBRA'!I45</f>
        <v>94900</v>
      </c>
      <c r="D1232" s="89">
        <v>0.89229999999999998</v>
      </c>
      <c r="E1232" s="65">
        <f>(100%+D1232)*C1232</f>
        <v>179579.27000000002</v>
      </c>
      <c r="F1232" s="80">
        <v>5</v>
      </c>
      <c r="G1232" s="36">
        <f>E1232/F1232</f>
        <v>35915.854000000007</v>
      </c>
      <c r="H1232" s="37"/>
    </row>
    <row r="1233" spans="1:8" ht="16.5" x14ac:dyDescent="0.3">
      <c r="A1233" s="61"/>
      <c r="B1233" s="63"/>
      <c r="C1233" s="114"/>
      <c r="D1233" s="64"/>
      <c r="E1233" s="114"/>
      <c r="F1233" s="41"/>
      <c r="G1233" s="75"/>
      <c r="H1233" s="37"/>
    </row>
    <row r="1234" spans="1:8" ht="17.25" thickBot="1" x14ac:dyDescent="0.35">
      <c r="A1234" s="76"/>
      <c r="B1234" s="78"/>
      <c r="C1234" s="78"/>
      <c r="D1234" s="78"/>
      <c r="E1234" s="78"/>
      <c r="F1234" s="78"/>
      <c r="G1234" s="77"/>
      <c r="H1234" s="54"/>
    </row>
    <row r="1235" spans="1:8" ht="17.25" thickBot="1" x14ac:dyDescent="0.35">
      <c r="A1235" s="12"/>
      <c r="B1235" s="12"/>
      <c r="C1235" s="12"/>
      <c r="D1235" s="12"/>
      <c r="E1235" s="12"/>
      <c r="F1235" s="12"/>
      <c r="G1235" s="55" t="s">
        <v>15</v>
      </c>
      <c r="H1235" s="56">
        <f>SUM(G1231:G1234)</f>
        <v>57465.366400000006</v>
      </c>
    </row>
    <row r="1236" spans="1:8" ht="17.25" thickBot="1" x14ac:dyDescent="0.35">
      <c r="A1236" s="12"/>
      <c r="B1236" s="12"/>
      <c r="C1236" s="12"/>
      <c r="D1236" s="12"/>
      <c r="E1236" s="12"/>
      <c r="F1236" s="12"/>
      <c r="G1236" s="91"/>
      <c r="H1236" s="13"/>
    </row>
    <row r="1237" spans="1:8" ht="17.25" thickBot="1" x14ac:dyDescent="0.35">
      <c r="A1237" s="12"/>
      <c r="B1237" s="12"/>
      <c r="C1237" s="12"/>
      <c r="D1237" s="12"/>
      <c r="E1237" s="92" t="s">
        <v>31</v>
      </c>
      <c r="F1237" s="93"/>
      <c r="G1237" s="93"/>
      <c r="H1237" s="106">
        <f>ROUND((H1211+H1220+H1228+H1235),0)</f>
        <v>232465</v>
      </c>
    </row>
    <row r="1238" spans="1:8" ht="16.5" x14ac:dyDescent="0.3">
      <c r="A1238" s="12"/>
      <c r="B1238" s="12"/>
      <c r="C1238" s="12"/>
      <c r="D1238" s="12"/>
      <c r="E1238" s="92"/>
      <c r="F1238" s="93"/>
      <c r="G1238" s="93"/>
      <c r="H1238" s="126"/>
    </row>
    <row r="1242" spans="1:8" ht="15" thickBot="1" x14ac:dyDescent="0.25"/>
    <row r="1243" spans="1:8" ht="15" customHeight="1" x14ac:dyDescent="0.2">
      <c r="A1243" s="5" t="s">
        <v>1</v>
      </c>
      <c r="B1243" s="6"/>
      <c r="C1243" s="6"/>
      <c r="D1243" s="6"/>
      <c r="E1243" s="6"/>
      <c r="F1243" s="6"/>
      <c r="G1243" s="6"/>
      <c r="H1243" s="7"/>
    </row>
    <row r="1244" spans="1:8" ht="15" thickBot="1" x14ac:dyDescent="0.25">
      <c r="A1244" s="8"/>
      <c r="B1244" s="9"/>
      <c r="C1244" s="9"/>
      <c r="D1244" s="9"/>
      <c r="E1244" s="9"/>
      <c r="F1244" s="9"/>
      <c r="G1244" s="9"/>
      <c r="H1244" s="10"/>
    </row>
    <row r="1245" spans="1:8" ht="16.5" x14ac:dyDescent="0.3">
      <c r="A1245" s="11"/>
      <c r="B1245" s="12"/>
      <c r="C1245" s="12"/>
      <c r="D1245" s="12"/>
      <c r="E1245" s="12"/>
      <c r="F1245" s="12"/>
      <c r="G1245" s="12"/>
      <c r="H1245" s="13"/>
    </row>
    <row r="1246" spans="1:8" ht="15.75" customHeight="1" x14ac:dyDescent="0.3">
      <c r="A1246" s="11"/>
      <c r="B1246" s="14"/>
      <c r="C1246" s="12"/>
      <c r="D1246" s="15"/>
      <c r="E1246" s="14"/>
      <c r="F1246" s="15"/>
      <c r="G1246" s="14"/>
      <c r="H1246" s="13"/>
    </row>
    <row r="1247" spans="1:8" ht="16.5" customHeight="1" x14ac:dyDescent="0.2">
      <c r="A1247" s="16" t="s">
        <v>43</v>
      </c>
      <c r="B1247" s="107" t="str">
        <f>'[1]PRESUPUESTO OFICIAL (Entidad)'!G143</f>
        <v>Estructura métalica según diseño estructural</v>
      </c>
      <c r="C1247" s="107"/>
      <c r="D1247" s="107"/>
      <c r="E1247" s="107"/>
      <c r="F1247" s="107"/>
      <c r="G1247" s="99" t="s">
        <v>3</v>
      </c>
      <c r="H1247" s="20" t="s">
        <v>241</v>
      </c>
    </row>
    <row r="1248" spans="1:8" ht="16.5" customHeight="1" x14ac:dyDescent="0.3">
      <c r="A1248" s="11"/>
      <c r="B1248" s="107"/>
      <c r="C1248" s="107"/>
      <c r="D1248" s="107"/>
      <c r="E1248" s="107"/>
      <c r="F1248" s="107"/>
      <c r="G1248" s="99" t="s">
        <v>4</v>
      </c>
      <c r="H1248" s="20" t="s">
        <v>66</v>
      </c>
    </row>
    <row r="1249" spans="1:8" ht="16.5" x14ac:dyDescent="0.3">
      <c r="A1249" s="11"/>
      <c r="B1249" s="112"/>
      <c r="C1249" s="112"/>
      <c r="D1249" s="112"/>
      <c r="E1249" s="112"/>
      <c r="F1249" s="112"/>
      <c r="G1249" s="14"/>
      <c r="H1249" s="22"/>
    </row>
    <row r="1250" spans="1:8" ht="16.5" x14ac:dyDescent="0.3">
      <c r="A1250" s="11"/>
      <c r="B1250" s="112"/>
      <c r="C1250" s="112"/>
      <c r="D1250" s="112"/>
      <c r="E1250" s="112"/>
      <c r="F1250" s="112"/>
      <c r="G1250" s="14"/>
      <c r="H1250" s="22"/>
    </row>
    <row r="1251" spans="1:8" ht="16.5" x14ac:dyDescent="0.3">
      <c r="A1251" s="14"/>
      <c r="B1251" s="14"/>
      <c r="C1251" s="12"/>
      <c r="D1251" s="14"/>
      <c r="E1251" s="14"/>
      <c r="F1251" s="14"/>
      <c r="G1251" s="14"/>
      <c r="H1251" s="13"/>
    </row>
    <row r="1252" spans="1:8" ht="17.25" thickBot="1" x14ac:dyDescent="0.35">
      <c r="A1252" s="14" t="s">
        <v>6</v>
      </c>
      <c r="B1252" s="14"/>
      <c r="C1252" s="12"/>
      <c r="D1252" s="12"/>
      <c r="E1252" s="12"/>
      <c r="F1252" s="12"/>
      <c r="G1252" s="12"/>
      <c r="H1252" s="13"/>
    </row>
    <row r="1253" spans="1:8" ht="16.5" x14ac:dyDescent="0.3">
      <c r="A1253" s="23" t="s">
        <v>7</v>
      </c>
      <c r="B1253" s="24"/>
      <c r="C1253" s="25"/>
      <c r="D1253" s="26" t="s">
        <v>36</v>
      </c>
      <c r="E1253" s="27" t="s">
        <v>9</v>
      </c>
      <c r="F1253" s="26" t="s">
        <v>37</v>
      </c>
      <c r="G1253" s="28" t="s">
        <v>11</v>
      </c>
      <c r="H1253" s="29"/>
    </row>
    <row r="1254" spans="1:8" ht="16.5" x14ac:dyDescent="0.3">
      <c r="A1254" s="30" t="str">
        <f>+[1]recursos!$B$33</f>
        <v>ANDAMIO TUBULAR 1.50*1.50</v>
      </c>
      <c r="B1254" s="31"/>
      <c r="C1254" s="32"/>
      <c r="D1254" s="69" t="s">
        <v>71</v>
      </c>
      <c r="E1254" s="34">
        <f>+[1]recursos!$E$33</f>
        <v>2000</v>
      </c>
      <c r="F1254" s="41">
        <v>30</v>
      </c>
      <c r="G1254" s="36">
        <f>+E1254/F1254</f>
        <v>66.666666666666671</v>
      </c>
      <c r="H1254" s="37"/>
    </row>
    <row r="1255" spans="1:8" ht="16.5" x14ac:dyDescent="0.3">
      <c r="A1255" s="38" t="str">
        <f>+[1]recursos!$B$34</f>
        <v>TABLON PARA ANDAMIO</v>
      </c>
      <c r="B1255" s="39"/>
      <c r="C1255" s="40"/>
      <c r="D1255" s="69" t="s">
        <v>71</v>
      </c>
      <c r="E1255" s="34">
        <f>+[1]recursos!$E$34</f>
        <v>650</v>
      </c>
      <c r="F1255" s="41">
        <v>30</v>
      </c>
      <c r="G1255" s="36">
        <f>+E1255/F1255</f>
        <v>21.666666666666668</v>
      </c>
      <c r="H1255" s="37"/>
    </row>
    <row r="1256" spans="1:8" ht="16.5" x14ac:dyDescent="0.3">
      <c r="A1256" s="38"/>
      <c r="B1256" s="39"/>
      <c r="C1256" s="40"/>
      <c r="D1256" s="69"/>
      <c r="E1256" s="42"/>
      <c r="F1256" s="41"/>
      <c r="G1256" s="43"/>
      <c r="H1256" s="37"/>
    </row>
    <row r="1257" spans="1:8" ht="16.5" x14ac:dyDescent="0.3">
      <c r="A1257" s="44" t="s">
        <v>14</v>
      </c>
      <c r="B1257" s="45"/>
      <c r="C1257" s="46"/>
      <c r="D1257" s="69"/>
      <c r="E1257" s="42"/>
      <c r="F1257" s="47">
        <v>0.1</v>
      </c>
      <c r="G1257" s="43">
        <f>F1257*H1285</f>
        <v>0</v>
      </c>
      <c r="H1257" s="37"/>
    </row>
    <row r="1258" spans="1:8" ht="17.25" thickBot="1" x14ac:dyDescent="0.35">
      <c r="A1258" s="48"/>
      <c r="B1258" s="49"/>
      <c r="C1258" s="50"/>
      <c r="D1258" s="130"/>
      <c r="E1258" s="51"/>
      <c r="F1258" s="52"/>
      <c r="G1258" s="53"/>
      <c r="H1258" s="54"/>
    </row>
    <row r="1259" spans="1:8" ht="17.25" thickBot="1" x14ac:dyDescent="0.35">
      <c r="A1259" s="12"/>
      <c r="B1259" s="12"/>
      <c r="C1259" s="12"/>
      <c r="D1259" s="12"/>
      <c r="E1259" s="12"/>
      <c r="F1259" s="12"/>
      <c r="G1259" s="55" t="s">
        <v>15</v>
      </c>
      <c r="H1259" s="56">
        <f>SUM(G1254:G1258)</f>
        <v>88.333333333333343</v>
      </c>
    </row>
    <row r="1260" spans="1:8" ht="17.25" thickBot="1" x14ac:dyDescent="0.35">
      <c r="A1260" s="14" t="s">
        <v>16</v>
      </c>
      <c r="B1260" s="14"/>
      <c r="C1260" s="12"/>
      <c r="D1260" s="12"/>
      <c r="E1260" s="12"/>
      <c r="F1260" s="12"/>
      <c r="G1260" s="12"/>
      <c r="H1260" s="13"/>
    </row>
    <row r="1261" spans="1:8" ht="16.5" x14ac:dyDescent="0.3">
      <c r="A1261" s="57" t="s">
        <v>7</v>
      </c>
      <c r="B1261" s="58"/>
      <c r="C1261" s="59"/>
      <c r="D1261" s="26" t="s">
        <v>8</v>
      </c>
      <c r="E1261" s="26" t="s">
        <v>17</v>
      </c>
      <c r="F1261" s="26" t="s">
        <v>10</v>
      </c>
      <c r="G1261" s="60" t="s">
        <v>11</v>
      </c>
      <c r="H1261" s="29"/>
    </row>
    <row r="1262" spans="1:8" ht="16.5" x14ac:dyDescent="0.3">
      <c r="A1262" s="286" t="str">
        <f>[1]recursos!B180</f>
        <v>TUBO ESTRUCUTURAL ( PROMEDIO )</v>
      </c>
      <c r="B1262" s="62"/>
      <c r="C1262" s="63"/>
      <c r="D1262" s="64" t="s">
        <v>94</v>
      </c>
      <c r="E1262" s="65">
        <f>[1]recursos!E180</f>
        <v>7597.37</v>
      </c>
      <c r="F1262" s="80">
        <v>1</v>
      </c>
      <c r="G1262" s="67">
        <f>E1262*F1262</f>
        <v>7597.37</v>
      </c>
      <c r="H1262" s="37"/>
    </row>
    <row r="1263" spans="1:8" ht="16.5" x14ac:dyDescent="0.3">
      <c r="A1263" s="286" t="str">
        <f>[1]recursos!B78</f>
        <v>ANTICORROSIVO</v>
      </c>
      <c r="B1263" s="62"/>
      <c r="C1263" s="63"/>
      <c r="D1263" s="287" t="s">
        <v>59</v>
      </c>
      <c r="E1263" s="65">
        <f>[1]recursos!E78</f>
        <v>71875</v>
      </c>
      <c r="F1263" s="80">
        <v>0.02</v>
      </c>
      <c r="G1263" s="67">
        <f>E1263*F1263</f>
        <v>1437.5</v>
      </c>
      <c r="H1263" s="37"/>
    </row>
    <row r="1264" spans="1:8" ht="16.5" x14ac:dyDescent="0.3">
      <c r="A1264" s="286" t="str">
        <f>[1]recursos!B79</f>
        <v>PINTIRA EN ESMALTE</v>
      </c>
      <c r="B1264" s="62"/>
      <c r="C1264" s="63"/>
      <c r="D1264" s="287" t="s">
        <v>59</v>
      </c>
      <c r="E1264" s="65">
        <f>[1]recursos!E79</f>
        <v>86700.01</v>
      </c>
      <c r="F1264" s="80">
        <v>0.02</v>
      </c>
      <c r="G1264" s="67">
        <f>E1264*F1264</f>
        <v>1734.0001999999999</v>
      </c>
      <c r="H1264" s="37"/>
    </row>
    <row r="1265" spans="1:8" ht="16.5" x14ac:dyDescent="0.3">
      <c r="A1265" s="286" t="str">
        <f>[1]recursos!B80</f>
        <v>SOLDADURA</v>
      </c>
      <c r="B1265" s="62"/>
      <c r="C1265" s="63"/>
      <c r="D1265" s="287" t="s">
        <v>94</v>
      </c>
      <c r="E1265" s="65">
        <f>[1]recursos!E80</f>
        <v>20031.669999999998</v>
      </c>
      <c r="F1265" s="80">
        <v>0.1</v>
      </c>
      <c r="G1265" s="67">
        <f>E1265*F1265</f>
        <v>2003.1669999999999</v>
      </c>
      <c r="H1265" s="37"/>
    </row>
    <row r="1266" spans="1:8" ht="16.5" x14ac:dyDescent="0.3">
      <c r="A1266" s="286" t="str">
        <f>[1]recursos!B81</f>
        <v>MASILLA</v>
      </c>
      <c r="B1266" s="62"/>
      <c r="C1266" s="63"/>
      <c r="D1266" s="287" t="s">
        <v>149</v>
      </c>
      <c r="E1266" s="65">
        <f>[1]recursos!E81</f>
        <v>19635</v>
      </c>
      <c r="F1266" s="80">
        <v>0.05</v>
      </c>
      <c r="G1266" s="67">
        <f>E1266*F1266</f>
        <v>981.75</v>
      </c>
      <c r="H1266" s="37"/>
    </row>
    <row r="1267" spans="1:8" ht="16.5" x14ac:dyDescent="0.3">
      <c r="A1267" s="61"/>
      <c r="B1267" s="62"/>
      <c r="C1267" s="63"/>
      <c r="D1267" s="42"/>
      <c r="E1267" s="115"/>
      <c r="F1267" s="115"/>
      <c r="G1267" s="75"/>
      <c r="H1267" s="37"/>
    </row>
    <row r="1268" spans="1:8" ht="16.5" x14ac:dyDescent="0.3">
      <c r="A1268" s="61"/>
      <c r="B1268" s="62"/>
      <c r="C1268" s="63"/>
      <c r="D1268" s="71"/>
      <c r="E1268" s="72"/>
      <c r="F1268" s="116"/>
      <c r="G1268" s="74"/>
      <c r="H1268" s="37"/>
    </row>
    <row r="1269" spans="1:8" ht="16.5" x14ac:dyDescent="0.3">
      <c r="A1269" s="61"/>
      <c r="B1269" s="62"/>
      <c r="C1269" s="63"/>
      <c r="D1269" s="71"/>
      <c r="E1269" s="72"/>
      <c r="F1269" s="116"/>
      <c r="G1269" s="74"/>
      <c r="H1269" s="37"/>
    </row>
    <row r="1270" spans="1:8" ht="16.5" x14ac:dyDescent="0.3">
      <c r="A1270" s="61" t="s">
        <v>20</v>
      </c>
      <c r="B1270" s="62"/>
      <c r="C1270" s="63"/>
      <c r="D1270" s="42"/>
      <c r="E1270" s="42"/>
      <c r="F1270" s="47">
        <v>0.05</v>
      </c>
      <c r="G1270" s="75"/>
      <c r="H1270" s="37"/>
    </row>
    <row r="1271" spans="1:8" ht="17.25" thickBot="1" x14ac:dyDescent="0.35">
      <c r="A1271" s="76"/>
      <c r="B1271" s="77"/>
      <c r="C1271" s="78"/>
      <c r="D1271" s="51"/>
      <c r="E1271" s="51"/>
      <c r="F1271" s="52"/>
      <c r="G1271" s="79"/>
      <c r="H1271" s="54"/>
    </row>
    <row r="1272" spans="1:8" ht="17.25" thickBot="1" x14ac:dyDescent="0.35">
      <c r="A1272" s="12"/>
      <c r="B1272" s="12"/>
      <c r="C1272" s="12"/>
      <c r="D1272" s="12"/>
      <c r="E1272" s="12"/>
      <c r="F1272" s="12"/>
      <c r="G1272" s="55" t="s">
        <v>15</v>
      </c>
      <c r="H1272" s="56">
        <f>SUM(G1262:G1271)</f>
        <v>13753.787199999999</v>
      </c>
    </row>
    <row r="1273" spans="1:8" ht="17.25" thickBot="1" x14ac:dyDescent="0.35">
      <c r="A1273" s="14" t="s">
        <v>21</v>
      </c>
      <c r="B1273" s="14"/>
      <c r="C1273" s="12"/>
      <c r="D1273" s="12"/>
      <c r="E1273" s="12"/>
      <c r="F1273" s="12"/>
      <c r="G1273" s="12"/>
      <c r="H1273" s="13"/>
    </row>
    <row r="1274" spans="1:8" ht="16.5" x14ac:dyDescent="0.3">
      <c r="A1274" s="23" t="s">
        <v>22</v>
      </c>
      <c r="B1274" s="25"/>
      <c r="C1274" s="26" t="s">
        <v>33</v>
      </c>
      <c r="D1274" s="26" t="s">
        <v>24</v>
      </c>
      <c r="E1274" s="26" t="s">
        <v>25</v>
      </c>
      <c r="F1274" s="26" t="s">
        <v>26</v>
      </c>
      <c r="G1274" s="28" t="s">
        <v>11</v>
      </c>
      <c r="H1274" s="29"/>
    </row>
    <row r="1275" spans="1:8" ht="16.5" x14ac:dyDescent="0.3">
      <c r="A1275" s="61"/>
      <c r="B1275" s="63"/>
      <c r="C1275" s="80"/>
      <c r="D1275" s="125"/>
      <c r="E1275" s="81"/>
      <c r="F1275" s="82"/>
      <c r="G1275" s="65"/>
      <c r="H1275" s="37"/>
    </row>
    <row r="1276" spans="1:8" ht="16.5" x14ac:dyDescent="0.3">
      <c r="A1276" s="61"/>
      <c r="B1276" s="63"/>
      <c r="C1276" s="80"/>
      <c r="D1276" s="81"/>
      <c r="E1276" s="81"/>
      <c r="F1276" s="117"/>
      <c r="G1276" s="41"/>
      <c r="H1276" s="37"/>
    </row>
    <row r="1277" spans="1:8" ht="16.5" x14ac:dyDescent="0.3">
      <c r="A1277" s="61"/>
      <c r="B1277" s="63"/>
      <c r="C1277" s="80"/>
      <c r="D1277" s="81"/>
      <c r="E1277" s="81"/>
      <c r="F1277" s="80"/>
      <c r="G1277" s="41"/>
      <c r="H1277" s="37"/>
    </row>
    <row r="1278" spans="1:8" ht="16.5" x14ac:dyDescent="0.3">
      <c r="A1278" s="61"/>
      <c r="B1278" s="63"/>
      <c r="C1278" s="83"/>
      <c r="D1278" s="64"/>
      <c r="E1278" s="84"/>
      <c r="F1278" s="41"/>
      <c r="G1278" s="41"/>
      <c r="H1278" s="37"/>
    </row>
    <row r="1279" spans="1:8" ht="17.25" thickBot="1" x14ac:dyDescent="0.35">
      <c r="A1279" s="48"/>
      <c r="B1279" s="50"/>
      <c r="C1279" s="50"/>
      <c r="D1279" s="50"/>
      <c r="E1279" s="50"/>
      <c r="F1279" s="50"/>
      <c r="G1279" s="85"/>
      <c r="H1279" s="37"/>
    </row>
    <row r="1280" spans="1:8" ht="17.25" thickBot="1" x14ac:dyDescent="0.35">
      <c r="A1280" s="12"/>
      <c r="B1280" s="12"/>
      <c r="C1280" s="12"/>
      <c r="D1280" s="12"/>
      <c r="E1280" s="12"/>
      <c r="F1280" s="12"/>
      <c r="G1280" s="55" t="s">
        <v>15</v>
      </c>
      <c r="H1280" s="56">
        <f>SUM(G1275:G1279)</f>
        <v>0</v>
      </c>
    </row>
    <row r="1281" spans="1:8" ht="17.25" thickBot="1" x14ac:dyDescent="0.35">
      <c r="A1281" s="14" t="s">
        <v>27</v>
      </c>
      <c r="B1281" s="14"/>
      <c r="C1281" s="12"/>
      <c r="D1281" s="12"/>
      <c r="E1281" s="12"/>
      <c r="F1281" s="12"/>
      <c r="G1281" s="12"/>
      <c r="H1281" s="13"/>
    </row>
    <row r="1282" spans="1:8" ht="16.5" x14ac:dyDescent="0.3">
      <c r="A1282" s="86" t="s">
        <v>28</v>
      </c>
      <c r="B1282" s="26"/>
      <c r="C1282" s="26" t="s">
        <v>53</v>
      </c>
      <c r="D1282" s="26" t="s">
        <v>30</v>
      </c>
      <c r="E1282" s="27" t="s">
        <v>39</v>
      </c>
      <c r="F1282" s="87" t="s">
        <v>37</v>
      </c>
      <c r="G1282" s="60" t="s">
        <v>11</v>
      </c>
      <c r="H1282" s="29"/>
    </row>
    <row r="1283" spans="1:8" ht="16.5" x14ac:dyDescent="0.3">
      <c r="A1283" s="61" t="str">
        <f>'[1]MANO DE OBRA'!C40</f>
        <v xml:space="preserve">Ayudante de construcción </v>
      </c>
      <c r="B1283" s="63"/>
      <c r="C1283" s="105">
        <f>'[1]MANO DE OBRA'!I40</f>
        <v>47450</v>
      </c>
      <c r="D1283" s="89">
        <v>0.89229999999999998</v>
      </c>
      <c r="E1283" s="65">
        <f>(100%+D1283)*C1283</f>
        <v>89789.635000000009</v>
      </c>
      <c r="F1283" s="80">
        <v>30</v>
      </c>
      <c r="G1283" s="36">
        <f>E1283/F1283</f>
        <v>2992.9878333333336</v>
      </c>
      <c r="H1283" s="37"/>
    </row>
    <row r="1284" spans="1:8" ht="16.5" x14ac:dyDescent="0.3">
      <c r="A1284" s="61" t="str">
        <f>'[1]MANO DE OBRA'!C45</f>
        <v xml:space="preserve">Oficial de especialidad </v>
      </c>
      <c r="B1284" s="63"/>
      <c r="C1284" s="105">
        <f>'[1]MANO DE OBRA'!I45</f>
        <v>94900</v>
      </c>
      <c r="D1284" s="89">
        <v>0.89229999999999998</v>
      </c>
      <c r="E1284" s="65">
        <f>(100%+D1284)*C1284</f>
        <v>179579.27000000002</v>
      </c>
      <c r="F1284" s="80">
        <v>30</v>
      </c>
      <c r="G1284" s="36">
        <f>E1284/F1284</f>
        <v>5985.9756666666672</v>
      </c>
      <c r="H1284" s="37"/>
    </row>
    <row r="1285" spans="1:8" ht="16.5" x14ac:dyDescent="0.3">
      <c r="A1285" s="61"/>
      <c r="B1285" s="63"/>
      <c r="C1285" s="114"/>
      <c r="D1285" s="64"/>
      <c r="E1285" s="114"/>
      <c r="F1285" s="41"/>
      <c r="G1285" s="75"/>
      <c r="H1285" s="37"/>
    </row>
    <row r="1286" spans="1:8" ht="17.25" thickBot="1" x14ac:dyDescent="0.35">
      <c r="A1286" s="76"/>
      <c r="B1286" s="78"/>
      <c r="C1286" s="78"/>
      <c r="D1286" s="78"/>
      <c r="E1286" s="78"/>
      <c r="F1286" s="78"/>
      <c r="G1286" s="77"/>
      <c r="H1286" s="54"/>
    </row>
    <row r="1287" spans="1:8" ht="17.25" thickBot="1" x14ac:dyDescent="0.35">
      <c r="A1287" s="12"/>
      <c r="B1287" s="12"/>
      <c r="C1287" s="12"/>
      <c r="D1287" s="12"/>
      <c r="E1287" s="12"/>
      <c r="F1287" s="12"/>
      <c r="G1287" s="55" t="s">
        <v>15</v>
      </c>
      <c r="H1287" s="56">
        <f>SUM(G1283:G1286)</f>
        <v>8978.9635000000017</v>
      </c>
    </row>
    <row r="1288" spans="1:8" ht="17.25" thickBot="1" x14ac:dyDescent="0.35">
      <c r="A1288" s="12"/>
      <c r="B1288" s="12"/>
      <c r="C1288" s="12"/>
      <c r="D1288" s="12"/>
      <c r="E1288" s="12"/>
      <c r="F1288" s="12"/>
      <c r="G1288" s="91"/>
      <c r="H1288" s="13"/>
    </row>
    <row r="1289" spans="1:8" ht="17.25" thickBot="1" x14ac:dyDescent="0.35">
      <c r="A1289" s="12"/>
      <c r="B1289" s="12"/>
      <c r="C1289" s="12"/>
      <c r="D1289" s="12"/>
      <c r="E1289" s="92" t="s">
        <v>31</v>
      </c>
      <c r="F1289" s="93"/>
      <c r="G1289" s="93"/>
      <c r="H1289" s="106">
        <f>ROUND((H1261+H1272+H1280+H1287),0)</f>
        <v>22733</v>
      </c>
    </row>
    <row r="1290" spans="1:8" ht="16.5" x14ac:dyDescent="0.3">
      <c r="A1290" s="12"/>
      <c r="B1290" s="12"/>
      <c r="C1290" s="12"/>
      <c r="D1290" s="12"/>
      <c r="E1290" s="92"/>
      <c r="F1290" s="93"/>
      <c r="G1290" s="93"/>
      <c r="H1290" s="126"/>
    </row>
    <row r="1294" spans="1:8" ht="15" thickBot="1" x14ac:dyDescent="0.25"/>
    <row r="1295" spans="1:8" ht="15" customHeight="1" x14ac:dyDescent="0.2">
      <c r="A1295" s="5" t="s">
        <v>1</v>
      </c>
      <c r="B1295" s="6"/>
      <c r="C1295" s="6"/>
      <c r="D1295" s="6"/>
      <c r="E1295" s="6"/>
      <c r="F1295" s="6"/>
      <c r="G1295" s="6"/>
      <c r="H1295" s="7"/>
    </row>
    <row r="1296" spans="1:8" ht="15" thickBot="1" x14ac:dyDescent="0.25">
      <c r="A1296" s="8"/>
      <c r="B1296" s="9"/>
      <c r="C1296" s="9"/>
      <c r="D1296" s="9"/>
      <c r="E1296" s="9"/>
      <c r="F1296" s="9"/>
      <c r="G1296" s="9"/>
      <c r="H1296" s="10"/>
    </row>
    <row r="1297" spans="1:8" ht="16.5" x14ac:dyDescent="0.3">
      <c r="A1297" s="11"/>
      <c r="B1297" s="12"/>
      <c r="C1297" s="12"/>
      <c r="D1297" s="12"/>
      <c r="E1297" s="12"/>
      <c r="F1297" s="12"/>
      <c r="G1297" s="12"/>
      <c r="H1297" s="13"/>
    </row>
    <row r="1298" spans="1:8" ht="15.75" customHeight="1" x14ac:dyDescent="0.3">
      <c r="A1298" s="11"/>
      <c r="B1298" s="14"/>
      <c r="C1298" s="12"/>
      <c r="D1298" s="15"/>
      <c r="E1298" s="14"/>
      <c r="F1298" s="15"/>
      <c r="G1298" s="14"/>
      <c r="H1298" s="13"/>
    </row>
    <row r="1299" spans="1:8" ht="16.5" customHeight="1" x14ac:dyDescent="0.2">
      <c r="A1299" s="16" t="s">
        <v>43</v>
      </c>
      <c r="B1299" s="107" t="str">
        <f>'[1]PRESUPUESTO OFICIAL (Entidad)'!G144</f>
        <v>suministro e instalacion cubierta en teja acrilica</v>
      </c>
      <c r="C1299" s="107"/>
      <c r="D1299" s="107"/>
      <c r="E1299" s="107"/>
      <c r="F1299" s="107"/>
      <c r="G1299" s="99" t="s">
        <v>3</v>
      </c>
      <c r="H1299" s="20" t="s">
        <v>242</v>
      </c>
    </row>
    <row r="1300" spans="1:8" ht="16.5" customHeight="1" x14ac:dyDescent="0.3">
      <c r="A1300" s="11"/>
      <c r="B1300" s="107"/>
      <c r="C1300" s="107"/>
      <c r="D1300" s="107"/>
      <c r="E1300" s="107"/>
      <c r="F1300" s="107"/>
      <c r="G1300" s="99" t="s">
        <v>4</v>
      </c>
      <c r="H1300" s="20" t="s">
        <v>5</v>
      </c>
    </row>
    <row r="1301" spans="1:8" ht="16.5" x14ac:dyDescent="0.3">
      <c r="A1301" s="11"/>
      <c r="B1301" s="112"/>
      <c r="C1301" s="112"/>
      <c r="D1301" s="112"/>
      <c r="E1301" s="112"/>
      <c r="F1301" s="112"/>
      <c r="G1301" s="14"/>
      <c r="H1301" s="22"/>
    </row>
    <row r="1302" spans="1:8" ht="16.5" x14ac:dyDescent="0.3">
      <c r="A1302" s="11"/>
      <c r="B1302" s="112"/>
      <c r="C1302" s="112"/>
      <c r="D1302" s="112"/>
      <c r="E1302" s="112"/>
      <c r="F1302" s="112"/>
      <c r="G1302" s="14"/>
      <c r="H1302" s="22"/>
    </row>
    <row r="1303" spans="1:8" ht="16.5" x14ac:dyDescent="0.3">
      <c r="A1303" s="14"/>
      <c r="B1303" s="14"/>
      <c r="C1303" s="12"/>
      <c r="D1303" s="14"/>
      <c r="E1303" s="14"/>
      <c r="F1303" s="14"/>
      <c r="G1303" s="14"/>
      <c r="H1303" s="13"/>
    </row>
    <row r="1304" spans="1:8" ht="17.25" thickBot="1" x14ac:dyDescent="0.35">
      <c r="A1304" s="14" t="s">
        <v>6</v>
      </c>
      <c r="B1304" s="14"/>
      <c r="C1304" s="12"/>
      <c r="D1304" s="12"/>
      <c r="E1304" s="12"/>
      <c r="F1304" s="12"/>
      <c r="G1304" s="12"/>
      <c r="H1304" s="13"/>
    </row>
    <row r="1305" spans="1:8" ht="16.5" x14ac:dyDescent="0.3">
      <c r="A1305" s="23" t="s">
        <v>7</v>
      </c>
      <c r="B1305" s="24"/>
      <c r="C1305" s="25"/>
      <c r="D1305" s="26" t="s">
        <v>36</v>
      </c>
      <c r="E1305" s="27" t="s">
        <v>9</v>
      </c>
      <c r="F1305" s="26" t="s">
        <v>37</v>
      </c>
      <c r="G1305" s="28" t="s">
        <v>11</v>
      </c>
      <c r="H1305" s="29"/>
    </row>
    <row r="1306" spans="1:8" ht="16.5" x14ac:dyDescent="0.3">
      <c r="A1306" s="30" t="str">
        <f>+[1]recursos!$B$33</f>
        <v>ANDAMIO TUBULAR 1.50*1.50</v>
      </c>
      <c r="B1306" s="31"/>
      <c r="C1306" s="32"/>
      <c r="D1306" s="69" t="s">
        <v>71</v>
      </c>
      <c r="E1306" s="34">
        <f>+[1]recursos!$E$33</f>
        <v>2000</v>
      </c>
      <c r="F1306" s="41">
        <v>8</v>
      </c>
      <c r="G1306" s="36">
        <f>+E1306/F1306</f>
        <v>250</v>
      </c>
      <c r="H1306" s="37"/>
    </row>
    <row r="1307" spans="1:8" ht="16.5" x14ac:dyDescent="0.3">
      <c r="A1307" s="38" t="str">
        <f>+[1]recursos!$B$34</f>
        <v>TABLON PARA ANDAMIO</v>
      </c>
      <c r="B1307" s="39"/>
      <c r="C1307" s="40"/>
      <c r="D1307" s="69" t="s">
        <v>71</v>
      </c>
      <c r="E1307" s="34">
        <f>+[1]recursos!$E$34</f>
        <v>650</v>
      </c>
      <c r="F1307" s="41">
        <v>8</v>
      </c>
      <c r="G1307" s="36">
        <f>+E1307/F1307</f>
        <v>81.25</v>
      </c>
      <c r="H1307" s="37"/>
    </row>
    <row r="1308" spans="1:8" ht="16.5" x14ac:dyDescent="0.3">
      <c r="A1308" s="38"/>
      <c r="B1308" s="39"/>
      <c r="C1308" s="40"/>
      <c r="D1308" s="69"/>
      <c r="E1308" s="42"/>
      <c r="F1308" s="41"/>
      <c r="G1308" s="43"/>
      <c r="H1308" s="37"/>
    </row>
    <row r="1309" spans="1:8" ht="16.5" x14ac:dyDescent="0.3">
      <c r="A1309" s="44" t="s">
        <v>14</v>
      </c>
      <c r="B1309" s="45"/>
      <c r="C1309" s="46"/>
      <c r="D1309" s="69"/>
      <c r="E1309" s="42"/>
      <c r="F1309" s="47">
        <v>0.1</v>
      </c>
      <c r="G1309" s="43">
        <f>F1309*H1334</f>
        <v>0</v>
      </c>
      <c r="H1309" s="37"/>
    </row>
    <row r="1310" spans="1:8" ht="17.25" thickBot="1" x14ac:dyDescent="0.35">
      <c r="A1310" s="48"/>
      <c r="B1310" s="49"/>
      <c r="C1310" s="50"/>
      <c r="D1310" s="130"/>
      <c r="E1310" s="51"/>
      <c r="F1310" s="52"/>
      <c r="G1310" s="53"/>
      <c r="H1310" s="54"/>
    </row>
    <row r="1311" spans="1:8" ht="17.25" thickBot="1" x14ac:dyDescent="0.35">
      <c r="A1311" s="12"/>
      <c r="B1311" s="12"/>
      <c r="C1311" s="12"/>
      <c r="D1311" s="12"/>
      <c r="E1311" s="12"/>
      <c r="F1311" s="12"/>
      <c r="G1311" s="55" t="s">
        <v>15</v>
      </c>
      <c r="H1311" s="56">
        <f>SUM(G1306:G1310)</f>
        <v>331.25</v>
      </c>
    </row>
    <row r="1312" spans="1:8" ht="17.25" thickBot="1" x14ac:dyDescent="0.35">
      <c r="A1312" s="14" t="s">
        <v>16</v>
      </c>
      <c r="B1312" s="14"/>
      <c r="C1312" s="12"/>
      <c r="D1312" s="12"/>
      <c r="E1312" s="12"/>
      <c r="F1312" s="12"/>
      <c r="G1312" s="12"/>
      <c r="H1312" s="13"/>
    </row>
    <row r="1313" spans="1:8" ht="16.5" x14ac:dyDescent="0.3">
      <c r="A1313" s="57" t="s">
        <v>7</v>
      </c>
      <c r="B1313" s="58"/>
      <c r="C1313" s="59"/>
      <c r="D1313" s="26" t="s">
        <v>8</v>
      </c>
      <c r="E1313" s="26" t="s">
        <v>17</v>
      </c>
      <c r="F1313" s="26" t="s">
        <v>10</v>
      </c>
      <c r="G1313" s="60" t="s">
        <v>11</v>
      </c>
      <c r="H1313" s="29"/>
    </row>
    <row r="1314" spans="1:8" ht="16.5" x14ac:dyDescent="0.3">
      <c r="A1314" s="286" t="str">
        <f>[1]recursos!B183</f>
        <v xml:space="preserve">LAMINA ACRILICA </v>
      </c>
      <c r="B1314" s="62"/>
      <c r="C1314" s="63"/>
      <c r="D1314" s="64" t="s">
        <v>94</v>
      </c>
      <c r="E1314" s="65">
        <f>[1]recursos!E183</f>
        <v>75000</v>
      </c>
      <c r="F1314" s="80">
        <v>1</v>
      </c>
      <c r="G1314" s="67">
        <f>E1314*F1314</f>
        <v>75000</v>
      </c>
      <c r="H1314" s="37"/>
    </row>
    <row r="1315" spans="1:8" ht="16.5" x14ac:dyDescent="0.3">
      <c r="A1315" s="286" t="str">
        <f>[1]recursos!B184</f>
        <v>ACCESORIOS PARA LAMINA ACRILICA</v>
      </c>
      <c r="B1315" s="62"/>
      <c r="C1315" s="63"/>
      <c r="D1315" s="287" t="s">
        <v>59</v>
      </c>
      <c r="E1315" s="65">
        <f>[1]recursos!E184</f>
        <v>5000</v>
      </c>
      <c r="F1315" s="80">
        <v>0.02</v>
      </c>
      <c r="G1315" s="67">
        <f>E1315*F1315</f>
        <v>100</v>
      </c>
      <c r="H1315" s="37"/>
    </row>
    <row r="1316" spans="1:8" ht="16.5" x14ac:dyDescent="0.3">
      <c r="A1316" s="61"/>
      <c r="B1316" s="62"/>
      <c r="C1316" s="63"/>
      <c r="D1316" s="42"/>
      <c r="E1316" s="115"/>
      <c r="F1316" s="115"/>
      <c r="G1316" s="75"/>
      <c r="H1316" s="37"/>
    </row>
    <row r="1317" spans="1:8" ht="16.5" x14ac:dyDescent="0.3">
      <c r="A1317" s="61"/>
      <c r="B1317" s="62"/>
      <c r="C1317" s="63"/>
      <c r="D1317" s="71"/>
      <c r="E1317" s="72"/>
      <c r="F1317" s="116"/>
      <c r="G1317" s="74"/>
      <c r="H1317" s="37"/>
    </row>
    <row r="1318" spans="1:8" ht="16.5" x14ac:dyDescent="0.3">
      <c r="A1318" s="61"/>
      <c r="B1318" s="62"/>
      <c r="C1318" s="63"/>
      <c r="D1318" s="71"/>
      <c r="E1318" s="72"/>
      <c r="F1318" s="116"/>
      <c r="G1318" s="74"/>
      <c r="H1318" s="37"/>
    </row>
    <row r="1319" spans="1:8" ht="16.5" x14ac:dyDescent="0.3">
      <c r="A1319" s="61" t="s">
        <v>20</v>
      </c>
      <c r="B1319" s="62"/>
      <c r="C1319" s="63"/>
      <c r="D1319" s="42"/>
      <c r="E1319" s="42"/>
      <c r="F1319" s="47">
        <v>0.05</v>
      </c>
      <c r="G1319" s="75">
        <f>SUM(G1313:G1318)*F1319</f>
        <v>3755</v>
      </c>
      <c r="H1319" s="37"/>
    </row>
    <row r="1320" spans="1:8" ht="17.25" thickBot="1" x14ac:dyDescent="0.35">
      <c r="A1320" s="76"/>
      <c r="B1320" s="77"/>
      <c r="C1320" s="78"/>
      <c r="D1320" s="51"/>
      <c r="E1320" s="51"/>
      <c r="F1320" s="52"/>
      <c r="G1320" s="79"/>
      <c r="H1320" s="54"/>
    </row>
    <row r="1321" spans="1:8" ht="17.25" thickBot="1" x14ac:dyDescent="0.35">
      <c r="A1321" s="12"/>
      <c r="B1321" s="12"/>
      <c r="C1321" s="12"/>
      <c r="D1321" s="12"/>
      <c r="E1321" s="12"/>
      <c r="F1321" s="12"/>
      <c r="G1321" s="55" t="s">
        <v>15</v>
      </c>
      <c r="H1321" s="56">
        <f>SUM(G1314:G1320)</f>
        <v>78855</v>
      </c>
    </row>
    <row r="1322" spans="1:8" ht="17.25" thickBot="1" x14ac:dyDescent="0.35">
      <c r="A1322" s="14" t="s">
        <v>21</v>
      </c>
      <c r="B1322" s="14"/>
      <c r="C1322" s="12"/>
      <c r="D1322" s="12"/>
      <c r="E1322" s="12"/>
      <c r="F1322" s="12"/>
      <c r="G1322" s="12"/>
      <c r="H1322" s="13"/>
    </row>
    <row r="1323" spans="1:8" ht="16.5" x14ac:dyDescent="0.3">
      <c r="A1323" s="23" t="s">
        <v>22</v>
      </c>
      <c r="B1323" s="25"/>
      <c r="C1323" s="26" t="s">
        <v>33</v>
      </c>
      <c r="D1323" s="26" t="s">
        <v>24</v>
      </c>
      <c r="E1323" s="26" t="s">
        <v>25</v>
      </c>
      <c r="F1323" s="26" t="s">
        <v>26</v>
      </c>
      <c r="G1323" s="28" t="s">
        <v>11</v>
      </c>
      <c r="H1323" s="29"/>
    </row>
    <row r="1324" spans="1:8" ht="16.5" x14ac:dyDescent="0.3">
      <c r="A1324" s="61"/>
      <c r="B1324" s="63"/>
      <c r="C1324" s="80"/>
      <c r="D1324" s="125"/>
      <c r="E1324" s="81"/>
      <c r="F1324" s="82"/>
      <c r="G1324" s="65"/>
      <c r="H1324" s="37"/>
    </row>
    <row r="1325" spans="1:8" ht="16.5" x14ac:dyDescent="0.3">
      <c r="A1325" s="61"/>
      <c r="B1325" s="63"/>
      <c r="C1325" s="80"/>
      <c r="D1325" s="81"/>
      <c r="E1325" s="81"/>
      <c r="F1325" s="117"/>
      <c r="G1325" s="41"/>
      <c r="H1325" s="37"/>
    </row>
    <row r="1326" spans="1:8" ht="16.5" x14ac:dyDescent="0.3">
      <c r="A1326" s="61"/>
      <c r="B1326" s="63"/>
      <c r="C1326" s="80"/>
      <c r="D1326" s="81"/>
      <c r="E1326" s="81"/>
      <c r="F1326" s="80"/>
      <c r="G1326" s="41"/>
      <c r="H1326" s="37"/>
    </row>
    <row r="1327" spans="1:8" ht="16.5" x14ac:dyDescent="0.3">
      <c r="A1327" s="61"/>
      <c r="B1327" s="63"/>
      <c r="C1327" s="83"/>
      <c r="D1327" s="64"/>
      <c r="E1327" s="84"/>
      <c r="F1327" s="41"/>
      <c r="G1327" s="41"/>
      <c r="H1327" s="37"/>
    </row>
    <row r="1328" spans="1:8" ht="17.25" thickBot="1" x14ac:dyDescent="0.35">
      <c r="A1328" s="48"/>
      <c r="B1328" s="50"/>
      <c r="C1328" s="50"/>
      <c r="D1328" s="50"/>
      <c r="E1328" s="50"/>
      <c r="F1328" s="50"/>
      <c r="G1328" s="85"/>
      <c r="H1328" s="37"/>
    </row>
    <row r="1329" spans="1:8" ht="17.25" thickBot="1" x14ac:dyDescent="0.35">
      <c r="A1329" s="12"/>
      <c r="B1329" s="12"/>
      <c r="C1329" s="12"/>
      <c r="D1329" s="12"/>
      <c r="E1329" s="12"/>
      <c r="F1329" s="12"/>
      <c r="G1329" s="55" t="s">
        <v>15</v>
      </c>
      <c r="H1329" s="56">
        <f>SUM(G1324:G1328)</f>
        <v>0</v>
      </c>
    </row>
    <row r="1330" spans="1:8" ht="17.25" thickBot="1" x14ac:dyDescent="0.35">
      <c r="A1330" s="14" t="s">
        <v>27</v>
      </c>
      <c r="B1330" s="14"/>
      <c r="C1330" s="12"/>
      <c r="D1330" s="12"/>
      <c r="E1330" s="12"/>
      <c r="F1330" s="12"/>
      <c r="G1330" s="12"/>
      <c r="H1330" s="13"/>
    </row>
    <row r="1331" spans="1:8" ht="16.5" x14ac:dyDescent="0.3">
      <c r="A1331" s="86" t="s">
        <v>28</v>
      </c>
      <c r="B1331" s="26"/>
      <c r="C1331" s="26" t="s">
        <v>53</v>
      </c>
      <c r="D1331" s="26" t="s">
        <v>30</v>
      </c>
      <c r="E1331" s="27" t="s">
        <v>39</v>
      </c>
      <c r="F1331" s="87" t="s">
        <v>37</v>
      </c>
      <c r="G1331" s="60" t="s">
        <v>11</v>
      </c>
      <c r="H1331" s="29"/>
    </row>
    <row r="1332" spans="1:8" ht="16.5" x14ac:dyDescent="0.3">
      <c r="A1332" s="61" t="str">
        <f>'[1]MANO DE OBRA'!C41</f>
        <v xml:space="preserve">Ayudante de especialidad </v>
      </c>
      <c r="B1332" s="63"/>
      <c r="C1332" s="105">
        <f>'[1]MANO DE OBRA'!I41</f>
        <v>56940</v>
      </c>
      <c r="D1332" s="89">
        <v>0.89229999999999998</v>
      </c>
      <c r="E1332" s="65">
        <f>(100%+D1332)*C1332</f>
        <v>107747.56200000001</v>
      </c>
      <c r="F1332" s="80">
        <v>8</v>
      </c>
      <c r="G1332" s="36">
        <f>E1332/F1332</f>
        <v>13468.445250000001</v>
      </c>
      <c r="H1332" s="37"/>
    </row>
    <row r="1333" spans="1:8" ht="16.5" x14ac:dyDescent="0.3">
      <c r="A1333" s="61" t="str">
        <f>'[1]MANO DE OBRA'!C45</f>
        <v xml:space="preserve">Oficial de especialidad </v>
      </c>
      <c r="B1333" s="63"/>
      <c r="C1333" s="105">
        <f>'[1]MANO DE OBRA'!I45</f>
        <v>94900</v>
      </c>
      <c r="D1333" s="89">
        <v>0.89229999999999998</v>
      </c>
      <c r="E1333" s="65">
        <f>(100%+D1333)*C1333</f>
        <v>179579.27000000002</v>
      </c>
      <c r="F1333" s="80">
        <v>8</v>
      </c>
      <c r="G1333" s="36">
        <f>E1333/F1333</f>
        <v>22447.408750000002</v>
      </c>
      <c r="H1333" s="37"/>
    </row>
    <row r="1334" spans="1:8" ht="16.5" x14ac:dyDescent="0.3">
      <c r="A1334" s="61"/>
      <c r="B1334" s="63"/>
      <c r="C1334" s="114"/>
      <c r="D1334" s="64"/>
      <c r="E1334" s="114"/>
      <c r="F1334" s="41"/>
      <c r="G1334" s="75"/>
      <c r="H1334" s="37"/>
    </row>
    <row r="1335" spans="1:8" ht="17.25" thickBot="1" x14ac:dyDescent="0.35">
      <c r="A1335" s="76"/>
      <c r="B1335" s="78"/>
      <c r="C1335" s="78"/>
      <c r="D1335" s="78"/>
      <c r="E1335" s="78"/>
      <c r="F1335" s="78"/>
      <c r="G1335" s="77"/>
      <c r="H1335" s="54"/>
    </row>
    <row r="1336" spans="1:8" ht="17.25" thickBot="1" x14ac:dyDescent="0.35">
      <c r="A1336" s="12"/>
      <c r="B1336" s="12"/>
      <c r="C1336" s="12"/>
      <c r="D1336" s="12"/>
      <c r="E1336" s="12"/>
      <c r="F1336" s="12"/>
      <c r="G1336" s="55" t="s">
        <v>15</v>
      </c>
      <c r="H1336" s="56">
        <f>SUM(G1332:G1335)</f>
        <v>35915.854000000007</v>
      </c>
    </row>
    <row r="1337" spans="1:8" ht="17.25" thickBot="1" x14ac:dyDescent="0.35">
      <c r="A1337" s="12"/>
      <c r="B1337" s="12"/>
      <c r="C1337" s="12"/>
      <c r="D1337" s="12"/>
      <c r="E1337" s="12"/>
      <c r="F1337" s="12"/>
      <c r="G1337" s="91"/>
      <c r="H1337" s="13"/>
    </row>
    <row r="1338" spans="1:8" ht="17.25" thickBot="1" x14ac:dyDescent="0.35">
      <c r="A1338" s="12"/>
      <c r="B1338" s="12"/>
      <c r="C1338" s="12"/>
      <c r="D1338" s="12"/>
      <c r="E1338" s="92" t="s">
        <v>31</v>
      </c>
      <c r="F1338" s="93"/>
      <c r="G1338" s="93"/>
      <c r="H1338" s="106">
        <f>ROUND((H1313+H1321+H1329+H1336),0)</f>
        <v>114771</v>
      </c>
    </row>
    <row r="1339" spans="1:8" ht="16.5" x14ac:dyDescent="0.3">
      <c r="A1339" s="12"/>
      <c r="B1339" s="12"/>
      <c r="C1339" s="12"/>
      <c r="D1339" s="12"/>
      <c r="E1339" s="92"/>
      <c r="F1339" s="93"/>
      <c r="G1339" s="93"/>
      <c r="H1339" s="126"/>
    </row>
    <row r="1343" spans="1:8" ht="15" thickBot="1" x14ac:dyDescent="0.25"/>
    <row r="1344" spans="1:8" ht="15" customHeight="1" x14ac:dyDescent="0.2">
      <c r="A1344" s="5" t="s">
        <v>1</v>
      </c>
      <c r="B1344" s="6"/>
      <c r="C1344" s="6"/>
      <c r="D1344" s="6"/>
      <c r="E1344" s="6"/>
      <c r="F1344" s="6"/>
      <c r="G1344" s="6"/>
      <c r="H1344" s="7"/>
    </row>
    <row r="1345" spans="1:8" ht="15" thickBot="1" x14ac:dyDescent="0.25">
      <c r="A1345" s="8"/>
      <c r="B1345" s="9"/>
      <c r="C1345" s="9"/>
      <c r="D1345" s="9"/>
      <c r="E1345" s="9"/>
      <c r="F1345" s="9"/>
      <c r="G1345" s="9"/>
      <c r="H1345" s="10"/>
    </row>
    <row r="1346" spans="1:8" ht="16.5" x14ac:dyDescent="0.3">
      <c r="A1346" s="11"/>
      <c r="B1346" s="12"/>
      <c r="C1346" s="12"/>
      <c r="D1346" s="12"/>
      <c r="E1346" s="12"/>
      <c r="F1346" s="12"/>
      <c r="G1346" s="12"/>
      <c r="H1346" s="13"/>
    </row>
    <row r="1347" spans="1:8" ht="15.75" customHeight="1" x14ac:dyDescent="0.3">
      <c r="A1347" s="11"/>
      <c r="B1347" s="14"/>
      <c r="C1347" s="12"/>
      <c r="D1347" s="15"/>
      <c r="E1347" s="14"/>
      <c r="F1347" s="15"/>
      <c r="G1347" s="14"/>
      <c r="H1347" s="13"/>
    </row>
    <row r="1348" spans="1:8" ht="16.5" customHeight="1" x14ac:dyDescent="0.2">
      <c r="A1348" s="16" t="s">
        <v>43</v>
      </c>
      <c r="B1348" s="107" t="str">
        <f>'[1]PRESUPUESTO OFICIAL (Entidad)'!G145</f>
        <v>suministro e instalacion bajante de aguas lluvias</v>
      </c>
      <c r="C1348" s="107"/>
      <c r="D1348" s="107"/>
      <c r="E1348" s="107"/>
      <c r="F1348" s="107"/>
      <c r="G1348" s="99" t="s">
        <v>3</v>
      </c>
      <c r="H1348" s="20" t="s">
        <v>243</v>
      </c>
    </row>
    <row r="1349" spans="1:8" ht="16.5" customHeight="1" x14ac:dyDescent="0.3">
      <c r="A1349" s="11"/>
      <c r="B1349" s="107"/>
      <c r="C1349" s="107"/>
      <c r="D1349" s="107"/>
      <c r="E1349" s="107"/>
      <c r="F1349" s="107"/>
      <c r="G1349" s="99" t="s">
        <v>4</v>
      </c>
      <c r="H1349" s="20" t="s">
        <v>55</v>
      </c>
    </row>
    <row r="1350" spans="1:8" ht="16.5" x14ac:dyDescent="0.3">
      <c r="A1350" s="11"/>
      <c r="B1350" s="112"/>
      <c r="C1350" s="112"/>
      <c r="D1350" s="112"/>
      <c r="E1350" s="112"/>
      <c r="F1350" s="112"/>
      <c r="G1350" s="14"/>
      <c r="H1350" s="22"/>
    </row>
    <row r="1351" spans="1:8" ht="16.5" x14ac:dyDescent="0.3">
      <c r="A1351" s="11"/>
      <c r="B1351" s="112"/>
      <c r="C1351" s="112"/>
      <c r="D1351" s="112"/>
      <c r="E1351" s="112"/>
      <c r="F1351" s="112"/>
      <c r="G1351" s="14"/>
      <c r="H1351" s="22"/>
    </row>
    <row r="1352" spans="1:8" ht="16.5" x14ac:dyDescent="0.3">
      <c r="A1352" s="14"/>
      <c r="B1352" s="14"/>
      <c r="C1352" s="12"/>
      <c r="D1352" s="14"/>
      <c r="E1352" s="14"/>
      <c r="F1352" s="14"/>
      <c r="G1352" s="14"/>
      <c r="H1352" s="13"/>
    </row>
    <row r="1353" spans="1:8" ht="17.25" thickBot="1" x14ac:dyDescent="0.35">
      <c r="A1353" s="14" t="s">
        <v>6</v>
      </c>
      <c r="B1353" s="14"/>
      <c r="C1353" s="12"/>
      <c r="D1353" s="12"/>
      <c r="E1353" s="12"/>
      <c r="F1353" s="12"/>
      <c r="G1353" s="12"/>
      <c r="H1353" s="13"/>
    </row>
    <row r="1354" spans="1:8" ht="16.5" x14ac:dyDescent="0.3">
      <c r="A1354" s="23" t="s">
        <v>7</v>
      </c>
      <c r="B1354" s="24"/>
      <c r="C1354" s="25"/>
      <c r="D1354" s="26" t="s">
        <v>36</v>
      </c>
      <c r="E1354" s="27" t="s">
        <v>9</v>
      </c>
      <c r="F1354" s="26" t="s">
        <v>37</v>
      </c>
      <c r="G1354" s="28" t="s">
        <v>11</v>
      </c>
      <c r="H1354" s="29"/>
    </row>
    <row r="1355" spans="1:8" ht="16.5" x14ac:dyDescent="0.3">
      <c r="A1355" s="30" t="str">
        <f>+[1]recursos!$B$33</f>
        <v>ANDAMIO TUBULAR 1.50*1.50</v>
      </c>
      <c r="B1355" s="31"/>
      <c r="C1355" s="32"/>
      <c r="D1355" s="69" t="s">
        <v>71</v>
      </c>
      <c r="E1355" s="34">
        <f>+[1]recursos!$E$33</f>
        <v>2000</v>
      </c>
      <c r="F1355" s="41">
        <v>8</v>
      </c>
      <c r="G1355" s="36">
        <f>+E1355/F1355</f>
        <v>250</v>
      </c>
      <c r="H1355" s="37"/>
    </row>
    <row r="1356" spans="1:8" ht="16.5" x14ac:dyDescent="0.3">
      <c r="A1356" s="38" t="str">
        <f>+[1]recursos!$B$34</f>
        <v>TABLON PARA ANDAMIO</v>
      </c>
      <c r="B1356" s="39"/>
      <c r="C1356" s="40"/>
      <c r="D1356" s="69" t="s">
        <v>71</v>
      </c>
      <c r="E1356" s="34">
        <f>+[1]recursos!$E$34</f>
        <v>650</v>
      </c>
      <c r="F1356" s="41">
        <v>8</v>
      </c>
      <c r="G1356" s="36">
        <f>+E1356/F1356</f>
        <v>81.25</v>
      </c>
      <c r="H1356" s="37"/>
    </row>
    <row r="1357" spans="1:8" ht="16.5" x14ac:dyDescent="0.3">
      <c r="A1357" s="38"/>
      <c r="B1357" s="39"/>
      <c r="C1357" s="40"/>
      <c r="D1357" s="69"/>
      <c r="E1357" s="42"/>
      <c r="F1357" s="41"/>
      <c r="G1357" s="43"/>
      <c r="H1357" s="37"/>
    </row>
    <row r="1358" spans="1:8" ht="16.5" x14ac:dyDescent="0.3">
      <c r="A1358" s="44" t="s">
        <v>14</v>
      </c>
      <c r="B1358" s="45"/>
      <c r="C1358" s="46"/>
      <c r="D1358" s="69"/>
      <c r="E1358" s="42"/>
      <c r="F1358" s="47">
        <v>0.1</v>
      </c>
      <c r="G1358" s="43">
        <f>F1358*H1383</f>
        <v>0</v>
      </c>
      <c r="H1358" s="37"/>
    </row>
    <row r="1359" spans="1:8" ht="17.25" thickBot="1" x14ac:dyDescent="0.35">
      <c r="A1359" s="48"/>
      <c r="B1359" s="49"/>
      <c r="C1359" s="50"/>
      <c r="D1359" s="130"/>
      <c r="E1359" s="51"/>
      <c r="F1359" s="52"/>
      <c r="G1359" s="53"/>
      <c r="H1359" s="54"/>
    </row>
    <row r="1360" spans="1:8" ht="17.25" thickBot="1" x14ac:dyDescent="0.35">
      <c r="A1360" s="12"/>
      <c r="B1360" s="12"/>
      <c r="C1360" s="12"/>
      <c r="D1360" s="12"/>
      <c r="E1360" s="12"/>
      <c r="F1360" s="12"/>
      <c r="G1360" s="55" t="s">
        <v>15</v>
      </c>
      <c r="H1360" s="56">
        <f>SUM(G1355:G1359)</f>
        <v>331.25</v>
      </c>
    </row>
    <row r="1361" spans="1:8" ht="17.25" thickBot="1" x14ac:dyDescent="0.35">
      <c r="A1361" s="14" t="s">
        <v>16</v>
      </c>
      <c r="B1361" s="14"/>
      <c r="C1361" s="12"/>
      <c r="D1361" s="12"/>
      <c r="E1361" s="12"/>
      <c r="F1361" s="12"/>
      <c r="G1361" s="12"/>
      <c r="H1361" s="13"/>
    </row>
    <row r="1362" spans="1:8" ht="16.5" x14ac:dyDescent="0.3">
      <c r="A1362" s="57" t="s">
        <v>7</v>
      </c>
      <c r="B1362" s="58"/>
      <c r="C1362" s="59"/>
      <c r="D1362" s="26" t="s">
        <v>8</v>
      </c>
      <c r="E1362" s="26" t="s">
        <v>17</v>
      </c>
      <c r="F1362" s="26" t="s">
        <v>10</v>
      </c>
      <c r="G1362" s="60" t="s">
        <v>11</v>
      </c>
      <c r="H1362" s="29"/>
    </row>
    <row r="1363" spans="1:8" ht="16.5" x14ac:dyDescent="0.3">
      <c r="A1363" s="286" t="str">
        <f>[1]recursos!B185</f>
        <v>BAJANTE BLANCA</v>
      </c>
      <c r="B1363" s="62"/>
      <c r="C1363" s="63"/>
      <c r="D1363" s="64" t="s">
        <v>94</v>
      </c>
      <c r="E1363" s="65">
        <f>[1]recursos!E185</f>
        <v>22000</v>
      </c>
      <c r="F1363" s="80">
        <v>1</v>
      </c>
      <c r="G1363" s="67">
        <f>E1363*F1363</f>
        <v>22000</v>
      </c>
      <c r="H1363" s="37"/>
    </row>
    <row r="1364" spans="1:8" ht="16.5" x14ac:dyDescent="0.3">
      <c r="A1364" s="286" t="str">
        <f>[1]recursos!B186</f>
        <v>SOPORTE BAJANTE</v>
      </c>
      <c r="B1364" s="62"/>
      <c r="C1364" s="63"/>
      <c r="D1364" s="287" t="s">
        <v>59</v>
      </c>
      <c r="E1364" s="65">
        <f>[1]recursos!E186</f>
        <v>2200</v>
      </c>
      <c r="F1364" s="80">
        <v>0.02</v>
      </c>
      <c r="G1364" s="67">
        <f>E1364*F1364</f>
        <v>44</v>
      </c>
      <c r="H1364" s="37"/>
    </row>
    <row r="1365" spans="1:8" ht="16.5" x14ac:dyDescent="0.3">
      <c r="A1365" s="61"/>
      <c r="B1365" s="62"/>
      <c r="C1365" s="63"/>
      <c r="D1365" s="42"/>
      <c r="E1365" s="115"/>
      <c r="F1365" s="115"/>
      <c r="G1365" s="75"/>
      <c r="H1365" s="37"/>
    </row>
    <row r="1366" spans="1:8" ht="16.5" x14ac:dyDescent="0.3">
      <c r="A1366" s="61"/>
      <c r="B1366" s="62"/>
      <c r="C1366" s="63"/>
      <c r="D1366" s="71"/>
      <c r="E1366" s="72"/>
      <c r="F1366" s="116"/>
      <c r="G1366" s="74"/>
      <c r="H1366" s="37"/>
    </row>
    <row r="1367" spans="1:8" ht="16.5" x14ac:dyDescent="0.3">
      <c r="A1367" s="61"/>
      <c r="B1367" s="62"/>
      <c r="C1367" s="63"/>
      <c r="D1367" s="71"/>
      <c r="E1367" s="72"/>
      <c r="F1367" s="116"/>
      <c r="G1367" s="74"/>
      <c r="H1367" s="37"/>
    </row>
    <row r="1368" spans="1:8" ht="16.5" x14ac:dyDescent="0.3">
      <c r="A1368" s="61" t="s">
        <v>20</v>
      </c>
      <c r="B1368" s="62"/>
      <c r="C1368" s="63"/>
      <c r="D1368" s="42"/>
      <c r="E1368" s="42"/>
      <c r="F1368" s="47">
        <v>0.05</v>
      </c>
      <c r="G1368" s="75">
        <f>SUM(G1362:G1367)*F1368</f>
        <v>1102.2</v>
      </c>
      <c r="H1368" s="37"/>
    </row>
    <row r="1369" spans="1:8" ht="17.25" thickBot="1" x14ac:dyDescent="0.35">
      <c r="A1369" s="76"/>
      <c r="B1369" s="77"/>
      <c r="C1369" s="78"/>
      <c r="D1369" s="51"/>
      <c r="E1369" s="51"/>
      <c r="F1369" s="52"/>
      <c r="G1369" s="79"/>
      <c r="H1369" s="54"/>
    </row>
    <row r="1370" spans="1:8" ht="17.25" thickBot="1" x14ac:dyDescent="0.35">
      <c r="A1370" s="12"/>
      <c r="B1370" s="12"/>
      <c r="C1370" s="12"/>
      <c r="D1370" s="12"/>
      <c r="E1370" s="12"/>
      <c r="F1370" s="12"/>
      <c r="G1370" s="55" t="s">
        <v>15</v>
      </c>
      <c r="H1370" s="56">
        <f>SUM(G1363:G1369)</f>
        <v>23146.2</v>
      </c>
    </row>
    <row r="1371" spans="1:8" ht="17.25" thickBot="1" x14ac:dyDescent="0.35">
      <c r="A1371" s="14" t="s">
        <v>21</v>
      </c>
      <c r="B1371" s="14"/>
      <c r="C1371" s="12"/>
      <c r="D1371" s="12"/>
      <c r="E1371" s="12"/>
      <c r="F1371" s="12"/>
      <c r="G1371" s="12"/>
      <c r="H1371" s="13"/>
    </row>
    <row r="1372" spans="1:8" ht="16.5" x14ac:dyDescent="0.3">
      <c r="A1372" s="23" t="s">
        <v>22</v>
      </c>
      <c r="B1372" s="25"/>
      <c r="C1372" s="26" t="s">
        <v>33</v>
      </c>
      <c r="D1372" s="26" t="s">
        <v>24</v>
      </c>
      <c r="E1372" s="26" t="s">
        <v>25</v>
      </c>
      <c r="F1372" s="26" t="s">
        <v>26</v>
      </c>
      <c r="G1372" s="28" t="s">
        <v>11</v>
      </c>
      <c r="H1372" s="29"/>
    </row>
    <row r="1373" spans="1:8" ht="16.5" x14ac:dyDescent="0.3">
      <c r="A1373" s="61"/>
      <c r="B1373" s="63"/>
      <c r="C1373" s="80"/>
      <c r="D1373" s="125"/>
      <c r="E1373" s="81"/>
      <c r="F1373" s="82"/>
      <c r="G1373" s="65"/>
      <c r="H1373" s="37"/>
    </row>
    <row r="1374" spans="1:8" ht="16.5" x14ac:dyDescent="0.3">
      <c r="A1374" s="61"/>
      <c r="B1374" s="63"/>
      <c r="C1374" s="80"/>
      <c r="D1374" s="81"/>
      <c r="E1374" s="81"/>
      <c r="F1374" s="117"/>
      <c r="G1374" s="41"/>
      <c r="H1374" s="37"/>
    </row>
    <row r="1375" spans="1:8" ht="16.5" x14ac:dyDescent="0.3">
      <c r="A1375" s="61"/>
      <c r="B1375" s="63"/>
      <c r="C1375" s="80"/>
      <c r="D1375" s="81"/>
      <c r="E1375" s="81"/>
      <c r="F1375" s="80"/>
      <c r="G1375" s="41"/>
      <c r="H1375" s="37"/>
    </row>
    <row r="1376" spans="1:8" ht="16.5" x14ac:dyDescent="0.3">
      <c r="A1376" s="61"/>
      <c r="B1376" s="63"/>
      <c r="C1376" s="83"/>
      <c r="D1376" s="64"/>
      <c r="E1376" s="84"/>
      <c r="F1376" s="41"/>
      <c r="G1376" s="41"/>
      <c r="H1376" s="37"/>
    </row>
    <row r="1377" spans="1:8" ht="17.25" thickBot="1" x14ac:dyDescent="0.35">
      <c r="A1377" s="48"/>
      <c r="B1377" s="50"/>
      <c r="C1377" s="50"/>
      <c r="D1377" s="50"/>
      <c r="E1377" s="50"/>
      <c r="F1377" s="50"/>
      <c r="G1377" s="85"/>
      <c r="H1377" s="37"/>
    </row>
    <row r="1378" spans="1:8" ht="17.25" thickBot="1" x14ac:dyDescent="0.35">
      <c r="A1378" s="12"/>
      <c r="B1378" s="12"/>
      <c r="C1378" s="12"/>
      <c r="D1378" s="12"/>
      <c r="E1378" s="12"/>
      <c r="F1378" s="12"/>
      <c r="G1378" s="55" t="s">
        <v>15</v>
      </c>
      <c r="H1378" s="56">
        <f>SUM(G1373:G1377)</f>
        <v>0</v>
      </c>
    </row>
    <row r="1379" spans="1:8" ht="17.25" thickBot="1" x14ac:dyDescent="0.35">
      <c r="A1379" s="14" t="s">
        <v>27</v>
      </c>
      <c r="B1379" s="14"/>
      <c r="C1379" s="12"/>
      <c r="D1379" s="12"/>
      <c r="E1379" s="12"/>
      <c r="F1379" s="12"/>
      <c r="G1379" s="12"/>
      <c r="H1379" s="13"/>
    </row>
    <row r="1380" spans="1:8" ht="16.5" x14ac:dyDescent="0.3">
      <c r="A1380" s="86" t="s">
        <v>28</v>
      </c>
      <c r="B1380" s="26"/>
      <c r="C1380" s="26" t="s">
        <v>53</v>
      </c>
      <c r="D1380" s="26" t="s">
        <v>30</v>
      </c>
      <c r="E1380" s="27" t="s">
        <v>39</v>
      </c>
      <c r="F1380" s="87" t="s">
        <v>37</v>
      </c>
      <c r="G1380" s="60" t="s">
        <v>11</v>
      </c>
      <c r="H1380" s="29"/>
    </row>
    <row r="1381" spans="1:8" ht="16.5" x14ac:dyDescent="0.3">
      <c r="A1381" s="61" t="str">
        <f>'[1]MANO DE OBRA'!C45</f>
        <v xml:space="preserve">Oficial de especialidad </v>
      </c>
      <c r="B1381" s="63"/>
      <c r="C1381" s="105">
        <f>'[1]MANO DE OBRA'!I45</f>
        <v>94900</v>
      </c>
      <c r="D1381" s="89">
        <v>0.89229999999999998</v>
      </c>
      <c r="E1381" s="65">
        <f>(100%+D1381)*C1381</f>
        <v>179579.27000000002</v>
      </c>
      <c r="F1381" s="80">
        <v>30</v>
      </c>
      <c r="G1381" s="36">
        <f>E1381/F1381</f>
        <v>5985.9756666666672</v>
      </c>
      <c r="H1381" s="37"/>
    </row>
    <row r="1382" spans="1:8" ht="16.5" x14ac:dyDescent="0.3">
      <c r="A1382" s="61" t="str">
        <f>'[1]MANO DE OBRA'!C41</f>
        <v xml:space="preserve">Ayudante de especialidad </v>
      </c>
      <c r="B1382" s="63"/>
      <c r="C1382" s="105">
        <f>'[1]MANO DE OBRA'!I41</f>
        <v>56940</v>
      </c>
      <c r="D1382" s="89">
        <v>0.89229999999999998</v>
      </c>
      <c r="E1382" s="65">
        <f>(100%+D1382)*C1382</f>
        <v>107747.56200000001</v>
      </c>
      <c r="F1382" s="80">
        <v>30</v>
      </c>
      <c r="G1382" s="36">
        <f>E1382/F1382</f>
        <v>3591.5854000000004</v>
      </c>
      <c r="H1382" s="37"/>
    </row>
    <row r="1383" spans="1:8" ht="16.5" x14ac:dyDescent="0.3">
      <c r="A1383" s="61"/>
      <c r="B1383" s="63"/>
      <c r="C1383" s="114"/>
      <c r="D1383" s="64"/>
      <c r="E1383" s="114"/>
      <c r="F1383" s="41"/>
      <c r="G1383" s="75"/>
      <c r="H1383" s="37"/>
    </row>
    <row r="1384" spans="1:8" ht="17.25" thickBot="1" x14ac:dyDescent="0.35">
      <c r="A1384" s="76"/>
      <c r="B1384" s="78"/>
      <c r="C1384" s="78"/>
      <c r="D1384" s="78"/>
      <c r="E1384" s="78"/>
      <c r="F1384" s="78"/>
      <c r="G1384" s="77"/>
      <c r="H1384" s="54"/>
    </row>
    <row r="1385" spans="1:8" ht="17.25" thickBot="1" x14ac:dyDescent="0.35">
      <c r="A1385" s="12"/>
      <c r="B1385" s="12"/>
      <c r="C1385" s="12"/>
      <c r="D1385" s="12"/>
      <c r="E1385" s="12"/>
      <c r="F1385" s="12"/>
      <c r="G1385" s="55" t="s">
        <v>15</v>
      </c>
      <c r="H1385" s="56">
        <f>SUM(G1381:G1384)</f>
        <v>9577.5610666666671</v>
      </c>
    </row>
    <row r="1386" spans="1:8" ht="17.25" thickBot="1" x14ac:dyDescent="0.35">
      <c r="A1386" s="12"/>
      <c r="B1386" s="12"/>
      <c r="C1386" s="12"/>
      <c r="D1386" s="12"/>
      <c r="E1386" s="12"/>
      <c r="F1386" s="12"/>
      <c r="G1386" s="91"/>
      <c r="H1386" s="13"/>
    </row>
    <row r="1387" spans="1:8" ht="17.25" thickBot="1" x14ac:dyDescent="0.35">
      <c r="A1387" s="12"/>
      <c r="B1387" s="12"/>
      <c r="C1387" s="12"/>
      <c r="D1387" s="12"/>
      <c r="E1387" s="92" t="s">
        <v>31</v>
      </c>
      <c r="F1387" s="93"/>
      <c r="G1387" s="93"/>
      <c r="H1387" s="106">
        <f>ROUND((H1362+H1370+H1378+H1385),0)</f>
        <v>32724</v>
      </c>
    </row>
    <row r="1388" spans="1:8" ht="16.5" x14ac:dyDescent="0.3">
      <c r="A1388" s="12"/>
      <c r="B1388" s="12"/>
      <c r="C1388" s="12"/>
      <c r="D1388" s="12"/>
      <c r="E1388" s="92"/>
      <c r="F1388" s="93"/>
      <c r="G1388" s="93"/>
      <c r="H1388" s="126"/>
    </row>
    <row r="1392" spans="1:8" ht="15" thickBot="1" x14ac:dyDescent="0.25"/>
    <row r="1393" spans="1:8" ht="15" customHeight="1" x14ac:dyDescent="0.2">
      <c r="A1393" s="5" t="s">
        <v>1</v>
      </c>
      <c r="B1393" s="6"/>
      <c r="C1393" s="6"/>
      <c r="D1393" s="6"/>
      <c r="E1393" s="6"/>
      <c r="F1393" s="6"/>
      <c r="G1393" s="6"/>
      <c r="H1393" s="7"/>
    </row>
    <row r="1394" spans="1:8" ht="15" thickBot="1" x14ac:dyDescent="0.25">
      <c r="A1394" s="8"/>
      <c r="B1394" s="9"/>
      <c r="C1394" s="9"/>
      <c r="D1394" s="9"/>
      <c r="E1394" s="9"/>
      <c r="F1394" s="9"/>
      <c r="G1394" s="9"/>
      <c r="H1394" s="10"/>
    </row>
    <row r="1395" spans="1:8" ht="16.5" x14ac:dyDescent="0.3">
      <c r="A1395" s="11"/>
      <c r="B1395" s="12"/>
      <c r="C1395" s="12"/>
      <c r="D1395" s="12"/>
      <c r="E1395" s="12"/>
      <c r="F1395" s="12"/>
      <c r="G1395" s="12"/>
      <c r="H1395" s="13"/>
    </row>
    <row r="1396" spans="1:8" ht="15.75" customHeight="1" x14ac:dyDescent="0.3">
      <c r="A1396" s="11"/>
      <c r="B1396" s="14"/>
      <c r="C1396" s="12"/>
      <c r="D1396" s="15"/>
      <c r="E1396" s="14"/>
      <c r="F1396" s="15"/>
      <c r="G1396" s="14"/>
      <c r="H1396" s="13"/>
    </row>
    <row r="1397" spans="1:8" ht="16.5" customHeight="1" x14ac:dyDescent="0.2">
      <c r="A1397" s="16" t="s">
        <v>43</v>
      </c>
      <c r="B1397" s="107" t="str">
        <f>'[1]PRESUPUESTO OFICIAL (Entidad)'!G146</f>
        <v>suministro e instalacion canaleta aguas lluvias</v>
      </c>
      <c r="C1397" s="107"/>
      <c r="D1397" s="107"/>
      <c r="E1397" s="107"/>
      <c r="F1397" s="107"/>
      <c r="G1397" s="99" t="s">
        <v>3</v>
      </c>
      <c r="H1397" s="20" t="s">
        <v>244</v>
      </c>
    </row>
    <row r="1398" spans="1:8" ht="16.5" customHeight="1" x14ac:dyDescent="0.3">
      <c r="A1398" s="11"/>
      <c r="B1398" s="107"/>
      <c r="C1398" s="107"/>
      <c r="D1398" s="107"/>
      <c r="E1398" s="107"/>
      <c r="F1398" s="107"/>
      <c r="G1398" s="99" t="s">
        <v>4</v>
      </c>
      <c r="H1398" s="20" t="s">
        <v>55</v>
      </c>
    </row>
    <row r="1399" spans="1:8" ht="16.5" x14ac:dyDescent="0.3">
      <c r="A1399" s="11"/>
      <c r="B1399" s="112"/>
      <c r="C1399" s="112"/>
      <c r="D1399" s="112"/>
      <c r="E1399" s="112"/>
      <c r="F1399" s="112"/>
      <c r="G1399" s="14"/>
      <c r="H1399" s="22"/>
    </row>
    <row r="1400" spans="1:8" ht="16.5" x14ac:dyDescent="0.3">
      <c r="A1400" s="11"/>
      <c r="B1400" s="112"/>
      <c r="C1400" s="112"/>
      <c r="D1400" s="112"/>
      <c r="E1400" s="112"/>
      <c r="F1400" s="112"/>
      <c r="G1400" s="14"/>
      <c r="H1400" s="22"/>
    </row>
    <row r="1401" spans="1:8" ht="16.5" x14ac:dyDescent="0.3">
      <c r="A1401" s="14"/>
      <c r="B1401" s="14"/>
      <c r="C1401" s="12"/>
      <c r="D1401" s="14"/>
      <c r="E1401" s="14"/>
      <c r="F1401" s="14"/>
      <c r="G1401" s="14"/>
      <c r="H1401" s="13"/>
    </row>
    <row r="1402" spans="1:8" ht="17.25" thickBot="1" x14ac:dyDescent="0.35">
      <c r="A1402" s="14" t="s">
        <v>6</v>
      </c>
      <c r="B1402" s="14"/>
      <c r="C1402" s="12"/>
      <c r="D1402" s="12"/>
      <c r="E1402" s="12"/>
      <c r="F1402" s="12"/>
      <c r="G1402" s="12"/>
      <c r="H1402" s="13"/>
    </row>
    <row r="1403" spans="1:8" ht="16.5" x14ac:dyDescent="0.3">
      <c r="A1403" s="23" t="s">
        <v>7</v>
      </c>
      <c r="B1403" s="24"/>
      <c r="C1403" s="25"/>
      <c r="D1403" s="26" t="s">
        <v>36</v>
      </c>
      <c r="E1403" s="27" t="s">
        <v>9</v>
      </c>
      <c r="F1403" s="26" t="s">
        <v>37</v>
      </c>
      <c r="G1403" s="28" t="s">
        <v>11</v>
      </c>
      <c r="H1403" s="29"/>
    </row>
    <row r="1404" spans="1:8" ht="16.5" x14ac:dyDescent="0.3">
      <c r="A1404" s="30" t="str">
        <f>+[1]recursos!$B$33</f>
        <v>ANDAMIO TUBULAR 1.50*1.50</v>
      </c>
      <c r="B1404" s="31"/>
      <c r="C1404" s="32"/>
      <c r="D1404" s="69" t="s">
        <v>71</v>
      </c>
      <c r="E1404" s="34">
        <f>+[1]recursos!$E$33</f>
        <v>2000</v>
      </c>
      <c r="F1404" s="41">
        <v>8</v>
      </c>
      <c r="G1404" s="36">
        <f>+E1404/F1404</f>
        <v>250</v>
      </c>
      <c r="H1404" s="37"/>
    </row>
    <row r="1405" spans="1:8" ht="16.5" x14ac:dyDescent="0.3">
      <c r="A1405" s="38" t="str">
        <f>+[1]recursos!$B$34</f>
        <v>TABLON PARA ANDAMIO</v>
      </c>
      <c r="B1405" s="39"/>
      <c r="C1405" s="40"/>
      <c r="D1405" s="69" t="s">
        <v>71</v>
      </c>
      <c r="E1405" s="34">
        <f>+[1]recursos!$E$34</f>
        <v>650</v>
      </c>
      <c r="F1405" s="41">
        <v>8</v>
      </c>
      <c r="G1405" s="36">
        <f>+E1405/F1405</f>
        <v>81.25</v>
      </c>
      <c r="H1405" s="37"/>
    </row>
    <row r="1406" spans="1:8" ht="16.5" x14ac:dyDescent="0.3">
      <c r="A1406" s="38"/>
      <c r="B1406" s="39"/>
      <c r="C1406" s="40"/>
      <c r="D1406" s="69"/>
      <c r="E1406" s="42"/>
      <c r="F1406" s="41"/>
      <c r="G1406" s="43"/>
      <c r="H1406" s="37"/>
    </row>
    <row r="1407" spans="1:8" ht="16.5" x14ac:dyDescent="0.3">
      <c r="A1407" s="44" t="s">
        <v>14</v>
      </c>
      <c r="B1407" s="45"/>
      <c r="C1407" s="46"/>
      <c r="D1407" s="69"/>
      <c r="E1407" s="42"/>
      <c r="F1407" s="47">
        <v>0.1</v>
      </c>
      <c r="G1407" s="43">
        <f>F1407*H1432</f>
        <v>0</v>
      </c>
      <c r="H1407" s="37"/>
    </row>
    <row r="1408" spans="1:8" ht="17.25" thickBot="1" x14ac:dyDescent="0.35">
      <c r="A1408" s="48"/>
      <c r="B1408" s="49"/>
      <c r="C1408" s="50"/>
      <c r="D1408" s="130"/>
      <c r="E1408" s="51"/>
      <c r="F1408" s="52"/>
      <c r="G1408" s="53"/>
      <c r="H1408" s="54"/>
    </row>
    <row r="1409" spans="1:8" ht="17.25" thickBot="1" x14ac:dyDescent="0.35">
      <c r="A1409" s="12"/>
      <c r="B1409" s="12"/>
      <c r="C1409" s="12"/>
      <c r="D1409" s="12"/>
      <c r="E1409" s="12"/>
      <c r="F1409" s="12"/>
      <c r="G1409" s="55" t="s">
        <v>15</v>
      </c>
      <c r="H1409" s="56">
        <f>SUM(G1404:G1408)</f>
        <v>331.25</v>
      </c>
    </row>
    <row r="1410" spans="1:8" ht="17.25" thickBot="1" x14ac:dyDescent="0.35">
      <c r="A1410" s="14" t="s">
        <v>16</v>
      </c>
      <c r="B1410" s="14"/>
      <c r="C1410" s="12"/>
      <c r="D1410" s="12"/>
      <c r="E1410" s="12"/>
      <c r="F1410" s="12"/>
      <c r="G1410" s="12"/>
      <c r="H1410" s="13"/>
    </row>
    <row r="1411" spans="1:8" ht="16.5" x14ac:dyDescent="0.3">
      <c r="A1411" s="57" t="s">
        <v>7</v>
      </c>
      <c r="B1411" s="58"/>
      <c r="C1411" s="59"/>
      <c r="D1411" s="26" t="s">
        <v>8</v>
      </c>
      <c r="E1411" s="26" t="s">
        <v>17</v>
      </c>
      <c r="F1411" s="26" t="s">
        <v>10</v>
      </c>
      <c r="G1411" s="60" t="s">
        <v>11</v>
      </c>
      <c r="H1411" s="29"/>
    </row>
    <row r="1412" spans="1:8" ht="16.5" x14ac:dyDescent="0.3">
      <c r="A1412" s="286" t="str">
        <f>[1]recursos!B187</f>
        <v>CANAL BLANCA</v>
      </c>
      <c r="B1412" s="62"/>
      <c r="C1412" s="63"/>
      <c r="D1412" s="64" t="s">
        <v>55</v>
      </c>
      <c r="E1412" s="65">
        <f>[1]recursos!E187</f>
        <v>24833.333333333332</v>
      </c>
      <c r="F1412" s="80">
        <v>1</v>
      </c>
      <c r="G1412" s="67">
        <f>E1412*F1412</f>
        <v>24833.333333333332</v>
      </c>
      <c r="H1412" s="37"/>
    </row>
    <row r="1413" spans="1:8" ht="16.5" x14ac:dyDescent="0.3">
      <c r="A1413" s="286" t="str">
        <f>[1]recursos!B188</f>
        <v>SOPORTE CANAL</v>
      </c>
      <c r="B1413" s="62"/>
      <c r="C1413" s="63"/>
      <c r="D1413" s="287" t="s">
        <v>18</v>
      </c>
      <c r="E1413" s="65">
        <f>[1]recursos!E188</f>
        <v>2800</v>
      </c>
      <c r="F1413" s="80">
        <v>0.5</v>
      </c>
      <c r="G1413" s="67">
        <f>E1413*F1413</f>
        <v>1400</v>
      </c>
      <c r="H1413" s="37"/>
    </row>
    <row r="1414" spans="1:8" ht="16.5" x14ac:dyDescent="0.3">
      <c r="A1414" s="286" t="str">
        <f>[1]recursos!B189</f>
        <v>UNION BAJANTE</v>
      </c>
      <c r="B1414" s="62"/>
      <c r="C1414" s="63"/>
      <c r="D1414" s="288" t="s">
        <v>18</v>
      </c>
      <c r="E1414" s="65">
        <f>[1]recursos!E189</f>
        <v>20700</v>
      </c>
      <c r="F1414" s="289">
        <v>0.2</v>
      </c>
      <c r="G1414" s="67">
        <f>E1414*F1414</f>
        <v>4140</v>
      </c>
      <c r="H1414" s="37"/>
    </row>
    <row r="1415" spans="1:8" ht="16.5" x14ac:dyDescent="0.3">
      <c r="A1415" s="286" t="str">
        <f>[1]recursos!B190</f>
        <v xml:space="preserve">TAPA   </v>
      </c>
      <c r="B1415" s="62"/>
      <c r="C1415" s="63"/>
      <c r="D1415" s="290" t="s">
        <v>18</v>
      </c>
      <c r="E1415" s="65">
        <f>[1]recursos!E190</f>
        <v>4900</v>
      </c>
      <c r="F1415" s="148">
        <v>0.2</v>
      </c>
      <c r="G1415" s="67">
        <f>E1415*F1415</f>
        <v>980</v>
      </c>
      <c r="H1415" s="37"/>
    </row>
    <row r="1416" spans="1:8" ht="16.5" x14ac:dyDescent="0.3">
      <c r="A1416" s="61"/>
      <c r="B1416" s="62"/>
      <c r="C1416" s="63"/>
      <c r="D1416" s="71"/>
      <c r="E1416" s="72"/>
      <c r="F1416" s="116"/>
      <c r="G1416" s="74"/>
      <c r="H1416" s="37"/>
    </row>
    <row r="1417" spans="1:8" ht="16.5" x14ac:dyDescent="0.3">
      <c r="A1417" s="61" t="s">
        <v>20</v>
      </c>
      <c r="B1417" s="62"/>
      <c r="C1417" s="63"/>
      <c r="D1417" s="42"/>
      <c r="E1417" s="42"/>
      <c r="F1417" s="47">
        <v>0.05</v>
      </c>
      <c r="G1417" s="75">
        <f>SUM(G1411:G1416)*F1417</f>
        <v>1567.6666666666667</v>
      </c>
      <c r="H1417" s="37"/>
    </row>
    <row r="1418" spans="1:8" ht="17.25" thickBot="1" x14ac:dyDescent="0.35">
      <c r="A1418" s="76"/>
      <c r="B1418" s="77"/>
      <c r="C1418" s="78"/>
      <c r="D1418" s="51"/>
      <c r="E1418" s="51"/>
      <c r="F1418" s="52"/>
      <c r="G1418" s="79"/>
      <c r="H1418" s="54"/>
    </row>
    <row r="1419" spans="1:8" ht="17.25" thickBot="1" x14ac:dyDescent="0.35">
      <c r="A1419" s="12"/>
      <c r="B1419" s="12"/>
      <c r="C1419" s="12"/>
      <c r="D1419" s="12"/>
      <c r="E1419" s="12"/>
      <c r="F1419" s="12"/>
      <c r="G1419" s="55" t="s">
        <v>15</v>
      </c>
      <c r="H1419" s="56">
        <f>SUM(G1412:G1418)</f>
        <v>32921</v>
      </c>
    </row>
    <row r="1420" spans="1:8" ht="17.25" thickBot="1" x14ac:dyDescent="0.35">
      <c r="A1420" s="14" t="s">
        <v>21</v>
      </c>
      <c r="B1420" s="14"/>
      <c r="C1420" s="12"/>
      <c r="D1420" s="12"/>
      <c r="E1420" s="12"/>
      <c r="F1420" s="12"/>
      <c r="G1420" s="12"/>
      <c r="H1420" s="13"/>
    </row>
    <row r="1421" spans="1:8" ht="16.5" x14ac:dyDescent="0.3">
      <c r="A1421" s="23" t="s">
        <v>22</v>
      </c>
      <c r="B1421" s="25"/>
      <c r="C1421" s="26" t="s">
        <v>33</v>
      </c>
      <c r="D1421" s="26" t="s">
        <v>24</v>
      </c>
      <c r="E1421" s="26" t="s">
        <v>25</v>
      </c>
      <c r="F1421" s="26" t="s">
        <v>26</v>
      </c>
      <c r="G1421" s="28" t="s">
        <v>11</v>
      </c>
      <c r="H1421" s="29"/>
    </row>
    <row r="1422" spans="1:8" ht="16.5" x14ac:dyDescent="0.3">
      <c r="A1422" s="61"/>
      <c r="B1422" s="63"/>
      <c r="C1422" s="80"/>
      <c r="D1422" s="125"/>
      <c r="E1422" s="81"/>
      <c r="F1422" s="82"/>
      <c r="G1422" s="65"/>
      <c r="H1422" s="37"/>
    </row>
    <row r="1423" spans="1:8" ht="16.5" x14ac:dyDescent="0.3">
      <c r="A1423" s="61"/>
      <c r="B1423" s="63"/>
      <c r="C1423" s="80"/>
      <c r="D1423" s="81"/>
      <c r="E1423" s="81"/>
      <c r="F1423" s="117"/>
      <c r="G1423" s="41"/>
      <c r="H1423" s="37"/>
    </row>
    <row r="1424" spans="1:8" ht="16.5" x14ac:dyDescent="0.3">
      <c r="A1424" s="61"/>
      <c r="B1424" s="63"/>
      <c r="C1424" s="80"/>
      <c r="D1424" s="81"/>
      <c r="E1424" s="81"/>
      <c r="F1424" s="80"/>
      <c r="G1424" s="41"/>
      <c r="H1424" s="37"/>
    </row>
    <row r="1425" spans="1:8" ht="16.5" x14ac:dyDescent="0.3">
      <c r="A1425" s="61"/>
      <c r="B1425" s="63"/>
      <c r="C1425" s="83"/>
      <c r="D1425" s="64"/>
      <c r="E1425" s="84"/>
      <c r="F1425" s="41"/>
      <c r="G1425" s="41"/>
      <c r="H1425" s="37"/>
    </row>
    <row r="1426" spans="1:8" ht="17.25" thickBot="1" x14ac:dyDescent="0.35">
      <c r="A1426" s="48"/>
      <c r="B1426" s="50"/>
      <c r="C1426" s="50"/>
      <c r="D1426" s="50"/>
      <c r="E1426" s="50"/>
      <c r="F1426" s="50"/>
      <c r="G1426" s="85"/>
      <c r="H1426" s="37"/>
    </row>
    <row r="1427" spans="1:8" ht="17.25" thickBot="1" x14ac:dyDescent="0.35">
      <c r="A1427" s="12"/>
      <c r="B1427" s="12"/>
      <c r="C1427" s="12"/>
      <c r="D1427" s="12"/>
      <c r="E1427" s="12"/>
      <c r="F1427" s="12"/>
      <c r="G1427" s="55" t="s">
        <v>15</v>
      </c>
      <c r="H1427" s="56">
        <f>SUM(G1422:G1426)</f>
        <v>0</v>
      </c>
    </row>
    <row r="1428" spans="1:8" ht="17.25" thickBot="1" x14ac:dyDescent="0.35">
      <c r="A1428" s="14" t="s">
        <v>27</v>
      </c>
      <c r="B1428" s="14"/>
      <c r="C1428" s="12"/>
      <c r="D1428" s="12"/>
      <c r="E1428" s="12"/>
      <c r="F1428" s="12"/>
      <c r="G1428" s="12"/>
      <c r="H1428" s="13"/>
    </row>
    <row r="1429" spans="1:8" ht="16.5" x14ac:dyDescent="0.3">
      <c r="A1429" s="86" t="s">
        <v>28</v>
      </c>
      <c r="B1429" s="26"/>
      <c r="C1429" s="26" t="s">
        <v>53</v>
      </c>
      <c r="D1429" s="26" t="s">
        <v>30</v>
      </c>
      <c r="E1429" s="27" t="s">
        <v>39</v>
      </c>
      <c r="F1429" s="87" t="s">
        <v>37</v>
      </c>
      <c r="G1429" s="60" t="s">
        <v>11</v>
      </c>
      <c r="H1429" s="29"/>
    </row>
    <row r="1430" spans="1:8" ht="16.5" x14ac:dyDescent="0.3">
      <c r="A1430" s="61" t="str">
        <f>'[1]MANO DE OBRA'!C45</f>
        <v xml:space="preserve">Oficial de especialidad </v>
      </c>
      <c r="B1430" s="63"/>
      <c r="C1430" s="105">
        <f>'[1]MANO DE OBRA'!I45</f>
        <v>94900</v>
      </c>
      <c r="D1430" s="89">
        <v>0.89229999999999998</v>
      </c>
      <c r="E1430" s="65">
        <f>(100%+D1430)*C1430</f>
        <v>179579.27000000002</v>
      </c>
      <c r="F1430" s="80">
        <v>30</v>
      </c>
      <c r="G1430" s="36">
        <f>E1430/F1430</f>
        <v>5985.9756666666672</v>
      </c>
      <c r="H1430" s="37"/>
    </row>
    <row r="1431" spans="1:8" ht="16.5" x14ac:dyDescent="0.3">
      <c r="A1431" s="61" t="str">
        <f>'[1]MANO DE OBRA'!C41</f>
        <v xml:space="preserve">Ayudante de especialidad </v>
      </c>
      <c r="B1431" s="63"/>
      <c r="C1431" s="105">
        <f>'[1]MANO DE OBRA'!I41</f>
        <v>56940</v>
      </c>
      <c r="D1431" s="89">
        <v>0.89229999999999998</v>
      </c>
      <c r="E1431" s="65">
        <f>(100%+D1431)*C1431</f>
        <v>107747.56200000001</v>
      </c>
      <c r="F1431" s="80">
        <v>30</v>
      </c>
      <c r="G1431" s="36">
        <f>E1431/F1431</f>
        <v>3591.5854000000004</v>
      </c>
      <c r="H1431" s="37"/>
    </row>
    <row r="1432" spans="1:8" ht="16.5" x14ac:dyDescent="0.3">
      <c r="A1432" s="61"/>
      <c r="B1432" s="63"/>
      <c r="C1432" s="114"/>
      <c r="D1432" s="64"/>
      <c r="E1432" s="114"/>
      <c r="F1432" s="41"/>
      <c r="G1432" s="75"/>
      <c r="H1432" s="37"/>
    </row>
    <row r="1433" spans="1:8" ht="17.25" thickBot="1" x14ac:dyDescent="0.35">
      <c r="A1433" s="76"/>
      <c r="B1433" s="78"/>
      <c r="C1433" s="78"/>
      <c r="D1433" s="78"/>
      <c r="E1433" s="78"/>
      <c r="F1433" s="78"/>
      <c r="G1433" s="77"/>
      <c r="H1433" s="54"/>
    </row>
    <row r="1434" spans="1:8" ht="17.25" thickBot="1" x14ac:dyDescent="0.35">
      <c r="A1434" s="12"/>
      <c r="B1434" s="12"/>
      <c r="C1434" s="12"/>
      <c r="D1434" s="12"/>
      <c r="E1434" s="12"/>
      <c r="F1434" s="12"/>
      <c r="G1434" s="55" t="s">
        <v>15</v>
      </c>
      <c r="H1434" s="56">
        <f>SUM(G1430:G1433)</f>
        <v>9577.5610666666671</v>
      </c>
    </row>
    <row r="1435" spans="1:8" ht="17.25" thickBot="1" x14ac:dyDescent="0.35">
      <c r="A1435" s="12"/>
      <c r="B1435" s="12"/>
      <c r="C1435" s="12"/>
      <c r="D1435" s="12"/>
      <c r="E1435" s="12"/>
      <c r="F1435" s="12"/>
      <c r="G1435" s="91"/>
      <c r="H1435" s="13"/>
    </row>
    <row r="1436" spans="1:8" ht="17.25" thickBot="1" x14ac:dyDescent="0.35">
      <c r="A1436" s="12"/>
      <c r="B1436" s="12"/>
      <c r="C1436" s="12"/>
      <c r="D1436" s="12"/>
      <c r="E1436" s="92" t="s">
        <v>31</v>
      </c>
      <c r="F1436" s="93"/>
      <c r="G1436" s="93"/>
      <c r="H1436" s="106">
        <f>ROUND((H1411+H1419+H1427+H1434),0)</f>
        <v>42499</v>
      </c>
    </row>
    <row r="1437" spans="1:8" ht="16.5" x14ac:dyDescent="0.3">
      <c r="A1437" s="12"/>
      <c r="B1437" s="12"/>
      <c r="C1437" s="12"/>
      <c r="D1437" s="12"/>
      <c r="E1437" s="92"/>
      <c r="F1437" s="93"/>
      <c r="G1437" s="93"/>
      <c r="H1437" s="126"/>
    </row>
    <row r="1441" spans="1:8" ht="15" thickBot="1" x14ac:dyDescent="0.25"/>
    <row r="1442" spans="1:8" ht="15" customHeight="1" x14ac:dyDescent="0.2">
      <c r="A1442" s="5" t="s">
        <v>1</v>
      </c>
      <c r="B1442" s="6"/>
      <c r="C1442" s="6"/>
      <c r="D1442" s="6"/>
      <c r="E1442" s="6"/>
      <c r="F1442" s="6"/>
      <c r="G1442" s="6"/>
      <c r="H1442" s="7"/>
    </row>
    <row r="1443" spans="1:8" ht="15" thickBot="1" x14ac:dyDescent="0.25">
      <c r="A1443" s="8"/>
      <c r="B1443" s="9"/>
      <c r="C1443" s="9"/>
      <c r="D1443" s="9"/>
      <c r="E1443" s="9"/>
      <c r="F1443" s="9"/>
      <c r="G1443" s="9"/>
      <c r="H1443" s="10"/>
    </row>
    <row r="1444" spans="1:8" ht="16.5" x14ac:dyDescent="0.3">
      <c r="A1444" s="11"/>
      <c r="B1444" s="12"/>
      <c r="C1444" s="12"/>
      <c r="D1444" s="12"/>
      <c r="E1444" s="12"/>
      <c r="F1444" s="12"/>
      <c r="G1444" s="12"/>
      <c r="H1444" s="13"/>
    </row>
    <row r="1445" spans="1:8" ht="15.75" customHeight="1" x14ac:dyDescent="0.3">
      <c r="A1445" s="11"/>
      <c r="B1445" s="14"/>
      <c r="C1445" s="12"/>
      <c r="D1445" s="15"/>
      <c r="E1445" s="14"/>
      <c r="F1445" s="15"/>
      <c r="G1445" s="14"/>
      <c r="H1445" s="13"/>
    </row>
    <row r="1446" spans="1:8" ht="16.5" customHeight="1" x14ac:dyDescent="0.2">
      <c r="A1446" s="16" t="s">
        <v>43</v>
      </c>
      <c r="B1446" s="107" t="str">
        <f>'[1]PRESUPUESTO OFICIAL (Entidad)'!G147</f>
        <v>suministro e instalacion letrero en acrilico (POR LETRA)</v>
      </c>
      <c r="C1446" s="107"/>
      <c r="D1446" s="107"/>
      <c r="E1446" s="107"/>
      <c r="F1446" s="107"/>
      <c r="G1446" s="99" t="s">
        <v>3</v>
      </c>
      <c r="H1446" s="20" t="s">
        <v>244</v>
      </c>
    </row>
    <row r="1447" spans="1:8" ht="16.5" customHeight="1" x14ac:dyDescent="0.3">
      <c r="A1447" s="11"/>
      <c r="B1447" s="107"/>
      <c r="C1447" s="107"/>
      <c r="D1447" s="107"/>
      <c r="E1447" s="107"/>
      <c r="F1447" s="107"/>
      <c r="G1447" s="99" t="s">
        <v>4</v>
      </c>
      <c r="H1447" s="20" t="s">
        <v>18</v>
      </c>
    </row>
    <row r="1448" spans="1:8" ht="16.5" x14ac:dyDescent="0.3">
      <c r="A1448" s="11"/>
      <c r="B1448" s="112"/>
      <c r="C1448" s="112"/>
      <c r="D1448" s="112"/>
      <c r="E1448" s="112"/>
      <c r="F1448" s="112"/>
      <c r="G1448" s="14"/>
      <c r="H1448" s="22"/>
    </row>
    <row r="1449" spans="1:8" ht="16.5" x14ac:dyDescent="0.3">
      <c r="A1449" s="11"/>
      <c r="B1449" s="112"/>
      <c r="C1449" s="112"/>
      <c r="D1449" s="112"/>
      <c r="E1449" s="112"/>
      <c r="F1449" s="112"/>
      <c r="G1449" s="14"/>
      <c r="H1449" s="22"/>
    </row>
    <row r="1450" spans="1:8" ht="16.5" x14ac:dyDescent="0.3">
      <c r="A1450" s="14"/>
      <c r="B1450" s="14"/>
      <c r="C1450" s="12"/>
      <c r="D1450" s="14"/>
      <c r="E1450" s="14"/>
      <c r="F1450" s="14"/>
      <c r="G1450" s="14"/>
      <c r="H1450" s="13"/>
    </row>
    <row r="1451" spans="1:8" ht="17.25" thickBot="1" x14ac:dyDescent="0.35">
      <c r="A1451" s="14" t="s">
        <v>6</v>
      </c>
      <c r="B1451" s="14"/>
      <c r="C1451" s="12"/>
      <c r="D1451" s="12"/>
      <c r="E1451" s="12"/>
      <c r="F1451" s="12"/>
      <c r="G1451" s="12"/>
      <c r="H1451" s="13"/>
    </row>
    <row r="1452" spans="1:8" ht="16.5" x14ac:dyDescent="0.3">
      <c r="A1452" s="23" t="s">
        <v>7</v>
      </c>
      <c r="B1452" s="24"/>
      <c r="C1452" s="25"/>
      <c r="D1452" s="26" t="s">
        <v>36</v>
      </c>
      <c r="E1452" s="27" t="s">
        <v>9</v>
      </c>
      <c r="F1452" s="26" t="s">
        <v>37</v>
      </c>
      <c r="G1452" s="28" t="s">
        <v>11</v>
      </c>
      <c r="H1452" s="29"/>
    </row>
    <row r="1453" spans="1:8" ht="16.5" x14ac:dyDescent="0.3">
      <c r="A1453" s="30" t="str">
        <f>+[1]recursos!$B$33</f>
        <v>ANDAMIO TUBULAR 1.50*1.50</v>
      </c>
      <c r="B1453" s="31"/>
      <c r="C1453" s="32"/>
      <c r="D1453" s="69" t="s">
        <v>71</v>
      </c>
      <c r="E1453" s="34">
        <f>+[1]recursos!$E$33</f>
        <v>2000</v>
      </c>
      <c r="F1453" s="41">
        <v>10</v>
      </c>
      <c r="G1453" s="36">
        <f>+E1453/F1453</f>
        <v>200</v>
      </c>
      <c r="H1453" s="37"/>
    </row>
    <row r="1454" spans="1:8" ht="16.5" x14ac:dyDescent="0.3">
      <c r="A1454" s="38" t="str">
        <f>+[1]recursos!$B$34</f>
        <v>TABLON PARA ANDAMIO</v>
      </c>
      <c r="B1454" s="39"/>
      <c r="C1454" s="40"/>
      <c r="D1454" s="69" t="s">
        <v>71</v>
      </c>
      <c r="E1454" s="34">
        <f>+[1]recursos!$E$34</f>
        <v>650</v>
      </c>
      <c r="F1454" s="41">
        <v>10</v>
      </c>
      <c r="G1454" s="36">
        <f>+E1454/F1454</f>
        <v>65</v>
      </c>
      <c r="H1454" s="37"/>
    </row>
    <row r="1455" spans="1:8" ht="16.5" x14ac:dyDescent="0.3">
      <c r="A1455" s="38"/>
      <c r="B1455" s="39"/>
      <c r="C1455" s="40"/>
      <c r="D1455" s="69"/>
      <c r="E1455" s="42"/>
      <c r="F1455" s="41"/>
      <c r="G1455" s="43"/>
      <c r="H1455" s="37"/>
    </row>
    <row r="1456" spans="1:8" ht="16.5" x14ac:dyDescent="0.3">
      <c r="A1456" s="44" t="s">
        <v>14</v>
      </c>
      <c r="B1456" s="45"/>
      <c r="C1456" s="46"/>
      <c r="D1456" s="69"/>
      <c r="E1456" s="42"/>
      <c r="F1456" s="47">
        <v>0.1</v>
      </c>
      <c r="G1456" s="43">
        <f>F1456*H1481</f>
        <v>0</v>
      </c>
      <c r="H1456" s="37"/>
    </row>
    <row r="1457" spans="1:8" ht="17.25" thickBot="1" x14ac:dyDescent="0.35">
      <c r="A1457" s="48"/>
      <c r="B1457" s="49"/>
      <c r="C1457" s="50"/>
      <c r="D1457" s="130"/>
      <c r="E1457" s="51"/>
      <c r="F1457" s="52"/>
      <c r="G1457" s="53"/>
      <c r="H1457" s="54"/>
    </row>
    <row r="1458" spans="1:8" ht="17.25" thickBot="1" x14ac:dyDescent="0.35">
      <c r="A1458" s="12"/>
      <c r="B1458" s="12"/>
      <c r="C1458" s="12"/>
      <c r="D1458" s="12"/>
      <c r="E1458" s="12"/>
      <c r="F1458" s="12"/>
      <c r="G1458" s="55" t="s">
        <v>15</v>
      </c>
      <c r="H1458" s="56">
        <f>SUM(G1453:G1457)</f>
        <v>265</v>
      </c>
    </row>
    <row r="1459" spans="1:8" ht="17.25" thickBot="1" x14ac:dyDescent="0.35">
      <c r="A1459" s="14" t="s">
        <v>16</v>
      </c>
      <c r="B1459" s="14"/>
      <c r="C1459" s="12"/>
      <c r="D1459" s="12"/>
      <c r="E1459" s="12"/>
      <c r="F1459" s="12"/>
      <c r="G1459" s="12"/>
      <c r="H1459" s="13"/>
    </row>
    <row r="1460" spans="1:8" ht="16.5" x14ac:dyDescent="0.3">
      <c r="A1460" s="57" t="s">
        <v>7</v>
      </c>
      <c r="B1460" s="58"/>
      <c r="C1460" s="59"/>
      <c r="D1460" s="26" t="s">
        <v>8</v>
      </c>
      <c r="E1460" s="26" t="s">
        <v>17</v>
      </c>
      <c r="F1460" s="26" t="s">
        <v>10</v>
      </c>
      <c r="G1460" s="60" t="s">
        <v>11</v>
      </c>
      <c r="H1460" s="29"/>
    </row>
    <row r="1461" spans="1:8" ht="16.5" x14ac:dyDescent="0.3">
      <c r="A1461" s="286" t="str">
        <f>[1]recursos!B197</f>
        <v>LETRERO EN ACRILICO</v>
      </c>
      <c r="B1461" s="62"/>
      <c r="C1461" s="63"/>
      <c r="D1461" s="64" t="s">
        <v>18</v>
      </c>
      <c r="E1461" s="65">
        <v>735000</v>
      </c>
      <c r="F1461" s="80">
        <v>1</v>
      </c>
      <c r="G1461" s="67">
        <f>E1461*F1461</f>
        <v>735000</v>
      </c>
      <c r="H1461" s="37"/>
    </row>
    <row r="1462" spans="1:8" ht="16.5" x14ac:dyDescent="0.3">
      <c r="A1462" s="286"/>
      <c r="B1462" s="62"/>
      <c r="C1462" s="63"/>
      <c r="D1462" s="287"/>
      <c r="E1462" s="65"/>
      <c r="F1462" s="80"/>
      <c r="G1462" s="67"/>
      <c r="H1462" s="37"/>
    </row>
    <row r="1463" spans="1:8" ht="16.5" x14ac:dyDescent="0.3">
      <c r="A1463" s="286"/>
      <c r="B1463" s="62"/>
      <c r="C1463" s="63"/>
      <c r="D1463" s="288"/>
      <c r="E1463" s="65"/>
      <c r="F1463" s="289"/>
      <c r="G1463" s="67"/>
      <c r="H1463" s="37"/>
    </row>
    <row r="1464" spans="1:8" ht="16.5" x14ac:dyDescent="0.3">
      <c r="A1464" s="286"/>
      <c r="B1464" s="62"/>
      <c r="C1464" s="63"/>
      <c r="D1464" s="290"/>
      <c r="E1464" s="65"/>
      <c r="F1464" s="148"/>
      <c r="G1464" s="67"/>
      <c r="H1464" s="37"/>
    </row>
    <row r="1465" spans="1:8" ht="16.5" x14ac:dyDescent="0.3">
      <c r="A1465" s="61"/>
      <c r="B1465" s="62"/>
      <c r="C1465" s="63"/>
      <c r="D1465" s="71"/>
      <c r="E1465" s="72"/>
      <c r="F1465" s="116"/>
      <c r="G1465" s="74"/>
      <c r="H1465" s="37"/>
    </row>
    <row r="1466" spans="1:8" ht="16.5" x14ac:dyDescent="0.3">
      <c r="A1466" s="61" t="s">
        <v>20</v>
      </c>
      <c r="B1466" s="62"/>
      <c r="C1466" s="63"/>
      <c r="D1466" s="42"/>
      <c r="E1466" s="42"/>
      <c r="F1466" s="47">
        <v>0.05</v>
      </c>
      <c r="G1466" s="75"/>
      <c r="H1466" s="37"/>
    </row>
    <row r="1467" spans="1:8" ht="17.25" thickBot="1" x14ac:dyDescent="0.35">
      <c r="A1467" s="76"/>
      <c r="B1467" s="77"/>
      <c r="C1467" s="78"/>
      <c r="D1467" s="51"/>
      <c r="E1467" s="51"/>
      <c r="F1467" s="52"/>
      <c r="G1467" s="79"/>
      <c r="H1467" s="54"/>
    </row>
    <row r="1468" spans="1:8" ht="17.25" thickBot="1" x14ac:dyDescent="0.35">
      <c r="A1468" s="12"/>
      <c r="B1468" s="12"/>
      <c r="C1468" s="12"/>
      <c r="D1468" s="12"/>
      <c r="E1468" s="12"/>
      <c r="F1468" s="12"/>
      <c r="G1468" s="55" t="s">
        <v>15</v>
      </c>
      <c r="H1468" s="56">
        <f>SUM(G1461:G1467)</f>
        <v>735000</v>
      </c>
    </row>
    <row r="1469" spans="1:8" ht="17.25" thickBot="1" x14ac:dyDescent="0.35">
      <c r="A1469" s="14" t="s">
        <v>21</v>
      </c>
      <c r="B1469" s="14"/>
      <c r="C1469" s="12"/>
      <c r="D1469" s="12"/>
      <c r="E1469" s="12"/>
      <c r="F1469" s="12"/>
      <c r="G1469" s="12"/>
      <c r="H1469" s="13"/>
    </row>
    <row r="1470" spans="1:8" ht="16.5" x14ac:dyDescent="0.3">
      <c r="A1470" s="23" t="s">
        <v>22</v>
      </c>
      <c r="B1470" s="25"/>
      <c r="C1470" s="26" t="s">
        <v>33</v>
      </c>
      <c r="D1470" s="26" t="s">
        <v>24</v>
      </c>
      <c r="E1470" s="26" t="s">
        <v>25</v>
      </c>
      <c r="F1470" s="26" t="s">
        <v>26</v>
      </c>
      <c r="G1470" s="28" t="s">
        <v>11</v>
      </c>
      <c r="H1470" s="29"/>
    </row>
    <row r="1471" spans="1:8" ht="16.5" x14ac:dyDescent="0.3">
      <c r="A1471" s="61"/>
      <c r="B1471" s="63"/>
      <c r="C1471" s="80"/>
      <c r="D1471" s="125"/>
      <c r="E1471" s="81"/>
      <c r="F1471" s="82"/>
      <c r="G1471" s="65"/>
      <c r="H1471" s="37"/>
    </row>
    <row r="1472" spans="1:8" ht="16.5" x14ac:dyDescent="0.3">
      <c r="A1472" s="61"/>
      <c r="B1472" s="63"/>
      <c r="C1472" s="80"/>
      <c r="D1472" s="81"/>
      <c r="E1472" s="81"/>
      <c r="F1472" s="117"/>
      <c r="G1472" s="41"/>
      <c r="H1472" s="37"/>
    </row>
    <row r="1473" spans="1:10" ht="16.5" x14ac:dyDescent="0.3">
      <c r="A1473" s="61"/>
      <c r="B1473" s="63"/>
      <c r="C1473" s="80"/>
      <c r="D1473" s="81"/>
      <c r="E1473" s="81"/>
      <c r="F1473" s="80"/>
      <c r="G1473" s="41"/>
      <c r="H1473" s="37"/>
    </row>
    <row r="1474" spans="1:10" ht="16.5" x14ac:dyDescent="0.3">
      <c r="A1474" s="61"/>
      <c r="B1474" s="63"/>
      <c r="C1474" s="83"/>
      <c r="D1474" s="64"/>
      <c r="E1474" s="84"/>
      <c r="F1474" s="41"/>
      <c r="G1474" s="41"/>
      <c r="H1474" s="37"/>
    </row>
    <row r="1475" spans="1:10" ht="17.25" thickBot="1" x14ac:dyDescent="0.35">
      <c r="A1475" s="48"/>
      <c r="B1475" s="50"/>
      <c r="C1475" s="50"/>
      <c r="D1475" s="50"/>
      <c r="E1475" s="50"/>
      <c r="F1475" s="50"/>
      <c r="G1475" s="85"/>
      <c r="H1475" s="37"/>
    </row>
    <row r="1476" spans="1:10" ht="17.25" thickBot="1" x14ac:dyDescent="0.35">
      <c r="A1476" s="12"/>
      <c r="B1476" s="12"/>
      <c r="C1476" s="12"/>
      <c r="D1476" s="12"/>
      <c r="E1476" s="12"/>
      <c r="F1476" s="12"/>
      <c r="G1476" s="55" t="s">
        <v>15</v>
      </c>
      <c r="H1476" s="56">
        <f>SUM(G1471:G1475)</f>
        <v>0</v>
      </c>
    </row>
    <row r="1477" spans="1:10" ht="17.25" thickBot="1" x14ac:dyDescent="0.35">
      <c r="A1477" s="14" t="s">
        <v>27</v>
      </c>
      <c r="B1477" s="14"/>
      <c r="C1477" s="12"/>
      <c r="D1477" s="12"/>
      <c r="E1477" s="12"/>
      <c r="F1477" s="12"/>
      <c r="G1477" s="12"/>
      <c r="H1477" s="13"/>
    </row>
    <row r="1478" spans="1:10" ht="16.5" x14ac:dyDescent="0.3">
      <c r="A1478" s="86" t="s">
        <v>28</v>
      </c>
      <c r="B1478" s="26"/>
      <c r="C1478" s="26" t="s">
        <v>53</v>
      </c>
      <c r="D1478" s="26" t="s">
        <v>30</v>
      </c>
      <c r="E1478" s="27" t="s">
        <v>39</v>
      </c>
      <c r="F1478" s="87" t="s">
        <v>37</v>
      </c>
      <c r="G1478" s="60" t="s">
        <v>11</v>
      </c>
      <c r="H1478" s="29"/>
    </row>
    <row r="1479" spans="1:10" ht="16.5" x14ac:dyDescent="0.3">
      <c r="A1479" s="61" t="str">
        <f>'[1]MANO DE OBRA'!C45</f>
        <v xml:space="preserve">Oficial de especialidad </v>
      </c>
      <c r="B1479" s="63"/>
      <c r="C1479" s="105">
        <f>'[1]MANO DE OBRA'!I45</f>
        <v>94900</v>
      </c>
      <c r="D1479" s="89">
        <v>0.89229999999999998</v>
      </c>
      <c r="E1479" s="65">
        <f>(100%+D1479)*C1479</f>
        <v>179579.27000000002</v>
      </c>
      <c r="F1479" s="80">
        <v>10</v>
      </c>
      <c r="G1479" s="36">
        <f>E1479/F1479</f>
        <v>17957.927000000003</v>
      </c>
      <c r="H1479" s="37"/>
    </row>
    <row r="1480" spans="1:10" ht="16.5" x14ac:dyDescent="0.3">
      <c r="A1480" s="61" t="str">
        <f>'[1]MANO DE OBRA'!C41</f>
        <v xml:space="preserve">Ayudante de especialidad </v>
      </c>
      <c r="B1480" s="63"/>
      <c r="C1480" s="105">
        <f>'[1]MANO DE OBRA'!I41</f>
        <v>56940</v>
      </c>
      <c r="D1480" s="89">
        <v>0.89229999999999998</v>
      </c>
      <c r="E1480" s="65">
        <f>(100%+D1480)*C1480</f>
        <v>107747.56200000001</v>
      </c>
      <c r="F1480" s="80">
        <v>10</v>
      </c>
      <c r="G1480" s="36">
        <f>E1480/F1480</f>
        <v>10774.7562</v>
      </c>
      <c r="H1480" s="37"/>
    </row>
    <row r="1481" spans="1:10" ht="16.5" x14ac:dyDescent="0.3">
      <c r="A1481" s="61"/>
      <c r="B1481" s="63"/>
      <c r="C1481" s="114"/>
      <c r="D1481" s="64"/>
      <c r="E1481" s="114"/>
      <c r="F1481" s="41"/>
      <c r="G1481" s="75"/>
      <c r="H1481" s="37"/>
    </row>
    <row r="1482" spans="1:10" ht="17.25" thickBot="1" x14ac:dyDescent="0.35">
      <c r="A1482" s="76"/>
      <c r="B1482" s="78"/>
      <c r="C1482" s="78"/>
      <c r="D1482" s="78"/>
      <c r="E1482" s="78"/>
      <c r="F1482" s="78"/>
      <c r="G1482" s="77"/>
      <c r="H1482" s="54"/>
    </row>
    <row r="1483" spans="1:10" ht="17.25" thickBot="1" x14ac:dyDescent="0.35">
      <c r="A1483" s="12"/>
      <c r="B1483" s="12"/>
      <c r="C1483" s="12"/>
      <c r="D1483" s="12"/>
      <c r="E1483" s="12"/>
      <c r="F1483" s="12"/>
      <c r="G1483" s="55" t="s">
        <v>15</v>
      </c>
      <c r="H1483" s="56">
        <f>SUM(G1479:G1482)</f>
        <v>28732.683200000003</v>
      </c>
    </row>
    <row r="1484" spans="1:10" ht="17.25" thickBot="1" x14ac:dyDescent="0.35">
      <c r="A1484" s="12"/>
      <c r="B1484" s="12"/>
      <c r="C1484" s="12"/>
      <c r="D1484" s="12"/>
      <c r="E1484" s="12"/>
      <c r="F1484" s="12"/>
      <c r="G1484" s="91"/>
      <c r="H1484" s="13"/>
    </row>
    <row r="1485" spans="1:10" ht="17.25" thickBot="1" x14ac:dyDescent="0.35">
      <c r="A1485" s="12"/>
      <c r="B1485" s="12"/>
      <c r="C1485" s="12"/>
      <c r="D1485" s="12"/>
      <c r="E1485" s="92" t="s">
        <v>31</v>
      </c>
      <c r="F1485" s="93"/>
      <c r="G1485" s="93"/>
      <c r="H1485" s="106">
        <f>H1483+H1468+H1458</f>
        <v>763997.68319999997</v>
      </c>
      <c r="J1485" s="291">
        <f>H1483+H1468+H1458</f>
        <v>763997.68319999997</v>
      </c>
    </row>
    <row r="1486" spans="1:10" ht="16.5" x14ac:dyDescent="0.3">
      <c r="A1486" s="12"/>
      <c r="B1486" s="12"/>
      <c r="C1486" s="12"/>
      <c r="D1486" s="12"/>
      <c r="E1486" s="92"/>
      <c r="F1486" s="93"/>
      <c r="G1486" s="93"/>
      <c r="H1486" s="126"/>
    </row>
    <row r="1490" spans="1:8" ht="15" thickBot="1" x14ac:dyDescent="0.25"/>
    <row r="1491" spans="1:8" ht="15" customHeight="1" x14ac:dyDescent="0.2">
      <c r="A1491" s="5" t="s">
        <v>1</v>
      </c>
      <c r="B1491" s="6"/>
      <c r="C1491" s="6"/>
      <c r="D1491" s="6"/>
      <c r="E1491" s="6"/>
      <c r="F1491" s="6"/>
      <c r="G1491" s="6"/>
      <c r="H1491" s="7"/>
    </row>
    <row r="1492" spans="1:8" ht="15" thickBot="1" x14ac:dyDescent="0.25">
      <c r="A1492" s="8"/>
      <c r="B1492" s="9"/>
      <c r="C1492" s="9"/>
      <c r="D1492" s="9"/>
      <c r="E1492" s="9"/>
      <c r="F1492" s="9"/>
      <c r="G1492" s="9"/>
      <c r="H1492" s="10"/>
    </row>
    <row r="1493" spans="1:8" ht="16.5" x14ac:dyDescent="0.3">
      <c r="A1493" s="11"/>
      <c r="B1493" s="12"/>
      <c r="C1493" s="12"/>
      <c r="D1493" s="12"/>
      <c r="E1493" s="12"/>
      <c r="F1493" s="12"/>
      <c r="G1493" s="12"/>
      <c r="H1493" s="13"/>
    </row>
    <row r="1494" spans="1:8" ht="15.75" customHeight="1" x14ac:dyDescent="0.3">
      <c r="A1494" s="11"/>
      <c r="B1494" s="14"/>
      <c r="C1494" s="12"/>
      <c r="D1494" s="15"/>
      <c r="E1494" s="14"/>
      <c r="F1494" s="15"/>
      <c r="G1494" s="14"/>
      <c r="H1494" s="13"/>
    </row>
    <row r="1495" spans="1:8" ht="16.5" customHeight="1" x14ac:dyDescent="0.2">
      <c r="A1495" s="16" t="s">
        <v>43</v>
      </c>
      <c r="B1495" s="107" t="str">
        <f>'[1]PRESUPUESTO OFICIAL (Entidad)'!G148</f>
        <v>Retiro de material sobrante</v>
      </c>
      <c r="C1495" s="108"/>
      <c r="D1495" s="108"/>
      <c r="E1495" s="108"/>
      <c r="F1495" s="108"/>
      <c r="G1495" s="99" t="s">
        <v>3</v>
      </c>
      <c r="H1495" s="20" t="s">
        <v>245</v>
      </c>
    </row>
    <row r="1496" spans="1:8" ht="16.5" x14ac:dyDescent="0.3">
      <c r="A1496" s="11"/>
      <c r="B1496" s="108"/>
      <c r="C1496" s="108"/>
      <c r="D1496" s="108"/>
      <c r="E1496" s="108"/>
      <c r="F1496" s="108"/>
      <c r="G1496" s="99" t="s">
        <v>4</v>
      </c>
      <c r="H1496" s="20" t="s">
        <v>33</v>
      </c>
    </row>
    <row r="1497" spans="1:8" ht="16.5" x14ac:dyDescent="0.3">
      <c r="A1497" s="11"/>
      <c r="B1497" s="112"/>
      <c r="C1497" s="112"/>
      <c r="D1497" s="112"/>
      <c r="E1497" s="112"/>
      <c r="F1497" s="112"/>
      <c r="G1497" s="14"/>
      <c r="H1497" s="22"/>
    </row>
    <row r="1498" spans="1:8" ht="16.5" x14ac:dyDescent="0.3">
      <c r="A1498" s="11"/>
      <c r="B1498" s="112"/>
      <c r="C1498" s="112"/>
      <c r="D1498" s="112"/>
      <c r="E1498" s="112"/>
      <c r="F1498" s="112"/>
      <c r="G1498" s="14"/>
      <c r="H1498" s="22"/>
    </row>
    <row r="1499" spans="1:8" ht="16.5" x14ac:dyDescent="0.3">
      <c r="A1499" s="14"/>
      <c r="B1499" s="14"/>
      <c r="C1499" s="12"/>
      <c r="D1499" s="14"/>
      <c r="E1499" s="14"/>
      <c r="F1499" s="14"/>
      <c r="G1499" s="14"/>
      <c r="H1499" s="13"/>
    </row>
    <row r="1500" spans="1:8" ht="17.25" thickBot="1" x14ac:dyDescent="0.35">
      <c r="A1500" s="14" t="s">
        <v>6</v>
      </c>
      <c r="B1500" s="14"/>
      <c r="C1500" s="12"/>
      <c r="D1500" s="12"/>
      <c r="E1500" s="12"/>
      <c r="F1500" s="12"/>
      <c r="G1500" s="12"/>
      <c r="H1500" s="13"/>
    </row>
    <row r="1501" spans="1:8" ht="16.5" x14ac:dyDescent="0.3">
      <c r="A1501" s="23" t="s">
        <v>7</v>
      </c>
      <c r="B1501" s="24"/>
      <c r="C1501" s="25"/>
      <c r="D1501" s="26" t="s">
        <v>36</v>
      </c>
      <c r="E1501" s="27" t="s">
        <v>44</v>
      </c>
      <c r="F1501" s="26" t="s">
        <v>37</v>
      </c>
      <c r="G1501" s="28" t="s">
        <v>11</v>
      </c>
      <c r="H1501" s="29"/>
    </row>
    <row r="1502" spans="1:8" ht="16.5" x14ac:dyDescent="0.3">
      <c r="A1502" s="30" t="str">
        <f>[1]recursos!B10</f>
        <v>VOLQUETA 6 M3</v>
      </c>
      <c r="B1502" s="31"/>
      <c r="C1502" s="32"/>
      <c r="D1502" s="33" t="s">
        <v>44</v>
      </c>
      <c r="E1502" s="34">
        <f>[1]recursos!E10</f>
        <v>180000</v>
      </c>
      <c r="F1502" s="80">
        <v>0.19</v>
      </c>
      <c r="G1502" s="36">
        <f>+E1502*F1502</f>
        <v>34200</v>
      </c>
      <c r="H1502" s="37"/>
    </row>
    <row r="1503" spans="1:8" ht="16.5" x14ac:dyDescent="0.3">
      <c r="A1503" s="38"/>
      <c r="B1503" s="39"/>
      <c r="C1503" s="40"/>
      <c r="D1503" s="33"/>
      <c r="E1503" s="34"/>
      <c r="F1503" s="41"/>
      <c r="G1503" s="36"/>
      <c r="H1503" s="37"/>
    </row>
    <row r="1504" spans="1:8" ht="16.5" x14ac:dyDescent="0.3">
      <c r="A1504" s="113"/>
      <c r="B1504" s="39"/>
      <c r="C1504" s="40"/>
      <c r="D1504" s="42"/>
      <c r="E1504" s="42"/>
      <c r="F1504" s="41"/>
      <c r="G1504" s="43"/>
      <c r="H1504" s="37"/>
    </row>
    <row r="1505" spans="1:8" ht="16.5" x14ac:dyDescent="0.3">
      <c r="A1505" s="113"/>
      <c r="B1505" s="39"/>
      <c r="C1505" s="40"/>
      <c r="D1505" s="42"/>
      <c r="E1505" s="42"/>
      <c r="F1505" s="41"/>
      <c r="G1505" s="43"/>
      <c r="H1505" s="37"/>
    </row>
    <row r="1506" spans="1:8" ht="16.5" x14ac:dyDescent="0.3">
      <c r="A1506" s="113"/>
      <c r="B1506" s="39"/>
      <c r="C1506" s="40"/>
      <c r="D1506" s="42"/>
      <c r="E1506" s="42"/>
      <c r="F1506" s="41"/>
      <c r="G1506" s="43"/>
      <c r="H1506" s="37"/>
    </row>
    <row r="1507" spans="1:8" ht="16.5" x14ac:dyDescent="0.3">
      <c r="A1507" s="44" t="s">
        <v>14</v>
      </c>
      <c r="B1507" s="45"/>
      <c r="C1507" s="46"/>
      <c r="D1507" s="42"/>
      <c r="E1507" s="42"/>
      <c r="F1507" s="47"/>
      <c r="G1507" s="43"/>
      <c r="H1507" s="37"/>
    </row>
    <row r="1508" spans="1:8" ht="17.25" thickBot="1" x14ac:dyDescent="0.35">
      <c r="A1508" s="48"/>
      <c r="B1508" s="49"/>
      <c r="C1508" s="50"/>
      <c r="D1508" s="51"/>
      <c r="E1508" s="51"/>
      <c r="F1508" s="52"/>
      <c r="G1508" s="53"/>
      <c r="H1508" s="54"/>
    </row>
    <row r="1509" spans="1:8" ht="17.25" thickBot="1" x14ac:dyDescent="0.35">
      <c r="A1509" s="12"/>
      <c r="B1509" s="12"/>
      <c r="C1509" s="12"/>
      <c r="D1509" s="12"/>
      <c r="E1509" s="12"/>
      <c r="F1509" s="12"/>
      <c r="G1509" s="55" t="s">
        <v>15</v>
      </c>
      <c r="H1509" s="56">
        <f>SUM(G1502:G1508)</f>
        <v>34200</v>
      </c>
    </row>
    <row r="1510" spans="1:8" ht="17.25" thickBot="1" x14ac:dyDescent="0.35">
      <c r="A1510" s="14" t="s">
        <v>16</v>
      </c>
      <c r="B1510" s="14"/>
      <c r="C1510" s="12"/>
      <c r="D1510" s="12"/>
      <c r="E1510" s="12"/>
      <c r="F1510" s="12"/>
      <c r="G1510" s="12"/>
      <c r="H1510" s="13"/>
    </row>
    <row r="1511" spans="1:8" ht="16.5" x14ac:dyDescent="0.3">
      <c r="A1511" s="57" t="s">
        <v>7</v>
      </c>
      <c r="B1511" s="58"/>
      <c r="C1511" s="59"/>
      <c r="D1511" s="26" t="s">
        <v>8</v>
      </c>
      <c r="E1511" s="26" t="s">
        <v>17</v>
      </c>
      <c r="F1511" s="26" t="s">
        <v>10</v>
      </c>
      <c r="G1511" s="60" t="s">
        <v>11</v>
      </c>
      <c r="H1511" s="29"/>
    </row>
    <row r="1512" spans="1:8" ht="16.5" x14ac:dyDescent="0.3">
      <c r="A1512" s="203" t="s">
        <v>112</v>
      </c>
      <c r="B1512" s="62"/>
      <c r="C1512" s="63"/>
      <c r="D1512" s="204" t="s">
        <v>46</v>
      </c>
      <c r="E1512" s="205">
        <v>5000</v>
      </c>
      <c r="F1512" s="41">
        <v>1</v>
      </c>
      <c r="G1512" s="67">
        <f>E1512*F1512</f>
        <v>5000</v>
      </c>
      <c r="H1512" s="37"/>
    </row>
    <row r="1513" spans="1:8" ht="16.5" x14ac:dyDescent="0.3">
      <c r="A1513" s="61"/>
      <c r="B1513" s="62"/>
      <c r="C1513" s="63"/>
      <c r="D1513" s="42"/>
      <c r="E1513" s="115"/>
      <c r="F1513" s="115"/>
      <c r="G1513" s="75"/>
      <c r="H1513" s="37"/>
    </row>
    <row r="1514" spans="1:8" ht="16.5" x14ac:dyDescent="0.3">
      <c r="A1514" s="61"/>
      <c r="B1514" s="62"/>
      <c r="C1514" s="63"/>
      <c r="D1514" s="71"/>
      <c r="E1514" s="72"/>
      <c r="F1514" s="116"/>
      <c r="G1514" s="74"/>
      <c r="H1514" s="37"/>
    </row>
    <row r="1515" spans="1:8" ht="16.5" x14ac:dyDescent="0.3">
      <c r="A1515" s="61"/>
      <c r="B1515" s="62"/>
      <c r="C1515" s="63"/>
      <c r="D1515" s="71"/>
      <c r="E1515" s="72"/>
      <c r="F1515" s="116"/>
      <c r="G1515" s="74"/>
      <c r="H1515" s="37"/>
    </row>
    <row r="1516" spans="1:8" ht="16.5" x14ac:dyDescent="0.3">
      <c r="A1516" s="61" t="s">
        <v>20</v>
      </c>
      <c r="B1516" s="62"/>
      <c r="C1516" s="63"/>
      <c r="D1516" s="42"/>
      <c r="E1516" s="42"/>
      <c r="F1516" s="47">
        <v>0.05</v>
      </c>
      <c r="G1516" s="75"/>
      <c r="H1516" s="37"/>
    </row>
    <row r="1517" spans="1:8" ht="17.25" thickBot="1" x14ac:dyDescent="0.35">
      <c r="A1517" s="76"/>
      <c r="B1517" s="77"/>
      <c r="C1517" s="78"/>
      <c r="D1517" s="51"/>
      <c r="E1517" s="51"/>
      <c r="F1517" s="52"/>
      <c r="G1517" s="79"/>
      <c r="H1517" s="54"/>
    </row>
    <row r="1518" spans="1:8" ht="17.25" thickBot="1" x14ac:dyDescent="0.35">
      <c r="A1518" s="12"/>
      <c r="B1518" s="12"/>
      <c r="C1518" s="12"/>
      <c r="D1518" s="12"/>
      <c r="E1518" s="12"/>
      <c r="F1518" s="12"/>
      <c r="G1518" s="55" t="s">
        <v>15</v>
      </c>
      <c r="H1518" s="56">
        <f>SUM(G1512:G1517)</f>
        <v>5000</v>
      </c>
    </row>
    <row r="1519" spans="1:8" ht="17.25" thickBot="1" x14ac:dyDescent="0.35">
      <c r="A1519" s="14" t="s">
        <v>21</v>
      </c>
      <c r="B1519" s="14"/>
      <c r="C1519" s="12"/>
      <c r="D1519" s="12"/>
      <c r="E1519" s="12"/>
      <c r="F1519" s="12"/>
      <c r="G1519" s="12"/>
      <c r="H1519" s="13"/>
    </row>
    <row r="1520" spans="1:8" ht="16.5" x14ac:dyDescent="0.3">
      <c r="A1520" s="23" t="s">
        <v>22</v>
      </c>
      <c r="B1520" s="25"/>
      <c r="C1520" s="26" t="s">
        <v>33</v>
      </c>
      <c r="D1520" s="26" t="s">
        <v>24</v>
      </c>
      <c r="E1520" s="26" t="s">
        <v>25</v>
      </c>
      <c r="F1520" s="26" t="s">
        <v>26</v>
      </c>
      <c r="G1520" s="28" t="s">
        <v>11</v>
      </c>
      <c r="H1520" s="29"/>
    </row>
    <row r="1521" spans="1:8" ht="16.5" x14ac:dyDescent="0.3">
      <c r="A1521" s="61" t="s">
        <v>47</v>
      </c>
      <c r="B1521" s="63"/>
      <c r="C1521" s="80">
        <v>1</v>
      </c>
      <c r="D1521" s="125">
        <v>0</v>
      </c>
      <c r="E1521" s="81">
        <f>+C1521*D1521</f>
        <v>0</v>
      </c>
      <c r="F1521" s="82">
        <v>1900</v>
      </c>
      <c r="G1521" s="65">
        <f>+F1521*E1521</f>
        <v>0</v>
      </c>
      <c r="H1521" s="37"/>
    </row>
    <row r="1522" spans="1:8" ht="16.5" x14ac:dyDescent="0.3">
      <c r="A1522" s="61"/>
      <c r="B1522" s="63"/>
      <c r="C1522" s="80"/>
      <c r="D1522" s="81"/>
      <c r="E1522" s="81"/>
      <c r="F1522" s="117"/>
      <c r="G1522" s="41"/>
      <c r="H1522" s="37"/>
    </row>
    <row r="1523" spans="1:8" ht="16.5" x14ac:dyDescent="0.3">
      <c r="A1523" s="61"/>
      <c r="B1523" s="63"/>
      <c r="C1523" s="80"/>
      <c r="D1523" s="81"/>
      <c r="E1523" s="81"/>
      <c r="F1523" s="80"/>
      <c r="G1523" s="41"/>
      <c r="H1523" s="37"/>
    </row>
    <row r="1524" spans="1:8" ht="16.5" x14ac:dyDescent="0.3">
      <c r="A1524" s="61"/>
      <c r="B1524" s="63"/>
      <c r="C1524" s="83"/>
      <c r="D1524" s="64"/>
      <c r="E1524" s="84"/>
      <c r="F1524" s="41"/>
      <c r="G1524" s="41"/>
      <c r="H1524" s="37"/>
    </row>
    <row r="1525" spans="1:8" ht="17.25" thickBot="1" x14ac:dyDescent="0.35">
      <c r="A1525" s="48"/>
      <c r="B1525" s="50"/>
      <c r="C1525" s="50"/>
      <c r="D1525" s="50"/>
      <c r="E1525" s="50"/>
      <c r="F1525" s="50"/>
      <c r="G1525" s="85"/>
      <c r="H1525" s="37"/>
    </row>
    <row r="1526" spans="1:8" ht="17.25" thickBot="1" x14ac:dyDescent="0.35">
      <c r="A1526" s="12"/>
      <c r="B1526" s="12"/>
      <c r="C1526" s="12"/>
      <c r="D1526" s="12"/>
      <c r="E1526" s="12"/>
      <c r="F1526" s="12"/>
      <c r="G1526" s="55" t="s">
        <v>15</v>
      </c>
      <c r="H1526" s="56">
        <f>SUM(G1521:G1525)</f>
        <v>0</v>
      </c>
    </row>
    <row r="1527" spans="1:8" ht="17.25" thickBot="1" x14ac:dyDescent="0.35">
      <c r="A1527" s="14" t="s">
        <v>27</v>
      </c>
      <c r="B1527" s="14"/>
      <c r="C1527" s="12"/>
      <c r="D1527" s="12"/>
      <c r="E1527" s="12"/>
      <c r="F1527" s="12"/>
      <c r="G1527" s="12"/>
      <c r="H1527" s="13"/>
    </row>
    <row r="1528" spans="1:8" ht="16.5" x14ac:dyDescent="0.3">
      <c r="A1528" s="86" t="s">
        <v>28</v>
      </c>
      <c r="B1528" s="26"/>
      <c r="C1528" s="26" t="s">
        <v>53</v>
      </c>
      <c r="D1528" s="26" t="s">
        <v>30</v>
      </c>
      <c r="E1528" s="27" t="s">
        <v>39</v>
      </c>
      <c r="F1528" s="87" t="s">
        <v>37</v>
      </c>
      <c r="G1528" s="60" t="s">
        <v>11</v>
      </c>
      <c r="H1528" s="29"/>
    </row>
    <row r="1529" spans="1:8" ht="16.5" x14ac:dyDescent="0.3">
      <c r="A1529" s="61" t="str">
        <f>'[1]MANO DE OBRA'!C13</f>
        <v>CUADRILLA DE CONSTRUCCIÓN 0X1</v>
      </c>
      <c r="B1529" s="63"/>
      <c r="C1529" s="88">
        <f>'[1]MANO DE OBRA'!L13</f>
        <v>7445</v>
      </c>
      <c r="D1529" s="89">
        <v>0.89229999999999998</v>
      </c>
      <c r="E1529" s="65">
        <f>(100%+D1529)*C1529</f>
        <v>14088.173500000001</v>
      </c>
      <c r="F1529" s="80">
        <v>1.2</v>
      </c>
      <c r="G1529" s="36">
        <f>E1529/F1529</f>
        <v>11740.144583333335</v>
      </c>
      <c r="H1529" s="37"/>
    </row>
    <row r="1530" spans="1:8" ht="16.5" x14ac:dyDescent="0.3">
      <c r="A1530" s="61"/>
      <c r="B1530" s="63"/>
      <c r="C1530" s="105"/>
      <c r="D1530" s="89"/>
      <c r="E1530" s="65"/>
      <c r="F1530" s="41"/>
      <c r="G1530" s="36"/>
      <c r="H1530" s="37"/>
    </row>
    <row r="1531" spans="1:8" ht="16.5" x14ac:dyDescent="0.3">
      <c r="A1531" s="61"/>
      <c r="B1531" s="63"/>
      <c r="C1531" s="114"/>
      <c r="D1531" s="64"/>
      <c r="E1531" s="114"/>
      <c r="F1531" s="41"/>
      <c r="G1531" s="75"/>
      <c r="H1531" s="37"/>
    </row>
    <row r="1532" spans="1:8" ht="17.25" thickBot="1" x14ac:dyDescent="0.35">
      <c r="A1532" s="76"/>
      <c r="B1532" s="78"/>
      <c r="C1532" s="78"/>
      <c r="D1532" s="78"/>
      <c r="E1532" s="78"/>
      <c r="F1532" s="78"/>
      <c r="G1532" s="77"/>
      <c r="H1532" s="54"/>
    </row>
    <row r="1533" spans="1:8" ht="17.25" thickBot="1" x14ac:dyDescent="0.35">
      <c r="A1533" s="12"/>
      <c r="B1533" s="12"/>
      <c r="C1533" s="12"/>
      <c r="D1533" s="12"/>
      <c r="E1533" s="12"/>
      <c r="F1533" s="12"/>
      <c r="G1533" s="55" t="s">
        <v>15</v>
      </c>
      <c r="H1533" s="56">
        <f>SUM(G1529:G1532)</f>
        <v>11740.144583333335</v>
      </c>
    </row>
    <row r="1534" spans="1:8" ht="17.25" thickBot="1" x14ac:dyDescent="0.35">
      <c r="A1534" s="12"/>
      <c r="B1534" s="12"/>
      <c r="C1534" s="12"/>
      <c r="D1534" s="12"/>
      <c r="E1534" s="12"/>
      <c r="F1534" s="12"/>
      <c r="G1534" s="91"/>
      <c r="H1534" s="13"/>
    </row>
    <row r="1535" spans="1:8" ht="17.25" thickBot="1" x14ac:dyDescent="0.35">
      <c r="A1535" s="12"/>
      <c r="B1535" s="12"/>
      <c r="C1535" s="12"/>
      <c r="D1535" s="12"/>
      <c r="E1535" s="92" t="s">
        <v>31</v>
      </c>
      <c r="F1535" s="93"/>
      <c r="G1535" s="93"/>
      <c r="H1535" s="106">
        <f>ROUND((H1509+H1518+H1526+H1533),0)</f>
        <v>50940</v>
      </c>
    </row>
    <row r="1536" spans="1:8" ht="16.5" x14ac:dyDescent="0.3">
      <c r="A1536" s="12"/>
      <c r="B1536" s="12"/>
      <c r="C1536" s="12"/>
      <c r="D1536" s="12"/>
      <c r="E1536" s="92"/>
      <c r="F1536" s="93"/>
      <c r="G1536" s="93"/>
      <c r="H1536" s="126"/>
    </row>
  </sheetData>
  <mergeCells count="66">
    <mergeCell ref="A1393:H1394"/>
    <mergeCell ref="B1397:F1398"/>
    <mergeCell ref="A1442:H1443"/>
    <mergeCell ref="B1446:F1447"/>
    <mergeCell ref="A1491:H1492"/>
    <mergeCell ref="B1495:F1496"/>
    <mergeCell ref="A1243:H1244"/>
    <mergeCell ref="B1247:F1248"/>
    <mergeCell ref="A1295:H1296"/>
    <mergeCell ref="B1299:F1300"/>
    <mergeCell ref="A1344:H1345"/>
    <mergeCell ref="B1348:F1349"/>
    <mergeCell ref="A1092:H1093"/>
    <mergeCell ref="B1096:F1097"/>
    <mergeCell ref="A1144:H1145"/>
    <mergeCell ref="B1148:F1149"/>
    <mergeCell ref="A1193:H1194"/>
    <mergeCell ref="B1197:F1198"/>
    <mergeCell ref="A940:H941"/>
    <mergeCell ref="B944:F945"/>
    <mergeCell ref="A993:H994"/>
    <mergeCell ref="B997:F998"/>
    <mergeCell ref="A1043:H1044"/>
    <mergeCell ref="B1047:F1048"/>
    <mergeCell ref="B798:F799"/>
    <mergeCell ref="A842:H843"/>
    <mergeCell ref="B846:F847"/>
    <mergeCell ref="A891:H892"/>
    <mergeCell ref="B895:F896"/>
    <mergeCell ref="A911:C911"/>
    <mergeCell ref="B645:F646"/>
    <mergeCell ref="A692:H693"/>
    <mergeCell ref="B698:F699"/>
    <mergeCell ref="A743:H744"/>
    <mergeCell ref="B747:F748"/>
    <mergeCell ref="A792:H793"/>
    <mergeCell ref="B501:F502"/>
    <mergeCell ref="A541:H542"/>
    <mergeCell ref="B545:F546"/>
    <mergeCell ref="A591:H592"/>
    <mergeCell ref="B595:F596"/>
    <mergeCell ref="A641:H642"/>
    <mergeCell ref="A363:B363"/>
    <mergeCell ref="A398:H399"/>
    <mergeCell ref="B402:F403"/>
    <mergeCell ref="A446:H447"/>
    <mergeCell ref="B450:F451"/>
    <mergeCell ref="A497:H498"/>
    <mergeCell ref="A261:B261"/>
    <mergeCell ref="A262:B262"/>
    <mergeCell ref="A301:H302"/>
    <mergeCell ref="B305:F306"/>
    <mergeCell ref="A350:H351"/>
    <mergeCell ref="B354:F355"/>
    <mergeCell ref="A153:H154"/>
    <mergeCell ref="B157:F158"/>
    <mergeCell ref="A202:H203"/>
    <mergeCell ref="B206:F207"/>
    <mergeCell ref="A251:H252"/>
    <mergeCell ref="B255:F256"/>
    <mergeCell ref="A5:H6"/>
    <mergeCell ref="B9:F10"/>
    <mergeCell ref="A55:H56"/>
    <mergeCell ref="B59:F60"/>
    <mergeCell ref="A102:H103"/>
    <mergeCell ref="B106:F107"/>
  </mergeCells>
  <pageMargins left="0.70866141732283472" right="0.70866141732283472" top="0.74803149606299213" bottom="0.74803149606299213" header="0.31496062992125984" footer="0.98425196850393704"/>
  <pageSetup scale="73" orientation="portrait" horizontalDpi="4294967293" verticalDpi="4294967293" r:id="rId1"/>
  <headerFooter>
    <oddHeader>&amp;L        &amp;G</oddHeader>
    <oddFooter>&amp;R&amp;G</oddFooter>
  </headerFooter>
  <rowBreaks count="30" manualBreakCount="30">
    <brk id="51" max="16383" man="1"/>
    <brk id="97" max="16383" man="1"/>
    <brk id="148" max="7" man="1"/>
    <brk id="197" max="7" man="1"/>
    <brk id="246" max="16383" man="1"/>
    <brk id="295" max="7" man="1"/>
    <brk id="345" max="7" man="1"/>
    <brk id="394" max="7" man="1"/>
    <brk id="441" max="7" man="1"/>
    <brk id="492" max="7" man="1"/>
    <brk id="537" max="7" man="1"/>
    <brk id="585" max="7" man="1"/>
    <brk id="635" max="7" man="1"/>
    <brk id="685" max="7" man="1"/>
    <brk id="738" max="7" man="1"/>
    <brk id="787" max="7" man="1"/>
    <brk id="838" max="7" man="1"/>
    <brk id="886" max="7" man="1"/>
    <brk id="935" max="7" man="1"/>
    <brk id="988" max="7" man="1"/>
    <brk id="1038" max="7" man="1"/>
    <brk id="1088" max="7" man="1"/>
    <brk id="1137" max="7" man="1"/>
    <brk id="1189" max="7" man="1"/>
    <brk id="1238" max="7" man="1"/>
    <brk id="1290" max="7" man="1"/>
    <brk id="1339" max="7" man="1"/>
    <brk id="1388" max="7" man="1"/>
    <brk id="1437" max="7" man="1"/>
    <brk id="1486" max="7" man="1"/>
  </rowBreaks>
  <colBreaks count="1" manualBreakCount="1">
    <brk id="8" max="1048575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5</vt:i4>
      </vt:variant>
    </vt:vector>
  </HeadingPairs>
  <TitlesOfParts>
    <vt:vector size="13" baseType="lpstr">
      <vt:lpstr>APUS CAPITULO 1 y 2</vt:lpstr>
      <vt:lpstr>APUS CAPITULO 3</vt:lpstr>
      <vt:lpstr>APUS CAPITULO 4</vt:lpstr>
      <vt:lpstr>APUS CAPITULO 5</vt:lpstr>
      <vt:lpstr>APUS CAPITULO 6</vt:lpstr>
      <vt:lpstr>APUS CAPITULO 7</vt:lpstr>
      <vt:lpstr>APUS CAPITULO 8</vt:lpstr>
      <vt:lpstr>APUS CAPITULO 9</vt:lpstr>
      <vt:lpstr>'APUS CAPITULO 4'!Área_de_impresión</vt:lpstr>
      <vt:lpstr>'APUS CAPITULO 5'!Área_de_impresión</vt:lpstr>
      <vt:lpstr>'APUS CAPITULO 6'!Área_de_impresión</vt:lpstr>
      <vt:lpstr>'APUS CAPITULO 8'!Área_de_impresión</vt:lpstr>
      <vt:lpstr>'APUS CAPITULO 9'!Área_de_impresión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YOHANA MILENA ARB GARCIA</dc:creator>
  <cp:lastModifiedBy>YOHANA MILENA ARB GARCIA</cp:lastModifiedBy>
  <dcterms:created xsi:type="dcterms:W3CDTF">2026-07-16T20:39:30Z</dcterms:created>
  <dcterms:modified xsi:type="dcterms:W3CDTF">2026-07-16T20:42:51Z</dcterms:modified>
</cp:coreProperties>
</file>