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Cayalav\Desktop\CAMILA\ESTRUCTURACIÓN\FUMIGACION\"/>
    </mc:Choice>
  </mc:AlternateContent>
  <xr:revisionPtr revIDLastSave="0" documentId="13_ncr:1_{9D32EB43-CD37-4DDA-9ED4-62F9BB536240}" xr6:coauthVersionLast="47" xr6:coauthVersionMax="47" xr10:uidLastSave="{00000000-0000-0000-0000-000000000000}"/>
  <bookViews>
    <workbookView xWindow="-120" yWindow="-120" windowWidth="29040" windowHeight="15720" xr2:uid="{57523589-962B-4B4A-85F7-1B460673307D}"/>
  </bookViews>
  <sheets>
    <sheet name="Estudio de Mercado" sheetId="1" r:id="rId1"/>
  </sheets>
  <definedNames>
    <definedName name="_xlnm._FilterDatabase" localSheetId="0" hidden="1">'Estudio de Mercado'!$B$3:$H$44</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41" i="1" l="1"/>
  <c r="I139" i="1"/>
  <c r="I137" i="1"/>
  <c r="I138" i="1"/>
  <c r="I136" i="1"/>
  <c r="I93" i="1"/>
  <c r="I94" i="1"/>
  <c r="I95" i="1"/>
  <c r="I96" i="1"/>
  <c r="I97" i="1"/>
  <c r="I98" i="1"/>
  <c r="I99" i="1"/>
  <c r="I100" i="1"/>
  <c r="I101" i="1"/>
  <c r="I102" i="1"/>
  <c r="I103" i="1"/>
  <c r="I104" i="1"/>
  <c r="I105" i="1"/>
  <c r="I106" i="1"/>
  <c r="I107" i="1"/>
  <c r="I108" i="1"/>
  <c r="I109" i="1"/>
  <c r="I110" i="1"/>
  <c r="I111" i="1"/>
  <c r="I112" i="1"/>
  <c r="I113" i="1"/>
  <c r="I114" i="1"/>
  <c r="I115" i="1"/>
  <c r="I116" i="1"/>
  <c r="I117" i="1"/>
  <c r="I118" i="1"/>
  <c r="I119" i="1"/>
  <c r="I120" i="1"/>
  <c r="I121" i="1"/>
  <c r="I122" i="1"/>
  <c r="I123" i="1"/>
  <c r="I124" i="1"/>
  <c r="I125" i="1"/>
  <c r="I126" i="1"/>
  <c r="I127" i="1"/>
  <c r="I128" i="1"/>
  <c r="I129" i="1"/>
  <c r="I130" i="1"/>
  <c r="I131" i="1"/>
  <c r="I132" i="1"/>
  <c r="I92"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48"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 i="1"/>
  <c r="K141" i="1"/>
  <c r="K137" i="1"/>
  <c r="K138" i="1"/>
  <c r="K139" i="1"/>
  <c r="K136"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92"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48" i="1"/>
  <c r="K5" i="1"/>
  <c r="K6" i="1"/>
  <c r="K7" i="1"/>
  <c r="K8" i="1"/>
  <c r="K9"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 i="1"/>
  <c r="M137" i="1"/>
  <c r="M138" i="1"/>
  <c r="M139" i="1"/>
  <c r="M140" i="1"/>
  <c r="M141" i="1"/>
  <c r="M136" i="1"/>
  <c r="M93" i="1"/>
  <c r="M94" i="1"/>
  <c r="M95" i="1"/>
  <c r="M96" i="1"/>
  <c r="M97" i="1"/>
  <c r="M98" i="1"/>
  <c r="M99" i="1"/>
  <c r="M100" i="1"/>
  <c r="M101" i="1"/>
  <c r="M102" i="1"/>
  <c r="M103" i="1"/>
  <c r="M104" i="1"/>
  <c r="M105" i="1"/>
  <c r="M106" i="1"/>
  <c r="M107" i="1"/>
  <c r="M108" i="1"/>
  <c r="M109" i="1"/>
  <c r="M110" i="1"/>
  <c r="M111" i="1"/>
  <c r="M112" i="1"/>
  <c r="M113" i="1"/>
  <c r="M114" i="1"/>
  <c r="M115" i="1"/>
  <c r="M116" i="1"/>
  <c r="M117" i="1"/>
  <c r="M118" i="1"/>
  <c r="M119" i="1"/>
  <c r="M120" i="1"/>
  <c r="M121" i="1"/>
  <c r="M122" i="1"/>
  <c r="M123" i="1"/>
  <c r="M124" i="1"/>
  <c r="M125" i="1"/>
  <c r="M126" i="1"/>
  <c r="M127" i="1"/>
  <c r="M128" i="1"/>
  <c r="M129" i="1"/>
  <c r="M130" i="1"/>
  <c r="M131" i="1"/>
  <c r="M132" i="1"/>
  <c r="M92" i="1"/>
  <c r="M69" i="1"/>
  <c r="M70" i="1"/>
  <c r="M71" i="1"/>
  <c r="M72" i="1"/>
  <c r="M73" i="1"/>
  <c r="M74" i="1"/>
  <c r="M75" i="1"/>
  <c r="M76" i="1"/>
  <c r="M77" i="1"/>
  <c r="M78" i="1"/>
  <c r="M79" i="1"/>
  <c r="M80" i="1"/>
  <c r="M81" i="1"/>
  <c r="M82" i="1"/>
  <c r="M83" i="1"/>
  <c r="M84" i="1"/>
  <c r="M85" i="1"/>
  <c r="M86" i="1"/>
  <c r="M87" i="1"/>
  <c r="M88" i="1"/>
  <c r="M53" i="1"/>
  <c r="M54" i="1"/>
  <c r="M55" i="1"/>
  <c r="M56" i="1"/>
  <c r="M57" i="1"/>
  <c r="M58" i="1"/>
  <c r="M59" i="1"/>
  <c r="M60" i="1"/>
  <c r="M61" i="1"/>
  <c r="M62" i="1"/>
  <c r="M63" i="1"/>
  <c r="M64" i="1"/>
  <c r="M65" i="1"/>
  <c r="M66" i="1"/>
  <c r="M67" i="1"/>
  <c r="M68" i="1"/>
  <c r="M49" i="1"/>
  <c r="M50" i="1"/>
  <c r="M51" i="1"/>
  <c r="M52" i="1"/>
  <c r="M48" i="1"/>
  <c r="M43" i="1"/>
  <c r="M44" i="1"/>
  <c r="M26" i="1"/>
  <c r="M27" i="1"/>
  <c r="M28" i="1"/>
  <c r="M29" i="1"/>
  <c r="M30" i="1"/>
  <c r="M31" i="1"/>
  <c r="M32" i="1"/>
  <c r="M33" i="1"/>
  <c r="M34" i="1"/>
  <c r="M35" i="1"/>
  <c r="M36" i="1"/>
  <c r="M37" i="1"/>
  <c r="M38" i="1"/>
  <c r="M39" i="1"/>
  <c r="M40" i="1"/>
  <c r="M41" i="1"/>
  <c r="M42" i="1"/>
  <c r="M11" i="1"/>
  <c r="M12" i="1"/>
  <c r="M13" i="1"/>
  <c r="M14" i="1"/>
  <c r="M15" i="1"/>
  <c r="M16" i="1"/>
  <c r="M17" i="1"/>
  <c r="M18" i="1"/>
  <c r="M19" i="1"/>
  <c r="M20" i="1"/>
  <c r="M21" i="1"/>
  <c r="M22" i="1"/>
  <c r="M23" i="1"/>
  <c r="M24" i="1"/>
  <c r="M25" i="1"/>
  <c r="M5" i="1"/>
  <c r="M6" i="1"/>
  <c r="M7" i="1"/>
  <c r="M8" i="1"/>
  <c r="M9" i="1"/>
  <c r="M10" i="1"/>
  <c r="M4" i="1"/>
  <c r="L44" i="1"/>
  <c r="H4" i="1"/>
  <c r="H5" i="1"/>
  <c r="H6" i="1"/>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92" i="1"/>
  <c r="H93" i="1"/>
  <c r="H94" i="1"/>
  <c r="H95" i="1"/>
  <c r="H96" i="1"/>
  <c r="H97" i="1"/>
  <c r="H98" i="1"/>
  <c r="H99" i="1"/>
  <c r="H100" i="1"/>
  <c r="H101" i="1"/>
  <c r="H102" i="1"/>
  <c r="H103" i="1"/>
  <c r="H104" i="1"/>
  <c r="H105"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131" i="1"/>
  <c r="H132" i="1"/>
  <c r="H136" i="1"/>
  <c r="H137" i="1"/>
  <c r="H138" i="1"/>
  <c r="H139" i="1"/>
  <c r="H141" i="1"/>
  <c r="C92" i="1"/>
  <c r="C48" i="1"/>
  <c r="C4" i="1"/>
</calcChain>
</file>

<file path=xl/sharedStrings.xml><?xml version="1.0" encoding="utf-8"?>
<sst xmlns="http://schemas.openxmlformats.org/spreadsheetml/2006/main" count="550" uniqueCount="166">
  <si>
    <t>ANEXO ESTUDIO DE MERCADO</t>
  </si>
  <si>
    <t>ITEM</t>
  </si>
  <si>
    <t>DESCRIPCION</t>
  </si>
  <si>
    <t>AREA EN M 2</t>
  </si>
  <si>
    <t>TIPO DE FUMIGACIÓN</t>
  </si>
  <si>
    <t>CANTIDAD DE CICLOS</t>
  </si>
  <si>
    <t>UNIDAD DE MEDIDA</t>
  </si>
  <si>
    <t>COTIZACION 1. AGROFORESTALES</t>
  </si>
  <si>
    <t>COTIZACIÓN 2. COLOMVEN</t>
  </si>
  <si>
    <t>COTIZACIÓN 3. AGROFUMIGACION</t>
  </si>
  <si>
    <t>VALOR MÁXIMO A PAGAR EN 2026</t>
  </si>
  <si>
    <t>VALOR UNITARIO (1 CICLO) + IVA PAGADO EN 2025 AO-028-2025</t>
  </si>
  <si>
    <t xml:space="preserve">VALOR UNITARIO +IVA </t>
  </si>
  <si>
    <t xml:space="preserve">VALOR TOTAL (3 CICLOS) +IVA </t>
  </si>
  <si>
    <t>VALOR UNITARIO (1 CICLO) +IVA</t>
  </si>
  <si>
    <t>Ciclos de Fumigación en los Despachos Judiciales y áreas de archivos del bloque A, B, y C, del Palacio de Justicia de Cúcuta, oficinas Palacio Nacional de Cúcuta, Juzgados Administrativos del  edificio Banco de Bogotá, Centro Especializado del Sistema Penal de Adolescentes CESPA, Juzgados y archivo Restitución de Tierras en el edificio Temis de Cúcuta, Juzgados de Villa del Rosario en Lomitas, Juzgados y Archivos del edificio Leydi de Cúcuta, Juzgados 1,2,3 Pequeñas causas y competencias múltiples laborales en la ciudadela de la Libertad y Atalaya, Bodega de archivo de los Patios Zona Industrial anillo vial  entrada a la cemento.</t>
  </si>
  <si>
    <t>Fumigación para el control de Insectos.</t>
  </si>
  <si>
    <t>CICLO</t>
  </si>
  <si>
    <t xml:space="preserve"> $ 3.298.651 </t>
  </si>
  <si>
    <t>Ciclos de Fumigación, Palacio de Justicia del Municipio de Pamplona.</t>
  </si>
  <si>
    <t xml:space="preserve"> $ 1.029.955 </t>
  </si>
  <si>
    <t>Ciclos de Fumigación, Palacio de Justicia del Municipio de Los Patios.</t>
  </si>
  <si>
    <t xml:space="preserve"> $ 702.571 </t>
  </si>
  <si>
    <t>Ciclos de Fumigación, Juzgados del Municipio de Abrego.</t>
  </si>
  <si>
    <t xml:space="preserve"> $ 282.668 </t>
  </si>
  <si>
    <t>Ciclos de Fumigación, Juzgados del Municipio de Arboledas.</t>
  </si>
  <si>
    <t xml:space="preserve"> $ 249.755 </t>
  </si>
  <si>
    <t>Ciclos de Fumigación, Juzgados del Municipio de Bochalema.</t>
  </si>
  <si>
    <t xml:space="preserve"> $ 227.928 </t>
  </si>
  <si>
    <t>Ciclos de Fumigación, Juzgados del Municipio de Bucarasica.</t>
  </si>
  <si>
    <t xml:space="preserve"> $ 213.648 </t>
  </si>
  <si>
    <t>Ciclos de Fumigación, Juzgados del Municipio de Cácota.</t>
  </si>
  <si>
    <t xml:space="preserve"> $ 254.515 </t>
  </si>
  <si>
    <t>Ciclos de Fumigación, Juzgados del Municipio de Chinácota.</t>
  </si>
  <si>
    <t xml:space="preserve"> $ 244.360 </t>
  </si>
  <si>
    <t>Ciclos de Fumigación, Juzgados del Municipio de Chitagá.</t>
  </si>
  <si>
    <t xml:space="preserve"> $ 226.976 </t>
  </si>
  <si>
    <t>Ciclos de Fumigación, Juzgados del Municipio de Convenciòn.</t>
  </si>
  <si>
    <t xml:space="preserve"> $ 244.043 </t>
  </si>
  <si>
    <t>Ciclos de Fumigación, Juzgados del Municipio de Cucutilla.</t>
  </si>
  <si>
    <t>Ciclos de Fumigación, Juzgados del Municipio de Durania.</t>
  </si>
  <si>
    <t xml:space="preserve"> $ 211.744 </t>
  </si>
  <si>
    <t>Ciclos de Fumigación, Juzgados del Municipio de El Carmen.</t>
  </si>
  <si>
    <t>Ciclos de Fumigación, Juzgados del Municipio de El Tarra.</t>
  </si>
  <si>
    <t xml:space="preserve"> $ 233.253 </t>
  </si>
  <si>
    <t>Ciclos de Fumigación, Juzgados del Municipio de El Zulia.</t>
  </si>
  <si>
    <t xml:space="preserve"> $ 179.413 </t>
  </si>
  <si>
    <t>Ciclos de Fumigación, Juzgados del Municipio de Gonzalez.</t>
  </si>
  <si>
    <t xml:space="preserve"> $ 230.080 </t>
  </si>
  <si>
    <t>Ciclos de Fumigación, Juzgados del Municipio de Gramalote.</t>
  </si>
  <si>
    <t xml:space="preserve"> $ 213.013 </t>
  </si>
  <si>
    <t>Ciclos de Fumigación, Juzgados del Municipio de Hacarí.</t>
  </si>
  <si>
    <t xml:space="preserve"> $ 256.736 </t>
  </si>
  <si>
    <t>Ciclos de Fumigación, Juzgados del Municipio de Herràn.</t>
  </si>
  <si>
    <t xml:space="preserve"> $ 242.773 </t>
  </si>
  <si>
    <t>Ciclos de Fumigación, Juzgados del Municipio de La Playa de Belèn.</t>
  </si>
  <si>
    <t xml:space="preserve"> $ 240.235 </t>
  </si>
  <si>
    <t>Ciclos de Fumigación, Juzgados del Municipio de Labateca.</t>
  </si>
  <si>
    <t xml:space="preserve"> $ 236.427 </t>
  </si>
  <si>
    <t>Ciclos de Fumigación, Juzgados del Municipio de Lourdes.</t>
  </si>
  <si>
    <t>Ciclos de Fumigación, Juzgados del Municipio de Mutiscua.</t>
  </si>
  <si>
    <t xml:space="preserve"> $ 219.360 </t>
  </si>
  <si>
    <t>Ciclos de Fumigación, Juzgados del Municipio de Ocaña.</t>
  </si>
  <si>
    <t xml:space="preserve"> $ 853.592 </t>
  </si>
  <si>
    <t>Ciclos de Fumigación, Juzgados del Municipio de Pamplonita.</t>
  </si>
  <si>
    <t>Ciclos de Fumigación, Juzgados del Municipio de Puerto Santander.</t>
  </si>
  <si>
    <t>Ciclos de Fumigación, Juzgados del Municipio de Ragonvalia.</t>
  </si>
  <si>
    <t xml:space="preserve"> $ 221.264 </t>
  </si>
  <si>
    <t>Ciclos de Fumigación, Juzgados del Municipio de Rìo de Oro.</t>
  </si>
  <si>
    <t xml:space="preserve"> $ 238.331 </t>
  </si>
  <si>
    <t>Ciclos de Fumigación, Juzgados del Municipio de Salazar de las Palmas.</t>
  </si>
  <si>
    <t>Ciclos de Fumigación, Juzgados del Municipio de San Calixto.</t>
  </si>
  <si>
    <t xml:space="preserve"> $ 290.056 </t>
  </si>
  <si>
    <t>Ciclos de Fumigación, Juzgados del Municipio de San Cayetano.</t>
  </si>
  <si>
    <t>Ciclos de Fumigación, Juzgados del Municipio de Santiago.</t>
  </si>
  <si>
    <t>Ciclos de Fumigación, Juzgados del Municipio de Santo Domingo de Silos.</t>
  </si>
  <si>
    <t>Ciclos de Fumigación, Juzgados del Municipio de Sardinata.</t>
  </si>
  <si>
    <t>Ciclos de Fumigación, Juzgados del Municipio de Teorama.</t>
  </si>
  <si>
    <t xml:space="preserve"> $ 279.267 </t>
  </si>
  <si>
    <t>Ciclos de Fumigación, Juzgados del Municipio de Tibù.</t>
  </si>
  <si>
    <t>Ciclos de Fumigación, Juzgados del Municipio de Toledo.</t>
  </si>
  <si>
    <t xml:space="preserve"> $ 237.696 </t>
  </si>
  <si>
    <t>Ciclos de Fumigación, Juzgados del Municipio de Villa Caro.</t>
  </si>
  <si>
    <t xml:space="preserve"> $ 220.629 </t>
  </si>
  <si>
    <t>Edificio Cootransunidos de Ocaña</t>
  </si>
  <si>
    <t xml:space="preserve"> $ 401.896 </t>
  </si>
  <si>
    <t>SUB TOTAL</t>
  </si>
  <si>
    <t xml:space="preserve"> $              14.470.242</t>
  </si>
  <si>
    <t>DETALLE</t>
  </si>
  <si>
    <t>ACTIVIDAD</t>
  </si>
  <si>
    <t>CANTIDAD</t>
  </si>
  <si>
    <t>UNIDAD</t>
  </si>
  <si>
    <t xml:space="preserve">VALOR UNITARIO UN CICLO+IVA </t>
  </si>
  <si>
    <t xml:space="preserve">VALOR UNITARIO TRES CICLOS+IVA </t>
  </si>
  <si>
    <t>Fumigación para el control de Polilla, Termitas y comején</t>
  </si>
  <si>
    <t xml:space="preserve"> $         1.635.678</t>
  </si>
  <si>
    <t xml:space="preserve"> $             450.549</t>
  </si>
  <si>
    <t xml:space="preserve"> $             284.923</t>
  </si>
  <si>
    <t xml:space="preserve"> $             121.516</t>
  </si>
  <si>
    <t xml:space="preserve"> $             124.055</t>
  </si>
  <si>
    <t xml:space="preserve"> $             106.919</t>
  </si>
  <si>
    <t xml:space="preserve"> $             110.727</t>
  </si>
  <si>
    <t xml:space="preserve"> $             117.708</t>
  </si>
  <si>
    <t xml:space="preserve"> $             123.420</t>
  </si>
  <si>
    <t xml:space="preserve"> $             139.287</t>
  </si>
  <si>
    <t xml:space="preserve"> $             122.785</t>
  </si>
  <si>
    <t xml:space="preserve"> $             111.361</t>
  </si>
  <si>
    <t xml:space="preserve"> $             108.823</t>
  </si>
  <si>
    <t xml:space="preserve"> $             105.015</t>
  </si>
  <si>
    <t xml:space="preserve"> $             110.092</t>
  </si>
  <si>
    <t xml:space="preserve"> $             132.305</t>
  </si>
  <si>
    <t xml:space="preserve"> $             119.612</t>
  </si>
  <si>
    <t xml:space="preserve"> $             116.439</t>
  </si>
  <si>
    <t xml:space="preserve"> $             115.804</t>
  </si>
  <si>
    <t xml:space="preserve"> $             916.096</t>
  </si>
  <si>
    <t xml:space="preserve"> $             136.748</t>
  </si>
  <si>
    <t xml:space="preserve"> $             109.457</t>
  </si>
  <si>
    <t xml:space="preserve"> $             122.151</t>
  </si>
  <si>
    <t>Edificio Cotransunidos de Ocaña</t>
  </si>
  <si>
    <t xml:space="preserve"> $             217.509</t>
  </si>
  <si>
    <t xml:space="preserve"> $                 7.577.570</t>
  </si>
  <si>
    <t>Aplicación de cebos para el control de Roedores.</t>
  </si>
  <si>
    <t xml:space="preserve"> $ 1.384.148 </t>
  </si>
  <si>
    <t xml:space="preserve"> $ 540.691 </t>
  </si>
  <si>
    <t xml:space="preserve"> $ 353.305 </t>
  </si>
  <si>
    <t xml:space="preserve"> $ 90.735 </t>
  </si>
  <si>
    <t xml:space="preserve"> $ 107.871 </t>
  </si>
  <si>
    <t xml:space="preserve"> $ 74.868 </t>
  </si>
  <si>
    <t xml:space="preserve"> $ 76.772 </t>
  </si>
  <si>
    <t xml:space="preserve"> $ 83.753 </t>
  </si>
  <si>
    <t xml:space="preserve"> $ 78.041 </t>
  </si>
  <si>
    <t xml:space="preserve"> $ 106.601 </t>
  </si>
  <si>
    <t xml:space="preserve"> $ 92.004 </t>
  </si>
  <si>
    <t xml:space="preserve"> $ 81.849 </t>
  </si>
  <si>
    <t xml:space="preserve"> $ 79.311 </t>
  </si>
  <si>
    <t xml:space="preserve"> $ 96.447 </t>
  </si>
  <si>
    <t xml:space="preserve"> $ 84.388 </t>
  </si>
  <si>
    <t xml:space="preserve"> $ 76.137 </t>
  </si>
  <si>
    <t xml:space="preserve"> $ 103.428 </t>
  </si>
  <si>
    <t xml:space="preserve"> $ 90.100 </t>
  </si>
  <si>
    <t xml:space="preserve"> $ 124.531 </t>
  </si>
  <si>
    <t xml:space="preserve"> $ 83.119 </t>
  </si>
  <si>
    <t xml:space="preserve"> $ 801.221 </t>
  </si>
  <si>
    <t xml:space="preserve"> $ 81.215 </t>
  </si>
  <si>
    <t xml:space="preserve"> $ 135.796 </t>
  </si>
  <si>
    <t xml:space="preserve"> $ 77.407 </t>
  </si>
  <si>
    <t xml:space="preserve"> $ 75.503 </t>
  </si>
  <si>
    <t xml:space="preserve"> $ 113.583 </t>
  </si>
  <si>
    <t xml:space="preserve"> $ 122.627 </t>
  </si>
  <si>
    <t xml:space="preserve"> $ 133.416 </t>
  </si>
  <si>
    <t xml:space="preserve"> $ 129.608 </t>
  </si>
  <si>
    <t xml:space="preserve"> $ 169.195 </t>
  </si>
  <si>
    <t xml:space="preserve"> $ 6.437.602 </t>
  </si>
  <si>
    <t>SERVICIO</t>
  </si>
  <si>
    <t>AREA METROS CUADRADOS</t>
  </si>
  <si>
    <t xml:space="preserve">ELEMENTO </t>
  </si>
  <si>
    <t>CANTIDAD CICLOS</t>
  </si>
  <si>
    <t>UNIDADE DE MEDIDA</t>
  </si>
  <si>
    <t>Fumigación a todo costo con insecticida de acción residual para insectos voladores,en las instalaciones de las sedes despachos judiciales de los Municipios de Saravena, Tame, Arauquita, Cravo Norte, Puerto Rondón, Fortul, ciudad de Arauca.(departamento de Arauca), y Cubara en el departamento de Boyacá, incluyendo toda la indumentaria y transporte del servicio.</t>
  </si>
  <si>
    <t xml:space="preserve">Las fumigaciones se realizarán en el departamento de Arauca, y sus municipios, en las instalaciones de la rama judicial, en especial en los despachos judiciales, archivos, áreas administrativas, bodegas.
•	ciudad de Arauca (8 áreas) para un área en metros cuadrados de (4.299,5).
•	Municipio de Fortul (180) metros cuadrados. 
•	Municipio de Puerto Rondón (230) metros cuadrados. 
•	Municipio de Cravo Norte (240) metros cuadrados. 
•	Municipio de Arauquita (100) metros cuadrados. 
•	Municipio de Tame (174.25) metros cuadrados. 
•	Municipio de Fortul (180) metros cuadrados. 
•	Municipio de Saravena (1.288,6) metros cuadrados. 
•	Municipio de Cubara Boyacá (96) metros cuadrados. </t>
  </si>
  <si>
    <t xml:space="preserve"> $ 1.636.690 </t>
  </si>
  <si>
    <t>Control de roedores con químicos de acción residual con cebo para roedores, para los despachos Rama judicial en los municipios de Saravena, Tame, Arauquita, Cravo Norte, Puerto Rondón, Fortul, ciudad de Arauca.(departamento de Arauca), y Cubara en el departamento de Boyacá, incluyendo toda la indumentaria y transporte del servicio</t>
  </si>
  <si>
    <t>Fumigación a todo costo con insecticida de acción residual para insectos, plagas rastreras(Comejen), en las instalaciones de las sedes despachos judiciales de los Municipios de Saravena, Tame, Arauquita, Cravo Norte, Puerto Rondón, Fortul, ciudad de Arauca.(departamento de Arauca), y Cubara en el departamento de Boyacá, incluyendo toda la indumentaria y transporte del servicio.</t>
  </si>
  <si>
    <t xml:space="preserve"> $ 4.910.071 </t>
  </si>
  <si>
    <t>TOTAL OFERTA</t>
  </si>
  <si>
    <t xml:space="preserve"> $ 33.395.485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</si>
</sst>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4" formatCode="_-&quot;$&quot;\ * #,##0.00_-;\-&quot;$&quot;\ * #,##0.00_-;_-&quot;$&quot;\ * &quot;-&quot;??_-;_-@_-"/>
    <numFmt numFmtId="164" formatCode="_-&quot;$&quot;\ * #,##0_-;\-&quot;$&quot;\ * #,##0_-;_-&quot;$&quot;\ * &quot;-&quot;??_-;_-@_-"/>
    <numFmt numFmtId="165" formatCode="#,##0.00\ &quot;€&quot;"/>
  </numFmts>
  <fonts count="12" x14ac:knownFonts="1">
    <font>
      <sz val="11"/>
      <color theme="1"/>
      <name val="Aptos Narrow"/>
      <family val="2"/>
      <scheme val="minor"/>
    </font>
    <font>
      <sz val="11"/>
      <color theme="1"/>
      <name val="Aptos Narrow"/>
      <family val="2"/>
      <scheme val="minor"/>
    </font>
    <font>
      <b/>
      <sz val="11"/>
      <color theme="1"/>
      <name val="Aptos Narrow"/>
      <family val="2"/>
      <scheme val="minor"/>
    </font>
    <font>
      <b/>
      <sz val="11"/>
      <color rgb="FF000000"/>
      <name val="Arial Narrow"/>
      <family val="2"/>
    </font>
    <font>
      <sz val="9"/>
      <color rgb="FF000000"/>
      <name val="Arial"/>
      <family val="2"/>
    </font>
    <font>
      <sz val="9"/>
      <color theme="1"/>
      <name val="Arial"/>
      <family val="2"/>
    </font>
    <font>
      <b/>
      <sz val="9"/>
      <color rgb="FF000000"/>
      <name val="Arial"/>
      <family val="2"/>
    </font>
    <font>
      <b/>
      <sz val="11"/>
      <color theme="1"/>
      <name val="Aptos Narrow"/>
      <family val="2"/>
    </font>
    <font>
      <b/>
      <sz val="11"/>
      <color rgb="FF000000"/>
      <name val="Aptos Narrow"/>
      <family val="2"/>
    </font>
    <font>
      <sz val="11"/>
      <color theme="1"/>
      <name val="Aptos Narrow"/>
      <family val="2"/>
    </font>
    <font>
      <sz val="11"/>
      <color rgb="FF000000"/>
      <name val="Aptos Narrow"/>
      <family val="2"/>
    </font>
    <font>
      <b/>
      <sz val="12"/>
      <color theme="1"/>
      <name val="Aptos Narrow"/>
      <family val="2"/>
      <scheme val="minor"/>
    </font>
  </fonts>
  <fills count="12">
    <fill>
      <patternFill patternType="none"/>
    </fill>
    <fill>
      <patternFill patternType="gray125"/>
    </fill>
    <fill>
      <patternFill patternType="solid">
        <fgColor theme="0" tint="-0.14996795556505021"/>
        <bgColor indexed="64"/>
      </patternFill>
    </fill>
    <fill>
      <patternFill patternType="solid">
        <fgColor theme="5" tint="0.59999389629810485"/>
        <bgColor indexed="64"/>
      </patternFill>
    </fill>
    <fill>
      <patternFill patternType="solid">
        <fgColor theme="0"/>
        <bgColor indexed="64"/>
      </patternFill>
    </fill>
    <fill>
      <patternFill patternType="solid">
        <fgColor rgb="FFD9D9D9"/>
        <bgColor indexed="64"/>
      </patternFill>
    </fill>
    <fill>
      <patternFill patternType="solid">
        <fgColor rgb="FFFFFF00"/>
        <bgColor indexed="64"/>
      </patternFill>
    </fill>
    <fill>
      <patternFill patternType="solid">
        <fgColor theme="3" tint="0.749992370372631"/>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rgb="FFF7C7AC"/>
        <bgColor rgb="FF000000"/>
      </patternFill>
    </fill>
    <fill>
      <patternFill patternType="solid">
        <fgColor theme="2" tint="-9.9978637043366805E-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
      <left style="thin">
        <color rgb="FF000000"/>
      </left>
      <right/>
      <top style="thin">
        <color rgb="FF000000"/>
      </top>
      <bottom style="thin">
        <color rgb="FF000000"/>
      </bottom>
      <diagonal/>
    </border>
    <border>
      <left style="thin">
        <color indexed="64"/>
      </left>
      <right/>
      <top/>
      <bottom style="thin">
        <color indexed="64"/>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style="thin">
        <color rgb="FF000000"/>
      </bottom>
      <diagonal/>
    </border>
    <border>
      <left/>
      <right style="thin">
        <color indexed="64"/>
      </right>
      <top/>
      <bottom style="thin">
        <color indexed="64"/>
      </bottom>
      <diagonal/>
    </border>
    <border>
      <left/>
      <right style="thin">
        <color rgb="FF000000"/>
      </right>
      <top/>
      <bottom style="thin">
        <color rgb="FF000000"/>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2">
    <xf numFmtId="0" fontId="0" fillId="0" borderId="0"/>
    <xf numFmtId="44" fontId="1" fillId="0" borderId="0" applyFont="0" applyFill="0" applyBorder="0" applyAlignment="0" applyProtection="0"/>
  </cellStyleXfs>
  <cellXfs count="111">
    <xf numFmtId="0" fontId="0" fillId="0" borderId="0" xfId="0"/>
    <xf numFmtId="0" fontId="3" fillId="2"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2" fillId="0" borderId="0" xfId="0" applyFont="1" applyAlignment="1">
      <alignment horizontal="center" vertical="center"/>
    </xf>
    <xf numFmtId="0" fontId="6"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3" fontId="2" fillId="0" borderId="0" xfId="0" applyNumberFormat="1" applyFont="1" applyAlignment="1">
      <alignment horizontal="center" vertical="center"/>
    </xf>
    <xf numFmtId="0" fontId="4" fillId="4" borderId="0" xfId="0" applyFont="1" applyFill="1" applyAlignment="1">
      <alignment horizontal="center" vertical="center" wrapText="1"/>
    </xf>
    <xf numFmtId="0" fontId="10" fillId="4" borderId="1" xfId="0" applyFont="1" applyFill="1" applyBorder="1" applyAlignment="1">
      <alignment horizontal="center" vertical="center" wrapText="1"/>
    </xf>
    <xf numFmtId="0" fontId="0" fillId="0" borderId="0" xfId="0" applyAlignment="1">
      <alignment horizontal="center" vertical="center"/>
    </xf>
    <xf numFmtId="3" fontId="9" fillId="0" borderId="1" xfId="0" applyNumberFormat="1" applyFont="1" applyBorder="1" applyAlignment="1">
      <alignment horizontal="center" vertical="center"/>
    </xf>
    <xf numFmtId="0" fontId="6" fillId="2" borderId="5"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7" fillId="5" borderId="1" xfId="0" applyFont="1" applyFill="1" applyBorder="1" applyAlignment="1">
      <alignment horizontal="center" vertical="center"/>
    </xf>
    <xf numFmtId="164" fontId="0" fillId="7" borderId="1" xfId="0" applyNumberFormat="1" applyFill="1" applyBorder="1" applyAlignment="1">
      <alignment horizontal="center" vertical="center"/>
    </xf>
    <xf numFmtId="164" fontId="0" fillId="7" borderId="4" xfId="0" applyNumberFormat="1" applyFill="1" applyBorder="1" applyAlignment="1">
      <alignment horizontal="center" vertical="center"/>
    </xf>
    <xf numFmtId="164" fontId="0" fillId="7" borderId="0" xfId="0" applyNumberFormat="1" applyFill="1" applyAlignment="1">
      <alignment horizontal="center" vertical="center"/>
    </xf>
    <xf numFmtId="0" fontId="0" fillId="7" borderId="0" xfId="0" applyFill="1" applyAlignment="1">
      <alignment horizontal="center" vertical="center"/>
    </xf>
    <xf numFmtId="164" fontId="3" fillId="7" borderId="5" xfId="1" applyNumberFormat="1" applyFont="1" applyFill="1" applyBorder="1" applyAlignment="1">
      <alignment horizontal="center" vertical="center" wrapText="1"/>
    </xf>
    <xf numFmtId="164" fontId="8" fillId="7" borderId="1" xfId="1" applyNumberFormat="1" applyFont="1" applyFill="1" applyBorder="1" applyAlignment="1">
      <alignment horizontal="center" vertical="center" wrapText="1"/>
    </xf>
    <xf numFmtId="164" fontId="9" fillId="7" borderId="1" xfId="0" applyNumberFormat="1" applyFont="1" applyFill="1" applyBorder="1" applyAlignment="1">
      <alignment horizontal="center" vertical="center"/>
    </xf>
    <xf numFmtId="0" fontId="4" fillId="4" borderId="4" xfId="0" applyFont="1" applyFill="1" applyBorder="1" applyAlignment="1">
      <alignment horizontal="center" vertical="center" wrapText="1"/>
    </xf>
    <xf numFmtId="164" fontId="3" fillId="7" borderId="4" xfId="1" applyNumberFormat="1" applyFont="1" applyFill="1" applyBorder="1" applyAlignment="1">
      <alignment horizontal="center" vertical="center" wrapText="1"/>
    </xf>
    <xf numFmtId="164" fontId="3" fillId="9" borderId="4" xfId="1" applyNumberFormat="1" applyFont="1" applyFill="1" applyBorder="1" applyAlignment="1">
      <alignment horizontal="center" vertical="center" wrapText="1"/>
    </xf>
    <xf numFmtId="164" fontId="0" fillId="9" borderId="1" xfId="0" applyNumberFormat="1" applyFill="1" applyBorder="1" applyAlignment="1">
      <alignment horizontal="center" vertical="center"/>
    </xf>
    <xf numFmtId="164" fontId="0" fillId="9" borderId="0" xfId="0" applyNumberFormat="1" applyFill="1" applyAlignment="1">
      <alignment horizontal="center" vertical="center"/>
    </xf>
    <xf numFmtId="0" fontId="0" fillId="9" borderId="0" xfId="0" applyFill="1" applyAlignment="1">
      <alignment horizontal="center" vertical="center"/>
    </xf>
    <xf numFmtId="164" fontId="3" fillId="9" borderId="5" xfId="1" applyNumberFormat="1" applyFont="1" applyFill="1" applyBorder="1" applyAlignment="1">
      <alignment horizontal="center" vertical="center" wrapText="1"/>
    </xf>
    <xf numFmtId="164" fontId="8" fillId="9" borderId="1" xfId="1" applyNumberFormat="1" applyFont="1" applyFill="1" applyBorder="1" applyAlignment="1">
      <alignment horizontal="center" vertical="center" wrapText="1"/>
    </xf>
    <xf numFmtId="164" fontId="9" fillId="9" borderId="1" xfId="0" applyNumberFormat="1" applyFont="1" applyFill="1" applyBorder="1" applyAlignment="1">
      <alignment horizontal="center" vertical="center"/>
    </xf>
    <xf numFmtId="164" fontId="3" fillId="8" borderId="11" xfId="1" applyNumberFormat="1" applyFont="1" applyFill="1" applyBorder="1" applyAlignment="1">
      <alignment horizontal="center" vertical="center" wrapText="1"/>
    </xf>
    <xf numFmtId="164" fontId="0" fillId="8" borderId="11" xfId="0" applyNumberFormat="1" applyFill="1" applyBorder="1" applyAlignment="1">
      <alignment horizontal="center" vertical="center"/>
    </xf>
    <xf numFmtId="0" fontId="0" fillId="8" borderId="11" xfId="0" applyFill="1" applyBorder="1" applyAlignment="1">
      <alignment horizontal="center" vertical="center"/>
    </xf>
    <xf numFmtId="164" fontId="8" fillId="8" borderId="11" xfId="1" applyNumberFormat="1" applyFont="1" applyFill="1" applyBorder="1" applyAlignment="1">
      <alignment horizontal="center" vertical="center" wrapText="1"/>
    </xf>
    <xf numFmtId="164" fontId="9" fillId="8" borderId="11" xfId="0" applyNumberFormat="1" applyFont="1" applyFill="1" applyBorder="1" applyAlignment="1">
      <alignment horizontal="center" vertical="center"/>
    </xf>
    <xf numFmtId="164" fontId="3" fillId="9" borderId="9" xfId="1" applyNumberFormat="1" applyFont="1" applyFill="1" applyBorder="1" applyAlignment="1">
      <alignment horizontal="center" vertical="center" wrapText="1"/>
    </xf>
    <xf numFmtId="164" fontId="0" fillId="9" borderId="2" xfId="0" applyNumberFormat="1" applyFill="1" applyBorder="1" applyAlignment="1">
      <alignment horizontal="center" vertical="center"/>
    </xf>
    <xf numFmtId="164" fontId="0" fillId="9" borderId="9" xfId="0" applyNumberFormat="1" applyFill="1" applyBorder="1" applyAlignment="1">
      <alignment horizontal="center" vertical="center"/>
    </xf>
    <xf numFmtId="164" fontId="3" fillId="9" borderId="6" xfId="1" applyNumberFormat="1" applyFont="1" applyFill="1" applyBorder="1" applyAlignment="1">
      <alignment horizontal="center" vertical="center" wrapText="1"/>
    </xf>
    <xf numFmtId="164" fontId="8" fillId="9" borderId="2" xfId="1" applyNumberFormat="1" applyFont="1" applyFill="1" applyBorder="1" applyAlignment="1">
      <alignment horizontal="center" vertical="center" wrapText="1"/>
    </xf>
    <xf numFmtId="164" fontId="9" fillId="9" borderId="2" xfId="0" applyNumberFormat="1" applyFont="1" applyFill="1" applyBorder="1" applyAlignment="1">
      <alignment horizontal="center" vertical="center"/>
    </xf>
    <xf numFmtId="0" fontId="0" fillId="3" borderId="13" xfId="0" applyFill="1" applyBorder="1"/>
    <xf numFmtId="164" fontId="3" fillId="8" borderId="9" xfId="1" applyNumberFormat="1" applyFont="1" applyFill="1" applyBorder="1" applyAlignment="1">
      <alignment horizontal="center" vertical="center" wrapText="1"/>
    </xf>
    <xf numFmtId="164" fontId="0" fillId="8" borderId="10" xfId="0" applyNumberFormat="1" applyFill="1" applyBorder="1" applyAlignment="1">
      <alignment horizontal="center" vertical="center"/>
    </xf>
    <xf numFmtId="164" fontId="3" fillId="6" borderId="13" xfId="1" applyNumberFormat="1" applyFont="1" applyFill="1" applyBorder="1" applyAlignment="1">
      <alignment horizontal="center" vertical="center" wrapText="1"/>
    </xf>
    <xf numFmtId="164" fontId="0" fillId="6" borderId="15" xfId="0" applyNumberFormat="1" applyFill="1" applyBorder="1" applyAlignment="1">
      <alignment horizontal="center" vertical="center"/>
    </xf>
    <xf numFmtId="164" fontId="0" fillId="6" borderId="13" xfId="0" applyNumberFormat="1" applyFill="1" applyBorder="1" applyAlignment="1">
      <alignment horizontal="center" vertical="center"/>
    </xf>
    <xf numFmtId="0" fontId="0" fillId="6" borderId="13" xfId="0" applyFill="1" applyBorder="1" applyAlignment="1">
      <alignment horizontal="center" vertical="center"/>
    </xf>
    <xf numFmtId="164" fontId="8" fillId="6" borderId="13" xfId="1" applyNumberFormat="1" applyFont="1" applyFill="1" applyBorder="1" applyAlignment="1">
      <alignment horizontal="center" vertical="center" wrapText="1"/>
    </xf>
    <xf numFmtId="164" fontId="9" fillId="6" borderId="13" xfId="0" applyNumberFormat="1" applyFont="1" applyFill="1" applyBorder="1" applyAlignment="1">
      <alignment horizontal="center" vertical="center"/>
    </xf>
    <xf numFmtId="0" fontId="10" fillId="10" borderId="1" xfId="0" applyFont="1" applyFill="1" applyBorder="1"/>
    <xf numFmtId="164" fontId="0" fillId="3" borderId="11" xfId="0" applyNumberFormat="1" applyFill="1" applyBorder="1" applyAlignment="1">
      <alignment horizontal="center" vertical="center"/>
    </xf>
    <xf numFmtId="165" fontId="0" fillId="3" borderId="10" xfId="0" applyNumberFormat="1" applyFill="1" applyBorder="1" applyAlignment="1">
      <alignment horizontal="center" vertical="center"/>
    </xf>
    <xf numFmtId="2" fontId="0" fillId="3" borderId="10" xfId="0" applyNumberFormat="1" applyFill="1" applyBorder="1" applyAlignment="1">
      <alignment horizontal="center" vertical="center"/>
    </xf>
    <xf numFmtId="164" fontId="3" fillId="7" borderId="14" xfId="1" applyNumberFormat="1" applyFont="1" applyFill="1" applyBorder="1" applyAlignment="1">
      <alignment horizontal="center" vertical="center" wrapText="1"/>
    </xf>
    <xf numFmtId="6" fontId="4" fillId="7" borderId="1" xfId="0" applyNumberFormat="1" applyFont="1" applyFill="1" applyBorder="1" applyAlignment="1">
      <alignment horizontal="center" vertical="center"/>
    </xf>
    <xf numFmtId="0" fontId="2" fillId="7" borderId="0" xfId="0" applyFont="1" applyFill="1" applyAlignment="1">
      <alignment horizontal="center" vertical="center"/>
    </xf>
    <xf numFmtId="164" fontId="3" fillId="7" borderId="6" xfId="1" applyNumberFormat="1" applyFont="1" applyFill="1" applyBorder="1" applyAlignment="1">
      <alignment horizontal="center" vertical="center" wrapText="1"/>
    </xf>
    <xf numFmtId="3" fontId="2" fillId="7" borderId="0" xfId="0" applyNumberFormat="1" applyFont="1" applyFill="1" applyAlignment="1">
      <alignment horizontal="center" vertical="center"/>
    </xf>
    <xf numFmtId="164" fontId="5" fillId="7" borderId="0" xfId="1" applyNumberFormat="1" applyFont="1" applyFill="1" applyBorder="1" applyAlignment="1">
      <alignment horizontal="center" vertical="center"/>
    </xf>
    <xf numFmtId="0" fontId="4" fillId="4" borderId="14" xfId="0" applyFont="1" applyFill="1" applyBorder="1" applyAlignment="1">
      <alignment horizontal="center" vertical="center" wrapText="1"/>
    </xf>
    <xf numFmtId="0" fontId="4" fillId="4" borderId="16"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7" fillId="5" borderId="16" xfId="0" applyFont="1" applyFill="1" applyBorder="1" applyAlignment="1">
      <alignment horizontal="center" vertical="center"/>
    </xf>
    <xf numFmtId="0" fontId="9" fillId="0" borderId="16" xfId="0" applyFont="1" applyBorder="1" applyAlignment="1">
      <alignment horizontal="center" vertical="center" wrapText="1"/>
    </xf>
    <xf numFmtId="0" fontId="2" fillId="4" borderId="0" xfId="0" applyFont="1" applyFill="1" applyAlignment="1">
      <alignment horizontal="center" vertical="center"/>
    </xf>
    <xf numFmtId="164" fontId="0" fillId="4" borderId="0" xfId="0" applyNumberFormat="1" applyFill="1" applyAlignment="1">
      <alignment horizontal="center" vertical="center"/>
    </xf>
    <xf numFmtId="164" fontId="0" fillId="4" borderId="11" xfId="0" applyNumberFormat="1" applyFill="1" applyBorder="1" applyAlignment="1">
      <alignment horizontal="center" vertical="center"/>
    </xf>
    <xf numFmtId="164" fontId="0" fillId="4" borderId="13" xfId="0" applyNumberFormat="1" applyFill="1" applyBorder="1" applyAlignment="1">
      <alignment horizontal="center" vertical="center"/>
    </xf>
    <xf numFmtId="0" fontId="0" fillId="4" borderId="13" xfId="0" applyFill="1" applyBorder="1"/>
    <xf numFmtId="0" fontId="0" fillId="4" borderId="0" xfId="0" applyFill="1"/>
    <xf numFmtId="0" fontId="0" fillId="4" borderId="0" xfId="0" applyFill="1" applyAlignment="1">
      <alignment horizontal="center" vertical="center"/>
    </xf>
    <xf numFmtId="0" fontId="0" fillId="4" borderId="11" xfId="0" applyFill="1" applyBorder="1" applyAlignment="1">
      <alignment horizontal="center" vertical="center"/>
    </xf>
    <xf numFmtId="0" fontId="0" fillId="4" borderId="13" xfId="0" applyFill="1" applyBorder="1" applyAlignment="1">
      <alignment horizontal="center" vertical="center"/>
    </xf>
    <xf numFmtId="0" fontId="2" fillId="0" borderId="11" xfId="0" applyFont="1" applyBorder="1"/>
    <xf numFmtId="0" fontId="2" fillId="4" borderId="11" xfId="0" applyFont="1" applyFill="1" applyBorder="1"/>
    <xf numFmtId="0" fontId="2" fillId="3" borderId="13" xfId="0" applyFont="1" applyFill="1" applyBorder="1" applyAlignment="1">
      <alignment horizontal="left" vertical="center" wrapText="1"/>
    </xf>
    <xf numFmtId="0" fontId="11" fillId="6" borderId="12" xfId="0" applyFont="1" applyFill="1" applyBorder="1" applyAlignment="1">
      <alignment horizontal="center" vertical="center"/>
    </xf>
    <xf numFmtId="0" fontId="2" fillId="7" borderId="11"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2" fillId="9" borderId="11" xfId="0" applyFont="1" applyFill="1" applyBorder="1" applyAlignment="1">
      <alignment horizontal="center" vertical="center" wrapText="1"/>
    </xf>
    <xf numFmtId="0" fontId="2" fillId="8" borderId="8" xfId="0" applyFont="1" applyFill="1" applyBorder="1" applyAlignment="1">
      <alignment horizontal="center" vertical="center" wrapText="1"/>
    </xf>
    <xf numFmtId="0" fontId="2" fillId="6" borderId="8" xfId="0" applyFont="1" applyFill="1" applyBorder="1" applyAlignment="1">
      <alignment horizontal="center" vertical="center" wrapText="1"/>
    </xf>
    <xf numFmtId="164" fontId="0" fillId="3" borderId="11" xfId="0" applyNumberFormat="1" applyFill="1" applyBorder="1" applyAlignment="1">
      <alignment horizontal="center" vertical="center"/>
    </xf>
    <xf numFmtId="0" fontId="0" fillId="3" borderId="11" xfId="0" applyFill="1" applyBorder="1" applyAlignment="1">
      <alignment horizontal="center" vertical="center"/>
    </xf>
    <xf numFmtId="0" fontId="6" fillId="3" borderId="2"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2" fillId="3" borderId="1" xfId="0" applyFont="1" applyFill="1" applyBorder="1" applyAlignment="1">
      <alignment horizontal="center" vertical="center"/>
    </xf>
    <xf numFmtId="0" fontId="9" fillId="0" borderId="1" xfId="0" applyFont="1" applyBorder="1" applyAlignment="1">
      <alignment horizontal="center" vertical="center" wrapText="1"/>
    </xf>
    <xf numFmtId="0" fontId="2" fillId="3" borderId="4" xfId="0" applyFont="1" applyFill="1" applyBorder="1" applyAlignment="1">
      <alignment horizontal="center" vertical="center"/>
    </xf>
    <xf numFmtId="0" fontId="0" fillId="3" borderId="1" xfId="0" applyFill="1" applyBorder="1" applyAlignment="1">
      <alignment horizontal="center" vertical="center"/>
    </xf>
    <xf numFmtId="164" fontId="0" fillId="8" borderId="17" xfId="0" applyNumberFormat="1" applyFill="1" applyBorder="1" applyAlignment="1">
      <alignment horizontal="center" vertical="center"/>
    </xf>
    <xf numFmtId="164" fontId="0" fillId="8" borderId="10" xfId="0" applyNumberFormat="1" applyFill="1" applyBorder="1" applyAlignment="1">
      <alignment horizontal="center" vertical="center"/>
    </xf>
    <xf numFmtId="164" fontId="0" fillId="9" borderId="5" xfId="0" applyNumberFormat="1" applyFill="1" applyBorder="1" applyAlignment="1">
      <alignment horizontal="center" vertical="center"/>
    </xf>
    <xf numFmtId="164" fontId="0" fillId="9" borderId="4" xfId="0" applyNumberFormat="1" applyFill="1" applyBorder="1" applyAlignment="1">
      <alignment horizontal="center" vertical="center"/>
    </xf>
    <xf numFmtId="0" fontId="2" fillId="11" borderId="11" xfId="0" applyFont="1" applyFill="1" applyBorder="1" applyAlignment="1">
      <alignment horizontal="center" vertical="center"/>
    </xf>
    <xf numFmtId="164" fontId="0" fillId="6" borderId="17" xfId="0" applyNumberFormat="1" applyFill="1" applyBorder="1" applyAlignment="1">
      <alignment horizontal="center" vertical="center"/>
    </xf>
    <xf numFmtId="164" fontId="0" fillId="6" borderId="10" xfId="0" applyNumberFormat="1" applyFill="1" applyBorder="1" applyAlignment="1">
      <alignment horizontal="center" vertical="center"/>
    </xf>
    <xf numFmtId="164" fontId="9" fillId="6" borderId="17" xfId="0" applyNumberFormat="1" applyFont="1" applyFill="1" applyBorder="1" applyAlignment="1">
      <alignment horizontal="center" vertical="center"/>
    </xf>
    <xf numFmtId="164" fontId="9" fillId="6" borderId="10" xfId="0" applyNumberFormat="1" applyFont="1" applyFill="1" applyBorder="1" applyAlignment="1">
      <alignment horizontal="center" vertical="center"/>
    </xf>
    <xf numFmtId="164" fontId="0" fillId="9" borderId="2" xfId="0" applyNumberFormat="1" applyFill="1" applyBorder="1" applyAlignment="1">
      <alignment horizontal="center" vertical="center"/>
    </xf>
    <xf numFmtId="0" fontId="0" fillId="9" borderId="2" xfId="0" applyFill="1" applyBorder="1" applyAlignment="1">
      <alignment horizontal="center" vertical="center"/>
    </xf>
    <xf numFmtId="164" fontId="0" fillId="8" borderId="11" xfId="0" applyNumberFormat="1" applyFill="1" applyBorder="1" applyAlignment="1">
      <alignment horizontal="center" vertical="center"/>
    </xf>
    <xf numFmtId="0" fontId="0" fillId="8" borderId="11" xfId="0" applyFill="1" applyBorder="1" applyAlignment="1">
      <alignment horizontal="center" vertical="center"/>
    </xf>
    <xf numFmtId="164" fontId="0" fillId="7" borderId="5" xfId="0" applyNumberFormat="1" applyFill="1" applyBorder="1" applyAlignment="1">
      <alignment horizontal="center" vertical="center"/>
    </xf>
    <xf numFmtId="164" fontId="0" fillId="7" borderId="4" xfId="0" applyNumberForma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colors>
    <mruColors>
      <color rgb="FFD9D9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809EA7-2823-4100-A030-DAD8F86C433B}">
  <dimension ref="A1:O142"/>
  <sheetViews>
    <sheetView tabSelected="1" zoomScale="70" zoomScaleNormal="70" workbookViewId="0">
      <selection activeCell="I143" sqref="I143"/>
    </sheetView>
  </sheetViews>
  <sheetFormatPr baseColWidth="10" defaultColWidth="11.42578125" defaultRowHeight="15" x14ac:dyDescent="0.25"/>
  <cols>
    <col min="1" max="1" width="11.42578125" style="76"/>
    <col min="2" max="2" width="35.42578125" style="9" customWidth="1"/>
    <col min="3" max="3" width="25.85546875" style="9" customWidth="1"/>
    <col min="4" max="4" width="29.7109375" style="9" customWidth="1"/>
    <col min="5" max="5" width="18.7109375" style="9" customWidth="1"/>
    <col min="6" max="6" width="14" style="9" customWidth="1"/>
    <col min="7" max="7" width="19.42578125" style="18" customWidth="1"/>
    <col min="8" max="8" width="20.5703125" style="18" customWidth="1"/>
    <col min="9" max="10" width="20.5703125" style="27" customWidth="1"/>
    <col min="11" max="11" width="20.5703125" style="33" customWidth="1"/>
    <col min="12" max="12" width="18" style="33" customWidth="1"/>
    <col min="13" max="14" width="18" style="48" customWidth="1"/>
    <col min="15" max="15" width="23.7109375" style="42" customWidth="1"/>
  </cols>
  <sheetData>
    <row r="1" spans="1:15" ht="30" customHeight="1" x14ac:dyDescent="0.25">
      <c r="B1" s="79" t="s">
        <v>0</v>
      </c>
      <c r="C1" s="79"/>
      <c r="D1" s="79"/>
      <c r="E1" s="79"/>
      <c r="F1" s="79"/>
      <c r="G1" s="79"/>
      <c r="H1" s="79"/>
      <c r="I1" s="79"/>
      <c r="J1" s="79"/>
      <c r="K1" s="79"/>
      <c r="L1" s="79"/>
      <c r="M1" s="79"/>
      <c r="N1" s="79"/>
      <c r="O1" s="79"/>
    </row>
    <row r="2" spans="1:15" ht="50.25" customHeight="1" x14ac:dyDescent="0.25">
      <c r="A2" s="100" t="s">
        <v>1</v>
      </c>
      <c r="B2" s="81" t="s">
        <v>2</v>
      </c>
      <c r="C2" s="82" t="s">
        <v>3</v>
      </c>
      <c r="D2" s="82" t="s">
        <v>4</v>
      </c>
      <c r="E2" s="82" t="s">
        <v>5</v>
      </c>
      <c r="F2" s="83" t="s">
        <v>6</v>
      </c>
      <c r="G2" s="80" t="s">
        <v>7</v>
      </c>
      <c r="H2" s="80"/>
      <c r="I2" s="84" t="s">
        <v>8</v>
      </c>
      <c r="J2" s="84"/>
      <c r="K2" s="85" t="s">
        <v>9</v>
      </c>
      <c r="L2" s="85"/>
      <c r="M2" s="86" t="s">
        <v>10</v>
      </c>
      <c r="N2" s="86"/>
      <c r="O2" s="78" t="s">
        <v>11</v>
      </c>
    </row>
    <row r="3" spans="1:15" ht="62.25" customHeight="1" x14ac:dyDescent="0.25">
      <c r="A3" s="100"/>
      <c r="B3" s="81"/>
      <c r="C3" s="82"/>
      <c r="D3" s="82"/>
      <c r="E3" s="82"/>
      <c r="F3" s="83"/>
      <c r="G3" s="55" t="s">
        <v>12</v>
      </c>
      <c r="H3" s="23" t="s">
        <v>13</v>
      </c>
      <c r="I3" s="24" t="s">
        <v>14</v>
      </c>
      <c r="J3" s="36" t="s">
        <v>13</v>
      </c>
      <c r="K3" s="43" t="s">
        <v>14</v>
      </c>
      <c r="L3" s="31" t="s">
        <v>13</v>
      </c>
      <c r="M3" s="45" t="s">
        <v>14</v>
      </c>
      <c r="N3" s="45" t="s">
        <v>13</v>
      </c>
      <c r="O3" s="78"/>
    </row>
    <row r="4" spans="1:15" ht="192" x14ac:dyDescent="0.25">
      <c r="A4" s="76">
        <v>1</v>
      </c>
      <c r="B4" s="61" t="s">
        <v>15</v>
      </c>
      <c r="C4" s="22">
        <f>9489+242+2482+978.48+437+1183.66+340+4000+6613+500</f>
        <v>26265.14</v>
      </c>
      <c r="D4" s="22" t="s">
        <v>16</v>
      </c>
      <c r="E4" s="22">
        <v>3</v>
      </c>
      <c r="F4" s="22" t="s">
        <v>17</v>
      </c>
      <c r="G4" s="56">
        <v>13132570</v>
      </c>
      <c r="H4" s="15">
        <f t="shared" ref="H4:H43" si="0">G4*E4</f>
        <v>39397710</v>
      </c>
      <c r="I4" s="25">
        <f>(J4/3)</f>
        <v>5360308</v>
      </c>
      <c r="J4" s="37">
        <v>16080924</v>
      </c>
      <c r="K4" s="32">
        <f>(L4/3)</f>
        <v>4062500</v>
      </c>
      <c r="L4" s="44">
        <v>12187500</v>
      </c>
      <c r="M4" s="46">
        <f>+N4/3</f>
        <v>4062500</v>
      </c>
      <c r="N4" s="46">
        <v>12187500</v>
      </c>
      <c r="O4" s="53" t="s">
        <v>18</v>
      </c>
    </row>
    <row r="5" spans="1:15" ht="24" x14ac:dyDescent="0.25">
      <c r="A5" s="76">
        <v>2</v>
      </c>
      <c r="B5" s="62" t="s">
        <v>19</v>
      </c>
      <c r="C5" s="2">
        <v>5739</v>
      </c>
      <c r="D5" s="2" t="s">
        <v>16</v>
      </c>
      <c r="E5" s="2">
        <v>3</v>
      </c>
      <c r="F5" s="2" t="s">
        <v>17</v>
      </c>
      <c r="G5" s="56">
        <v>5165100</v>
      </c>
      <c r="H5" s="15">
        <f t="shared" si="0"/>
        <v>15495300</v>
      </c>
      <c r="I5" s="25">
        <f t="shared" ref="I5:I44" si="1">(J5/3)</f>
        <v>1673676</v>
      </c>
      <c r="J5" s="37">
        <v>5021028</v>
      </c>
      <c r="K5" s="32">
        <f t="shared" ref="K5:K44" si="2">(L5/3)</f>
        <v>845000</v>
      </c>
      <c r="L5" s="32">
        <v>2535000</v>
      </c>
      <c r="M5" s="46">
        <f t="shared" ref="M5:M44" si="3">+N5/3</f>
        <v>845000</v>
      </c>
      <c r="N5" s="47">
        <v>2535000</v>
      </c>
      <c r="O5" s="53" t="s">
        <v>20</v>
      </c>
    </row>
    <row r="6" spans="1:15" ht="24" x14ac:dyDescent="0.25">
      <c r="A6" s="76">
        <v>3</v>
      </c>
      <c r="B6" s="62" t="s">
        <v>21</v>
      </c>
      <c r="C6" s="2">
        <v>2975.06</v>
      </c>
      <c r="D6" s="2" t="s">
        <v>16</v>
      </c>
      <c r="E6" s="2">
        <v>3</v>
      </c>
      <c r="F6" s="2" t="s">
        <v>17</v>
      </c>
      <c r="G6" s="56">
        <v>4462590</v>
      </c>
      <c r="H6" s="15">
        <f t="shared" si="0"/>
        <v>13387770</v>
      </c>
      <c r="I6" s="25">
        <f t="shared" si="1"/>
        <v>1141677</v>
      </c>
      <c r="J6" s="37">
        <v>3425031</v>
      </c>
      <c r="K6" s="32">
        <f t="shared" si="2"/>
        <v>520000</v>
      </c>
      <c r="L6" s="32">
        <v>1560000</v>
      </c>
      <c r="M6" s="46">
        <f t="shared" si="3"/>
        <v>520000</v>
      </c>
      <c r="N6" s="47">
        <v>1560000</v>
      </c>
      <c r="O6" s="53" t="s">
        <v>22</v>
      </c>
    </row>
    <row r="7" spans="1:15" ht="24" x14ac:dyDescent="0.25">
      <c r="A7" s="76">
        <v>4</v>
      </c>
      <c r="B7" s="62" t="s">
        <v>23</v>
      </c>
      <c r="C7" s="2">
        <v>83.21</v>
      </c>
      <c r="D7" s="2" t="s">
        <v>16</v>
      </c>
      <c r="E7" s="2">
        <v>3</v>
      </c>
      <c r="F7" s="2" t="s">
        <v>17</v>
      </c>
      <c r="G7" s="56">
        <v>499260</v>
      </c>
      <c r="H7" s="15">
        <f t="shared" si="0"/>
        <v>1497780</v>
      </c>
      <c r="I7" s="25">
        <f t="shared" si="1"/>
        <v>459336</v>
      </c>
      <c r="J7" s="37">
        <v>1378008</v>
      </c>
      <c r="K7" s="32">
        <f t="shared" si="2"/>
        <v>240500</v>
      </c>
      <c r="L7" s="32">
        <v>721500</v>
      </c>
      <c r="M7" s="46">
        <f t="shared" si="3"/>
        <v>240500</v>
      </c>
      <c r="N7" s="47">
        <v>721500</v>
      </c>
      <c r="O7" s="53" t="s">
        <v>24</v>
      </c>
    </row>
    <row r="8" spans="1:15" ht="24" x14ac:dyDescent="0.25">
      <c r="A8" s="76">
        <v>5</v>
      </c>
      <c r="B8" s="62" t="s">
        <v>25</v>
      </c>
      <c r="C8" s="2">
        <v>282</v>
      </c>
      <c r="D8" s="2" t="s">
        <v>16</v>
      </c>
      <c r="E8" s="2">
        <v>3</v>
      </c>
      <c r="F8" s="2" t="s">
        <v>17</v>
      </c>
      <c r="G8" s="56">
        <v>1128000</v>
      </c>
      <c r="H8" s="15">
        <f t="shared" si="0"/>
        <v>3384000</v>
      </c>
      <c r="I8" s="25">
        <f t="shared" si="1"/>
        <v>405851</v>
      </c>
      <c r="J8" s="37">
        <v>1217553</v>
      </c>
      <c r="K8" s="32">
        <f t="shared" si="2"/>
        <v>188500</v>
      </c>
      <c r="L8" s="32">
        <v>565500</v>
      </c>
      <c r="M8" s="46">
        <f t="shared" si="3"/>
        <v>188500</v>
      </c>
      <c r="N8" s="47">
        <v>565500</v>
      </c>
      <c r="O8" s="53" t="s">
        <v>26</v>
      </c>
    </row>
    <row r="9" spans="1:15" ht="24" x14ac:dyDescent="0.25">
      <c r="A9" s="76">
        <v>6</v>
      </c>
      <c r="B9" s="62" t="s">
        <v>27</v>
      </c>
      <c r="C9" s="2">
        <v>114</v>
      </c>
      <c r="D9" s="2" t="s">
        <v>16</v>
      </c>
      <c r="E9" s="2">
        <v>3</v>
      </c>
      <c r="F9" s="2" t="s">
        <v>17</v>
      </c>
      <c r="G9" s="56">
        <v>570000</v>
      </c>
      <c r="H9" s="15">
        <f t="shared" si="0"/>
        <v>1710000</v>
      </c>
      <c r="I9" s="25">
        <f t="shared" si="1"/>
        <v>370383</v>
      </c>
      <c r="J9" s="37">
        <v>1111149</v>
      </c>
      <c r="K9" s="32">
        <f t="shared" si="2"/>
        <v>182000</v>
      </c>
      <c r="L9" s="32">
        <v>546000</v>
      </c>
      <c r="M9" s="46">
        <f t="shared" si="3"/>
        <v>182000</v>
      </c>
      <c r="N9" s="47">
        <v>546000</v>
      </c>
      <c r="O9" s="53" t="s">
        <v>28</v>
      </c>
    </row>
    <row r="10" spans="1:15" ht="24" x14ac:dyDescent="0.25">
      <c r="A10" s="76">
        <v>7</v>
      </c>
      <c r="B10" s="62" t="s">
        <v>29</v>
      </c>
      <c r="C10" s="2">
        <v>75</v>
      </c>
      <c r="D10" s="2" t="s">
        <v>16</v>
      </c>
      <c r="E10" s="2">
        <v>3</v>
      </c>
      <c r="F10" s="2" t="s">
        <v>17</v>
      </c>
      <c r="G10" s="56">
        <v>450000</v>
      </c>
      <c r="H10" s="15">
        <f t="shared" si="0"/>
        <v>1350000</v>
      </c>
      <c r="I10" s="25">
        <f t="shared" si="1"/>
        <v>347178</v>
      </c>
      <c r="J10" s="37">
        <v>1041534</v>
      </c>
      <c r="K10" s="32">
        <f t="shared" si="2"/>
        <v>188500</v>
      </c>
      <c r="L10" s="32">
        <v>565500</v>
      </c>
      <c r="M10" s="46">
        <f t="shared" si="3"/>
        <v>188500</v>
      </c>
      <c r="N10" s="47">
        <v>565500</v>
      </c>
      <c r="O10" s="53" t="s">
        <v>30</v>
      </c>
    </row>
    <row r="11" spans="1:15" ht="24" x14ac:dyDescent="0.25">
      <c r="A11" s="76">
        <v>8</v>
      </c>
      <c r="B11" s="62" t="s">
        <v>31</v>
      </c>
      <c r="C11" s="2">
        <v>205</v>
      </c>
      <c r="D11" s="2" t="s">
        <v>16</v>
      </c>
      <c r="E11" s="2">
        <v>3</v>
      </c>
      <c r="F11" s="2" t="s">
        <v>17</v>
      </c>
      <c r="G11" s="56">
        <v>820000</v>
      </c>
      <c r="H11" s="15">
        <f t="shared" si="0"/>
        <v>2460000</v>
      </c>
      <c r="I11" s="25">
        <f t="shared" si="1"/>
        <v>413586</v>
      </c>
      <c r="J11" s="37">
        <v>1240758</v>
      </c>
      <c r="K11" s="32">
        <f t="shared" si="2"/>
        <v>188500</v>
      </c>
      <c r="L11" s="32">
        <v>565500</v>
      </c>
      <c r="M11" s="46">
        <f t="shared" si="3"/>
        <v>188500</v>
      </c>
      <c r="N11" s="47">
        <v>565500</v>
      </c>
      <c r="O11" s="53" t="s">
        <v>32</v>
      </c>
    </row>
    <row r="12" spans="1:15" ht="24" x14ac:dyDescent="0.25">
      <c r="A12" s="76">
        <v>9</v>
      </c>
      <c r="B12" s="62" t="s">
        <v>33</v>
      </c>
      <c r="C12" s="2">
        <v>312</v>
      </c>
      <c r="D12" s="2" t="s">
        <v>16</v>
      </c>
      <c r="E12" s="2">
        <v>3</v>
      </c>
      <c r="F12" s="2" t="s">
        <v>17</v>
      </c>
      <c r="G12" s="56">
        <v>1248000</v>
      </c>
      <c r="H12" s="15">
        <f t="shared" si="0"/>
        <v>3744000</v>
      </c>
      <c r="I12" s="25">
        <f t="shared" si="1"/>
        <v>397085</v>
      </c>
      <c r="J12" s="37">
        <v>1191255</v>
      </c>
      <c r="K12" s="32">
        <f t="shared" si="2"/>
        <v>188500</v>
      </c>
      <c r="L12" s="32">
        <v>565500</v>
      </c>
      <c r="M12" s="46">
        <f t="shared" si="3"/>
        <v>188500</v>
      </c>
      <c r="N12" s="47">
        <v>565500</v>
      </c>
      <c r="O12" s="53" t="s">
        <v>34</v>
      </c>
    </row>
    <row r="13" spans="1:15" ht="24" x14ac:dyDescent="0.25">
      <c r="A13" s="76">
        <v>10</v>
      </c>
      <c r="B13" s="62" t="s">
        <v>35</v>
      </c>
      <c r="C13" s="2">
        <v>181</v>
      </c>
      <c r="D13" s="2" t="s">
        <v>16</v>
      </c>
      <c r="E13" s="2">
        <v>3</v>
      </c>
      <c r="F13" s="2" t="s">
        <v>17</v>
      </c>
      <c r="G13" s="56">
        <v>905000</v>
      </c>
      <c r="H13" s="15">
        <f t="shared" si="0"/>
        <v>2715000</v>
      </c>
      <c r="I13" s="25">
        <f t="shared" si="1"/>
        <v>368836</v>
      </c>
      <c r="J13" s="37">
        <v>1106508</v>
      </c>
      <c r="K13" s="32">
        <f t="shared" si="2"/>
        <v>171600</v>
      </c>
      <c r="L13" s="32">
        <v>514800</v>
      </c>
      <c r="M13" s="46">
        <f t="shared" si="3"/>
        <v>171600</v>
      </c>
      <c r="N13" s="47">
        <v>514800</v>
      </c>
      <c r="O13" s="53" t="s">
        <v>36</v>
      </c>
    </row>
    <row r="14" spans="1:15" ht="24" x14ac:dyDescent="0.25">
      <c r="A14" s="76">
        <v>11</v>
      </c>
      <c r="B14" s="62" t="s">
        <v>37</v>
      </c>
      <c r="C14" s="2">
        <v>140</v>
      </c>
      <c r="D14" s="2" t="s">
        <v>16</v>
      </c>
      <c r="E14" s="2">
        <v>3</v>
      </c>
      <c r="F14" s="2" t="s">
        <v>17</v>
      </c>
      <c r="G14" s="56">
        <v>700000</v>
      </c>
      <c r="H14" s="15">
        <f t="shared" si="0"/>
        <v>2100000</v>
      </c>
      <c r="I14" s="25">
        <f t="shared" si="1"/>
        <v>396569</v>
      </c>
      <c r="J14" s="37">
        <v>1189707</v>
      </c>
      <c r="K14" s="32">
        <f t="shared" si="2"/>
        <v>184600</v>
      </c>
      <c r="L14" s="32">
        <v>553800</v>
      </c>
      <c r="M14" s="46">
        <f t="shared" si="3"/>
        <v>184600</v>
      </c>
      <c r="N14" s="47">
        <v>553800</v>
      </c>
      <c r="O14" s="53" t="s">
        <v>38</v>
      </c>
    </row>
    <row r="15" spans="1:15" ht="24" x14ac:dyDescent="0.25">
      <c r="A15" s="76">
        <v>12</v>
      </c>
      <c r="B15" s="62" t="s">
        <v>39</v>
      </c>
      <c r="C15" s="2">
        <v>70</v>
      </c>
      <c r="D15" s="2" t="s">
        <v>16</v>
      </c>
      <c r="E15" s="2">
        <v>3</v>
      </c>
      <c r="F15" s="2" t="s">
        <v>17</v>
      </c>
      <c r="G15" s="56">
        <v>420000</v>
      </c>
      <c r="H15" s="15">
        <f t="shared" si="0"/>
        <v>1260000</v>
      </c>
      <c r="I15" s="25">
        <f t="shared" si="1"/>
        <v>347178</v>
      </c>
      <c r="J15" s="37">
        <v>1041534</v>
      </c>
      <c r="K15" s="32">
        <f t="shared" si="2"/>
        <v>171600</v>
      </c>
      <c r="L15" s="32">
        <v>514800</v>
      </c>
      <c r="M15" s="46">
        <f t="shared" si="3"/>
        <v>171600</v>
      </c>
      <c r="N15" s="47">
        <v>514800</v>
      </c>
      <c r="O15" s="53" t="s">
        <v>30</v>
      </c>
    </row>
    <row r="16" spans="1:15" ht="24" x14ac:dyDescent="0.25">
      <c r="A16" s="76">
        <v>13</v>
      </c>
      <c r="B16" s="62" t="s">
        <v>40</v>
      </c>
      <c r="C16" s="2">
        <v>91</v>
      </c>
      <c r="D16" s="2" t="s">
        <v>16</v>
      </c>
      <c r="E16" s="2">
        <v>3</v>
      </c>
      <c r="F16" s="2" t="s">
        <v>17</v>
      </c>
      <c r="G16" s="56">
        <v>546000</v>
      </c>
      <c r="H16" s="15">
        <f t="shared" si="0"/>
        <v>1638000</v>
      </c>
      <c r="I16" s="25">
        <f t="shared" si="1"/>
        <v>344084</v>
      </c>
      <c r="J16" s="37">
        <v>1032252</v>
      </c>
      <c r="K16" s="32">
        <f t="shared" si="2"/>
        <v>171600</v>
      </c>
      <c r="L16" s="32">
        <v>514800</v>
      </c>
      <c r="M16" s="46">
        <f t="shared" si="3"/>
        <v>171600</v>
      </c>
      <c r="N16" s="47">
        <v>514800</v>
      </c>
      <c r="O16" s="53" t="s">
        <v>41</v>
      </c>
    </row>
    <row r="17" spans="1:15" ht="24" x14ac:dyDescent="0.25">
      <c r="A17" s="76">
        <v>14</v>
      </c>
      <c r="B17" s="62" t="s">
        <v>42</v>
      </c>
      <c r="C17" s="2">
        <v>272</v>
      </c>
      <c r="D17" s="2" t="s">
        <v>16</v>
      </c>
      <c r="E17" s="2">
        <v>3</v>
      </c>
      <c r="F17" s="2" t="s">
        <v>17</v>
      </c>
      <c r="G17" s="56">
        <v>1088000</v>
      </c>
      <c r="H17" s="15">
        <f t="shared" si="0"/>
        <v>3264000</v>
      </c>
      <c r="I17" s="25">
        <f t="shared" si="1"/>
        <v>396569</v>
      </c>
      <c r="J17" s="37">
        <v>1189707</v>
      </c>
      <c r="K17" s="32">
        <f t="shared" si="2"/>
        <v>184600</v>
      </c>
      <c r="L17" s="32">
        <v>553800</v>
      </c>
      <c r="M17" s="46">
        <f t="shared" si="3"/>
        <v>184600</v>
      </c>
      <c r="N17" s="47">
        <v>553800</v>
      </c>
      <c r="O17" s="53" t="s">
        <v>38</v>
      </c>
    </row>
    <row r="18" spans="1:15" ht="24" x14ac:dyDescent="0.25">
      <c r="A18" s="76">
        <v>15</v>
      </c>
      <c r="B18" s="62" t="s">
        <v>43</v>
      </c>
      <c r="C18" s="2">
        <v>84.17</v>
      </c>
      <c r="D18" s="2" t="s">
        <v>16</v>
      </c>
      <c r="E18" s="2">
        <v>3</v>
      </c>
      <c r="F18" s="2" t="s">
        <v>17</v>
      </c>
      <c r="G18" s="56">
        <v>505020</v>
      </c>
      <c r="H18" s="15">
        <f t="shared" si="0"/>
        <v>1515060</v>
      </c>
      <c r="I18" s="25">
        <f t="shared" si="1"/>
        <v>379037</v>
      </c>
      <c r="J18" s="37">
        <v>1137111</v>
      </c>
      <c r="K18" s="32">
        <f t="shared" si="2"/>
        <v>171600</v>
      </c>
      <c r="L18" s="32">
        <v>514800</v>
      </c>
      <c r="M18" s="46">
        <f t="shared" si="3"/>
        <v>171600</v>
      </c>
      <c r="N18" s="47">
        <v>514800</v>
      </c>
      <c r="O18" s="53" t="s">
        <v>44</v>
      </c>
    </row>
    <row r="19" spans="1:15" ht="24" x14ac:dyDescent="0.25">
      <c r="A19" s="76">
        <v>16</v>
      </c>
      <c r="B19" s="62" t="s">
        <v>45</v>
      </c>
      <c r="C19" s="2">
        <v>87</v>
      </c>
      <c r="D19" s="2" t="s">
        <v>16</v>
      </c>
      <c r="E19" s="2">
        <v>3</v>
      </c>
      <c r="F19" s="2" t="s">
        <v>17</v>
      </c>
      <c r="G19" s="56">
        <v>522000</v>
      </c>
      <c r="H19" s="15">
        <f t="shared" si="0"/>
        <v>1566000</v>
      </c>
      <c r="I19" s="25">
        <f t="shared" si="1"/>
        <v>291547</v>
      </c>
      <c r="J19" s="37">
        <v>874641</v>
      </c>
      <c r="K19" s="32">
        <f t="shared" si="2"/>
        <v>120000</v>
      </c>
      <c r="L19" s="32">
        <v>360000</v>
      </c>
      <c r="M19" s="46">
        <f t="shared" si="3"/>
        <v>120000</v>
      </c>
      <c r="N19" s="47">
        <v>360000</v>
      </c>
      <c r="O19" s="53" t="s">
        <v>46</v>
      </c>
    </row>
    <row r="20" spans="1:15" ht="24" x14ac:dyDescent="0.25">
      <c r="A20" s="76">
        <v>17</v>
      </c>
      <c r="B20" s="62" t="s">
        <v>47</v>
      </c>
      <c r="C20" s="2">
        <v>192</v>
      </c>
      <c r="D20" s="2" t="s">
        <v>16</v>
      </c>
      <c r="E20" s="2">
        <v>3</v>
      </c>
      <c r="F20" s="2" t="s">
        <v>17</v>
      </c>
      <c r="G20" s="56">
        <v>960000</v>
      </c>
      <c r="H20" s="15">
        <f t="shared" si="0"/>
        <v>2880000</v>
      </c>
      <c r="I20" s="25">
        <f t="shared" si="1"/>
        <v>373880</v>
      </c>
      <c r="J20" s="37">
        <v>1121640</v>
      </c>
      <c r="K20" s="32">
        <f t="shared" si="2"/>
        <v>175500</v>
      </c>
      <c r="L20" s="32">
        <v>526500</v>
      </c>
      <c r="M20" s="46">
        <f t="shared" si="3"/>
        <v>175500</v>
      </c>
      <c r="N20" s="47">
        <v>526500</v>
      </c>
      <c r="O20" s="53" t="s">
        <v>48</v>
      </c>
    </row>
    <row r="21" spans="1:15" ht="24" x14ac:dyDescent="0.25">
      <c r="A21" s="76">
        <v>18</v>
      </c>
      <c r="B21" s="62" t="s">
        <v>49</v>
      </c>
      <c r="C21" s="2">
        <v>50</v>
      </c>
      <c r="D21" s="2" t="s">
        <v>16</v>
      </c>
      <c r="E21" s="2">
        <v>3</v>
      </c>
      <c r="F21" s="2" t="s">
        <v>17</v>
      </c>
      <c r="G21" s="56">
        <v>300000</v>
      </c>
      <c r="H21" s="15">
        <f t="shared" si="0"/>
        <v>900000</v>
      </c>
      <c r="I21" s="25">
        <f t="shared" si="1"/>
        <v>346147</v>
      </c>
      <c r="J21" s="37">
        <v>1038441</v>
      </c>
      <c r="K21" s="32">
        <f t="shared" si="2"/>
        <v>149500</v>
      </c>
      <c r="L21" s="32">
        <v>448500</v>
      </c>
      <c r="M21" s="46">
        <f t="shared" si="3"/>
        <v>149500</v>
      </c>
      <c r="N21" s="47">
        <v>448500</v>
      </c>
      <c r="O21" s="53" t="s">
        <v>50</v>
      </c>
    </row>
    <row r="22" spans="1:15" ht="24" x14ac:dyDescent="0.25">
      <c r="A22" s="76">
        <v>19</v>
      </c>
      <c r="B22" s="62" t="s">
        <v>51</v>
      </c>
      <c r="C22" s="2">
        <v>309</v>
      </c>
      <c r="D22" s="2" t="s">
        <v>16</v>
      </c>
      <c r="E22" s="2">
        <v>3</v>
      </c>
      <c r="F22" s="2" t="s">
        <v>17</v>
      </c>
      <c r="G22" s="56">
        <v>1236000</v>
      </c>
      <c r="H22" s="15">
        <f t="shared" si="0"/>
        <v>3708000</v>
      </c>
      <c r="I22" s="25">
        <f t="shared" si="1"/>
        <v>417196</v>
      </c>
      <c r="J22" s="37">
        <v>1251588</v>
      </c>
      <c r="K22" s="32">
        <f t="shared" si="2"/>
        <v>208000</v>
      </c>
      <c r="L22" s="32">
        <v>624000</v>
      </c>
      <c r="M22" s="46">
        <f t="shared" si="3"/>
        <v>208000</v>
      </c>
      <c r="N22" s="47">
        <v>624000</v>
      </c>
      <c r="O22" s="53" t="s">
        <v>52</v>
      </c>
    </row>
    <row r="23" spans="1:15" ht="24" x14ac:dyDescent="0.25">
      <c r="A23" s="76">
        <v>20</v>
      </c>
      <c r="B23" s="62" t="s">
        <v>53</v>
      </c>
      <c r="C23" s="2">
        <v>150</v>
      </c>
      <c r="D23" s="2" t="s">
        <v>16</v>
      </c>
      <c r="E23" s="2">
        <v>3</v>
      </c>
      <c r="F23" s="2" t="s">
        <v>17</v>
      </c>
      <c r="G23" s="56">
        <v>750000</v>
      </c>
      <c r="H23" s="15">
        <f t="shared" si="0"/>
        <v>2250000</v>
      </c>
      <c r="I23" s="25">
        <f t="shared" si="1"/>
        <v>394507</v>
      </c>
      <c r="J23" s="37">
        <v>1183521</v>
      </c>
      <c r="K23" s="32">
        <f t="shared" si="2"/>
        <v>180700</v>
      </c>
      <c r="L23" s="32">
        <v>542100</v>
      </c>
      <c r="M23" s="46">
        <f t="shared" si="3"/>
        <v>180700</v>
      </c>
      <c r="N23" s="47">
        <v>542100</v>
      </c>
      <c r="O23" s="53" t="s">
        <v>54</v>
      </c>
    </row>
    <row r="24" spans="1:15" ht="24" x14ac:dyDescent="0.25">
      <c r="A24" s="76">
        <v>21</v>
      </c>
      <c r="B24" s="62" t="s">
        <v>55</v>
      </c>
      <c r="C24" s="2">
        <v>226</v>
      </c>
      <c r="D24" s="2" t="s">
        <v>16</v>
      </c>
      <c r="E24" s="2">
        <v>3</v>
      </c>
      <c r="F24" s="2" t="s">
        <v>17</v>
      </c>
      <c r="G24" s="56">
        <v>904000</v>
      </c>
      <c r="H24" s="15">
        <f t="shared" si="0"/>
        <v>2712000</v>
      </c>
      <c r="I24" s="25">
        <f t="shared" si="1"/>
        <v>390381</v>
      </c>
      <c r="J24" s="37">
        <v>1171143</v>
      </c>
      <c r="K24" s="32">
        <f t="shared" si="2"/>
        <v>179400</v>
      </c>
      <c r="L24" s="32">
        <v>538200</v>
      </c>
      <c r="M24" s="46">
        <f t="shared" si="3"/>
        <v>179400</v>
      </c>
      <c r="N24" s="47">
        <v>538200</v>
      </c>
      <c r="O24" s="53" t="s">
        <v>56</v>
      </c>
    </row>
    <row r="25" spans="1:15" ht="24" x14ac:dyDescent="0.25">
      <c r="A25" s="76">
        <v>22</v>
      </c>
      <c r="B25" s="62" t="s">
        <v>57</v>
      </c>
      <c r="C25" s="2">
        <v>200</v>
      </c>
      <c r="D25" s="2" t="s">
        <v>16</v>
      </c>
      <c r="E25" s="2">
        <v>3</v>
      </c>
      <c r="F25" s="2" t="s">
        <v>17</v>
      </c>
      <c r="G25" s="56">
        <v>1000000</v>
      </c>
      <c r="H25" s="15">
        <f t="shared" si="0"/>
        <v>3000000</v>
      </c>
      <c r="I25" s="25">
        <f t="shared" si="1"/>
        <v>384193</v>
      </c>
      <c r="J25" s="37">
        <v>1152579</v>
      </c>
      <c r="K25" s="32">
        <f t="shared" si="2"/>
        <v>179400</v>
      </c>
      <c r="L25" s="32">
        <v>538200</v>
      </c>
      <c r="M25" s="46">
        <f t="shared" si="3"/>
        <v>179400</v>
      </c>
      <c r="N25" s="47">
        <v>538200</v>
      </c>
      <c r="O25" s="53" t="s">
        <v>58</v>
      </c>
    </row>
    <row r="26" spans="1:15" ht="24" x14ac:dyDescent="0.25">
      <c r="A26" s="76">
        <v>23</v>
      </c>
      <c r="B26" s="62" t="s">
        <v>59</v>
      </c>
      <c r="C26" s="2">
        <v>300</v>
      </c>
      <c r="D26" s="2" t="s">
        <v>16</v>
      </c>
      <c r="E26" s="2">
        <v>3</v>
      </c>
      <c r="F26" s="2" t="s">
        <v>17</v>
      </c>
      <c r="G26" s="56">
        <v>1200000</v>
      </c>
      <c r="H26" s="15">
        <f t="shared" si="0"/>
        <v>3600000</v>
      </c>
      <c r="I26" s="25">
        <f t="shared" si="1"/>
        <v>384193</v>
      </c>
      <c r="J26" s="37">
        <v>1152579</v>
      </c>
      <c r="K26" s="32">
        <f t="shared" si="2"/>
        <v>179400</v>
      </c>
      <c r="L26" s="32">
        <v>538200</v>
      </c>
      <c r="M26" s="46">
        <f t="shared" si="3"/>
        <v>179400</v>
      </c>
      <c r="N26" s="47">
        <v>538200</v>
      </c>
      <c r="O26" s="53" t="s">
        <v>58</v>
      </c>
    </row>
    <row r="27" spans="1:15" ht="24" x14ac:dyDescent="0.25">
      <c r="A27" s="76">
        <v>24</v>
      </c>
      <c r="B27" s="62" t="s">
        <v>60</v>
      </c>
      <c r="C27" s="2">
        <v>100</v>
      </c>
      <c r="D27" s="2" t="s">
        <v>16</v>
      </c>
      <c r="E27" s="2">
        <v>3</v>
      </c>
      <c r="F27" s="2" t="s">
        <v>17</v>
      </c>
      <c r="G27" s="56">
        <v>600000</v>
      </c>
      <c r="H27" s="15">
        <f t="shared" si="0"/>
        <v>1800000</v>
      </c>
      <c r="I27" s="25">
        <f t="shared" si="1"/>
        <v>356460</v>
      </c>
      <c r="J27" s="37">
        <v>1069380</v>
      </c>
      <c r="K27" s="32">
        <f t="shared" si="2"/>
        <v>171600</v>
      </c>
      <c r="L27" s="32">
        <v>514800</v>
      </c>
      <c r="M27" s="46">
        <f t="shared" si="3"/>
        <v>171600</v>
      </c>
      <c r="N27" s="47">
        <v>514800</v>
      </c>
      <c r="O27" s="53" t="s">
        <v>61</v>
      </c>
    </row>
    <row r="28" spans="1:15" ht="24" x14ac:dyDescent="0.25">
      <c r="A28" s="76">
        <v>25</v>
      </c>
      <c r="B28" s="62" t="s">
        <v>62</v>
      </c>
      <c r="C28" s="2">
        <v>2590.12</v>
      </c>
      <c r="D28" s="2" t="s">
        <v>16</v>
      </c>
      <c r="E28" s="2">
        <v>3</v>
      </c>
      <c r="F28" s="2" t="s">
        <v>17</v>
      </c>
      <c r="G28" s="56">
        <v>5180240</v>
      </c>
      <c r="H28" s="15">
        <f t="shared" si="0"/>
        <v>15540720</v>
      </c>
      <c r="I28" s="25">
        <f t="shared" si="1"/>
        <v>1387088</v>
      </c>
      <c r="J28" s="37">
        <v>4161264</v>
      </c>
      <c r="K28" s="32">
        <f t="shared" si="2"/>
        <v>759200</v>
      </c>
      <c r="L28" s="32">
        <v>2277600</v>
      </c>
      <c r="M28" s="46">
        <f t="shared" si="3"/>
        <v>759200</v>
      </c>
      <c r="N28" s="47">
        <v>2277600</v>
      </c>
      <c r="O28" s="53" t="s">
        <v>63</v>
      </c>
    </row>
    <row r="29" spans="1:15" ht="24" x14ac:dyDescent="0.25">
      <c r="A29" s="76">
        <v>26</v>
      </c>
      <c r="B29" s="62" t="s">
        <v>64</v>
      </c>
      <c r="C29" s="2">
        <v>224</v>
      </c>
      <c r="D29" s="2" t="s">
        <v>16</v>
      </c>
      <c r="E29" s="2">
        <v>3</v>
      </c>
      <c r="F29" s="2" t="s">
        <v>17</v>
      </c>
      <c r="G29" s="56">
        <v>896000</v>
      </c>
      <c r="H29" s="15">
        <f t="shared" si="0"/>
        <v>2688000</v>
      </c>
      <c r="I29" s="25">
        <f t="shared" si="1"/>
        <v>356460</v>
      </c>
      <c r="J29" s="37">
        <v>1069380</v>
      </c>
      <c r="K29" s="32">
        <f t="shared" si="2"/>
        <v>171600</v>
      </c>
      <c r="L29" s="32">
        <v>514800</v>
      </c>
      <c r="M29" s="46">
        <f t="shared" si="3"/>
        <v>171600</v>
      </c>
      <c r="N29" s="47">
        <v>514800</v>
      </c>
      <c r="O29" s="53" t="s">
        <v>61</v>
      </c>
    </row>
    <row r="30" spans="1:15" ht="24" x14ac:dyDescent="0.25">
      <c r="A30" s="76">
        <v>27</v>
      </c>
      <c r="B30" s="62" t="s">
        <v>65</v>
      </c>
      <c r="C30" s="2">
        <v>120</v>
      </c>
      <c r="D30" s="2" t="s">
        <v>16</v>
      </c>
      <c r="E30" s="2">
        <v>3</v>
      </c>
      <c r="F30" s="2" t="s">
        <v>17</v>
      </c>
      <c r="G30" s="56">
        <v>600000</v>
      </c>
      <c r="H30" s="15">
        <f t="shared" si="0"/>
        <v>1800000</v>
      </c>
      <c r="I30" s="25">
        <f t="shared" si="1"/>
        <v>356460</v>
      </c>
      <c r="J30" s="37">
        <v>1069380</v>
      </c>
      <c r="K30" s="32">
        <f t="shared" si="2"/>
        <v>171600</v>
      </c>
      <c r="L30" s="32">
        <v>514800</v>
      </c>
      <c r="M30" s="46">
        <f t="shared" si="3"/>
        <v>171600</v>
      </c>
      <c r="N30" s="47">
        <v>514800</v>
      </c>
      <c r="O30" s="53" t="s">
        <v>61</v>
      </c>
    </row>
    <row r="31" spans="1:15" ht="24" x14ac:dyDescent="0.25">
      <c r="A31" s="76">
        <v>28</v>
      </c>
      <c r="B31" s="62" t="s">
        <v>66</v>
      </c>
      <c r="C31" s="2">
        <v>100</v>
      </c>
      <c r="D31" s="2" t="s">
        <v>16</v>
      </c>
      <c r="E31" s="2">
        <v>3</v>
      </c>
      <c r="F31" s="2" t="s">
        <v>17</v>
      </c>
      <c r="G31" s="56">
        <v>600000</v>
      </c>
      <c r="H31" s="15">
        <f t="shared" si="0"/>
        <v>1800000</v>
      </c>
      <c r="I31" s="25">
        <f t="shared" si="1"/>
        <v>359554</v>
      </c>
      <c r="J31" s="37">
        <v>1078662</v>
      </c>
      <c r="K31" s="32">
        <f t="shared" si="2"/>
        <v>175500</v>
      </c>
      <c r="L31" s="32">
        <v>526500</v>
      </c>
      <c r="M31" s="46">
        <f t="shared" si="3"/>
        <v>175500</v>
      </c>
      <c r="N31" s="47">
        <v>526500</v>
      </c>
      <c r="O31" s="53" t="s">
        <v>67</v>
      </c>
    </row>
    <row r="32" spans="1:15" ht="24" x14ac:dyDescent="0.25">
      <c r="A32" s="76">
        <v>29</v>
      </c>
      <c r="B32" s="62" t="s">
        <v>68</v>
      </c>
      <c r="C32" s="2">
        <v>130</v>
      </c>
      <c r="D32" s="2" t="s">
        <v>16</v>
      </c>
      <c r="E32" s="2">
        <v>3</v>
      </c>
      <c r="F32" s="2" t="s">
        <v>17</v>
      </c>
      <c r="G32" s="56">
        <v>650000</v>
      </c>
      <c r="H32" s="15">
        <f t="shared" si="0"/>
        <v>1950000</v>
      </c>
      <c r="I32" s="25">
        <f t="shared" si="1"/>
        <v>387287</v>
      </c>
      <c r="J32" s="37">
        <v>1161861</v>
      </c>
      <c r="K32" s="32">
        <f t="shared" si="2"/>
        <v>188500</v>
      </c>
      <c r="L32" s="32">
        <v>565500</v>
      </c>
      <c r="M32" s="46">
        <f t="shared" si="3"/>
        <v>188500</v>
      </c>
      <c r="N32" s="47">
        <v>565500</v>
      </c>
      <c r="O32" s="53" t="s">
        <v>69</v>
      </c>
    </row>
    <row r="33" spans="1:15" ht="24" x14ac:dyDescent="0.25">
      <c r="A33" s="76">
        <v>30</v>
      </c>
      <c r="B33" s="62" t="s">
        <v>70</v>
      </c>
      <c r="C33" s="2">
        <v>101.64</v>
      </c>
      <c r="D33" s="2" t="s">
        <v>16</v>
      </c>
      <c r="E33" s="2">
        <v>3</v>
      </c>
      <c r="F33" s="2" t="s">
        <v>17</v>
      </c>
      <c r="G33" s="56">
        <v>508200</v>
      </c>
      <c r="H33" s="15">
        <f t="shared" si="0"/>
        <v>1524600</v>
      </c>
      <c r="I33" s="25">
        <f t="shared" si="1"/>
        <v>384193</v>
      </c>
      <c r="J33" s="37">
        <v>1152579</v>
      </c>
      <c r="K33" s="32">
        <f t="shared" si="2"/>
        <v>192400</v>
      </c>
      <c r="L33" s="32">
        <v>577200</v>
      </c>
      <c r="M33" s="46">
        <f t="shared" si="3"/>
        <v>192400</v>
      </c>
      <c r="N33" s="47">
        <v>577200</v>
      </c>
      <c r="O33" s="53" t="s">
        <v>58</v>
      </c>
    </row>
    <row r="34" spans="1:15" ht="24" x14ac:dyDescent="0.25">
      <c r="A34" s="76">
        <v>31</v>
      </c>
      <c r="B34" s="62" t="s">
        <v>71</v>
      </c>
      <c r="C34" s="2">
        <v>425</v>
      </c>
      <c r="D34" s="2" t="s">
        <v>16</v>
      </c>
      <c r="E34" s="2">
        <v>3</v>
      </c>
      <c r="F34" s="2" t="s">
        <v>17</v>
      </c>
      <c r="G34" s="56">
        <v>1700000</v>
      </c>
      <c r="H34" s="15">
        <f t="shared" si="0"/>
        <v>5100000</v>
      </c>
      <c r="I34" s="25">
        <f t="shared" si="1"/>
        <v>471341</v>
      </c>
      <c r="J34" s="37">
        <v>1414023</v>
      </c>
      <c r="K34" s="32">
        <f t="shared" si="2"/>
        <v>218400</v>
      </c>
      <c r="L34" s="32">
        <v>655200</v>
      </c>
      <c r="M34" s="46">
        <f t="shared" si="3"/>
        <v>218400</v>
      </c>
      <c r="N34" s="47">
        <v>655200</v>
      </c>
      <c r="O34" s="53" t="s">
        <v>72</v>
      </c>
    </row>
    <row r="35" spans="1:15" ht="24" x14ac:dyDescent="0.25">
      <c r="A35" s="76">
        <v>32</v>
      </c>
      <c r="B35" s="62" t="s">
        <v>73</v>
      </c>
      <c r="C35" s="2">
        <v>200</v>
      </c>
      <c r="D35" s="2" t="s">
        <v>16</v>
      </c>
      <c r="E35" s="2">
        <v>3</v>
      </c>
      <c r="F35" s="2" t="s">
        <v>17</v>
      </c>
      <c r="G35" s="56">
        <v>1000000</v>
      </c>
      <c r="H35" s="15">
        <f t="shared" si="0"/>
        <v>3000000</v>
      </c>
      <c r="I35" s="25">
        <f t="shared" si="1"/>
        <v>384193</v>
      </c>
      <c r="J35" s="37">
        <v>1152579</v>
      </c>
      <c r="K35" s="32">
        <f t="shared" si="2"/>
        <v>189800</v>
      </c>
      <c r="L35" s="32">
        <v>569400</v>
      </c>
      <c r="M35" s="46">
        <f t="shared" si="3"/>
        <v>189800</v>
      </c>
      <c r="N35" s="47">
        <v>569400</v>
      </c>
      <c r="O35" s="53" t="s">
        <v>58</v>
      </c>
    </row>
    <row r="36" spans="1:15" ht="24" x14ac:dyDescent="0.25">
      <c r="A36" s="76">
        <v>33</v>
      </c>
      <c r="B36" s="62" t="s">
        <v>74</v>
      </c>
      <c r="C36" s="2">
        <v>50</v>
      </c>
      <c r="D36" s="2" t="s">
        <v>16</v>
      </c>
      <c r="E36" s="2">
        <v>3</v>
      </c>
      <c r="F36" s="2" t="s">
        <v>17</v>
      </c>
      <c r="G36" s="56">
        <v>300000</v>
      </c>
      <c r="H36" s="15">
        <f t="shared" si="0"/>
        <v>900000</v>
      </c>
      <c r="I36" s="25">
        <f t="shared" si="1"/>
        <v>356460</v>
      </c>
      <c r="J36" s="37">
        <v>1069380</v>
      </c>
      <c r="K36" s="32">
        <f t="shared" si="2"/>
        <v>171600</v>
      </c>
      <c r="L36" s="32">
        <v>514800</v>
      </c>
      <c r="M36" s="46">
        <f t="shared" si="3"/>
        <v>171600</v>
      </c>
      <c r="N36" s="47">
        <v>514800</v>
      </c>
      <c r="O36" s="53" t="s">
        <v>61</v>
      </c>
    </row>
    <row r="37" spans="1:15" ht="24" x14ac:dyDescent="0.25">
      <c r="A37" s="76">
        <v>34</v>
      </c>
      <c r="B37" s="62" t="s">
        <v>75</v>
      </c>
      <c r="C37" s="2">
        <v>70</v>
      </c>
      <c r="D37" s="2" t="s">
        <v>16</v>
      </c>
      <c r="E37" s="2">
        <v>3</v>
      </c>
      <c r="F37" s="2" t="s">
        <v>17</v>
      </c>
      <c r="G37" s="56">
        <v>420000</v>
      </c>
      <c r="H37" s="15">
        <f t="shared" si="0"/>
        <v>1260000</v>
      </c>
      <c r="I37" s="25">
        <f t="shared" si="1"/>
        <v>359554</v>
      </c>
      <c r="J37" s="37">
        <v>1078662</v>
      </c>
      <c r="K37" s="32">
        <f t="shared" si="2"/>
        <v>172900</v>
      </c>
      <c r="L37" s="32">
        <v>518700</v>
      </c>
      <c r="M37" s="46">
        <f t="shared" si="3"/>
        <v>172900</v>
      </c>
      <c r="N37" s="47">
        <v>518700</v>
      </c>
      <c r="O37" s="53" t="s">
        <v>67</v>
      </c>
    </row>
    <row r="38" spans="1:15" ht="24" x14ac:dyDescent="0.25">
      <c r="A38" s="76">
        <v>35</v>
      </c>
      <c r="B38" s="62" t="s">
        <v>76</v>
      </c>
      <c r="C38" s="2">
        <v>120</v>
      </c>
      <c r="D38" s="2" t="s">
        <v>16</v>
      </c>
      <c r="E38" s="2">
        <v>3</v>
      </c>
      <c r="F38" s="2" t="s">
        <v>17</v>
      </c>
      <c r="G38" s="56">
        <v>600000</v>
      </c>
      <c r="H38" s="15">
        <f t="shared" si="0"/>
        <v>1800000</v>
      </c>
      <c r="I38" s="25">
        <f t="shared" si="1"/>
        <v>346147</v>
      </c>
      <c r="J38" s="37">
        <v>1038441</v>
      </c>
      <c r="K38" s="32">
        <f t="shared" si="2"/>
        <v>169000</v>
      </c>
      <c r="L38" s="32">
        <v>507000</v>
      </c>
      <c r="M38" s="46">
        <f t="shared" si="3"/>
        <v>169000</v>
      </c>
      <c r="N38" s="47">
        <v>507000</v>
      </c>
      <c r="O38" s="53" t="s">
        <v>50</v>
      </c>
    </row>
    <row r="39" spans="1:15" ht="24" x14ac:dyDescent="0.25">
      <c r="A39" s="76">
        <v>36</v>
      </c>
      <c r="B39" s="62" t="s">
        <v>77</v>
      </c>
      <c r="C39" s="2">
        <v>353.6</v>
      </c>
      <c r="D39" s="2" t="s">
        <v>16</v>
      </c>
      <c r="E39" s="2">
        <v>3</v>
      </c>
      <c r="F39" s="2" t="s">
        <v>17</v>
      </c>
      <c r="G39" s="56">
        <v>1414400</v>
      </c>
      <c r="H39" s="15">
        <f t="shared" si="0"/>
        <v>4243200</v>
      </c>
      <c r="I39" s="25">
        <f t="shared" si="1"/>
        <v>453808</v>
      </c>
      <c r="J39" s="37">
        <v>1361424</v>
      </c>
      <c r="K39" s="32">
        <f t="shared" si="2"/>
        <v>245700</v>
      </c>
      <c r="L39" s="32">
        <v>737100</v>
      </c>
      <c r="M39" s="46">
        <f t="shared" si="3"/>
        <v>245700</v>
      </c>
      <c r="N39" s="47">
        <v>737100</v>
      </c>
      <c r="O39" s="53" t="s">
        <v>78</v>
      </c>
    </row>
    <row r="40" spans="1:15" ht="24" x14ac:dyDescent="0.25">
      <c r="A40" s="76">
        <v>37</v>
      </c>
      <c r="B40" s="62" t="s">
        <v>79</v>
      </c>
      <c r="C40" s="2">
        <v>169</v>
      </c>
      <c r="D40" s="2" t="s">
        <v>16</v>
      </c>
      <c r="E40" s="2">
        <v>3</v>
      </c>
      <c r="F40" s="2" t="s">
        <v>17</v>
      </c>
      <c r="G40" s="56">
        <v>845000</v>
      </c>
      <c r="H40" s="15">
        <f t="shared" si="0"/>
        <v>2535000</v>
      </c>
      <c r="I40" s="25">
        <f t="shared" si="1"/>
        <v>373880</v>
      </c>
      <c r="J40" s="37">
        <v>1121640</v>
      </c>
      <c r="K40" s="32">
        <f t="shared" si="2"/>
        <v>260000</v>
      </c>
      <c r="L40" s="32">
        <v>780000</v>
      </c>
      <c r="M40" s="46">
        <f t="shared" si="3"/>
        <v>260000</v>
      </c>
      <c r="N40" s="47">
        <v>780000</v>
      </c>
      <c r="O40" s="53" t="s">
        <v>48</v>
      </c>
    </row>
    <row r="41" spans="1:15" ht="24" x14ac:dyDescent="0.25">
      <c r="A41" s="76">
        <v>38</v>
      </c>
      <c r="B41" s="62" t="s">
        <v>80</v>
      </c>
      <c r="C41" s="2">
        <v>170</v>
      </c>
      <c r="D41" s="2" t="s">
        <v>16</v>
      </c>
      <c r="E41" s="2">
        <v>3</v>
      </c>
      <c r="F41" s="2" t="s">
        <v>17</v>
      </c>
      <c r="G41" s="56">
        <v>850000</v>
      </c>
      <c r="H41" s="15">
        <f t="shared" si="0"/>
        <v>2550000</v>
      </c>
      <c r="I41" s="25">
        <f t="shared" si="1"/>
        <v>386256</v>
      </c>
      <c r="J41" s="37">
        <v>1158768</v>
      </c>
      <c r="K41" s="32">
        <f t="shared" si="2"/>
        <v>214500</v>
      </c>
      <c r="L41" s="32">
        <v>643500</v>
      </c>
      <c r="M41" s="46">
        <f t="shared" si="3"/>
        <v>214500</v>
      </c>
      <c r="N41" s="47">
        <v>643500</v>
      </c>
      <c r="O41" s="53" t="s">
        <v>81</v>
      </c>
    </row>
    <row r="42" spans="1:15" ht="24" x14ac:dyDescent="0.25">
      <c r="A42" s="76">
        <v>39</v>
      </c>
      <c r="B42" s="62" t="s">
        <v>82</v>
      </c>
      <c r="C42" s="2">
        <v>138</v>
      </c>
      <c r="D42" s="2" t="s">
        <v>16</v>
      </c>
      <c r="E42" s="2">
        <v>3</v>
      </c>
      <c r="F42" s="2" t="s">
        <v>17</v>
      </c>
      <c r="G42" s="56">
        <v>690000</v>
      </c>
      <c r="H42" s="15">
        <f t="shared" si="0"/>
        <v>2070000</v>
      </c>
      <c r="I42" s="25">
        <f t="shared" si="1"/>
        <v>358523</v>
      </c>
      <c r="J42" s="37">
        <v>1075569</v>
      </c>
      <c r="K42" s="32">
        <f t="shared" si="2"/>
        <v>214500</v>
      </c>
      <c r="L42" s="32">
        <v>643500</v>
      </c>
      <c r="M42" s="46">
        <f t="shared" si="3"/>
        <v>214500</v>
      </c>
      <c r="N42" s="47">
        <v>643500</v>
      </c>
      <c r="O42" s="54" t="s">
        <v>83</v>
      </c>
    </row>
    <row r="43" spans="1:15" ht="21.75" customHeight="1" x14ac:dyDescent="0.25">
      <c r="A43" s="76">
        <v>40</v>
      </c>
      <c r="B43" s="63" t="s">
        <v>84</v>
      </c>
      <c r="C43" s="2">
        <v>700</v>
      </c>
      <c r="D43" s="2" t="s">
        <v>16</v>
      </c>
      <c r="E43" s="2">
        <v>3</v>
      </c>
      <c r="F43" s="2" t="s">
        <v>17</v>
      </c>
      <c r="G43" s="56">
        <v>1400000</v>
      </c>
      <c r="H43" s="15">
        <f t="shared" si="0"/>
        <v>4200000</v>
      </c>
      <c r="I43" s="25">
        <f t="shared" si="1"/>
        <v>653081</v>
      </c>
      <c r="J43" s="37">
        <v>1959243</v>
      </c>
      <c r="K43" s="32">
        <f t="shared" si="2"/>
        <v>344500</v>
      </c>
      <c r="L43" s="32">
        <v>1033500</v>
      </c>
      <c r="M43" s="46">
        <f t="shared" si="3"/>
        <v>344500</v>
      </c>
      <c r="N43" s="47">
        <v>1033500</v>
      </c>
      <c r="O43" s="54" t="s">
        <v>85</v>
      </c>
    </row>
    <row r="44" spans="1:15" x14ac:dyDescent="0.25">
      <c r="B44" s="92" t="s">
        <v>86</v>
      </c>
      <c r="C44" s="92"/>
      <c r="D44" s="92"/>
      <c r="E44" s="92"/>
      <c r="F44" s="92"/>
      <c r="G44" s="92"/>
      <c r="H44" s="16">
        <f>H4+H5+H6+H7+H8+H9+H10+H11+H12+H13+H14+H15+H16+H17+H18+H19+H20+H21+H22+H23+H24+H25+H26+H27+H28+H29+H30+H31+H32+H33+H34+H35+H36+H37+H38+H39+H40+H41+H42+H43</f>
        <v>170296140</v>
      </c>
      <c r="I44" s="25">
        <f t="shared" si="1"/>
        <v>23514142</v>
      </c>
      <c r="J44" s="38">
        <v>70542426</v>
      </c>
      <c r="K44" s="32">
        <f t="shared" si="2"/>
        <v>13062800</v>
      </c>
      <c r="L44" s="32">
        <f>SUM(L4:L43)</f>
        <v>39188400</v>
      </c>
      <c r="M44" s="46">
        <f t="shared" si="3"/>
        <v>13062800</v>
      </c>
      <c r="N44" s="47">
        <v>39188400</v>
      </c>
      <c r="O44" s="52" t="s">
        <v>87</v>
      </c>
    </row>
    <row r="45" spans="1:15" s="72" customFormat="1" x14ac:dyDescent="0.25">
      <c r="A45" s="77"/>
      <c r="B45" s="67"/>
      <c r="C45" s="67"/>
      <c r="D45" s="67"/>
      <c r="E45" s="67"/>
      <c r="F45" s="67"/>
      <c r="G45" s="67"/>
      <c r="H45" s="68"/>
      <c r="I45" s="68"/>
      <c r="J45" s="68"/>
      <c r="K45" s="69"/>
      <c r="L45" s="69"/>
      <c r="M45" s="70"/>
      <c r="N45" s="70"/>
      <c r="O45" s="71"/>
    </row>
    <row r="46" spans="1:15" s="72" customFormat="1" x14ac:dyDescent="0.25">
      <c r="A46" s="77"/>
      <c r="B46" s="67"/>
      <c r="C46" s="67"/>
      <c r="D46" s="67"/>
      <c r="E46" s="67"/>
      <c r="F46" s="67"/>
      <c r="G46" s="67"/>
      <c r="H46" s="73"/>
      <c r="I46" s="73"/>
      <c r="J46" s="73"/>
      <c r="K46" s="74"/>
      <c r="L46" s="74"/>
      <c r="M46" s="75"/>
      <c r="N46" s="75"/>
      <c r="O46" s="71"/>
    </row>
    <row r="47" spans="1:15" ht="33" x14ac:dyDescent="0.25">
      <c r="B47" s="64" t="s">
        <v>88</v>
      </c>
      <c r="C47" s="1" t="s">
        <v>3</v>
      </c>
      <c r="D47" s="4" t="s">
        <v>89</v>
      </c>
      <c r="E47" s="11" t="s">
        <v>90</v>
      </c>
      <c r="F47" s="11" t="s">
        <v>91</v>
      </c>
      <c r="G47" s="58" t="s">
        <v>92</v>
      </c>
      <c r="H47" s="19" t="s">
        <v>93</v>
      </c>
      <c r="I47" s="28"/>
      <c r="J47" s="39" t="s">
        <v>93</v>
      </c>
      <c r="K47" s="31"/>
      <c r="L47" s="31" t="s">
        <v>93</v>
      </c>
      <c r="M47" s="45"/>
      <c r="N47" s="45"/>
    </row>
    <row r="48" spans="1:15" ht="192" x14ac:dyDescent="0.25">
      <c r="B48" s="62" t="s">
        <v>15</v>
      </c>
      <c r="C48" s="2">
        <f>9489+242+2482+978.48+437+1183.66+340+4000+6613+500</f>
        <v>26265.14</v>
      </c>
      <c r="D48" s="2" t="s">
        <v>94</v>
      </c>
      <c r="E48" s="2">
        <v>3</v>
      </c>
      <c r="F48" s="5" t="s">
        <v>17</v>
      </c>
      <c r="G48" s="56">
        <v>13132570</v>
      </c>
      <c r="H48" s="15">
        <f t="shared" ref="H48:H87" si="4">G48*E48</f>
        <v>39397710</v>
      </c>
      <c r="I48" s="25">
        <f>(J48/3)</f>
        <v>2657976</v>
      </c>
      <c r="J48" s="37">
        <v>7973928</v>
      </c>
      <c r="K48" s="32">
        <f>(L48/3)</f>
        <v>1625000</v>
      </c>
      <c r="L48" s="32">
        <v>4875000</v>
      </c>
      <c r="M48" s="47">
        <f>+N48/3</f>
        <v>1625000</v>
      </c>
      <c r="N48" s="47">
        <v>4875000</v>
      </c>
      <c r="O48" s="52" t="s">
        <v>95</v>
      </c>
    </row>
    <row r="49" spans="2:15" ht="24" x14ac:dyDescent="0.25">
      <c r="B49" s="62" t="s">
        <v>19</v>
      </c>
      <c r="C49" s="2">
        <v>5739</v>
      </c>
      <c r="D49" s="2" t="s">
        <v>94</v>
      </c>
      <c r="E49" s="2">
        <v>3</v>
      </c>
      <c r="F49" s="5" t="s">
        <v>17</v>
      </c>
      <c r="G49" s="56">
        <v>5165100</v>
      </c>
      <c r="H49" s="15">
        <f t="shared" si="4"/>
        <v>15495300</v>
      </c>
      <c r="I49" s="25">
        <f t="shared" ref="I49:I88" si="5">(J49/3)</f>
        <v>732142</v>
      </c>
      <c r="J49" s="37">
        <v>2196426</v>
      </c>
      <c r="K49" s="32">
        <f t="shared" ref="K49:K88" si="6">(L49/3)</f>
        <v>318500</v>
      </c>
      <c r="L49" s="32">
        <v>955500</v>
      </c>
      <c r="M49" s="47">
        <f t="shared" ref="M49:M88" si="7">+N49/3</f>
        <v>318500</v>
      </c>
      <c r="N49" s="47">
        <v>955500</v>
      </c>
      <c r="O49" s="52" t="s">
        <v>96</v>
      </c>
    </row>
    <row r="50" spans="2:15" ht="24" x14ac:dyDescent="0.25">
      <c r="B50" s="62" t="s">
        <v>21</v>
      </c>
      <c r="C50" s="2">
        <v>2975.06</v>
      </c>
      <c r="D50" s="2" t="s">
        <v>94</v>
      </c>
      <c r="E50" s="2">
        <v>3</v>
      </c>
      <c r="F50" s="5" t="s">
        <v>17</v>
      </c>
      <c r="G50" s="56">
        <v>4462590</v>
      </c>
      <c r="H50" s="15">
        <f t="shared" si="4"/>
        <v>13387770</v>
      </c>
      <c r="I50" s="25">
        <f t="shared" si="5"/>
        <v>463000</v>
      </c>
      <c r="J50" s="37">
        <v>1389000</v>
      </c>
      <c r="K50" s="32">
        <f t="shared" si="6"/>
        <v>218400</v>
      </c>
      <c r="L50" s="32">
        <v>655200</v>
      </c>
      <c r="M50" s="47">
        <f t="shared" si="7"/>
        <v>218400</v>
      </c>
      <c r="N50" s="47">
        <v>655200</v>
      </c>
      <c r="O50" s="52" t="s">
        <v>97</v>
      </c>
    </row>
    <row r="51" spans="2:15" ht="24" x14ac:dyDescent="0.25">
      <c r="B51" s="62" t="s">
        <v>23</v>
      </c>
      <c r="C51" s="2">
        <v>83.21</v>
      </c>
      <c r="D51" s="2" t="s">
        <v>94</v>
      </c>
      <c r="E51" s="2">
        <v>3</v>
      </c>
      <c r="F51" s="5" t="s">
        <v>17</v>
      </c>
      <c r="G51" s="56">
        <v>499260</v>
      </c>
      <c r="H51" s="15">
        <f t="shared" si="4"/>
        <v>1497780</v>
      </c>
      <c r="I51" s="25">
        <f t="shared" si="5"/>
        <v>197464</v>
      </c>
      <c r="J51" s="37">
        <v>592392</v>
      </c>
      <c r="K51" s="32">
        <f t="shared" si="6"/>
        <v>97500</v>
      </c>
      <c r="L51" s="32">
        <v>292500</v>
      </c>
      <c r="M51" s="47">
        <f t="shared" si="7"/>
        <v>97500</v>
      </c>
      <c r="N51" s="47">
        <v>292500</v>
      </c>
      <c r="O51" s="52" t="s">
        <v>98</v>
      </c>
    </row>
    <row r="52" spans="2:15" ht="24" x14ac:dyDescent="0.25">
      <c r="B52" s="62" t="s">
        <v>25</v>
      </c>
      <c r="C52" s="2">
        <v>282</v>
      </c>
      <c r="D52" s="2" t="s">
        <v>94</v>
      </c>
      <c r="E52" s="2">
        <v>3</v>
      </c>
      <c r="F52" s="5" t="s">
        <v>17</v>
      </c>
      <c r="G52" s="56">
        <v>1128000</v>
      </c>
      <c r="H52" s="15">
        <f t="shared" si="4"/>
        <v>3384000</v>
      </c>
      <c r="I52" s="25">
        <f t="shared" si="5"/>
        <v>201589</v>
      </c>
      <c r="J52" s="37">
        <v>604767</v>
      </c>
      <c r="K52" s="32">
        <f t="shared" si="6"/>
        <v>97500</v>
      </c>
      <c r="L52" s="32">
        <v>292500</v>
      </c>
      <c r="M52" s="47">
        <f t="shared" si="7"/>
        <v>97500</v>
      </c>
      <c r="N52" s="47">
        <v>292500</v>
      </c>
      <c r="O52" s="52" t="s">
        <v>99</v>
      </c>
    </row>
    <row r="53" spans="2:15" ht="24" x14ac:dyDescent="0.25">
      <c r="B53" s="62" t="s">
        <v>27</v>
      </c>
      <c r="C53" s="2">
        <v>114</v>
      </c>
      <c r="D53" s="2" t="s">
        <v>94</v>
      </c>
      <c r="E53" s="2">
        <v>3</v>
      </c>
      <c r="F53" s="5" t="s">
        <v>17</v>
      </c>
      <c r="G53" s="56">
        <v>570000</v>
      </c>
      <c r="H53" s="15">
        <f t="shared" si="4"/>
        <v>1710000</v>
      </c>
      <c r="I53" s="25">
        <f t="shared" si="5"/>
        <v>173743</v>
      </c>
      <c r="J53" s="37">
        <v>521229</v>
      </c>
      <c r="K53" s="32">
        <f t="shared" si="6"/>
        <v>117000</v>
      </c>
      <c r="L53" s="32">
        <v>351000</v>
      </c>
      <c r="M53" s="47">
        <f t="shared" si="7"/>
        <v>117000</v>
      </c>
      <c r="N53" s="47">
        <v>351000</v>
      </c>
      <c r="O53" s="52" t="s">
        <v>100</v>
      </c>
    </row>
    <row r="54" spans="2:15" ht="24" x14ac:dyDescent="0.25">
      <c r="B54" s="62" t="s">
        <v>29</v>
      </c>
      <c r="C54" s="2">
        <v>75</v>
      </c>
      <c r="D54" s="2" t="s">
        <v>94</v>
      </c>
      <c r="E54" s="2">
        <v>3</v>
      </c>
      <c r="F54" s="5" t="s">
        <v>17</v>
      </c>
      <c r="G54" s="56">
        <v>450000</v>
      </c>
      <c r="H54" s="15">
        <f t="shared" si="4"/>
        <v>1350000</v>
      </c>
      <c r="I54" s="25">
        <f t="shared" si="5"/>
        <v>179931</v>
      </c>
      <c r="J54" s="37">
        <v>539793</v>
      </c>
      <c r="K54" s="32">
        <f t="shared" si="6"/>
        <v>117000</v>
      </c>
      <c r="L54" s="32">
        <v>351000</v>
      </c>
      <c r="M54" s="47">
        <f t="shared" si="7"/>
        <v>117000</v>
      </c>
      <c r="N54" s="47">
        <v>351000</v>
      </c>
      <c r="O54" s="52" t="s">
        <v>101</v>
      </c>
    </row>
    <row r="55" spans="2:15" ht="24" x14ac:dyDescent="0.25">
      <c r="B55" s="62" t="s">
        <v>31</v>
      </c>
      <c r="C55" s="2">
        <v>205</v>
      </c>
      <c r="D55" s="2" t="s">
        <v>94</v>
      </c>
      <c r="E55" s="2">
        <v>3</v>
      </c>
      <c r="F55" s="5" t="s">
        <v>17</v>
      </c>
      <c r="G55" s="56">
        <v>820000</v>
      </c>
      <c r="H55" s="15">
        <f t="shared" si="4"/>
        <v>2460000</v>
      </c>
      <c r="I55" s="25">
        <f t="shared" si="5"/>
        <v>191276</v>
      </c>
      <c r="J55" s="37">
        <v>573828</v>
      </c>
      <c r="K55" s="32">
        <f t="shared" si="6"/>
        <v>97500</v>
      </c>
      <c r="L55" s="32">
        <v>292500</v>
      </c>
      <c r="M55" s="47">
        <f t="shared" si="7"/>
        <v>97500</v>
      </c>
      <c r="N55" s="47">
        <v>292500</v>
      </c>
      <c r="O55" s="52" t="s">
        <v>102</v>
      </c>
    </row>
    <row r="56" spans="2:15" ht="24" x14ac:dyDescent="0.25">
      <c r="B56" s="62" t="s">
        <v>33</v>
      </c>
      <c r="C56" s="2">
        <v>312</v>
      </c>
      <c r="D56" s="2" t="s">
        <v>94</v>
      </c>
      <c r="E56" s="2">
        <v>3</v>
      </c>
      <c r="F56" s="5" t="s">
        <v>17</v>
      </c>
      <c r="G56" s="56">
        <v>1248000</v>
      </c>
      <c r="H56" s="15">
        <f t="shared" si="4"/>
        <v>3744000</v>
      </c>
      <c r="I56" s="25">
        <f t="shared" si="5"/>
        <v>200558</v>
      </c>
      <c r="J56" s="37">
        <v>601674</v>
      </c>
      <c r="K56" s="32">
        <f t="shared" si="6"/>
        <v>97500</v>
      </c>
      <c r="L56" s="32">
        <v>292500</v>
      </c>
      <c r="M56" s="47">
        <f t="shared" si="7"/>
        <v>97500</v>
      </c>
      <c r="N56" s="47">
        <v>292500</v>
      </c>
      <c r="O56" s="52" t="s">
        <v>103</v>
      </c>
    </row>
    <row r="57" spans="2:15" ht="24" x14ac:dyDescent="0.25">
      <c r="B57" s="62" t="s">
        <v>35</v>
      </c>
      <c r="C57" s="2">
        <v>181</v>
      </c>
      <c r="D57" s="2" t="s">
        <v>94</v>
      </c>
      <c r="E57" s="2">
        <v>3</v>
      </c>
      <c r="F57" s="5" t="s">
        <v>17</v>
      </c>
      <c r="G57" s="56">
        <v>905000</v>
      </c>
      <c r="H57" s="15">
        <f t="shared" si="4"/>
        <v>2715000</v>
      </c>
      <c r="I57" s="25">
        <f t="shared" si="5"/>
        <v>226341</v>
      </c>
      <c r="J57" s="37">
        <v>679023</v>
      </c>
      <c r="K57" s="32">
        <f t="shared" si="6"/>
        <v>106600</v>
      </c>
      <c r="L57" s="32">
        <v>319800</v>
      </c>
      <c r="M57" s="47">
        <f t="shared" si="7"/>
        <v>106600</v>
      </c>
      <c r="N57" s="47">
        <v>319800</v>
      </c>
      <c r="O57" s="52" t="s">
        <v>104</v>
      </c>
    </row>
    <row r="58" spans="2:15" ht="24" x14ac:dyDescent="0.25">
      <c r="B58" s="62" t="s">
        <v>37</v>
      </c>
      <c r="C58" s="2">
        <v>140</v>
      </c>
      <c r="D58" s="2" t="s">
        <v>94</v>
      </c>
      <c r="E58" s="2">
        <v>3</v>
      </c>
      <c r="F58" s="5" t="s">
        <v>17</v>
      </c>
      <c r="G58" s="56">
        <v>700000</v>
      </c>
      <c r="H58" s="15">
        <f t="shared" si="4"/>
        <v>2100000</v>
      </c>
      <c r="I58" s="25">
        <f t="shared" si="5"/>
        <v>199526</v>
      </c>
      <c r="J58" s="37">
        <v>598578</v>
      </c>
      <c r="K58" s="32">
        <f t="shared" si="6"/>
        <v>97500</v>
      </c>
      <c r="L58" s="32">
        <v>292500</v>
      </c>
      <c r="M58" s="47">
        <f t="shared" si="7"/>
        <v>97500</v>
      </c>
      <c r="N58" s="47">
        <v>292500</v>
      </c>
      <c r="O58" s="52" t="s">
        <v>105</v>
      </c>
    </row>
    <row r="59" spans="2:15" ht="24" x14ac:dyDescent="0.25">
      <c r="B59" s="62" t="s">
        <v>39</v>
      </c>
      <c r="C59" s="2">
        <v>70</v>
      </c>
      <c r="D59" s="2" t="s">
        <v>94</v>
      </c>
      <c r="E59" s="2">
        <v>3</v>
      </c>
      <c r="F59" s="5" t="s">
        <v>17</v>
      </c>
      <c r="G59" s="56">
        <v>420000</v>
      </c>
      <c r="H59" s="15">
        <f t="shared" si="4"/>
        <v>1260000</v>
      </c>
      <c r="I59" s="25">
        <f t="shared" si="5"/>
        <v>180962</v>
      </c>
      <c r="J59" s="37">
        <v>542886</v>
      </c>
      <c r="K59" s="32">
        <f t="shared" si="6"/>
        <v>84500</v>
      </c>
      <c r="L59" s="32">
        <v>253500</v>
      </c>
      <c r="M59" s="47">
        <f t="shared" si="7"/>
        <v>84500</v>
      </c>
      <c r="N59" s="47">
        <v>253500</v>
      </c>
      <c r="O59" s="52" t="s">
        <v>106</v>
      </c>
    </row>
    <row r="60" spans="2:15" ht="24" x14ac:dyDescent="0.25">
      <c r="B60" s="62" t="s">
        <v>40</v>
      </c>
      <c r="C60" s="2">
        <v>91</v>
      </c>
      <c r="D60" s="2" t="s">
        <v>94</v>
      </c>
      <c r="E60" s="2">
        <v>3</v>
      </c>
      <c r="F60" s="5" t="s">
        <v>17</v>
      </c>
      <c r="G60" s="56">
        <v>546000</v>
      </c>
      <c r="H60" s="15">
        <f t="shared" si="4"/>
        <v>1638000</v>
      </c>
      <c r="I60" s="25">
        <f t="shared" si="5"/>
        <v>176837</v>
      </c>
      <c r="J60" s="37">
        <v>530511</v>
      </c>
      <c r="K60" s="32">
        <f t="shared" si="6"/>
        <v>87100</v>
      </c>
      <c r="L60" s="32">
        <v>261300</v>
      </c>
      <c r="M60" s="47">
        <f t="shared" si="7"/>
        <v>87100</v>
      </c>
      <c r="N60" s="47">
        <v>261300</v>
      </c>
      <c r="O60" s="52" t="s">
        <v>107</v>
      </c>
    </row>
    <row r="61" spans="2:15" ht="24" x14ac:dyDescent="0.25">
      <c r="B61" s="62" t="s">
        <v>42</v>
      </c>
      <c r="C61" s="2">
        <v>272</v>
      </c>
      <c r="D61" s="2" t="s">
        <v>94</v>
      </c>
      <c r="E61" s="2">
        <v>3</v>
      </c>
      <c r="F61" s="5" t="s">
        <v>17</v>
      </c>
      <c r="G61" s="56">
        <v>1088000</v>
      </c>
      <c r="H61" s="15">
        <f t="shared" si="4"/>
        <v>3264000</v>
      </c>
      <c r="I61" s="25">
        <f t="shared" si="5"/>
        <v>201589</v>
      </c>
      <c r="J61" s="37">
        <v>604767</v>
      </c>
      <c r="K61" s="32">
        <f t="shared" si="6"/>
        <v>93600</v>
      </c>
      <c r="L61" s="32">
        <v>280800</v>
      </c>
      <c r="M61" s="47">
        <f t="shared" si="7"/>
        <v>93600</v>
      </c>
      <c r="N61" s="47">
        <v>280800</v>
      </c>
      <c r="O61" s="52" t="s">
        <v>99</v>
      </c>
    </row>
    <row r="62" spans="2:15" ht="24" x14ac:dyDescent="0.25">
      <c r="B62" s="62" t="s">
        <v>43</v>
      </c>
      <c r="C62" s="2">
        <v>84.17</v>
      </c>
      <c r="D62" s="2" t="s">
        <v>94</v>
      </c>
      <c r="E62" s="2">
        <v>3</v>
      </c>
      <c r="F62" s="5" t="s">
        <v>17</v>
      </c>
      <c r="G62" s="56">
        <v>505020</v>
      </c>
      <c r="H62" s="15">
        <f t="shared" si="4"/>
        <v>1515060</v>
      </c>
      <c r="I62" s="25">
        <f t="shared" si="5"/>
        <v>191276</v>
      </c>
      <c r="J62" s="37">
        <v>573828</v>
      </c>
      <c r="K62" s="32">
        <f t="shared" si="6"/>
        <v>93600</v>
      </c>
      <c r="L62" s="32">
        <v>280800</v>
      </c>
      <c r="M62" s="47">
        <f t="shared" si="7"/>
        <v>93600</v>
      </c>
      <c r="N62" s="47">
        <v>280800</v>
      </c>
      <c r="O62" s="52" t="s">
        <v>102</v>
      </c>
    </row>
    <row r="63" spans="2:15" ht="24" x14ac:dyDescent="0.25">
      <c r="B63" s="62" t="s">
        <v>45</v>
      </c>
      <c r="C63" s="2">
        <v>87</v>
      </c>
      <c r="D63" s="2" t="s">
        <v>94</v>
      </c>
      <c r="E63" s="2">
        <v>3</v>
      </c>
      <c r="F63" s="5" t="s">
        <v>17</v>
      </c>
      <c r="G63" s="56">
        <v>522000</v>
      </c>
      <c r="H63" s="15">
        <f t="shared" si="4"/>
        <v>1566000</v>
      </c>
      <c r="I63" s="25">
        <f t="shared" si="5"/>
        <v>170649</v>
      </c>
      <c r="J63" s="37">
        <v>511947</v>
      </c>
      <c r="K63" s="32">
        <f t="shared" si="6"/>
        <v>84500</v>
      </c>
      <c r="L63" s="32">
        <v>253500</v>
      </c>
      <c r="M63" s="47">
        <f t="shared" si="7"/>
        <v>84500</v>
      </c>
      <c r="N63" s="47">
        <v>253500</v>
      </c>
      <c r="O63" s="52" t="s">
        <v>108</v>
      </c>
    </row>
    <row r="64" spans="2:15" ht="24" x14ac:dyDescent="0.25">
      <c r="B64" s="62" t="s">
        <v>47</v>
      </c>
      <c r="C64" s="2">
        <v>192</v>
      </c>
      <c r="D64" s="2" t="s">
        <v>94</v>
      </c>
      <c r="E64" s="2">
        <v>3</v>
      </c>
      <c r="F64" s="5" t="s">
        <v>17</v>
      </c>
      <c r="G64" s="56">
        <v>960000</v>
      </c>
      <c r="H64" s="15">
        <f t="shared" si="4"/>
        <v>2880000</v>
      </c>
      <c r="I64" s="25">
        <f t="shared" si="5"/>
        <v>180962</v>
      </c>
      <c r="J64" s="37">
        <v>542886</v>
      </c>
      <c r="K64" s="32">
        <f t="shared" si="6"/>
        <v>85800</v>
      </c>
      <c r="L64" s="32">
        <v>257400</v>
      </c>
      <c r="M64" s="47">
        <f t="shared" si="7"/>
        <v>85800</v>
      </c>
      <c r="N64" s="47">
        <v>257400</v>
      </c>
      <c r="O64" s="52" t="s">
        <v>106</v>
      </c>
    </row>
    <row r="65" spans="2:15" ht="24" x14ac:dyDescent="0.25">
      <c r="B65" s="62" t="s">
        <v>49</v>
      </c>
      <c r="C65" s="2">
        <v>50</v>
      </c>
      <c r="D65" s="2" t="s">
        <v>94</v>
      </c>
      <c r="E65" s="2">
        <v>3</v>
      </c>
      <c r="F65" s="5" t="s">
        <v>17</v>
      </c>
      <c r="G65" s="56">
        <v>300000</v>
      </c>
      <c r="H65" s="15">
        <f t="shared" si="4"/>
        <v>900000</v>
      </c>
      <c r="I65" s="25">
        <f t="shared" si="5"/>
        <v>178900</v>
      </c>
      <c r="J65" s="37">
        <v>536700</v>
      </c>
      <c r="K65" s="32">
        <f t="shared" si="6"/>
        <v>85800</v>
      </c>
      <c r="L65" s="32">
        <v>257400</v>
      </c>
      <c r="M65" s="47">
        <f t="shared" si="7"/>
        <v>85800</v>
      </c>
      <c r="N65" s="47">
        <v>257400</v>
      </c>
      <c r="O65" s="52" t="s">
        <v>109</v>
      </c>
    </row>
    <row r="66" spans="2:15" ht="24" x14ac:dyDescent="0.25">
      <c r="B66" s="62" t="s">
        <v>51</v>
      </c>
      <c r="C66" s="2">
        <v>309</v>
      </c>
      <c r="D66" s="2" t="s">
        <v>94</v>
      </c>
      <c r="E66" s="2">
        <v>3</v>
      </c>
      <c r="F66" s="5" t="s">
        <v>17</v>
      </c>
      <c r="G66" s="56">
        <v>1236000</v>
      </c>
      <c r="H66" s="15">
        <f t="shared" si="4"/>
        <v>3708000</v>
      </c>
      <c r="I66" s="25">
        <f t="shared" si="5"/>
        <v>214996</v>
      </c>
      <c r="J66" s="37">
        <v>644988</v>
      </c>
      <c r="K66" s="32">
        <f t="shared" si="6"/>
        <v>105300</v>
      </c>
      <c r="L66" s="32">
        <v>315900</v>
      </c>
      <c r="M66" s="47">
        <f t="shared" si="7"/>
        <v>105300</v>
      </c>
      <c r="N66" s="47">
        <v>315900</v>
      </c>
      <c r="O66" s="52" t="s">
        <v>110</v>
      </c>
    </row>
    <row r="67" spans="2:15" ht="24" x14ac:dyDescent="0.25">
      <c r="B67" s="62" t="s">
        <v>53</v>
      </c>
      <c r="C67" s="2">
        <v>150</v>
      </c>
      <c r="D67" s="2" t="s">
        <v>94</v>
      </c>
      <c r="E67" s="2">
        <v>3</v>
      </c>
      <c r="F67" s="5" t="s">
        <v>17</v>
      </c>
      <c r="G67" s="56">
        <v>750000</v>
      </c>
      <c r="H67" s="15">
        <f t="shared" si="4"/>
        <v>2250000</v>
      </c>
      <c r="I67" s="25">
        <f t="shared" si="5"/>
        <v>194370</v>
      </c>
      <c r="J67" s="37">
        <v>583110</v>
      </c>
      <c r="K67" s="32">
        <f t="shared" si="6"/>
        <v>93600</v>
      </c>
      <c r="L67" s="32">
        <v>280800</v>
      </c>
      <c r="M67" s="47">
        <f t="shared" si="7"/>
        <v>93600</v>
      </c>
      <c r="N67" s="47">
        <v>280800</v>
      </c>
      <c r="O67" s="52" t="s">
        <v>111</v>
      </c>
    </row>
    <row r="68" spans="2:15" ht="24" x14ac:dyDescent="0.25">
      <c r="B68" s="62" t="s">
        <v>55</v>
      </c>
      <c r="C68" s="2">
        <v>226</v>
      </c>
      <c r="D68" s="2" t="s">
        <v>94</v>
      </c>
      <c r="E68" s="2">
        <v>3</v>
      </c>
      <c r="F68" s="5" t="s">
        <v>17</v>
      </c>
      <c r="G68" s="56">
        <v>904000</v>
      </c>
      <c r="H68" s="15">
        <f t="shared" si="4"/>
        <v>2712000</v>
      </c>
      <c r="I68" s="25">
        <f t="shared" si="5"/>
        <v>189213</v>
      </c>
      <c r="J68" s="37">
        <v>567639</v>
      </c>
      <c r="K68" s="32">
        <f t="shared" si="6"/>
        <v>93600</v>
      </c>
      <c r="L68" s="32">
        <v>280800</v>
      </c>
      <c r="M68" s="47">
        <f t="shared" si="7"/>
        <v>93600</v>
      </c>
      <c r="N68" s="47">
        <v>280800</v>
      </c>
      <c r="O68" s="52" t="s">
        <v>112</v>
      </c>
    </row>
    <row r="69" spans="2:15" ht="24" x14ac:dyDescent="0.25">
      <c r="B69" s="62" t="s">
        <v>57</v>
      </c>
      <c r="C69" s="2">
        <v>200</v>
      </c>
      <c r="D69" s="2" t="s">
        <v>94</v>
      </c>
      <c r="E69" s="2">
        <v>3</v>
      </c>
      <c r="F69" s="5" t="s">
        <v>17</v>
      </c>
      <c r="G69" s="56">
        <v>1000000</v>
      </c>
      <c r="H69" s="15">
        <f t="shared" si="4"/>
        <v>3000000</v>
      </c>
      <c r="I69" s="25">
        <f t="shared" si="5"/>
        <v>188182</v>
      </c>
      <c r="J69" s="37">
        <v>564546</v>
      </c>
      <c r="K69" s="32">
        <f t="shared" si="6"/>
        <v>93600</v>
      </c>
      <c r="L69" s="32">
        <v>280800</v>
      </c>
      <c r="M69" s="47">
        <f t="shared" si="7"/>
        <v>93600</v>
      </c>
      <c r="N69" s="47">
        <v>280800</v>
      </c>
      <c r="O69" s="52" t="s">
        <v>113</v>
      </c>
    </row>
    <row r="70" spans="2:15" ht="24" x14ac:dyDescent="0.25">
      <c r="B70" s="62" t="s">
        <v>59</v>
      </c>
      <c r="C70" s="2">
        <v>300</v>
      </c>
      <c r="D70" s="2" t="s">
        <v>94</v>
      </c>
      <c r="E70" s="2">
        <v>3</v>
      </c>
      <c r="F70" s="5" t="s">
        <v>17</v>
      </c>
      <c r="G70" s="56">
        <v>1200000</v>
      </c>
      <c r="H70" s="15">
        <f t="shared" si="4"/>
        <v>3600000</v>
      </c>
      <c r="I70" s="25">
        <f t="shared" si="5"/>
        <v>188182</v>
      </c>
      <c r="J70" s="37">
        <v>564546</v>
      </c>
      <c r="K70" s="32">
        <f t="shared" si="6"/>
        <v>93600</v>
      </c>
      <c r="L70" s="32">
        <v>280800</v>
      </c>
      <c r="M70" s="47">
        <f t="shared" si="7"/>
        <v>93600</v>
      </c>
      <c r="N70" s="47">
        <v>280800</v>
      </c>
      <c r="O70" s="52" t="s">
        <v>113</v>
      </c>
    </row>
    <row r="71" spans="2:15" ht="24" x14ac:dyDescent="0.25">
      <c r="B71" s="62" t="s">
        <v>60</v>
      </c>
      <c r="C71" s="2">
        <v>100</v>
      </c>
      <c r="D71" s="2" t="s">
        <v>94</v>
      </c>
      <c r="E71" s="2">
        <v>3</v>
      </c>
      <c r="F71" s="5" t="s">
        <v>17</v>
      </c>
      <c r="G71" s="56">
        <v>600000</v>
      </c>
      <c r="H71" s="15">
        <f t="shared" si="4"/>
        <v>1800000</v>
      </c>
      <c r="I71" s="25">
        <f t="shared" si="5"/>
        <v>197464</v>
      </c>
      <c r="J71" s="37">
        <v>592392</v>
      </c>
      <c r="K71" s="32">
        <f t="shared" si="6"/>
        <v>98800</v>
      </c>
      <c r="L71" s="32">
        <v>296400</v>
      </c>
      <c r="M71" s="47">
        <f t="shared" si="7"/>
        <v>98800</v>
      </c>
      <c r="N71" s="47">
        <v>296400</v>
      </c>
      <c r="O71" s="52" t="s">
        <v>98</v>
      </c>
    </row>
    <row r="72" spans="2:15" ht="24" x14ac:dyDescent="0.25">
      <c r="B72" s="62" t="s">
        <v>62</v>
      </c>
      <c r="C72" s="2">
        <v>2590.12</v>
      </c>
      <c r="D72" s="2" t="s">
        <v>94</v>
      </c>
      <c r="E72" s="2">
        <v>3</v>
      </c>
      <c r="F72" s="5" t="s">
        <v>17</v>
      </c>
      <c r="G72" s="56">
        <v>5180240</v>
      </c>
      <c r="H72" s="15">
        <f t="shared" si="4"/>
        <v>15540720</v>
      </c>
      <c r="I72" s="25">
        <f t="shared" si="5"/>
        <v>1488656</v>
      </c>
      <c r="J72" s="37">
        <v>4465968</v>
      </c>
      <c r="K72" s="32">
        <f t="shared" si="6"/>
        <v>811200</v>
      </c>
      <c r="L72" s="32">
        <v>2433600</v>
      </c>
      <c r="M72" s="47">
        <f t="shared" si="7"/>
        <v>811200</v>
      </c>
      <c r="N72" s="47">
        <v>2433600</v>
      </c>
      <c r="O72" s="52" t="s">
        <v>114</v>
      </c>
    </row>
    <row r="73" spans="2:15" ht="24" x14ac:dyDescent="0.25">
      <c r="B73" s="62" t="s">
        <v>64</v>
      </c>
      <c r="C73" s="2">
        <v>224</v>
      </c>
      <c r="D73" s="2" t="s">
        <v>94</v>
      </c>
      <c r="E73" s="2">
        <v>3</v>
      </c>
      <c r="F73" s="5" t="s">
        <v>17</v>
      </c>
      <c r="G73" s="56">
        <v>896000</v>
      </c>
      <c r="H73" s="15">
        <f t="shared" si="4"/>
        <v>2688000</v>
      </c>
      <c r="I73" s="25">
        <f t="shared" si="5"/>
        <v>180962</v>
      </c>
      <c r="J73" s="37">
        <v>542886</v>
      </c>
      <c r="K73" s="32">
        <f t="shared" si="6"/>
        <v>80600</v>
      </c>
      <c r="L73" s="32">
        <v>241800</v>
      </c>
      <c r="M73" s="47">
        <f t="shared" si="7"/>
        <v>80600</v>
      </c>
      <c r="N73" s="47">
        <v>241800</v>
      </c>
      <c r="O73" s="52" t="s">
        <v>106</v>
      </c>
    </row>
    <row r="74" spans="2:15" ht="24" x14ac:dyDescent="0.25">
      <c r="B74" s="62" t="s">
        <v>65</v>
      </c>
      <c r="C74" s="2">
        <v>120</v>
      </c>
      <c r="D74" s="2" t="s">
        <v>94</v>
      </c>
      <c r="E74" s="2">
        <v>3</v>
      </c>
      <c r="F74" s="5" t="s">
        <v>17</v>
      </c>
      <c r="G74" s="56">
        <v>600000</v>
      </c>
      <c r="H74" s="15">
        <f t="shared" si="4"/>
        <v>1800000</v>
      </c>
      <c r="I74" s="25">
        <f t="shared" si="5"/>
        <v>176837</v>
      </c>
      <c r="J74" s="37">
        <v>530511</v>
      </c>
      <c r="K74" s="32">
        <f t="shared" si="6"/>
        <v>84500</v>
      </c>
      <c r="L74" s="32">
        <v>253500</v>
      </c>
      <c r="M74" s="47">
        <f t="shared" si="7"/>
        <v>84500</v>
      </c>
      <c r="N74" s="47">
        <v>253500</v>
      </c>
      <c r="O74" s="52" t="s">
        <v>107</v>
      </c>
    </row>
    <row r="75" spans="2:15" ht="24" x14ac:dyDescent="0.25">
      <c r="B75" s="62" t="s">
        <v>66</v>
      </c>
      <c r="C75" s="2">
        <v>100</v>
      </c>
      <c r="D75" s="2" t="s">
        <v>94</v>
      </c>
      <c r="E75" s="2">
        <v>3</v>
      </c>
      <c r="F75" s="5" t="s">
        <v>17</v>
      </c>
      <c r="G75" s="56">
        <v>600000</v>
      </c>
      <c r="H75" s="15">
        <f t="shared" si="4"/>
        <v>1800000</v>
      </c>
      <c r="I75" s="25">
        <f t="shared" si="5"/>
        <v>180962</v>
      </c>
      <c r="J75" s="37">
        <v>542886</v>
      </c>
      <c r="K75" s="32">
        <f t="shared" si="6"/>
        <v>85800</v>
      </c>
      <c r="L75" s="32">
        <v>257400</v>
      </c>
      <c r="M75" s="47">
        <f t="shared" si="7"/>
        <v>85800</v>
      </c>
      <c r="N75" s="47">
        <v>257400</v>
      </c>
      <c r="O75" s="52" t="s">
        <v>106</v>
      </c>
    </row>
    <row r="76" spans="2:15" ht="24" x14ac:dyDescent="0.25">
      <c r="B76" s="62" t="s">
        <v>68</v>
      </c>
      <c r="C76" s="2">
        <v>130</v>
      </c>
      <c r="D76" s="2" t="s">
        <v>94</v>
      </c>
      <c r="E76" s="2">
        <v>3</v>
      </c>
      <c r="F76" s="5" t="s">
        <v>17</v>
      </c>
      <c r="G76" s="56">
        <v>650000</v>
      </c>
      <c r="H76" s="15">
        <f t="shared" si="4"/>
        <v>1950000</v>
      </c>
      <c r="I76" s="25">
        <f t="shared" si="5"/>
        <v>191276</v>
      </c>
      <c r="J76" s="37">
        <v>573828</v>
      </c>
      <c r="K76" s="32">
        <f t="shared" si="6"/>
        <v>105300</v>
      </c>
      <c r="L76" s="32">
        <v>315900</v>
      </c>
      <c r="M76" s="47">
        <f t="shared" si="7"/>
        <v>105300</v>
      </c>
      <c r="N76" s="47">
        <v>315900</v>
      </c>
      <c r="O76" s="52" t="s">
        <v>102</v>
      </c>
    </row>
    <row r="77" spans="2:15" ht="24" x14ac:dyDescent="0.25">
      <c r="B77" s="62" t="s">
        <v>70</v>
      </c>
      <c r="C77" s="2">
        <v>101.64</v>
      </c>
      <c r="D77" s="2" t="s">
        <v>94</v>
      </c>
      <c r="E77" s="2">
        <v>3</v>
      </c>
      <c r="F77" s="5" t="s">
        <v>17</v>
      </c>
      <c r="G77" s="56">
        <v>508200</v>
      </c>
      <c r="H77" s="15">
        <f t="shared" si="4"/>
        <v>1524600</v>
      </c>
      <c r="I77" s="25">
        <f t="shared" si="5"/>
        <v>178900</v>
      </c>
      <c r="J77" s="37">
        <v>536700</v>
      </c>
      <c r="K77" s="32">
        <f t="shared" si="6"/>
        <v>105300</v>
      </c>
      <c r="L77" s="32">
        <v>315900</v>
      </c>
      <c r="M77" s="47">
        <f t="shared" si="7"/>
        <v>105300</v>
      </c>
      <c r="N77" s="47">
        <v>315900</v>
      </c>
      <c r="O77" s="52" t="s">
        <v>109</v>
      </c>
    </row>
    <row r="78" spans="2:15" ht="24" x14ac:dyDescent="0.25">
      <c r="B78" s="62" t="s">
        <v>71</v>
      </c>
      <c r="C78" s="2">
        <v>425</v>
      </c>
      <c r="D78" s="2" t="s">
        <v>94</v>
      </c>
      <c r="E78" s="2">
        <v>3</v>
      </c>
      <c r="F78" s="5" t="s">
        <v>17</v>
      </c>
      <c r="G78" s="56">
        <v>1700000</v>
      </c>
      <c r="H78" s="15">
        <f t="shared" si="4"/>
        <v>5100000</v>
      </c>
      <c r="I78" s="25">
        <f t="shared" si="5"/>
        <v>222216</v>
      </c>
      <c r="J78" s="37">
        <v>666648</v>
      </c>
      <c r="K78" s="32">
        <f t="shared" si="6"/>
        <v>105300</v>
      </c>
      <c r="L78" s="32">
        <v>315900</v>
      </c>
      <c r="M78" s="47">
        <f t="shared" si="7"/>
        <v>105300</v>
      </c>
      <c r="N78" s="47">
        <v>315900</v>
      </c>
      <c r="O78" s="52" t="s">
        <v>115</v>
      </c>
    </row>
    <row r="79" spans="2:15" ht="24" x14ac:dyDescent="0.25">
      <c r="B79" s="62" t="s">
        <v>73</v>
      </c>
      <c r="C79" s="2">
        <v>200</v>
      </c>
      <c r="D79" s="2" t="s">
        <v>94</v>
      </c>
      <c r="E79" s="2">
        <v>3</v>
      </c>
      <c r="F79" s="5" t="s">
        <v>17</v>
      </c>
      <c r="G79" s="56">
        <v>1000000</v>
      </c>
      <c r="H79" s="15">
        <f t="shared" si="4"/>
        <v>3000000</v>
      </c>
      <c r="I79" s="25">
        <f t="shared" si="5"/>
        <v>178900</v>
      </c>
      <c r="J79" s="37">
        <v>536700</v>
      </c>
      <c r="K79" s="32">
        <f t="shared" si="6"/>
        <v>84500</v>
      </c>
      <c r="L79" s="32">
        <v>253500</v>
      </c>
      <c r="M79" s="47">
        <f t="shared" si="7"/>
        <v>84500</v>
      </c>
      <c r="N79" s="47">
        <v>253500</v>
      </c>
      <c r="O79" s="52" t="s">
        <v>109</v>
      </c>
    </row>
    <row r="80" spans="2:15" ht="24" x14ac:dyDescent="0.25">
      <c r="B80" s="62" t="s">
        <v>74</v>
      </c>
      <c r="C80" s="2">
        <v>50</v>
      </c>
      <c r="D80" s="2" t="s">
        <v>94</v>
      </c>
      <c r="E80" s="2">
        <v>3</v>
      </c>
      <c r="F80" s="5" t="s">
        <v>17</v>
      </c>
      <c r="G80" s="56">
        <v>300000</v>
      </c>
      <c r="H80" s="15">
        <f t="shared" si="4"/>
        <v>900000</v>
      </c>
      <c r="I80" s="25">
        <f t="shared" si="5"/>
        <v>178900</v>
      </c>
      <c r="J80" s="37">
        <v>536700</v>
      </c>
      <c r="K80" s="32">
        <f t="shared" si="6"/>
        <v>80600</v>
      </c>
      <c r="L80" s="32">
        <v>241800</v>
      </c>
      <c r="M80" s="47">
        <f t="shared" si="7"/>
        <v>80600</v>
      </c>
      <c r="N80" s="47">
        <v>241800</v>
      </c>
      <c r="O80" s="52" t="s">
        <v>109</v>
      </c>
    </row>
    <row r="81" spans="2:15" ht="24" x14ac:dyDescent="0.25">
      <c r="B81" s="62" t="s">
        <v>75</v>
      </c>
      <c r="C81" s="2">
        <v>70</v>
      </c>
      <c r="D81" s="2" t="s">
        <v>94</v>
      </c>
      <c r="E81" s="2">
        <v>3</v>
      </c>
      <c r="F81" s="5" t="s">
        <v>17</v>
      </c>
      <c r="G81" s="56">
        <v>420000</v>
      </c>
      <c r="H81" s="15">
        <f t="shared" si="4"/>
        <v>1260000</v>
      </c>
      <c r="I81" s="25">
        <f t="shared" si="5"/>
        <v>178900</v>
      </c>
      <c r="J81" s="37">
        <v>536700</v>
      </c>
      <c r="K81" s="32">
        <f t="shared" si="6"/>
        <v>80600</v>
      </c>
      <c r="L81" s="32">
        <v>241800</v>
      </c>
      <c r="M81" s="47">
        <f t="shared" si="7"/>
        <v>80600</v>
      </c>
      <c r="N81" s="47">
        <v>241800</v>
      </c>
      <c r="O81" s="52" t="s">
        <v>109</v>
      </c>
    </row>
    <row r="82" spans="2:15" ht="24" x14ac:dyDescent="0.25">
      <c r="B82" s="62" t="s">
        <v>76</v>
      </c>
      <c r="C82" s="2">
        <v>120</v>
      </c>
      <c r="D82" s="2" t="s">
        <v>94</v>
      </c>
      <c r="E82" s="2">
        <v>3</v>
      </c>
      <c r="F82" s="5" t="s">
        <v>17</v>
      </c>
      <c r="G82" s="56">
        <v>600000</v>
      </c>
      <c r="H82" s="15">
        <f t="shared" si="4"/>
        <v>1800000</v>
      </c>
      <c r="I82" s="25">
        <f t="shared" si="5"/>
        <v>173743</v>
      </c>
      <c r="J82" s="37">
        <v>521229</v>
      </c>
      <c r="K82" s="32">
        <f t="shared" si="6"/>
        <v>80600</v>
      </c>
      <c r="L82" s="32">
        <v>241800</v>
      </c>
      <c r="M82" s="47">
        <f t="shared" si="7"/>
        <v>80600</v>
      </c>
      <c r="N82" s="47">
        <v>241800</v>
      </c>
      <c r="O82" s="52" t="s">
        <v>100</v>
      </c>
    </row>
    <row r="83" spans="2:15" ht="24" x14ac:dyDescent="0.25">
      <c r="B83" s="62" t="s">
        <v>77</v>
      </c>
      <c r="C83" s="2">
        <v>353.6</v>
      </c>
      <c r="D83" s="2" t="s">
        <v>94</v>
      </c>
      <c r="E83" s="2">
        <v>3</v>
      </c>
      <c r="F83" s="5" t="s">
        <v>17</v>
      </c>
      <c r="G83" s="56">
        <v>1414400</v>
      </c>
      <c r="H83" s="15">
        <f t="shared" si="4"/>
        <v>4243200</v>
      </c>
      <c r="I83" s="25">
        <f t="shared" si="5"/>
        <v>177868</v>
      </c>
      <c r="J83" s="37">
        <v>533604</v>
      </c>
      <c r="K83" s="32">
        <f t="shared" si="6"/>
        <v>80600</v>
      </c>
      <c r="L83" s="32">
        <v>241800</v>
      </c>
      <c r="M83" s="47">
        <f t="shared" si="7"/>
        <v>80600</v>
      </c>
      <c r="N83" s="47">
        <v>241800</v>
      </c>
      <c r="O83" s="52" t="s">
        <v>116</v>
      </c>
    </row>
    <row r="84" spans="2:15" ht="24" x14ac:dyDescent="0.25">
      <c r="B84" s="62" t="s">
        <v>79</v>
      </c>
      <c r="C84" s="2">
        <v>169</v>
      </c>
      <c r="D84" s="2" t="s">
        <v>94</v>
      </c>
      <c r="E84" s="2">
        <v>3</v>
      </c>
      <c r="F84" s="5" t="s">
        <v>17</v>
      </c>
      <c r="G84" s="56">
        <v>845000</v>
      </c>
      <c r="H84" s="15">
        <f t="shared" si="4"/>
        <v>2535000</v>
      </c>
      <c r="I84" s="25">
        <f t="shared" si="5"/>
        <v>177868</v>
      </c>
      <c r="J84" s="37">
        <v>533604</v>
      </c>
      <c r="K84" s="32">
        <f t="shared" si="6"/>
        <v>80600</v>
      </c>
      <c r="L84" s="32">
        <v>241800</v>
      </c>
      <c r="M84" s="47">
        <f t="shared" si="7"/>
        <v>80600</v>
      </c>
      <c r="N84" s="47">
        <v>241800</v>
      </c>
      <c r="O84" s="52" t="s">
        <v>116</v>
      </c>
    </row>
    <row r="85" spans="2:15" ht="24" x14ac:dyDescent="0.25">
      <c r="B85" s="62" t="s">
        <v>80</v>
      </c>
      <c r="C85" s="2">
        <v>170</v>
      </c>
      <c r="D85" s="2" t="s">
        <v>94</v>
      </c>
      <c r="E85" s="2">
        <v>3</v>
      </c>
      <c r="F85" s="5" t="s">
        <v>17</v>
      </c>
      <c r="G85" s="56">
        <v>850000</v>
      </c>
      <c r="H85" s="15">
        <f t="shared" si="4"/>
        <v>2550000</v>
      </c>
      <c r="I85" s="25">
        <f t="shared" si="5"/>
        <v>198495</v>
      </c>
      <c r="J85" s="37">
        <v>595485</v>
      </c>
      <c r="K85" s="32">
        <f t="shared" si="6"/>
        <v>92300</v>
      </c>
      <c r="L85" s="32">
        <v>276900</v>
      </c>
      <c r="M85" s="47">
        <f t="shared" si="7"/>
        <v>92300</v>
      </c>
      <c r="N85" s="47">
        <v>276900</v>
      </c>
      <c r="O85" s="52" t="s">
        <v>117</v>
      </c>
    </row>
    <row r="86" spans="2:15" ht="24" x14ac:dyDescent="0.25">
      <c r="B86" s="62" t="s">
        <v>82</v>
      </c>
      <c r="C86" s="2">
        <v>138</v>
      </c>
      <c r="D86" s="2" t="s">
        <v>94</v>
      </c>
      <c r="E86" s="2">
        <v>3</v>
      </c>
      <c r="F86" s="5" t="s">
        <v>17</v>
      </c>
      <c r="G86" s="56">
        <v>690000</v>
      </c>
      <c r="H86" s="15">
        <f t="shared" si="4"/>
        <v>2070000</v>
      </c>
      <c r="I86" s="25">
        <f t="shared" si="5"/>
        <v>198495</v>
      </c>
      <c r="J86" s="37">
        <v>595485</v>
      </c>
      <c r="K86" s="32">
        <f t="shared" si="6"/>
        <v>92300</v>
      </c>
      <c r="L86" s="32">
        <v>276900</v>
      </c>
      <c r="M86" s="47">
        <f t="shared" si="7"/>
        <v>92300</v>
      </c>
      <c r="N86" s="47">
        <v>276900</v>
      </c>
      <c r="O86" s="52" t="s">
        <v>117</v>
      </c>
    </row>
    <row r="87" spans="2:15" ht="24" x14ac:dyDescent="0.25">
      <c r="B87" s="63" t="s">
        <v>118</v>
      </c>
      <c r="C87" s="2">
        <v>700</v>
      </c>
      <c r="D87" s="2" t="s">
        <v>94</v>
      </c>
      <c r="E87" s="2">
        <v>3</v>
      </c>
      <c r="F87" s="2" t="s">
        <v>17</v>
      </c>
      <c r="G87" s="56">
        <v>1400000</v>
      </c>
      <c r="H87" s="15">
        <f t="shared" si="4"/>
        <v>4200000</v>
      </c>
      <c r="I87" s="25">
        <f t="shared" si="5"/>
        <v>353453</v>
      </c>
      <c r="J87" s="37">
        <v>1060359</v>
      </c>
      <c r="K87" s="32">
        <f t="shared" si="6"/>
        <v>171600</v>
      </c>
      <c r="L87" s="32">
        <v>514800</v>
      </c>
      <c r="M87" s="47">
        <f t="shared" si="7"/>
        <v>171600</v>
      </c>
      <c r="N87" s="47">
        <v>514800</v>
      </c>
      <c r="O87" s="52" t="s">
        <v>119</v>
      </c>
    </row>
    <row r="88" spans="2:15" x14ac:dyDescent="0.25">
      <c r="B88" s="89" t="s">
        <v>86</v>
      </c>
      <c r="C88" s="90"/>
      <c r="D88" s="90"/>
      <c r="E88" s="91"/>
      <c r="F88" s="91"/>
      <c r="G88" s="91"/>
      <c r="H88" s="16">
        <f>H48+H49+H50+H51+H52+H53+H54+H55+H56+H57+H58+H59+H60+H61+H62+H63+H64+H65+H66+H67+H68+H69+H70+H71+H72+H73+H74+H75+H76+H77+H78+H79+H80+H81+H82+H83+H84+H85+H86+H87</f>
        <v>170296140</v>
      </c>
      <c r="I88" s="25">
        <f t="shared" si="5"/>
        <v>12313559</v>
      </c>
      <c r="J88" s="38">
        <v>36940677</v>
      </c>
      <c r="K88" s="32">
        <f t="shared" si="6"/>
        <v>6405100</v>
      </c>
      <c r="L88" s="32">
        <v>19215300</v>
      </c>
      <c r="M88" s="47">
        <f t="shared" si="7"/>
        <v>6405100</v>
      </c>
      <c r="N88" s="47">
        <v>19215300</v>
      </c>
      <c r="O88" s="51" t="s">
        <v>120</v>
      </c>
    </row>
    <row r="89" spans="2:15" x14ac:dyDescent="0.25">
      <c r="B89" s="6"/>
      <c r="C89" s="6"/>
      <c r="D89" s="6"/>
      <c r="E89" s="6"/>
      <c r="F89" s="6"/>
      <c r="G89" s="59"/>
    </row>
    <row r="90" spans="2:15" x14ac:dyDescent="0.25">
      <c r="B90" s="3"/>
      <c r="C90" s="3"/>
      <c r="D90" s="3"/>
      <c r="E90" s="3"/>
      <c r="F90" s="3"/>
      <c r="G90" s="57"/>
    </row>
    <row r="91" spans="2:15" ht="33" x14ac:dyDescent="0.25">
      <c r="B91" s="64" t="s">
        <v>88</v>
      </c>
      <c r="C91" s="12" t="s">
        <v>3</v>
      </c>
      <c r="D91" s="4" t="s">
        <v>89</v>
      </c>
      <c r="E91" s="11" t="s">
        <v>90</v>
      </c>
      <c r="F91" s="11" t="s">
        <v>91</v>
      </c>
      <c r="G91" s="58" t="s">
        <v>92</v>
      </c>
      <c r="H91" s="19" t="s">
        <v>93</v>
      </c>
      <c r="I91" s="28"/>
      <c r="J91" s="39" t="s">
        <v>93</v>
      </c>
      <c r="K91" s="31"/>
      <c r="L91" s="31" t="s">
        <v>93</v>
      </c>
      <c r="M91" s="45"/>
      <c r="N91" s="45"/>
    </row>
    <row r="92" spans="2:15" ht="192" x14ac:dyDescent="0.25">
      <c r="B92" s="62" t="s">
        <v>15</v>
      </c>
      <c r="C92" s="2">
        <f>9489+242+2482+978.48+437+1183.66+340+4000+6613+500</f>
        <v>26265.14</v>
      </c>
      <c r="D92" s="2" t="s">
        <v>121</v>
      </c>
      <c r="E92" s="2">
        <v>3</v>
      </c>
      <c r="F92" s="2" t="s">
        <v>17</v>
      </c>
      <c r="G92" s="56">
        <v>6566285</v>
      </c>
      <c r="H92" s="15">
        <f t="shared" ref="H92:H131" si="8">G92*E92</f>
        <v>19698855</v>
      </c>
      <c r="I92" s="25">
        <f>(J92/3)</f>
        <v>2249241</v>
      </c>
      <c r="J92" s="37">
        <v>6747723</v>
      </c>
      <c r="K92" s="32">
        <f>(L92/3)</f>
        <v>1105000</v>
      </c>
      <c r="L92" s="32">
        <v>3315000</v>
      </c>
      <c r="M92" s="47">
        <f>+N92/3</f>
        <v>1105000</v>
      </c>
      <c r="N92" s="47">
        <v>3315000</v>
      </c>
      <c r="O92" s="52" t="s">
        <v>122</v>
      </c>
    </row>
    <row r="93" spans="2:15" ht="24" x14ac:dyDescent="0.25">
      <c r="B93" s="62" t="s">
        <v>19</v>
      </c>
      <c r="C93" s="2">
        <v>5739</v>
      </c>
      <c r="D93" s="2" t="s">
        <v>121</v>
      </c>
      <c r="E93" s="2">
        <v>3</v>
      </c>
      <c r="F93" s="2" t="s">
        <v>17</v>
      </c>
      <c r="G93" s="56">
        <v>2582550</v>
      </c>
      <c r="H93" s="15">
        <f t="shared" si="8"/>
        <v>7747650</v>
      </c>
      <c r="I93" s="25">
        <f t="shared" ref="I93:I132" si="9">(J93/3)</f>
        <v>878622</v>
      </c>
      <c r="J93" s="37">
        <v>2635866</v>
      </c>
      <c r="K93" s="32">
        <f t="shared" ref="K93:K132" si="10">(L93/3)</f>
        <v>444600</v>
      </c>
      <c r="L93" s="32">
        <v>1333800</v>
      </c>
      <c r="M93" s="47">
        <f t="shared" ref="M93:M132" si="11">+N93/3</f>
        <v>444600</v>
      </c>
      <c r="N93" s="47">
        <v>1333800</v>
      </c>
      <c r="O93" s="52" t="s">
        <v>123</v>
      </c>
    </row>
    <row r="94" spans="2:15" ht="24" x14ac:dyDescent="0.25">
      <c r="B94" s="62" t="s">
        <v>21</v>
      </c>
      <c r="C94" s="2">
        <v>2975.06</v>
      </c>
      <c r="D94" s="2" t="s">
        <v>121</v>
      </c>
      <c r="E94" s="2">
        <v>3</v>
      </c>
      <c r="F94" s="2" t="s">
        <v>17</v>
      </c>
      <c r="G94" s="56">
        <v>2231295</v>
      </c>
      <c r="H94" s="15">
        <f t="shared" si="8"/>
        <v>6693885</v>
      </c>
      <c r="I94" s="25">
        <f t="shared" si="9"/>
        <v>574121</v>
      </c>
      <c r="J94" s="37">
        <v>1722363</v>
      </c>
      <c r="K94" s="32">
        <f t="shared" si="10"/>
        <v>260000</v>
      </c>
      <c r="L94" s="32">
        <v>780000</v>
      </c>
      <c r="M94" s="47">
        <f t="shared" si="11"/>
        <v>260000</v>
      </c>
      <c r="N94" s="47">
        <v>780000</v>
      </c>
      <c r="O94" s="52" t="s">
        <v>124</v>
      </c>
    </row>
    <row r="95" spans="2:15" ht="24" x14ac:dyDescent="0.25">
      <c r="B95" s="62" t="s">
        <v>23</v>
      </c>
      <c r="C95" s="2">
        <v>83.21</v>
      </c>
      <c r="D95" s="2" t="s">
        <v>121</v>
      </c>
      <c r="E95" s="2">
        <v>3</v>
      </c>
      <c r="F95" s="2" t="s">
        <v>17</v>
      </c>
      <c r="G95" s="56">
        <v>249630</v>
      </c>
      <c r="H95" s="15">
        <f t="shared" si="8"/>
        <v>748890</v>
      </c>
      <c r="I95" s="25">
        <f t="shared" si="9"/>
        <v>147444</v>
      </c>
      <c r="J95" s="37">
        <v>442332</v>
      </c>
      <c r="K95" s="32">
        <f t="shared" si="10"/>
        <v>104000</v>
      </c>
      <c r="L95" s="32">
        <v>312000</v>
      </c>
      <c r="M95" s="47">
        <f t="shared" si="11"/>
        <v>104000</v>
      </c>
      <c r="N95" s="47">
        <v>312000</v>
      </c>
      <c r="O95" s="52" t="s">
        <v>125</v>
      </c>
    </row>
    <row r="96" spans="2:15" ht="24" x14ac:dyDescent="0.25">
      <c r="B96" s="62" t="s">
        <v>25</v>
      </c>
      <c r="C96" s="2">
        <v>282</v>
      </c>
      <c r="D96" s="2" t="s">
        <v>121</v>
      </c>
      <c r="E96" s="2">
        <v>3</v>
      </c>
      <c r="F96" s="2" t="s">
        <v>17</v>
      </c>
      <c r="G96" s="56">
        <v>564000</v>
      </c>
      <c r="H96" s="15">
        <f t="shared" si="8"/>
        <v>1692000</v>
      </c>
      <c r="I96" s="25">
        <f t="shared" si="9"/>
        <v>175290</v>
      </c>
      <c r="J96" s="37">
        <v>525870</v>
      </c>
      <c r="K96" s="32">
        <f t="shared" si="10"/>
        <v>104000</v>
      </c>
      <c r="L96" s="32">
        <v>312000</v>
      </c>
      <c r="M96" s="47">
        <f t="shared" si="11"/>
        <v>104000</v>
      </c>
      <c r="N96" s="47">
        <v>312000</v>
      </c>
      <c r="O96" s="52" t="s">
        <v>126</v>
      </c>
    </row>
    <row r="97" spans="2:15" ht="24" x14ac:dyDescent="0.25">
      <c r="B97" s="62" t="s">
        <v>27</v>
      </c>
      <c r="C97" s="2">
        <v>114</v>
      </c>
      <c r="D97" s="2" t="s">
        <v>121</v>
      </c>
      <c r="E97" s="2">
        <v>3</v>
      </c>
      <c r="F97" s="2" t="s">
        <v>17</v>
      </c>
      <c r="G97" s="56">
        <v>285000</v>
      </c>
      <c r="H97" s="15">
        <f t="shared" si="8"/>
        <v>855000</v>
      </c>
      <c r="I97" s="25">
        <f t="shared" si="9"/>
        <v>121661</v>
      </c>
      <c r="J97" s="37">
        <v>364983</v>
      </c>
      <c r="K97" s="32">
        <f t="shared" si="10"/>
        <v>54600</v>
      </c>
      <c r="L97" s="32">
        <v>163800</v>
      </c>
      <c r="M97" s="47">
        <f t="shared" si="11"/>
        <v>54600</v>
      </c>
      <c r="N97" s="47">
        <v>163800</v>
      </c>
      <c r="O97" s="52" t="s">
        <v>127</v>
      </c>
    </row>
    <row r="98" spans="2:15" ht="24" x14ac:dyDescent="0.25">
      <c r="B98" s="62" t="s">
        <v>29</v>
      </c>
      <c r="C98" s="2">
        <v>75</v>
      </c>
      <c r="D98" s="2" t="s">
        <v>121</v>
      </c>
      <c r="E98" s="2">
        <v>3</v>
      </c>
      <c r="F98" s="2" t="s">
        <v>17</v>
      </c>
      <c r="G98" s="56">
        <v>225000</v>
      </c>
      <c r="H98" s="15">
        <f t="shared" si="8"/>
        <v>675000</v>
      </c>
      <c r="I98" s="25">
        <f t="shared" si="9"/>
        <v>124755</v>
      </c>
      <c r="J98" s="37">
        <v>374265</v>
      </c>
      <c r="K98" s="32">
        <f t="shared" si="10"/>
        <v>54600</v>
      </c>
      <c r="L98" s="32">
        <v>163800</v>
      </c>
      <c r="M98" s="47">
        <f t="shared" si="11"/>
        <v>54600</v>
      </c>
      <c r="N98" s="47">
        <v>163800</v>
      </c>
      <c r="O98" s="52" t="s">
        <v>128</v>
      </c>
    </row>
    <row r="99" spans="2:15" ht="24" x14ac:dyDescent="0.25">
      <c r="B99" s="62" t="s">
        <v>31</v>
      </c>
      <c r="C99" s="2">
        <v>205</v>
      </c>
      <c r="D99" s="2" t="s">
        <v>121</v>
      </c>
      <c r="E99" s="2">
        <v>3</v>
      </c>
      <c r="F99" s="2" t="s">
        <v>17</v>
      </c>
      <c r="G99" s="56">
        <v>410000</v>
      </c>
      <c r="H99" s="15">
        <f t="shared" si="8"/>
        <v>1230000</v>
      </c>
      <c r="I99" s="25">
        <f t="shared" si="9"/>
        <v>136099</v>
      </c>
      <c r="J99" s="37">
        <v>408297</v>
      </c>
      <c r="K99" s="32">
        <f t="shared" si="10"/>
        <v>59800</v>
      </c>
      <c r="L99" s="32">
        <v>179400</v>
      </c>
      <c r="M99" s="47">
        <f t="shared" si="11"/>
        <v>59800</v>
      </c>
      <c r="N99" s="47">
        <v>179400</v>
      </c>
      <c r="O99" s="52" t="s">
        <v>129</v>
      </c>
    </row>
    <row r="100" spans="2:15" ht="24" x14ac:dyDescent="0.25">
      <c r="B100" s="62" t="s">
        <v>33</v>
      </c>
      <c r="C100" s="2">
        <v>312</v>
      </c>
      <c r="D100" s="2" t="s">
        <v>121</v>
      </c>
      <c r="E100" s="2">
        <v>3</v>
      </c>
      <c r="F100" s="2" t="s">
        <v>17</v>
      </c>
      <c r="G100" s="56">
        <v>624000</v>
      </c>
      <c r="H100" s="15">
        <f t="shared" si="8"/>
        <v>1872000</v>
      </c>
      <c r="I100" s="25">
        <f t="shared" si="9"/>
        <v>126817</v>
      </c>
      <c r="J100" s="37">
        <v>380451</v>
      </c>
      <c r="K100" s="32">
        <f t="shared" si="10"/>
        <v>59800</v>
      </c>
      <c r="L100" s="32">
        <v>179400</v>
      </c>
      <c r="M100" s="47">
        <f t="shared" si="11"/>
        <v>59800</v>
      </c>
      <c r="N100" s="47">
        <v>179400</v>
      </c>
      <c r="O100" s="52" t="s">
        <v>130</v>
      </c>
    </row>
    <row r="101" spans="2:15" ht="24" x14ac:dyDescent="0.25">
      <c r="B101" s="62" t="s">
        <v>35</v>
      </c>
      <c r="C101" s="2">
        <v>181</v>
      </c>
      <c r="D101" s="2" t="s">
        <v>121</v>
      </c>
      <c r="E101" s="2">
        <v>3</v>
      </c>
      <c r="F101" s="2" t="s">
        <v>17</v>
      </c>
      <c r="G101" s="56">
        <v>452500</v>
      </c>
      <c r="H101" s="15">
        <f t="shared" si="8"/>
        <v>1357500</v>
      </c>
      <c r="I101" s="25">
        <f t="shared" si="9"/>
        <v>173227</v>
      </c>
      <c r="J101" s="37">
        <v>519681</v>
      </c>
      <c r="K101" s="32">
        <f t="shared" si="10"/>
        <v>93600</v>
      </c>
      <c r="L101" s="32">
        <v>280800</v>
      </c>
      <c r="M101" s="47">
        <f t="shared" si="11"/>
        <v>93600</v>
      </c>
      <c r="N101" s="47">
        <v>280800</v>
      </c>
      <c r="O101" s="52" t="s">
        <v>131</v>
      </c>
    </row>
    <row r="102" spans="2:15" ht="24" x14ac:dyDescent="0.25">
      <c r="B102" s="62" t="s">
        <v>37</v>
      </c>
      <c r="C102" s="2">
        <v>140</v>
      </c>
      <c r="D102" s="2" t="s">
        <v>121</v>
      </c>
      <c r="E102" s="2">
        <v>3</v>
      </c>
      <c r="F102" s="2" t="s">
        <v>17</v>
      </c>
      <c r="G102" s="56">
        <v>350000</v>
      </c>
      <c r="H102" s="15">
        <f t="shared" si="8"/>
        <v>1050000</v>
      </c>
      <c r="I102" s="25">
        <f t="shared" si="9"/>
        <v>149507</v>
      </c>
      <c r="J102" s="37">
        <v>448521</v>
      </c>
      <c r="K102" s="32">
        <f t="shared" si="10"/>
        <v>84500</v>
      </c>
      <c r="L102" s="32">
        <v>253500</v>
      </c>
      <c r="M102" s="47">
        <f t="shared" si="11"/>
        <v>84500</v>
      </c>
      <c r="N102" s="47">
        <v>253500</v>
      </c>
      <c r="O102" s="52" t="s">
        <v>132</v>
      </c>
    </row>
    <row r="103" spans="2:15" ht="24" x14ac:dyDescent="0.25">
      <c r="B103" s="62" t="s">
        <v>39</v>
      </c>
      <c r="C103" s="2">
        <v>70</v>
      </c>
      <c r="D103" s="2" t="s">
        <v>121</v>
      </c>
      <c r="E103" s="2">
        <v>3</v>
      </c>
      <c r="F103" s="2" t="s">
        <v>17</v>
      </c>
      <c r="G103" s="56">
        <v>210000</v>
      </c>
      <c r="H103" s="15">
        <f t="shared" si="8"/>
        <v>630000</v>
      </c>
      <c r="I103" s="25">
        <f t="shared" si="9"/>
        <v>133005</v>
      </c>
      <c r="J103" s="37">
        <v>399015</v>
      </c>
      <c r="K103" s="32">
        <f t="shared" si="10"/>
        <v>75400</v>
      </c>
      <c r="L103" s="32">
        <v>226200</v>
      </c>
      <c r="M103" s="47">
        <f t="shared" si="11"/>
        <v>75400</v>
      </c>
      <c r="N103" s="47">
        <v>226200</v>
      </c>
      <c r="O103" s="52" t="s">
        <v>133</v>
      </c>
    </row>
    <row r="104" spans="2:15" ht="24" x14ac:dyDescent="0.25">
      <c r="B104" s="62" t="s">
        <v>40</v>
      </c>
      <c r="C104" s="2">
        <v>91</v>
      </c>
      <c r="D104" s="2" t="s">
        <v>121</v>
      </c>
      <c r="E104" s="2">
        <v>3</v>
      </c>
      <c r="F104" s="2" t="s">
        <v>17</v>
      </c>
      <c r="G104" s="56">
        <v>273000</v>
      </c>
      <c r="H104" s="15">
        <f t="shared" si="8"/>
        <v>819000</v>
      </c>
      <c r="I104" s="25">
        <f t="shared" si="9"/>
        <v>128880</v>
      </c>
      <c r="J104" s="37">
        <v>386640</v>
      </c>
      <c r="K104" s="32">
        <f t="shared" si="10"/>
        <v>74100</v>
      </c>
      <c r="L104" s="32">
        <v>222300</v>
      </c>
      <c r="M104" s="47">
        <f t="shared" si="11"/>
        <v>74100</v>
      </c>
      <c r="N104" s="47">
        <v>222300</v>
      </c>
      <c r="O104" s="52" t="s">
        <v>134</v>
      </c>
    </row>
    <row r="105" spans="2:15" ht="24" x14ac:dyDescent="0.25">
      <c r="B105" s="62" t="s">
        <v>42</v>
      </c>
      <c r="C105" s="2">
        <v>272</v>
      </c>
      <c r="D105" s="2" t="s">
        <v>121</v>
      </c>
      <c r="E105" s="2">
        <v>3</v>
      </c>
      <c r="F105" s="2" t="s">
        <v>17</v>
      </c>
      <c r="G105" s="56">
        <v>544000</v>
      </c>
      <c r="H105" s="15">
        <f t="shared" si="8"/>
        <v>1632000</v>
      </c>
      <c r="I105" s="25">
        <f t="shared" si="9"/>
        <v>156726</v>
      </c>
      <c r="J105" s="37">
        <v>470178</v>
      </c>
      <c r="K105" s="32">
        <f t="shared" si="10"/>
        <v>75660</v>
      </c>
      <c r="L105" s="32">
        <v>226980</v>
      </c>
      <c r="M105" s="47">
        <f t="shared" si="11"/>
        <v>75660</v>
      </c>
      <c r="N105" s="47">
        <v>226980</v>
      </c>
      <c r="O105" s="52" t="s">
        <v>135</v>
      </c>
    </row>
    <row r="106" spans="2:15" ht="24" x14ac:dyDescent="0.25">
      <c r="B106" s="62" t="s">
        <v>43</v>
      </c>
      <c r="C106" s="2">
        <v>84.17</v>
      </c>
      <c r="D106" s="2" t="s">
        <v>121</v>
      </c>
      <c r="E106" s="2">
        <v>3</v>
      </c>
      <c r="F106" s="2" t="s">
        <v>17</v>
      </c>
      <c r="G106" s="56">
        <v>252510</v>
      </c>
      <c r="H106" s="15">
        <f t="shared" si="8"/>
        <v>757530</v>
      </c>
      <c r="I106" s="25">
        <f t="shared" si="9"/>
        <v>137131</v>
      </c>
      <c r="J106" s="37">
        <v>411393</v>
      </c>
      <c r="K106" s="32">
        <f t="shared" si="10"/>
        <v>65000</v>
      </c>
      <c r="L106" s="32">
        <v>195000</v>
      </c>
      <c r="M106" s="47">
        <f t="shared" si="11"/>
        <v>65000</v>
      </c>
      <c r="N106" s="47">
        <v>195000</v>
      </c>
      <c r="O106" s="52" t="s">
        <v>136</v>
      </c>
    </row>
    <row r="107" spans="2:15" ht="24" x14ac:dyDescent="0.25">
      <c r="B107" s="62" t="s">
        <v>45</v>
      </c>
      <c r="C107" s="2">
        <v>87</v>
      </c>
      <c r="D107" s="2" t="s">
        <v>121</v>
      </c>
      <c r="E107" s="2">
        <v>3</v>
      </c>
      <c r="F107" s="2" t="s">
        <v>17</v>
      </c>
      <c r="G107" s="56">
        <v>261000</v>
      </c>
      <c r="H107" s="15">
        <f t="shared" si="8"/>
        <v>783000</v>
      </c>
      <c r="I107" s="25">
        <f t="shared" si="9"/>
        <v>123723</v>
      </c>
      <c r="J107" s="37">
        <v>371169</v>
      </c>
      <c r="K107" s="32">
        <f t="shared" si="10"/>
        <v>54600</v>
      </c>
      <c r="L107" s="32">
        <v>163800</v>
      </c>
      <c r="M107" s="47">
        <f t="shared" si="11"/>
        <v>54600</v>
      </c>
      <c r="N107" s="47">
        <v>163800</v>
      </c>
      <c r="O107" s="52" t="s">
        <v>137</v>
      </c>
    </row>
    <row r="108" spans="2:15" ht="24" x14ac:dyDescent="0.25">
      <c r="B108" s="62" t="s">
        <v>47</v>
      </c>
      <c r="C108" s="2">
        <v>192</v>
      </c>
      <c r="D108" s="2" t="s">
        <v>121</v>
      </c>
      <c r="E108" s="2">
        <v>3</v>
      </c>
      <c r="F108" s="2" t="s">
        <v>17</v>
      </c>
      <c r="G108" s="56">
        <v>480000</v>
      </c>
      <c r="H108" s="15">
        <f t="shared" si="8"/>
        <v>1440000</v>
      </c>
      <c r="I108" s="25">
        <f t="shared" si="9"/>
        <v>126817</v>
      </c>
      <c r="J108" s="37">
        <v>380451</v>
      </c>
      <c r="K108" s="32">
        <f t="shared" si="10"/>
        <v>54600</v>
      </c>
      <c r="L108" s="32">
        <v>163800</v>
      </c>
      <c r="M108" s="47">
        <f t="shared" si="11"/>
        <v>54600</v>
      </c>
      <c r="N108" s="47">
        <v>163800</v>
      </c>
      <c r="O108" s="52" t="s">
        <v>130</v>
      </c>
    </row>
    <row r="109" spans="2:15" ht="24" x14ac:dyDescent="0.25">
      <c r="B109" s="62" t="s">
        <v>49</v>
      </c>
      <c r="C109" s="2">
        <v>50</v>
      </c>
      <c r="D109" s="2" t="s">
        <v>121</v>
      </c>
      <c r="E109" s="2">
        <v>3</v>
      </c>
      <c r="F109" s="2" t="s">
        <v>17</v>
      </c>
      <c r="G109" s="56">
        <v>150000</v>
      </c>
      <c r="H109" s="15">
        <f t="shared" si="8"/>
        <v>450000</v>
      </c>
      <c r="I109" s="25">
        <f t="shared" si="9"/>
        <v>124755</v>
      </c>
      <c r="J109" s="37">
        <v>374265</v>
      </c>
      <c r="K109" s="32">
        <f t="shared" si="10"/>
        <v>54600</v>
      </c>
      <c r="L109" s="32">
        <v>163800</v>
      </c>
      <c r="M109" s="47">
        <f t="shared" si="11"/>
        <v>54600</v>
      </c>
      <c r="N109" s="47">
        <v>163800</v>
      </c>
      <c r="O109" s="52" t="s">
        <v>128</v>
      </c>
    </row>
    <row r="110" spans="2:15" ht="24" x14ac:dyDescent="0.25">
      <c r="B110" s="62" t="s">
        <v>51</v>
      </c>
      <c r="C110" s="2">
        <v>309</v>
      </c>
      <c r="D110" s="2" t="s">
        <v>121</v>
      </c>
      <c r="E110" s="2">
        <v>3</v>
      </c>
      <c r="F110" s="2" t="s">
        <v>17</v>
      </c>
      <c r="G110" s="56">
        <v>618000</v>
      </c>
      <c r="H110" s="15">
        <f t="shared" si="8"/>
        <v>1854000</v>
      </c>
      <c r="I110" s="25">
        <f t="shared" si="9"/>
        <v>168071</v>
      </c>
      <c r="J110" s="37">
        <v>504213</v>
      </c>
      <c r="K110" s="32">
        <f t="shared" si="10"/>
        <v>72800</v>
      </c>
      <c r="L110" s="32">
        <v>218400</v>
      </c>
      <c r="M110" s="47">
        <f t="shared" si="11"/>
        <v>72800</v>
      </c>
      <c r="N110" s="47">
        <v>218400</v>
      </c>
      <c r="O110" s="52" t="s">
        <v>138</v>
      </c>
    </row>
    <row r="111" spans="2:15" ht="24" x14ac:dyDescent="0.25">
      <c r="B111" s="62" t="s">
        <v>53</v>
      </c>
      <c r="C111" s="2">
        <v>150</v>
      </c>
      <c r="D111" s="2" t="s">
        <v>121</v>
      </c>
      <c r="E111" s="2">
        <v>3</v>
      </c>
      <c r="F111" s="2" t="s">
        <v>17</v>
      </c>
      <c r="G111" s="56">
        <v>375000</v>
      </c>
      <c r="H111" s="15">
        <f t="shared" si="8"/>
        <v>1125000</v>
      </c>
      <c r="I111" s="25">
        <f t="shared" si="9"/>
        <v>146413</v>
      </c>
      <c r="J111" s="37">
        <v>439239</v>
      </c>
      <c r="K111" s="32">
        <f t="shared" si="10"/>
        <v>67600</v>
      </c>
      <c r="L111" s="32">
        <v>202800</v>
      </c>
      <c r="M111" s="47">
        <f t="shared" si="11"/>
        <v>67600</v>
      </c>
      <c r="N111" s="47">
        <v>202800</v>
      </c>
      <c r="O111" s="52" t="s">
        <v>139</v>
      </c>
    </row>
    <row r="112" spans="2:15" ht="24" x14ac:dyDescent="0.25">
      <c r="B112" s="62" t="s">
        <v>55</v>
      </c>
      <c r="C112" s="2">
        <v>226</v>
      </c>
      <c r="D112" s="2" t="s">
        <v>121</v>
      </c>
      <c r="E112" s="2">
        <v>3</v>
      </c>
      <c r="F112" s="2" t="s">
        <v>17</v>
      </c>
      <c r="G112" s="56">
        <v>452000</v>
      </c>
      <c r="H112" s="15">
        <f t="shared" si="8"/>
        <v>1356000</v>
      </c>
      <c r="I112" s="25">
        <f t="shared" si="9"/>
        <v>136099</v>
      </c>
      <c r="J112" s="37">
        <v>408297</v>
      </c>
      <c r="K112" s="32">
        <f t="shared" si="10"/>
        <v>62400</v>
      </c>
      <c r="L112" s="32">
        <v>187200</v>
      </c>
      <c r="M112" s="47">
        <f t="shared" si="11"/>
        <v>62400</v>
      </c>
      <c r="N112" s="47">
        <v>187200</v>
      </c>
      <c r="O112" s="52" t="s">
        <v>129</v>
      </c>
    </row>
    <row r="113" spans="2:15" ht="24" x14ac:dyDescent="0.25">
      <c r="B113" s="62" t="s">
        <v>57</v>
      </c>
      <c r="C113" s="2">
        <v>200</v>
      </c>
      <c r="D113" s="2" t="s">
        <v>121</v>
      </c>
      <c r="E113" s="2">
        <v>3</v>
      </c>
      <c r="F113" s="2" t="s">
        <v>17</v>
      </c>
      <c r="G113" s="56">
        <v>500000</v>
      </c>
      <c r="H113" s="15">
        <f t="shared" si="8"/>
        <v>1500000</v>
      </c>
      <c r="I113" s="25">
        <f t="shared" si="9"/>
        <v>128880</v>
      </c>
      <c r="J113" s="37">
        <v>386640</v>
      </c>
      <c r="K113" s="32">
        <f t="shared" si="10"/>
        <v>62400</v>
      </c>
      <c r="L113" s="32">
        <v>187200</v>
      </c>
      <c r="M113" s="47">
        <f t="shared" si="11"/>
        <v>62400</v>
      </c>
      <c r="N113" s="47">
        <v>187200</v>
      </c>
      <c r="O113" s="52" t="s">
        <v>134</v>
      </c>
    </row>
    <row r="114" spans="2:15" ht="24" x14ac:dyDescent="0.25">
      <c r="B114" s="62" t="s">
        <v>59</v>
      </c>
      <c r="C114" s="2">
        <v>300</v>
      </c>
      <c r="D114" s="2" t="s">
        <v>121</v>
      </c>
      <c r="E114" s="2">
        <v>3</v>
      </c>
      <c r="F114" s="2" t="s">
        <v>17</v>
      </c>
      <c r="G114" s="56">
        <v>600000</v>
      </c>
      <c r="H114" s="15">
        <f t="shared" si="8"/>
        <v>1800000</v>
      </c>
      <c r="I114" s="25">
        <f t="shared" si="9"/>
        <v>202362</v>
      </c>
      <c r="J114" s="37">
        <v>607086</v>
      </c>
      <c r="K114" s="32">
        <f t="shared" si="10"/>
        <v>93600</v>
      </c>
      <c r="L114" s="32">
        <v>280800</v>
      </c>
      <c r="M114" s="47">
        <f t="shared" si="11"/>
        <v>93600</v>
      </c>
      <c r="N114" s="47">
        <v>280800</v>
      </c>
      <c r="O114" s="52" t="s">
        <v>140</v>
      </c>
    </row>
    <row r="115" spans="2:15" ht="24" x14ac:dyDescent="0.25">
      <c r="B115" s="62" t="s">
        <v>60</v>
      </c>
      <c r="C115" s="2">
        <v>100</v>
      </c>
      <c r="D115" s="2" t="s">
        <v>121</v>
      </c>
      <c r="E115" s="2">
        <v>3</v>
      </c>
      <c r="F115" s="2" t="s">
        <v>17</v>
      </c>
      <c r="G115" s="56">
        <v>300000</v>
      </c>
      <c r="H115" s="15">
        <f t="shared" si="8"/>
        <v>900000</v>
      </c>
      <c r="I115" s="25">
        <f t="shared" si="9"/>
        <v>135068</v>
      </c>
      <c r="J115" s="37">
        <v>405204</v>
      </c>
      <c r="K115" s="32">
        <f t="shared" si="10"/>
        <v>65000</v>
      </c>
      <c r="L115" s="32">
        <v>195000</v>
      </c>
      <c r="M115" s="47">
        <f t="shared" si="11"/>
        <v>65000</v>
      </c>
      <c r="N115" s="47">
        <v>195000</v>
      </c>
      <c r="O115" s="52" t="s">
        <v>141</v>
      </c>
    </row>
    <row r="116" spans="2:15" ht="24" x14ac:dyDescent="0.25">
      <c r="B116" s="62" t="s">
        <v>62</v>
      </c>
      <c r="C116" s="2">
        <v>2590.12</v>
      </c>
      <c r="D116" s="2" t="s">
        <v>121</v>
      </c>
      <c r="E116" s="2">
        <v>3</v>
      </c>
      <c r="F116" s="2" t="s">
        <v>17</v>
      </c>
      <c r="G116" s="56">
        <v>2590120</v>
      </c>
      <c r="H116" s="15">
        <f t="shared" si="8"/>
        <v>7770360</v>
      </c>
      <c r="I116" s="25">
        <f t="shared" si="9"/>
        <v>1301985</v>
      </c>
      <c r="J116" s="37">
        <v>3905955</v>
      </c>
      <c r="K116" s="32">
        <f t="shared" si="10"/>
        <v>633100</v>
      </c>
      <c r="L116" s="32">
        <v>1899300</v>
      </c>
      <c r="M116" s="47">
        <f t="shared" si="11"/>
        <v>633100</v>
      </c>
      <c r="N116" s="47">
        <v>1899300</v>
      </c>
      <c r="O116" s="52" t="s">
        <v>142</v>
      </c>
    </row>
    <row r="117" spans="2:15" ht="24" x14ac:dyDescent="0.25">
      <c r="B117" s="62" t="s">
        <v>64</v>
      </c>
      <c r="C117" s="2">
        <v>224</v>
      </c>
      <c r="D117" s="2" t="s">
        <v>121</v>
      </c>
      <c r="E117" s="2">
        <v>3</v>
      </c>
      <c r="F117" s="2" t="s">
        <v>17</v>
      </c>
      <c r="G117" s="56">
        <v>448000</v>
      </c>
      <c r="H117" s="15">
        <f t="shared" si="8"/>
        <v>1344000</v>
      </c>
      <c r="I117" s="25">
        <f t="shared" si="9"/>
        <v>126817</v>
      </c>
      <c r="J117" s="37">
        <v>380451</v>
      </c>
      <c r="K117" s="32">
        <f t="shared" si="10"/>
        <v>62400</v>
      </c>
      <c r="L117" s="32">
        <v>187200</v>
      </c>
      <c r="M117" s="47">
        <f t="shared" si="11"/>
        <v>62400</v>
      </c>
      <c r="N117" s="47">
        <v>187200</v>
      </c>
      <c r="O117" s="52" t="s">
        <v>130</v>
      </c>
    </row>
    <row r="118" spans="2:15" ht="24" x14ac:dyDescent="0.25">
      <c r="B118" s="62" t="s">
        <v>65</v>
      </c>
      <c r="C118" s="2">
        <v>120</v>
      </c>
      <c r="D118" s="2" t="s">
        <v>121</v>
      </c>
      <c r="E118" s="2">
        <v>3</v>
      </c>
      <c r="F118" s="2" t="s">
        <v>17</v>
      </c>
      <c r="G118" s="56">
        <v>300000</v>
      </c>
      <c r="H118" s="15">
        <f t="shared" si="8"/>
        <v>900000</v>
      </c>
      <c r="I118" s="25">
        <f t="shared" si="9"/>
        <v>124755</v>
      </c>
      <c r="J118" s="37">
        <v>374265</v>
      </c>
      <c r="K118" s="32">
        <f t="shared" si="10"/>
        <v>62400</v>
      </c>
      <c r="L118" s="32">
        <v>187200</v>
      </c>
      <c r="M118" s="47">
        <f t="shared" si="11"/>
        <v>62400</v>
      </c>
      <c r="N118" s="47">
        <v>187200</v>
      </c>
      <c r="O118" s="52" t="s">
        <v>128</v>
      </c>
    </row>
    <row r="119" spans="2:15" ht="24" x14ac:dyDescent="0.25">
      <c r="B119" s="62" t="s">
        <v>66</v>
      </c>
      <c r="C119" s="2">
        <v>100</v>
      </c>
      <c r="D119" s="2" t="s">
        <v>121</v>
      </c>
      <c r="E119" s="2">
        <v>3</v>
      </c>
      <c r="F119" s="2" t="s">
        <v>17</v>
      </c>
      <c r="G119" s="56">
        <v>300000</v>
      </c>
      <c r="H119" s="15">
        <f t="shared" si="8"/>
        <v>900000</v>
      </c>
      <c r="I119" s="25">
        <f t="shared" si="9"/>
        <v>131974</v>
      </c>
      <c r="J119" s="37">
        <v>395922</v>
      </c>
      <c r="K119" s="32">
        <f t="shared" si="10"/>
        <v>62400</v>
      </c>
      <c r="L119" s="32">
        <v>187200</v>
      </c>
      <c r="M119" s="47">
        <f t="shared" si="11"/>
        <v>62400</v>
      </c>
      <c r="N119" s="47">
        <v>187200</v>
      </c>
      <c r="O119" s="52" t="s">
        <v>143</v>
      </c>
    </row>
    <row r="120" spans="2:15" ht="24" x14ac:dyDescent="0.25">
      <c r="B120" s="62" t="s">
        <v>68</v>
      </c>
      <c r="C120" s="2">
        <v>130</v>
      </c>
      <c r="D120" s="2" t="s">
        <v>121</v>
      </c>
      <c r="E120" s="2">
        <v>3</v>
      </c>
      <c r="F120" s="2" t="s">
        <v>17</v>
      </c>
      <c r="G120" s="56">
        <v>325000</v>
      </c>
      <c r="H120" s="15">
        <f t="shared" si="8"/>
        <v>975000</v>
      </c>
      <c r="I120" s="25">
        <f t="shared" si="9"/>
        <v>137131</v>
      </c>
      <c r="J120" s="37">
        <v>411393</v>
      </c>
      <c r="K120" s="32">
        <f t="shared" si="10"/>
        <v>62400</v>
      </c>
      <c r="L120" s="32">
        <v>187200</v>
      </c>
      <c r="M120" s="47">
        <f t="shared" si="11"/>
        <v>62400</v>
      </c>
      <c r="N120" s="47">
        <v>187200</v>
      </c>
      <c r="O120" s="52" t="s">
        <v>136</v>
      </c>
    </row>
    <row r="121" spans="2:15" ht="24" x14ac:dyDescent="0.25">
      <c r="B121" s="62" t="s">
        <v>70</v>
      </c>
      <c r="C121" s="2">
        <v>101.64</v>
      </c>
      <c r="D121" s="2" t="s">
        <v>121</v>
      </c>
      <c r="E121" s="2">
        <v>3</v>
      </c>
      <c r="F121" s="2" t="s">
        <v>17</v>
      </c>
      <c r="G121" s="56">
        <v>254100</v>
      </c>
      <c r="H121" s="15">
        <f t="shared" si="8"/>
        <v>762300</v>
      </c>
      <c r="I121" s="25">
        <f t="shared" si="9"/>
        <v>126817</v>
      </c>
      <c r="J121" s="37">
        <v>380451</v>
      </c>
      <c r="K121" s="32">
        <f t="shared" si="10"/>
        <v>54600</v>
      </c>
      <c r="L121" s="32">
        <v>163800</v>
      </c>
      <c r="M121" s="47">
        <f t="shared" si="11"/>
        <v>54600</v>
      </c>
      <c r="N121" s="47">
        <v>163800</v>
      </c>
      <c r="O121" s="52" t="s">
        <v>130</v>
      </c>
    </row>
    <row r="122" spans="2:15" ht="24" x14ac:dyDescent="0.25">
      <c r="B122" s="62" t="s">
        <v>71</v>
      </c>
      <c r="C122" s="2">
        <v>425</v>
      </c>
      <c r="D122" s="2" t="s">
        <v>121</v>
      </c>
      <c r="E122" s="2">
        <v>3</v>
      </c>
      <c r="F122" s="2" t="s">
        <v>17</v>
      </c>
      <c r="G122" s="56">
        <v>850000</v>
      </c>
      <c r="H122" s="15">
        <f t="shared" si="8"/>
        <v>2550000</v>
      </c>
      <c r="I122" s="25">
        <f t="shared" si="9"/>
        <v>220669</v>
      </c>
      <c r="J122" s="37">
        <v>662007</v>
      </c>
      <c r="K122" s="32">
        <f t="shared" si="10"/>
        <v>97500</v>
      </c>
      <c r="L122" s="32">
        <v>292500</v>
      </c>
      <c r="M122" s="47">
        <f t="shared" si="11"/>
        <v>97500</v>
      </c>
      <c r="N122" s="47">
        <v>292500</v>
      </c>
      <c r="O122" s="52" t="s">
        <v>144</v>
      </c>
    </row>
    <row r="123" spans="2:15" ht="24" x14ac:dyDescent="0.25">
      <c r="B123" s="62" t="s">
        <v>73</v>
      </c>
      <c r="C123" s="2">
        <v>200</v>
      </c>
      <c r="D123" s="2" t="s">
        <v>121</v>
      </c>
      <c r="E123" s="2">
        <v>3</v>
      </c>
      <c r="F123" s="2" t="s">
        <v>17</v>
      </c>
      <c r="G123" s="56">
        <v>500000</v>
      </c>
      <c r="H123" s="15">
        <f t="shared" si="8"/>
        <v>1500000</v>
      </c>
      <c r="I123" s="25">
        <f t="shared" si="9"/>
        <v>125786</v>
      </c>
      <c r="J123" s="37">
        <v>377358</v>
      </c>
      <c r="K123" s="32">
        <f t="shared" si="10"/>
        <v>54600</v>
      </c>
      <c r="L123" s="32">
        <v>163800</v>
      </c>
      <c r="M123" s="47">
        <f t="shared" si="11"/>
        <v>54600</v>
      </c>
      <c r="N123" s="47">
        <v>163800</v>
      </c>
      <c r="O123" s="52" t="s">
        <v>145</v>
      </c>
    </row>
    <row r="124" spans="2:15" ht="24" x14ac:dyDescent="0.25">
      <c r="B124" s="62" t="s">
        <v>74</v>
      </c>
      <c r="C124" s="2">
        <v>50</v>
      </c>
      <c r="D124" s="2" t="s">
        <v>121</v>
      </c>
      <c r="E124" s="2">
        <v>3</v>
      </c>
      <c r="F124" s="2" t="s">
        <v>17</v>
      </c>
      <c r="G124" s="56">
        <v>150000</v>
      </c>
      <c r="H124" s="15">
        <f t="shared" si="8"/>
        <v>450000</v>
      </c>
      <c r="I124" s="25">
        <f t="shared" si="9"/>
        <v>122692</v>
      </c>
      <c r="J124" s="37">
        <v>368076</v>
      </c>
      <c r="K124" s="32">
        <f t="shared" si="10"/>
        <v>54600</v>
      </c>
      <c r="L124" s="32">
        <v>163800</v>
      </c>
      <c r="M124" s="47">
        <f t="shared" si="11"/>
        <v>54600</v>
      </c>
      <c r="N124" s="47">
        <v>163800</v>
      </c>
      <c r="O124" s="52" t="s">
        <v>146</v>
      </c>
    </row>
    <row r="125" spans="2:15" ht="24" x14ac:dyDescent="0.25">
      <c r="B125" s="62" t="s">
        <v>75</v>
      </c>
      <c r="C125" s="2">
        <v>70</v>
      </c>
      <c r="D125" s="2" t="s">
        <v>121</v>
      </c>
      <c r="E125" s="2">
        <v>3</v>
      </c>
      <c r="F125" s="2" t="s">
        <v>17</v>
      </c>
      <c r="G125" s="56">
        <v>210000</v>
      </c>
      <c r="H125" s="15">
        <f t="shared" si="8"/>
        <v>630000</v>
      </c>
      <c r="I125" s="25">
        <f t="shared" si="9"/>
        <v>126817</v>
      </c>
      <c r="J125" s="37">
        <v>380451</v>
      </c>
      <c r="K125" s="32">
        <f t="shared" si="10"/>
        <v>54600</v>
      </c>
      <c r="L125" s="32">
        <v>163800</v>
      </c>
      <c r="M125" s="47">
        <f t="shared" si="11"/>
        <v>54600</v>
      </c>
      <c r="N125" s="47">
        <v>163800</v>
      </c>
      <c r="O125" s="52" t="s">
        <v>130</v>
      </c>
    </row>
    <row r="126" spans="2:15" ht="24" x14ac:dyDescent="0.25">
      <c r="B126" s="62" t="s">
        <v>76</v>
      </c>
      <c r="C126" s="2">
        <v>120</v>
      </c>
      <c r="D126" s="2" t="s">
        <v>121</v>
      </c>
      <c r="E126" s="2">
        <v>3</v>
      </c>
      <c r="F126" s="2" t="s">
        <v>17</v>
      </c>
      <c r="G126" s="56">
        <v>300000</v>
      </c>
      <c r="H126" s="15">
        <f t="shared" si="8"/>
        <v>900000</v>
      </c>
      <c r="I126" s="25">
        <f t="shared" si="9"/>
        <v>124755</v>
      </c>
      <c r="J126" s="37">
        <v>374265</v>
      </c>
      <c r="K126" s="32">
        <f t="shared" si="10"/>
        <v>54600</v>
      </c>
      <c r="L126" s="32">
        <v>163800</v>
      </c>
      <c r="M126" s="47">
        <f t="shared" si="11"/>
        <v>54600</v>
      </c>
      <c r="N126" s="47">
        <v>163800</v>
      </c>
      <c r="O126" s="52" t="s">
        <v>128</v>
      </c>
    </row>
    <row r="127" spans="2:15" ht="24" x14ac:dyDescent="0.25">
      <c r="B127" s="62" t="s">
        <v>77</v>
      </c>
      <c r="C127" s="2">
        <v>353.6</v>
      </c>
      <c r="D127" s="2" t="s">
        <v>121</v>
      </c>
      <c r="E127" s="2">
        <v>3</v>
      </c>
      <c r="F127" s="2" t="s">
        <v>17</v>
      </c>
      <c r="G127" s="56">
        <v>707200</v>
      </c>
      <c r="H127" s="15">
        <f t="shared" si="8"/>
        <v>2121600</v>
      </c>
      <c r="I127" s="25">
        <f t="shared" si="9"/>
        <v>184572</v>
      </c>
      <c r="J127" s="37">
        <v>553716</v>
      </c>
      <c r="K127" s="32">
        <f t="shared" si="10"/>
        <v>92300</v>
      </c>
      <c r="L127" s="32">
        <v>276900</v>
      </c>
      <c r="M127" s="47">
        <f t="shared" si="11"/>
        <v>92300</v>
      </c>
      <c r="N127" s="47">
        <v>276900</v>
      </c>
      <c r="O127" s="52" t="s">
        <v>147</v>
      </c>
    </row>
    <row r="128" spans="2:15" ht="24" x14ac:dyDescent="0.25">
      <c r="B128" s="62" t="s">
        <v>79</v>
      </c>
      <c r="C128" s="2">
        <v>169</v>
      </c>
      <c r="D128" s="2" t="s">
        <v>121</v>
      </c>
      <c r="E128" s="2">
        <v>3</v>
      </c>
      <c r="F128" s="2" t="s">
        <v>17</v>
      </c>
      <c r="G128" s="56">
        <v>422500</v>
      </c>
      <c r="H128" s="15">
        <f t="shared" si="8"/>
        <v>1267500</v>
      </c>
      <c r="I128" s="25">
        <f t="shared" si="9"/>
        <v>199268</v>
      </c>
      <c r="J128" s="37">
        <v>597804</v>
      </c>
      <c r="K128" s="32">
        <f t="shared" si="10"/>
        <v>92300</v>
      </c>
      <c r="L128" s="32">
        <v>276900</v>
      </c>
      <c r="M128" s="47">
        <f t="shared" si="11"/>
        <v>92300</v>
      </c>
      <c r="N128" s="47">
        <v>276900</v>
      </c>
      <c r="O128" s="52" t="s">
        <v>148</v>
      </c>
    </row>
    <row r="129" spans="2:15" ht="24" x14ac:dyDescent="0.25">
      <c r="B129" s="62" t="s">
        <v>80</v>
      </c>
      <c r="C129" s="2">
        <v>170</v>
      </c>
      <c r="D129" s="2" t="s">
        <v>121</v>
      </c>
      <c r="E129" s="2">
        <v>3</v>
      </c>
      <c r="F129" s="2" t="s">
        <v>17</v>
      </c>
      <c r="G129" s="56">
        <v>425000</v>
      </c>
      <c r="H129" s="15">
        <f t="shared" si="8"/>
        <v>1275000</v>
      </c>
      <c r="I129" s="25">
        <f t="shared" si="9"/>
        <v>216801</v>
      </c>
      <c r="J129" s="37">
        <v>650403</v>
      </c>
      <c r="K129" s="32">
        <f t="shared" si="10"/>
        <v>98800</v>
      </c>
      <c r="L129" s="32">
        <v>296400</v>
      </c>
      <c r="M129" s="47">
        <f t="shared" si="11"/>
        <v>98800</v>
      </c>
      <c r="N129" s="47">
        <v>296400</v>
      </c>
      <c r="O129" s="52" t="s">
        <v>149</v>
      </c>
    </row>
    <row r="130" spans="2:15" ht="24" x14ac:dyDescent="0.25">
      <c r="B130" s="62" t="s">
        <v>82</v>
      </c>
      <c r="C130" s="2">
        <v>138</v>
      </c>
      <c r="D130" s="2" t="s">
        <v>121</v>
      </c>
      <c r="E130" s="2">
        <v>3</v>
      </c>
      <c r="F130" s="2" t="s">
        <v>17</v>
      </c>
      <c r="G130" s="56">
        <v>345000</v>
      </c>
      <c r="H130" s="15">
        <f t="shared" si="8"/>
        <v>1035000</v>
      </c>
      <c r="I130" s="25">
        <f t="shared" si="9"/>
        <v>210613</v>
      </c>
      <c r="J130" s="37">
        <v>631839</v>
      </c>
      <c r="K130" s="32">
        <f t="shared" si="10"/>
        <v>98800</v>
      </c>
      <c r="L130" s="32">
        <v>296400</v>
      </c>
      <c r="M130" s="47">
        <f t="shared" si="11"/>
        <v>98800</v>
      </c>
      <c r="N130" s="47">
        <v>296400</v>
      </c>
      <c r="O130" s="52" t="s">
        <v>150</v>
      </c>
    </row>
    <row r="131" spans="2:15" ht="24" x14ac:dyDescent="0.25">
      <c r="B131" s="63" t="s">
        <v>118</v>
      </c>
      <c r="C131" s="2">
        <v>700</v>
      </c>
      <c r="D131" s="2" t="s">
        <v>121</v>
      </c>
      <c r="E131" s="2">
        <v>3</v>
      </c>
      <c r="F131" s="2" t="s">
        <v>17</v>
      </c>
      <c r="G131" s="56">
        <v>700000</v>
      </c>
      <c r="H131" s="15">
        <f t="shared" si="8"/>
        <v>2100000</v>
      </c>
      <c r="I131" s="25">
        <f t="shared" si="9"/>
        <v>274942</v>
      </c>
      <c r="J131" s="37">
        <v>824826</v>
      </c>
      <c r="K131" s="32">
        <f t="shared" si="10"/>
        <v>130000</v>
      </c>
      <c r="L131" s="32">
        <v>390000</v>
      </c>
      <c r="M131" s="47">
        <f t="shared" si="11"/>
        <v>130000</v>
      </c>
      <c r="N131" s="47">
        <v>390000</v>
      </c>
      <c r="O131" s="52" t="s">
        <v>151</v>
      </c>
    </row>
    <row r="132" spans="2:15" x14ac:dyDescent="0.25">
      <c r="B132" s="92" t="s">
        <v>86</v>
      </c>
      <c r="C132" s="92"/>
      <c r="D132" s="92"/>
      <c r="E132" s="94"/>
      <c r="F132" s="94"/>
      <c r="G132" s="94"/>
      <c r="H132" s="16">
        <f>H92+H93+H94+H95+H96+H97+H98+H99+H100+H101+H102+H103+H104+H105+H106+H107+H108+H109+H110+H111+H112+H113+H114+H115+H116+H117+H118+H119+H120+H121+H122+H123+H124+H125+H126+H127+H128+H129+H130+H131</f>
        <v>85148070</v>
      </c>
      <c r="I132" s="25">
        <f t="shared" si="9"/>
        <v>10461108</v>
      </c>
      <c r="J132" s="38">
        <v>31383324</v>
      </c>
      <c r="K132" s="32">
        <f t="shared" si="10"/>
        <v>5067660</v>
      </c>
      <c r="L132" s="32">
        <v>15202980</v>
      </c>
      <c r="M132" s="47">
        <f t="shared" si="11"/>
        <v>5067660</v>
      </c>
      <c r="N132" s="47">
        <v>15202980</v>
      </c>
      <c r="O132" s="52" t="s">
        <v>152</v>
      </c>
    </row>
    <row r="133" spans="2:15" x14ac:dyDescent="0.25">
      <c r="B133" s="7"/>
      <c r="C133" s="7"/>
      <c r="D133" s="7"/>
      <c r="E133" s="7"/>
      <c r="F133" s="7"/>
      <c r="G133" s="60"/>
      <c r="H133" s="17"/>
      <c r="I133" s="26"/>
      <c r="J133" s="26"/>
      <c r="K133" s="32"/>
      <c r="L133" s="32"/>
      <c r="M133" s="47"/>
      <c r="N133" s="47"/>
    </row>
    <row r="135" spans="2:15" ht="30" x14ac:dyDescent="0.25">
      <c r="B135" s="65" t="s">
        <v>153</v>
      </c>
      <c r="C135" s="13" t="s">
        <v>154</v>
      </c>
      <c r="D135" s="14" t="s">
        <v>155</v>
      </c>
      <c r="E135" s="14" t="s">
        <v>156</v>
      </c>
      <c r="F135" s="13" t="s">
        <v>157</v>
      </c>
      <c r="G135" s="20" t="s">
        <v>92</v>
      </c>
      <c r="H135" s="20" t="s">
        <v>93</v>
      </c>
      <c r="I135" s="29"/>
      <c r="J135" s="40" t="s">
        <v>93</v>
      </c>
      <c r="K135" s="34"/>
      <c r="L135" s="34" t="s">
        <v>93</v>
      </c>
      <c r="M135" s="49"/>
      <c r="N135" s="49"/>
    </row>
    <row r="136" spans="2:15" ht="165" customHeight="1" x14ac:dyDescent="0.25">
      <c r="B136" s="66" t="s">
        <v>158</v>
      </c>
      <c r="C136" s="93" t="s">
        <v>159</v>
      </c>
      <c r="D136" s="8" t="s">
        <v>16</v>
      </c>
      <c r="E136" s="2">
        <v>3</v>
      </c>
      <c r="F136" s="10" t="s">
        <v>17</v>
      </c>
      <c r="G136" s="21">
        <v>25000000</v>
      </c>
      <c r="H136" s="21">
        <f>E136*G136</f>
        <v>75000000</v>
      </c>
      <c r="I136" s="30">
        <f>(J136/3)</f>
        <v>3100000</v>
      </c>
      <c r="J136" s="41">
        <v>9300000</v>
      </c>
      <c r="K136" s="35">
        <f>(L136/3)</f>
        <v>1297400</v>
      </c>
      <c r="L136" s="35">
        <v>3892200</v>
      </c>
      <c r="M136" s="50">
        <f>+N136/3</f>
        <v>1297400</v>
      </c>
      <c r="N136" s="50">
        <v>3892200</v>
      </c>
      <c r="O136" s="52" t="s">
        <v>160</v>
      </c>
    </row>
    <row r="137" spans="2:15" ht="150" x14ac:dyDescent="0.25">
      <c r="B137" s="66" t="s">
        <v>161</v>
      </c>
      <c r="C137" s="93"/>
      <c r="D137" s="8" t="s">
        <v>94</v>
      </c>
      <c r="E137" s="2">
        <v>3</v>
      </c>
      <c r="F137" s="10" t="s">
        <v>17</v>
      </c>
      <c r="G137" s="21">
        <v>25000001</v>
      </c>
      <c r="H137" s="21">
        <f>E137*G137</f>
        <v>75000003</v>
      </c>
      <c r="I137" s="30">
        <f t="shared" ref="I137:I138" si="12">(J137/3)</f>
        <v>3100000</v>
      </c>
      <c r="J137" s="41">
        <v>9300000</v>
      </c>
      <c r="K137" s="35">
        <f t="shared" ref="K137:K139" si="13">(L137/3)</f>
        <v>1289600</v>
      </c>
      <c r="L137" s="35">
        <v>3868800</v>
      </c>
      <c r="M137" s="50">
        <f t="shared" ref="M137:M141" si="14">+N137/3</f>
        <v>1289600</v>
      </c>
      <c r="N137" s="50">
        <v>3868800</v>
      </c>
      <c r="O137" s="52" t="s">
        <v>160</v>
      </c>
    </row>
    <row r="138" spans="2:15" ht="180" x14ac:dyDescent="0.25">
      <c r="B138" s="66" t="s">
        <v>162</v>
      </c>
      <c r="C138" s="93"/>
      <c r="D138" s="8" t="s">
        <v>121</v>
      </c>
      <c r="E138" s="2">
        <v>3</v>
      </c>
      <c r="F138" s="10" t="s">
        <v>17</v>
      </c>
      <c r="G138" s="21">
        <v>15000000</v>
      </c>
      <c r="H138" s="21">
        <f>E138*G138</f>
        <v>45000000</v>
      </c>
      <c r="I138" s="30">
        <f t="shared" si="12"/>
        <v>3100000</v>
      </c>
      <c r="J138" s="41">
        <v>9300000</v>
      </c>
      <c r="K138" s="35">
        <f t="shared" si="13"/>
        <v>1244100</v>
      </c>
      <c r="L138" s="35">
        <v>3732300</v>
      </c>
      <c r="M138" s="50">
        <f t="shared" si="14"/>
        <v>1244100</v>
      </c>
      <c r="N138" s="50">
        <v>3732300</v>
      </c>
      <c r="O138" s="52" t="s">
        <v>160</v>
      </c>
    </row>
    <row r="139" spans="2:15" x14ac:dyDescent="0.25">
      <c r="B139" s="92" t="s">
        <v>86</v>
      </c>
      <c r="C139" s="95"/>
      <c r="D139" s="95"/>
      <c r="E139" s="95"/>
      <c r="F139" s="95"/>
      <c r="G139" s="95"/>
      <c r="H139" s="15">
        <f>H136+H137+H138</f>
        <v>195000003</v>
      </c>
      <c r="I139" s="30">
        <f>(J139/3)</f>
        <v>9300000</v>
      </c>
      <c r="J139" s="37">
        <v>27900000</v>
      </c>
      <c r="K139" s="35">
        <f t="shared" si="13"/>
        <v>3831100</v>
      </c>
      <c r="L139" s="32">
        <v>11493300</v>
      </c>
      <c r="M139" s="50">
        <f t="shared" si="14"/>
        <v>3831100</v>
      </c>
      <c r="N139" s="47">
        <v>11493300</v>
      </c>
      <c r="O139" s="52" t="s">
        <v>163</v>
      </c>
    </row>
    <row r="140" spans="2:15" x14ac:dyDescent="0.25">
      <c r="M140" s="50">
        <f t="shared" si="14"/>
        <v>0</v>
      </c>
    </row>
    <row r="141" spans="2:15" x14ac:dyDescent="0.25">
      <c r="B141" s="95" t="s">
        <v>164</v>
      </c>
      <c r="C141" s="95"/>
      <c r="D141" s="95"/>
      <c r="E141" s="95"/>
      <c r="F141" s="95"/>
      <c r="G141" s="95"/>
      <c r="H141" s="109">
        <f>H44+H88+H132+H139</f>
        <v>620740353</v>
      </c>
      <c r="I141" s="98">
        <f>(J141/3)</f>
        <v>55588809</v>
      </c>
      <c r="J141" s="105">
        <v>166766427</v>
      </c>
      <c r="K141" s="96">
        <f>(L141/3)</f>
        <v>28366660</v>
      </c>
      <c r="L141" s="107">
        <v>85099980</v>
      </c>
      <c r="M141" s="103">
        <f t="shared" si="14"/>
        <v>28366660</v>
      </c>
      <c r="N141" s="101">
        <v>85099980</v>
      </c>
      <c r="O141" s="87" t="s">
        <v>165</v>
      </c>
    </row>
    <row r="142" spans="2:15" x14ac:dyDescent="0.25">
      <c r="B142" s="95"/>
      <c r="C142" s="95"/>
      <c r="D142" s="95"/>
      <c r="E142" s="95"/>
      <c r="F142" s="95"/>
      <c r="G142" s="95"/>
      <c r="H142" s="110"/>
      <c r="I142" s="99"/>
      <c r="J142" s="106"/>
      <c r="K142" s="97"/>
      <c r="L142" s="108"/>
      <c r="M142" s="104"/>
      <c r="N142" s="102"/>
      <c r="O142" s="88"/>
    </row>
  </sheetData>
  <autoFilter ref="B3:H44" xr:uid="{65809EA7-2823-4100-A030-DAD8F86C433B}"/>
  <mergeCells count="26">
    <mergeCell ref="A2:A3"/>
    <mergeCell ref="N141:N142"/>
    <mergeCell ref="M141:M142"/>
    <mergeCell ref="J141:J142"/>
    <mergeCell ref="L141:L142"/>
    <mergeCell ref="B141:G142"/>
    <mergeCell ref="H141:H142"/>
    <mergeCell ref="O141:O142"/>
    <mergeCell ref="B88:G88"/>
    <mergeCell ref="B44:G44"/>
    <mergeCell ref="C136:C138"/>
    <mergeCell ref="B132:G132"/>
    <mergeCell ref="B139:G139"/>
    <mergeCell ref="K141:K142"/>
    <mergeCell ref="I141:I142"/>
    <mergeCell ref="O2:O3"/>
    <mergeCell ref="B1:O1"/>
    <mergeCell ref="G2:H2"/>
    <mergeCell ref="B2:B3"/>
    <mergeCell ref="C2:C3"/>
    <mergeCell ref="D2:D3"/>
    <mergeCell ref="E2:E3"/>
    <mergeCell ref="F2:F3"/>
    <mergeCell ref="I2:J2"/>
    <mergeCell ref="K2:L2"/>
    <mergeCell ref="M2:N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vt:lpstr>
    </vt:vector>
  </TitlesOfParts>
  <Manager/>
  <Company>Consejo Superior de la Judicatura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Jose Bladimir Camargo Villamizar</dc:creator>
  <cp:keywords/>
  <dc:description/>
  <cp:lastModifiedBy>Camila Andrea Ayala Velasquez</cp:lastModifiedBy>
  <cp:revision/>
  <dcterms:created xsi:type="dcterms:W3CDTF">2025-08-08T14:59:49Z</dcterms:created>
  <dcterms:modified xsi:type="dcterms:W3CDTF">2026-07-17T16:22:33Z</dcterms:modified>
  <cp:category/>
  <cp:contentStatus/>
</cp:coreProperties>
</file>