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ICITACIONES\Propuestas 2026\7. JULIO\MÁRTIRES\PROPUESTA DEFINITIVA\"/>
    </mc:Choice>
  </mc:AlternateContent>
  <xr:revisionPtr revIDLastSave="0" documentId="8_{662E8827-DF62-4D7F-AE85-E45CD7BD8483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OFERTA ECONÓMICA" sheetId="11" r:id="rId1"/>
    <sheet name="ESTRUCTURA DE COSTOS" sheetId="12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6" i="11" l="1"/>
  <c r="I105" i="11"/>
  <c r="I97" i="11"/>
  <c r="I96" i="11"/>
  <c r="I95" i="11"/>
  <c r="I94" i="11"/>
  <c r="I93" i="11"/>
  <c r="I85" i="11"/>
  <c r="I84" i="11"/>
  <c r="I83" i="11"/>
  <c r="I82" i="11"/>
  <c r="I81" i="11"/>
  <c r="H24" i="11"/>
  <c r="I24" i="11" s="1"/>
  <c r="I104" i="11"/>
  <c r="I103" i="11"/>
  <c r="I102" i="11"/>
  <c r="I101" i="11"/>
  <c r="I100" i="11"/>
  <c r="I99" i="11"/>
  <c r="I98" i="11"/>
  <c r="I92" i="11"/>
  <c r="I91" i="11"/>
  <c r="I90" i="11"/>
  <c r="I89" i="11"/>
  <c r="I88" i="11"/>
  <c r="I87" i="11"/>
  <c r="I86" i="11"/>
  <c r="I80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21" i="11"/>
  <c r="I20" i="11"/>
  <c r="I19" i="11"/>
  <c r="I18" i="11"/>
  <c r="I17" i="11"/>
  <c r="I16" i="11"/>
  <c r="I15" i="11"/>
  <c r="I14" i="11"/>
  <c r="I13" i="11"/>
  <c r="I12" i="11"/>
  <c r="I11" i="11"/>
  <c r="I8" i="11"/>
  <c r="I7" i="11"/>
  <c r="I9" i="11" s="1"/>
  <c r="S111" i="12"/>
  <c r="S110" i="12"/>
  <c r="J111" i="12"/>
  <c r="G111" i="12"/>
  <c r="G110" i="12"/>
  <c r="J110" i="12" s="1"/>
  <c r="G109" i="12"/>
  <c r="J109" i="12" s="1"/>
  <c r="J108" i="12"/>
  <c r="G108" i="12"/>
  <c r="G107" i="12"/>
  <c r="J107" i="12" s="1"/>
  <c r="G106" i="12"/>
  <c r="J106" i="12" s="1"/>
  <c r="G105" i="12"/>
  <c r="J105" i="12" s="1"/>
  <c r="J104" i="12"/>
  <c r="G104" i="12"/>
  <c r="G103" i="12"/>
  <c r="J103" i="12" s="1"/>
  <c r="J102" i="12"/>
  <c r="G102" i="12"/>
  <c r="G101" i="12"/>
  <c r="J101" i="12" s="1"/>
  <c r="J100" i="12"/>
  <c r="G100" i="12"/>
  <c r="G99" i="12"/>
  <c r="J99" i="12" s="1"/>
  <c r="G98" i="12"/>
  <c r="J98" i="12" s="1"/>
  <c r="G97" i="12"/>
  <c r="J97" i="12" s="1"/>
  <c r="J96" i="12"/>
  <c r="G96" i="12"/>
  <c r="G95" i="12"/>
  <c r="J95" i="12" s="1"/>
  <c r="J94" i="12"/>
  <c r="G94" i="12"/>
  <c r="G93" i="12"/>
  <c r="J93" i="12" s="1"/>
  <c r="J92" i="12"/>
  <c r="G92" i="12"/>
  <c r="G91" i="12"/>
  <c r="J91" i="12" s="1"/>
  <c r="G90" i="12"/>
  <c r="J90" i="12" s="1"/>
  <c r="G89" i="12"/>
  <c r="J89" i="12" s="1"/>
  <c r="J88" i="12"/>
  <c r="G88" i="12"/>
  <c r="G87" i="12"/>
  <c r="J87" i="12" s="1"/>
  <c r="J86" i="12"/>
  <c r="G86" i="12"/>
  <c r="G85" i="12"/>
  <c r="J85" i="12" s="1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G29" i="12"/>
  <c r="J29" i="12" s="1"/>
  <c r="J27" i="12"/>
  <c r="J25" i="12"/>
  <c r="I25" i="12"/>
  <c r="J24" i="12"/>
  <c r="I24" i="12"/>
  <c r="J23" i="12"/>
  <c r="H23" i="12"/>
  <c r="I23" i="12" s="1"/>
  <c r="J22" i="12"/>
  <c r="H22" i="12"/>
  <c r="I22" i="12" s="1"/>
  <c r="J21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6" i="12"/>
  <c r="J112" i="12" s="1"/>
  <c r="H121" i="12" s="1"/>
  <c r="J5" i="12"/>
  <c r="J4" i="12"/>
  <c r="I22" i="11" l="1"/>
  <c r="I108" i="11" s="1"/>
  <c r="S109" i="12"/>
</calcChain>
</file>

<file path=xl/sharedStrings.xml><?xml version="1.0" encoding="utf-8"?>
<sst xmlns="http://schemas.openxmlformats.org/spreadsheetml/2006/main" count="1556" uniqueCount="345">
  <si>
    <t xml:space="preserve">No </t>
  </si>
  <si>
    <t>CONCEPTO</t>
  </si>
  <si>
    <t>DESCRIPCIÓN</t>
  </si>
  <si>
    <t>UNIDAD DE MEDIDA</t>
  </si>
  <si>
    <t xml:space="preserve">CANTIDAD </t>
  </si>
  <si>
    <t>TIEMPO</t>
  </si>
  <si>
    <r>
      <t xml:space="preserve">PRECIO UNITARIO DE REFERENCIA DE MERCADO (Incluye todos los impuestos y gravámenes) </t>
    </r>
    <r>
      <rPr>
        <sz val="12"/>
        <color rgb="FFFF0000"/>
        <rFont val="Arial"/>
        <family val="2"/>
      </rPr>
      <t xml:space="preserve"> </t>
    </r>
  </si>
  <si>
    <t>VALOR % POR CARGA ADMINISTRATIVA DE BONO</t>
  </si>
  <si>
    <t>VALOR NETO DE FORTALECIMIENTO</t>
  </si>
  <si>
    <t xml:space="preserve">VALOR TOTAL   (Incluye todos los impuestos y gravámenes) IVA INCLUIDO  </t>
  </si>
  <si>
    <t>PUBLICIDAD</t>
  </si>
  <si>
    <t>N°1</t>
  </si>
  <si>
    <t>POST EN REDES-MEDIO DE COMUNICACIÓN COMUNITARIO</t>
  </si>
  <si>
    <t>Diseño y publicacion de post para redes sociales (8 post los cuales se postearan en Twitter, Instagram, y Facebook) por Medios Comunitaros Locales y se encuentre incluidos en Ia base de medios comunitarios que publica el Instituto Distrital de Ia ParticipaciOn y Acción Comunal - IDPAC en cumplimiento de Ia ResoluciOn Nro. 095 de 2018.</t>
  </si>
  <si>
    <t>KIT</t>
  </si>
  <si>
    <t>N/A</t>
  </si>
  <si>
    <t>N°2</t>
  </si>
  <si>
    <t xml:space="preserve"> CAMISETA</t>
  </si>
  <si>
    <t>Camisetas Tipo polo manga corta, con 2 o 3 botones de 10 mm ojales del tamaño del botón bien terminados, la camiseta debe llevar un botón de repuesto, puede ser: de un solo fondo, colores variados para usar por fuera o por dentro, con estampados exteriores o bordados en hilo, con cuello elástico, para los integrantes del equipo logístico y los representantes de los grupos participantes con logotipo de Bogotá Vigente y Plan de Desarrollo Local.</t>
  </si>
  <si>
    <t>UNIDAD</t>
  </si>
  <si>
    <t xml:space="preserve">SUBTOTAL  </t>
  </si>
  <si>
    <t>TALENTO HUMANO</t>
  </si>
  <si>
    <t>N°3</t>
  </si>
  <si>
    <t>COORDINADOR - Profesional I</t>
  </si>
  <si>
    <t>MES</t>
  </si>
  <si>
    <t>N°4</t>
  </si>
  <si>
    <t>PSICOLOGO/A - Profesional I</t>
  </si>
  <si>
    <t>N°5</t>
  </si>
  <si>
    <t>Profesional en publicidad - Profesional I</t>
  </si>
  <si>
    <t>N°6</t>
  </si>
  <si>
    <t>N°7</t>
  </si>
  <si>
    <t>Técnico I - Logística y producción de eventos</t>
  </si>
  <si>
    <t>N°8</t>
  </si>
  <si>
    <t>Técnico I - Administrativo</t>
  </si>
  <si>
    <t xml:space="preserve">SUBTOTAL </t>
  </si>
  <si>
    <t>INCENTIVOS</t>
  </si>
  <si>
    <t>N°9</t>
  </si>
  <si>
    <t xml:space="preserve">BONOS </t>
  </si>
  <si>
    <t>N°10</t>
  </si>
  <si>
    <t>N°11</t>
  </si>
  <si>
    <t>N°12</t>
  </si>
  <si>
    <t>N°13</t>
  </si>
  <si>
    <t>N°14</t>
  </si>
  <si>
    <t>PENDONES</t>
  </si>
  <si>
    <t>Tamaño 90x190 cm., en Tela Banner a dos (2) tintas, incluidos logos e información del proyecto, sistema roll up, incluye maleta de transporte.</t>
  </si>
  <si>
    <t>N°15</t>
  </si>
  <si>
    <t xml:space="preserve">TRANSPORTE EN LA CIUDAD DE BOGOTÁ </t>
  </si>
  <si>
    <t>Alquiler de buses con capacidad de 40 pasajeros en perfectas condiciones técnicas con documentación completamente al día Modelo Mínimo 2014 (SOAT, Revisión Técnico-Mecánica, Tarjeta de Propiedad, Copia de revisión de ultimo Mantenimiento) para transporte, con recorrido dentro de ciudad de Bogota (Incluye ida y regreso al sitio de origen al finalizar el evento)</t>
  </si>
  <si>
    <t>1 DÍA</t>
  </si>
  <si>
    <t>N°16</t>
  </si>
  <si>
    <t>VINILO 100 ml</t>
  </si>
  <si>
    <t xml:space="preserve">Vinilos colores básicos (amarillo, azul y rojo) frasco de 100 ml </t>
  </si>
  <si>
    <t xml:space="preserve">Frasco </t>
  </si>
  <si>
    <t>N°17</t>
  </si>
  <si>
    <t>PINCEL GRUESO</t>
  </si>
  <si>
    <t xml:space="preserve">Pincel Grueso en punta 12 mm, mango en madera barnizado 10" de largo, refuerzo metálico, cerda semidura. </t>
  </si>
  <si>
    <t>N°18</t>
  </si>
  <si>
    <t>PINTURA TIPO 1</t>
  </si>
  <si>
    <t xml:space="preserve">Cuñete plástico de 5 galones. Pintura formulada con terpolímero acrílico de última generación, diluible con agua, de acabado mate, Recomendada para proteger y decorar fachadas y muros en obras nuevas. </t>
  </si>
  <si>
    <t>CANECA</t>
  </si>
  <si>
    <t>N°19</t>
  </si>
  <si>
    <t>AEROSOL</t>
  </si>
  <si>
    <t>Recipiente de 400 ml</t>
  </si>
  <si>
    <t>TARRO</t>
  </si>
  <si>
    <t>N°20</t>
  </si>
  <si>
    <t>AEROSOL PROFESIONAL</t>
  </si>
  <si>
    <t>Un spray de pintura de acabado mate. Fabricado con resinas alquídicas modificadas de última generación y desarrollado para desafiar las más altas exigencias del mercado de las bellas artes y el graffiti. Adaptable así mismo a las exigencias en la decoración de interiores y exteriores. Diseñado y formulado con productos de excelente calidad, buscando en todo momento la estabilidad del color, rapidez de secado sin olvidar, el respeto al usuario y al medio ambiente. CARACTERÍSTICAS (Baja presión - Secado muy rápido - Buen endurecimiento - Flexibilidad excelente - Gran resistencia al rayado una vez polimerizada la película - No contiene plomo ni otros metales pesados - Buen poder de cubrición - Durabilidad del color - Facilidad de aplicación y repintado - Buen comportamiento en la intemperie - Muy buena resistencia a los rayos U.V.</t>
  </si>
  <si>
    <t>N°21</t>
  </si>
  <si>
    <t>BROCHA GRUESA</t>
  </si>
  <si>
    <t>Brocha Gruesa 3" (7.6 cm), mango plástico y/o madera, refuerzo metálico.</t>
  </si>
  <si>
    <t>N°22</t>
  </si>
  <si>
    <t>RODILLO</t>
  </si>
  <si>
    <t>Rodillo anti goteo para fachadas 12" mango plástico.</t>
  </si>
  <si>
    <t>N°23</t>
  </si>
  <si>
    <t xml:space="preserve">GRUPO MUSICAL </t>
  </si>
  <si>
    <t>Orquesta Musical de mínimo 4 integrantes y/o músicos en vivo y por lo menos 4 instrumentos para eventos varios en la localidad. Diversidad de géneros musicales. (Incluido Transporte, Instrumentos) por Hora de Presentación</t>
  </si>
  <si>
    <t>GRUPO</t>
  </si>
  <si>
    <t>N°24</t>
  </si>
  <si>
    <t>CARPA 12X12</t>
  </si>
  <si>
    <t>Alquiler Carpa estructural lona 100% impermeable; resistente a la intemperie tipo kiosco, Lona alta densidad, alto calibre con microfibras internas para mayor duración calibre 700 a 530 fibras de 12x12 mts con techo blanco con laterales. debe tener extintor multiproposito 20 libras.</t>
  </si>
  <si>
    <t>N°25</t>
  </si>
  <si>
    <t>CARPA 12X6</t>
  </si>
  <si>
    <t>Alquiler Carpa estructural lona 100% impermeable; resistente a la intemperie tipo kiosco de 12x6 mts, Lona alta densidad, alto calibre con microfibras internas para mayor duración calibre 700 a 530 fibras con techo blanco con laterales. debe tener extintor multiproposito 20 libras.</t>
  </si>
  <si>
    <t>N°26</t>
  </si>
  <si>
    <t>SILLAS</t>
  </si>
  <si>
    <t>Alquiler de sillas plásticas con brazos para adultos</t>
  </si>
  <si>
    <t>N°27</t>
  </si>
  <si>
    <t>MESAS</t>
  </si>
  <si>
    <t>Alquiler de mesas plásticas 4 puestos para adultos</t>
  </si>
  <si>
    <t>N°28</t>
  </si>
  <si>
    <t>REFRIGERIO TIPO 1</t>
  </si>
  <si>
    <t>Un sólido: Un pastel de pollo o un pastel gloria, jugo o avena en caja, fruta (manzana, pera, durazno, banano, mandarina, o ciruela) y dulce de chocolate. Que cumpla con las normas de Bioseguridad - Empacado</t>
  </si>
  <si>
    <t>N°29</t>
  </si>
  <si>
    <t>REFRIGERIO TIPO 2</t>
  </si>
  <si>
    <t>Un sólido: un sándwich de jamón y queso, jugo o avena en caja, fruta (manzana, pera, durazno, banano, mandarina, o ciruela) y dulce de chocolate. Que cumpla con las normas de Bioseguridad - Empacado</t>
  </si>
  <si>
    <t>N°30</t>
  </si>
  <si>
    <t>REFRIGERIO TIPO 3</t>
  </si>
  <si>
    <t xml:space="preserve">Un sándwich de 300 grs de pollo o atún, pan especial, queso, tomate, lechuga (empacado en papel vinipel), jugo o avena en caja de 200 ml, fruta de temporada y golosina. Todo empacado en bolsa de papel. Que cumpla con las normas de Bioseguridad - Empacado </t>
  </si>
  <si>
    <t>N°31</t>
  </si>
  <si>
    <t>REFRIGERIO TIPO 4</t>
  </si>
  <si>
    <t>Un crepe de jamón y queso con sour cream o crepe mixto de carne y pollo, bebida en caja de 200 ml, fruta de temporada, postre, cubiertos y servilleta. Empaque caja plástica transparente. Que cumpla con las normas de Bioseguridad - Empacado</t>
  </si>
  <si>
    <t>N°32</t>
  </si>
  <si>
    <t>REFRIGERIOS PARA NIÑOS</t>
  </si>
  <si>
    <t>Un sólido opciones: galleta con chips de chocolate-ponqué-mantecada, porción aprox 65 grs, empacado individualmente, jugo o avena de 200 ml, fruta de temporada y golosina. Todo empacado en bolsa de papel. Que cumpla con las normas de Bioseguridad - Empacado</t>
  </si>
  <si>
    <t>N°33</t>
  </si>
  <si>
    <t>ALMUERZO TIPO 1</t>
  </si>
  <si>
    <t>Sopa o porción de fruta, plato fuerte compuesto por proteína, verdura, carbohidrato, postre y bebida de sobremesa. (Consumo calórico normal diario) Que cumpla con las normas de Bioseguridad - Empacado</t>
  </si>
  <si>
    <t>N°34</t>
  </si>
  <si>
    <t>ALMUERZO TIPO 2</t>
  </si>
  <si>
    <t>Presa de pollo o hamburguesa, papas a la francesa, jugo de caja o botella plastica y golosina (Consumo calórico normal) Que cumpla con las normas de Bioseguridad - Empacado</t>
  </si>
  <si>
    <t>N°35</t>
  </si>
  <si>
    <t>ESTACIÓN DE CAFÉ (100 PERSONAS)</t>
  </si>
  <si>
    <t>Servicio de cafetería (tinto, aromática y agua): Operario + presentación mesa + vasos de cartón bebida caliente 4 oz. + mezclador + azúcar + crema para café). Duración del evento aprox. 5 horas. Transporte incluido.</t>
  </si>
  <si>
    <t>1 JORNADA</t>
  </si>
  <si>
    <t>N°36</t>
  </si>
  <si>
    <t>N°37</t>
  </si>
  <si>
    <t>N°38</t>
  </si>
  <si>
    <t>N°39</t>
  </si>
  <si>
    <t>N°40</t>
  </si>
  <si>
    <t>PLACA EN ACRÍLICO</t>
  </si>
  <si>
    <t>Placas de reconocimiento 25cm x 20cm en acrilico de 12mm. Grabada a laser y/o color con respectivo soporte en acrilico tipo tripode.</t>
  </si>
  <si>
    <t>OBJETO</t>
  </si>
  <si>
    <t>PROPONENTE</t>
  </si>
  <si>
    <t>HABILITADO/NO HABILITADO</t>
  </si>
  <si>
    <t>No</t>
  </si>
  <si>
    <t>ITEM</t>
  </si>
  <si>
    <t>Descripcion</t>
  </si>
  <si>
    <t>Unidad</t>
  </si>
  <si>
    <t>Cantidad</t>
  </si>
  <si>
    <t xml:space="preserve">Valor Total (Incluye todos los impuestos y gravámenes) IVA INCLUIDO  </t>
  </si>
  <si>
    <t xml:space="preserve">Valor Unitario  (Incluye todos los impuestos y gravámenes) IVA INCLUIDO  </t>
  </si>
  <si>
    <t>ESTRUCTURA DE COSTOS 2026</t>
  </si>
  <si>
    <t>PRESUPUESTO POR META</t>
  </si>
  <si>
    <t>META 1</t>
  </si>
  <si>
    <t>META 2</t>
  </si>
  <si>
    <t>META 3</t>
  </si>
  <si>
    <t xml:space="preserve">Profesional en ciencias Administrativas, Sociales, licenciatura en educación comunitaria, pedagogía según el SNIES, con especialización en Gerencia Financiera o Gestión Financiera o Finanzas con 20 meses de experiencia laboral en coordinación y/o  supervisión de contratos de proyectos sociales.
-Deseable pero no excluyente: Carta aval o de recomendación de un proceso organizativo de víctimas, reincorporados o Derechos Humanos </t>
  </si>
  <si>
    <t xml:space="preserve">Psicólogo con 15 meses de experiencia específica en acompañamiento 
psicosocial a víctimas del conflicto armado, personas en proceso de 
reincorporación y/o personas de especial protección constitucional
-Deseable pero no excluyente: Carta aval o de recomendación de un proceso organizativo de víctimas, reincorporados o Derechos Humanos </t>
  </si>
  <si>
    <t xml:space="preserve">Profesional en diseño, publicidad o áreas fines con 15 meses de experiencia certificada en diagramación de productos gráficos, físicos y digitales, realización de campañas publicitarias y contenidos para medios de comunicación
-Deseable pero no excluyente: Carta aval o de recomendación de un proceso organizativo de víctimas, reincorporados o Derechos Humanos </t>
  </si>
  <si>
    <t>Profesional en ciencias sociales - Profesional I</t>
  </si>
  <si>
    <t xml:space="preserve">Profesional en antropología y/o sociología y/o trabajo social y/o ciencias políticas, licenciatura en educación comunitaria y/o pedagogía con 18 meses de experiencia específica en gestión cultural y/o metodologías participativas y/o trabajo etnográfico o social en territorio afectados por el conflicto (rurales o urbanos receptores) y/o procesos de memoria histórica, simbólica y comunitaria y/o conocimiento del Sistema Integral de Verdad, Justicia, Reparación y No Repetición y/o aplicación de principios de acción sin daño
-Deseable pero no excluyente: Carta aval o de recomendación de un proceso organizativo de víctimas, reincorporados o Derechos Humanos 
-Certificado de residencia en la localidad de Los Mártires con fecha del año 2026.
</t>
  </si>
  <si>
    <t xml:space="preserve">Técnico, tecnólogo o estudiante universitario con el 50% de la carrera aprobada en áreas logísticas, organización de eventos o a fines con 12 meses de experiencia laboral en el diseño, creación, planeación, ejecución y evaluación de eventos. TÉCNICO I -
-Deseable pero no excluyente: Carta aval o de recomendación de un proceso organizativo de víctimas, reincorporados o Derechos Humanos </t>
  </si>
  <si>
    <t xml:space="preserve">1 Técnico, tecnólogo o estudiante universitario con el 50% de la carrera aprobada en áreas contables, administrativas o a fines con 18 meses de experiencia laboral en el campo administrativo haciendo uso del paquete de Office (word, excel, powerpoint). TÉCNICO I -Deseable pero no excluyente: experiencia específica en gestión documental.
-Deseable pero no excluyente: Carta aval o de recomendación de un proceso organizativo de víctimas, reincorporados o Derechos Humanos </t>
  </si>
  <si>
    <t>Tallerista de bordado y colchas - Asistencial I</t>
  </si>
  <si>
    <t>Asistencial I – Tallerista en bordado de colchas 
Deseable pero no excluyente: 
-Experiencia específica en trabajo comunitario con víctimas del conflicto armado o población excombatiente
- Deseable pero no excluyente: 
Ser promotora de alguna propuesta de presupuestos participativos desarrollada en el presente contrato
-Deseable pero no excluyente: Carta aval o de recomendación de un proceso organizativo de víctimas, reincorporados o Derechos Humanos 
-Certificado de residencia en la localidad de Los Mártires con fecha del año 2026.</t>
  </si>
  <si>
    <t>Tallerista - Asistencial I</t>
  </si>
  <si>
    <t>Asistencial I – Tallerista en tejido en mostacilla 
Deseable pero no excluyente: 
-Experiencia específica en trabajo comunitario con víctimas del conflicto armado o población excombatiente
- Deseable pero no excluyente: 
Ser promotora de alguna propuesta de presupuestos participativos desarrollada en el presente contrato
-Deseable pero no excluyente: Carta aval o de recomendación de un proceso organizativo de víctimas, reincorporados o Derechos Humanos 
-Certificado de residencia en la localidad de Los Mártires con fecha del año 2026.</t>
  </si>
  <si>
    <t>Asistencial I – Tallerista en tejido en foto bordado 
Deseable pero no excluyente: 
-Experiencia específica en trabajo comunitario con víctimas del conflicto armado o población excombatiente
- Deseable pero no excluyente: 
Ser promotora de alguna propuesta de presupuestos participativos desarrollada en el presente contrato
-Deseable pero no excluyente: Carta aval o de recomendación de un proceso organizativo de víctimas, reincorporados o Derechos Humanos 
-Certificado de residencia en la localidad de Los Mártires con fecha del año 2026.</t>
  </si>
  <si>
    <t xml:space="preserve">Asistencial I – Tallerista en muñequería 
Deseable pero no excluyente: 
-Experiencia específica en trabajo comunitario con víctimas del conflicto armado o población excombatiente
- Deseable pero no excluyente: 
Ser promotora de alguna propuesta de presupuestos participativos desarrollada en el presente contrato
-Deseable pero no excluyente: Carta aval o de recomendación de un proceso organizativo de víctimas, reincorporados o Derechos Humanos 
-Certificado de residencia en la localidad de Los Mártires con fecha del año 2026.
</t>
  </si>
  <si>
    <t>Tallerista -Técnico I</t>
  </si>
  <si>
    <t xml:space="preserve">2 Técnico, tecnólogo o estudiante universitario con el 50% de la carrera aprobada en antropología y/o trabajo social y/o ciencias políticas, licenciatura en educación comunitaria y/o pedagogía o a fines con 18 meses de experiencia laboral en el campo administrativo haciendo uso del paquete de Office (word, excel, powerpoint). TÉCNICO I 
-Deseable pero no excluyente: experiencia específica en metodologías cualitativas de investigación
-Deseable pero no excluyente: Carta aval o de recomendación de un proceso organizativo de víctimas, reincorporados o Derechos Humanos 
-Certificado de residencia en la localidad de Los Mártires con fecha del año 2026.
</t>
  </si>
  <si>
    <t xml:space="preserve"> Festival Tejiendo Memorias en Los Mártires</t>
  </si>
  <si>
    <t xml:space="preserve">Conmemoraciones </t>
  </si>
  <si>
    <t>Micro acciones para la paz</t>
  </si>
  <si>
    <t>VALORES DE REFERENCIA DE MATERIALES DE MUÑEQUERÍA Y TEJIDO EN MOSTACILLA</t>
  </si>
  <si>
    <t>ELEMENTOS TALLERES</t>
  </si>
  <si>
    <t>TELA</t>
  </si>
  <si>
    <t>Tela leñadora de tejido plano 100% algodón, ideal para camisa; ancho 1.50cm;</t>
  </si>
  <si>
    <t>METRO</t>
  </si>
  <si>
    <t>Denim licrado 5.6 onzas (62%algodón) 1.50 de ancho</t>
  </si>
  <si>
    <t>Paño Lency Americano x Metro unicolor</t>
  </si>
  <si>
    <t>Paño lency estampado estrellado; ancho 1.50cm</t>
  </si>
  <si>
    <t>Tela Yersilon unicolor; ancho 1.50cm</t>
  </si>
  <si>
    <t>Tela Tull transparente blanco con Bordado blanco; ancho 1.30cm</t>
  </si>
  <si>
    <t>Fleece Terry Fornaxtek; ancho 1.50cm; unicolor</t>
  </si>
  <si>
    <t>Flecee polar unicolor; ancho 1.50cm</t>
  </si>
  <si>
    <t>Fleece Navideño Plus con estampado; ancho 1.50cm</t>
  </si>
  <si>
    <t>Suavetina aterciopelada unicolor ancho 1.70cm</t>
  </si>
  <si>
    <t>Tela Ojalillo de Algodón unicolor; ancho 1.50cm</t>
  </si>
  <si>
    <t>Yute Natural x metro; ancho 1.50cm</t>
  </si>
  <si>
    <t xml:space="preserve">Genero Estampado variado Algodón 144 Hilos x Metros </t>
  </si>
  <si>
    <t>Tela piel de conejo; 100% poliester; ancho 200cm; unicolor</t>
  </si>
  <si>
    <t>Piel de Conejo Estampado para niño, niña y adulto; ancho 1.80cm o 1.90cm</t>
  </si>
  <si>
    <t>Galleta Poliéster Sport x Metros; ancho 1.60cm; 100% poliester; unicolor</t>
  </si>
  <si>
    <t>Perchado Antartida 65% poliester-35%algodón; ancho 1.50cm; unicolor</t>
  </si>
  <si>
    <t>Velo Suizo x Metros; anccho 280cm; unicolor</t>
  </si>
  <si>
    <t>Metro</t>
  </si>
  <si>
    <t xml:space="preserve">Tela africana estampada </t>
  </si>
  <si>
    <t>Franela Doble Punto Polialgodon x Metros;  65% poliester-35%algodón; ancho 1.50cm; unicolor</t>
  </si>
  <si>
    <t>Lino 100% Algodón colo natural; ancho 1.50cm</t>
  </si>
  <si>
    <t>METROS</t>
  </si>
  <si>
    <t>Fleece Terry Fornaxtek; ancho 1.50cm; color azul claro</t>
  </si>
  <si>
    <t>Toalla Doble Secado de 350gr x Metros; Ancho 1.50cm, unicolor</t>
  </si>
  <si>
    <t>N°41</t>
  </si>
  <si>
    <t>MARCADOR</t>
  </si>
  <si>
    <t>Caja de marcadores permanentes punta ultra fina sharpie  x 12 unidades</t>
  </si>
  <si>
    <t>caja x 12 uniandes</t>
  </si>
  <si>
    <t>N°42</t>
  </si>
  <si>
    <t>HILO</t>
  </si>
  <si>
    <t>Caja x 12 madejas de 8mts. 100% Algodón Egipcio mercerizado. Unicolor</t>
  </si>
  <si>
    <t>Caja x 12 madejas</t>
  </si>
  <si>
    <t>N°43</t>
  </si>
  <si>
    <t xml:space="preserve"> Caja x 12 madejas de 8 mts. 100% Algodón Egipcio mercerizado. color matizado </t>
  </si>
  <si>
    <t>N°44</t>
  </si>
  <si>
    <t xml:space="preserve">Hilo de confección calibre 75 unicolor </t>
  </si>
  <si>
    <t>2000 yardas, presentación caja grande 240 conos</t>
  </si>
  <si>
    <t>N°45</t>
  </si>
  <si>
    <t>Rueda de alfileres cabeza 38mm</t>
  </si>
  <si>
    <t>Rueda x 30 Unidades</t>
  </si>
  <si>
    <t>N°46</t>
  </si>
  <si>
    <t xml:space="preserve">Hilo  Aptan #60, x 500m unicolor </t>
  </si>
  <si>
    <t>N°47</t>
  </si>
  <si>
    <t xml:space="preserve">ALGODÓN </t>
  </si>
  <si>
    <t>Algodón siliconado x kilo</t>
  </si>
  <si>
    <t>Bolsa de 1 kilo</t>
  </si>
  <si>
    <t>N°48</t>
  </si>
  <si>
    <t>AGUJAS</t>
  </si>
  <si>
    <t>Paquete de Agujas de ojo dorado Chenilla Clover Rf n234-18</t>
  </si>
  <si>
    <t>Paquete por 6</t>
  </si>
  <si>
    <t>N°49</t>
  </si>
  <si>
    <t>Aguja REGAL Larga #100 x 1 paño x 20und</t>
  </si>
  <si>
    <t>Paquete</t>
  </si>
  <si>
    <t>N°50</t>
  </si>
  <si>
    <t>Aguja REGAL Corta #12 x 1 paño x 20und</t>
  </si>
  <si>
    <t>N°51</t>
  </si>
  <si>
    <t>AGUJA</t>
  </si>
  <si>
    <t>Aguja Dritz Bordar 56E-15; Caja con 12 agujas</t>
  </si>
  <si>
    <t>caja</t>
  </si>
  <si>
    <t>N°52</t>
  </si>
  <si>
    <t>Aguja Dritz Afilada 56S-9; caja x 20 agujas</t>
  </si>
  <si>
    <t>N°53</t>
  </si>
  <si>
    <t>CINTA DE TELA</t>
  </si>
  <si>
    <t>Cinta Raso 03 mm unicolor</t>
  </si>
  <si>
    <t>Unidad por 10 metros</t>
  </si>
  <si>
    <t>N°54</t>
  </si>
  <si>
    <t>TIJERAS DE TELA</t>
  </si>
  <si>
    <t>Tijeras zigzag para tela en punta 9 pulgadas</t>
  </si>
  <si>
    <t>N°55</t>
  </si>
  <si>
    <t>CINTA MÉTRICA</t>
  </si>
  <si>
    <t>Cinta Métrica Fibra de Vidrio Carcasa Plast 50 m Truper</t>
  </si>
  <si>
    <t>N°56</t>
  </si>
  <si>
    <t>RUBOR</t>
  </si>
  <si>
    <t xml:space="preserve">Rubor Vitú Compacto Vitamina E </t>
  </si>
  <si>
    <t>N°57</t>
  </si>
  <si>
    <t>ESPONJA MAQUILLAJE</t>
  </si>
  <si>
    <t>Set Beauty Blender Edén You Are The Princess Verde 3 Unidades</t>
  </si>
  <si>
    <t>Paquete por 3 unidades</t>
  </si>
  <si>
    <t>N°58</t>
  </si>
  <si>
    <t>ELÁSTICO CONFECCIÓN</t>
  </si>
  <si>
    <t>Elástico Confección 10mm color blanco; Madeja de 8 metros</t>
  </si>
  <si>
    <t>N°59</t>
  </si>
  <si>
    <t>PAPEL FOTOGRÁFICO</t>
  </si>
  <si>
    <t xml:space="preserve"> Papel fotográfico brillante 135 grs tamaño A4</t>
  </si>
  <si>
    <t>Resma de 100 hojas</t>
  </si>
  <si>
    <t>N°60</t>
  </si>
  <si>
    <t>CHAQUIRA</t>
  </si>
  <si>
    <t>Chaquira checa #10 unicolor</t>
  </si>
  <si>
    <t>Paquete de 250 grs</t>
  </si>
  <si>
    <t>N°61</t>
  </si>
  <si>
    <t>CHAQUIRA EN COMBO</t>
  </si>
  <si>
    <t>Combo 30 Tarros de Miyuki Delica</t>
  </si>
  <si>
    <t>N°62</t>
  </si>
  <si>
    <t>TELAR</t>
  </si>
  <si>
    <t>Telar de chaquira en pino de 3*3. Con varilla roscada de 3/8 y superficie de trabajo de 23 cms</t>
  </si>
  <si>
    <t>N°63</t>
  </si>
  <si>
    <t>BOLSA PLÁSTICA</t>
  </si>
  <si>
    <t>Bolsa plástica transparente ziploc 4cmx4cm; Paquete x 100 unidades</t>
  </si>
  <si>
    <t>Paquete por 100 unidades</t>
  </si>
  <si>
    <t>N°64</t>
  </si>
  <si>
    <t>FLEXOMETRO</t>
  </si>
  <si>
    <t>Flexometro 5m Dewalt</t>
  </si>
  <si>
    <t>N°65</t>
  </si>
  <si>
    <t>METRO DE MODISTERÍA</t>
  </si>
  <si>
    <t>Metro Modistería Cm y Pulgadas 6016; 1.50cm de largo</t>
  </si>
  <si>
    <t>N°66</t>
  </si>
  <si>
    <t>TIJERA PARA SASTRERIA CON PULIDOR de 8"</t>
  </si>
  <si>
    <t>N°67</t>
  </si>
  <si>
    <t>ABREOJAL</t>
  </si>
  <si>
    <t xml:space="preserve">ABREOJAL o DESCOSEDOR </t>
  </si>
  <si>
    <t>N°68</t>
  </si>
  <si>
    <t>ENHEBRADOR</t>
  </si>
  <si>
    <t>Enhebrador Automático</t>
  </si>
  <si>
    <t>N°69</t>
  </si>
  <si>
    <t>PARCHES</t>
  </si>
  <si>
    <t>Paquete de parches de letras bordadas suritdas con fijación en termo adhesivo</t>
  </si>
  <si>
    <t>PAQUETE</t>
  </si>
  <si>
    <t>N°70</t>
  </si>
  <si>
    <t xml:space="preserve"> Paquete de parches de motivos africanos con fijación en termo adhesivo</t>
  </si>
  <si>
    <t>N°71</t>
  </si>
  <si>
    <t>ALFILETERO</t>
  </si>
  <si>
    <t xml:space="preserve">Alfiletero </t>
  </si>
  <si>
    <t>N°72</t>
  </si>
  <si>
    <t>REGLA</t>
  </si>
  <si>
    <t>REGLA DE TRAZO / PATRONAJE PROFESIONAL X 4 PIEZAS</t>
  </si>
  <si>
    <t xml:space="preserve">PRECIOS DE REFERENCIA DE LOS ELEMENTOS LOGÍSTICOS </t>
  </si>
  <si>
    <t>N°73</t>
  </si>
  <si>
    <t>REFRIGERIO ÉTNICO 1</t>
  </si>
  <si>
    <t>Banano bocadillo VERDE con chicharron de cerdo y jugo de Borojó 100% natural</t>
  </si>
  <si>
    <t>N°74</t>
  </si>
  <si>
    <t>REFRIGERIO ÉTNICO 2</t>
  </si>
  <si>
    <t xml:space="preserve">Patacón con queso costeño y aguapanela con yerbas aromáticas </t>
  </si>
  <si>
    <t>N°75</t>
  </si>
  <si>
    <t>ALMUERZO ÉTNICO 1</t>
  </si>
  <si>
    <t>Sancocho de Gallina (plátano, yuca, papa, mazorca, cebolla, achiote, cebollín, ajo, pimentón, sazón maggi, cilantro, ahuyama, etc) con arroz blanco y jugo de borojó 100% natural</t>
  </si>
  <si>
    <t>N°76</t>
  </si>
  <si>
    <t>ALMUERZO ÉTNICO 2</t>
  </si>
  <si>
    <t>Pescado frito (picuda) con arroz blanco, ensalada, patacón y jugo de borojó 100% natural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</si>
  <si>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</si>
  <si>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</si>
  <si>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</si>
  <si>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</si>
  <si>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</si>
  <si>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</si>
  <si>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</si>
  <si>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</si>
  <si>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</si>
  <si>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</si>
  <si>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</si>
  <si>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</si>
  <si>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</si>
  <si>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</si>
  <si>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</si>
  <si>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</si>
  <si>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</si>
  <si>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</si>
  <si>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</si>
  <si>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</si>
  <si>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TOTAL</t>
  </si>
  <si>
    <t>SOBRA</t>
  </si>
  <si>
    <t>N°97</t>
  </si>
  <si>
    <t>Meta 1</t>
  </si>
  <si>
    <t>Realizar 4 acciones de construcción de paz que contribuyan al tejido social la integración local la sostenibilidad económica y/o desarrollo territorial para la reconciliación.</t>
  </si>
  <si>
    <t>N°98</t>
  </si>
  <si>
    <t>Meta 2</t>
  </si>
  <si>
    <t>Realizar 40 procesos de fortalecimiento de habilidades y capacidades de la población víctima del conflicto armado o excombatientes para promover su participación en los diferentes escenarios.</t>
  </si>
  <si>
    <t>N°99</t>
  </si>
  <si>
    <t>Meta 3</t>
  </si>
  <si>
    <t>Realizar 40 procesos pedagógicos artísticos culturales formativos o para el fortalecimiento de iniciativas ciudadanas para la apropiación social de la memoria verdad reparación integral a víctimas paz y reconciliación..</t>
  </si>
  <si>
    <t>TOTAL  PROYECTO</t>
  </si>
  <si>
    <t>NOTA 1</t>
  </si>
  <si>
    <t>El pago del ítem número 10 se realizará de acuerdo con lo establecido en el numeral "6.15.1. Forma de pago bonos de fortalecimiento" del anexo técnico</t>
  </si>
  <si>
    <t>TOTAL PROYECTO</t>
  </si>
  <si>
    <t>NOTA 2</t>
  </si>
  <si>
    <t>El pago de los elementos logísticos se realizarán de acuerdo al consumo de los mismos según lo establecido en el numeral "6.10. BOLSA LOGÍSTICA" del anexo técnico</t>
  </si>
  <si>
    <t>NOTA 3</t>
  </si>
  <si>
    <t>El pago de los elementos 17 y 18 se realizarán de acuerdo con los valores de referencia establecidos en los ítems del 19 al 72 y se pagarán bajo la modalidad de bolsa logística a monto agotable de acuerdo con el consumo de los mismos según lo establecido en el numeral "6.10. BOLSA LOGÍSTICA" del anexo técnico</t>
  </si>
  <si>
    <t>SUBTOTAL TALENTO HUMANO</t>
  </si>
  <si>
    <t>SUBTOTAL ELEMENTOS DE PUBLICIDAD</t>
  </si>
  <si>
    <t>SUBTOTAL ELEMENTOS LOGÍSTICOS</t>
  </si>
  <si>
    <t>PRESTAR LOS SERVICIOS PARA DESARROLLAR ACCIONES TENDIENTES A APROPIACIÓN SOCIAL DE LA MEMORIA, LA PAZ Y LA RECONCILIACIÓN EN EL TERRITORIO DE LA LOCALIDAD DE LOS MÁRTIRES</t>
  </si>
  <si>
    <t>Elementos logísticos para los materiales de los talleres de muñequería; mostacilla y fotobordado</t>
  </si>
  <si>
    <t>elementos logísticos - Materiales talleres de colchas</t>
  </si>
  <si>
    <t>Bolsa logística</t>
  </si>
  <si>
    <t xml:space="preserve">VALORES DE REFERENCIA DE MATERIALES DE MUÑEQUERÍA Y TEJIDO </t>
  </si>
  <si>
    <t>PROYECTAMOS COLOMBIA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</si>
</sst>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"/>
    <numFmt numFmtId="167" formatCode="_-* #,##0_-;\-* #,##0_-;_-* &quot;-&quot;??_-;_-@_-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12"/>
      <color rgb="FF1212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333333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67EE5"/>
        <bgColor rgb="FFECECEC"/>
      </patternFill>
    </fill>
    <fill>
      <patternFill patternType="solid">
        <fgColor rgb="FFF67EE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3399"/>
        <bgColor rgb="FFD8D8D8"/>
      </patternFill>
    </fill>
    <fill>
      <patternFill patternType="solid">
        <fgColor rgb="FFFF99CC"/>
        <bgColor rgb="FFD8D8D8"/>
      </patternFill>
    </fill>
    <fill>
      <patternFill patternType="solid">
        <fgColor rgb="FFF67EE5"/>
        <bgColor rgb="FF8496B0"/>
      </patternFill>
    </fill>
    <fill>
      <patternFill patternType="solid">
        <fgColor rgb="FFE2BAE0"/>
        <bgColor indexed="64"/>
      </patternFill>
    </fill>
    <fill>
      <patternFill patternType="solid">
        <fgColor rgb="FFE2BAE0"/>
        <bgColor rgb="FF666666"/>
      </patternFill>
    </fill>
    <fill>
      <patternFill patternType="solid">
        <fgColor rgb="FFE2BAE0"/>
        <bgColor rgb="FFFFFFFF"/>
      </patternFill>
    </fill>
    <fill>
      <patternFill patternType="solid">
        <fgColor rgb="FFFF99FF"/>
        <bgColor rgb="FFFFFFFF"/>
      </patternFill>
    </fill>
    <fill>
      <patternFill patternType="solid">
        <fgColor rgb="FFFF99FF"/>
        <bgColor rgb="FF999999"/>
      </patternFill>
    </fill>
    <fill>
      <patternFill patternType="solid">
        <fgColor rgb="FFFF3399"/>
        <bgColor rgb="FFAEABAB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rgb="FFECECEC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7">
    <xf numFmtId="0" fontId="0" fillId="0" borderId="0" xfId="0"/>
    <xf numFmtId="164" fontId="2" fillId="11" borderId="1" xfId="0" applyNumberFormat="1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13" borderId="1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164" fontId="2" fillId="10" borderId="1" xfId="0" applyNumberFormat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wrapText="1"/>
    </xf>
    <xf numFmtId="44" fontId="6" fillId="15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5" fillId="0" borderId="6" xfId="0" applyNumberFormat="1" applyFont="1" applyBorder="1" applyAlignment="1">
      <alignment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2" fillId="7" borderId="11" xfId="0" applyNumberFormat="1" applyFont="1" applyFill="1" applyBorder="1" applyAlignment="1">
      <alignment horizontal="center" vertical="center" wrapText="1"/>
    </xf>
    <xf numFmtId="164" fontId="2" fillId="7" borderId="12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16" borderId="1" xfId="0" applyNumberFormat="1" applyFill="1" applyBorder="1" applyAlignment="1">
      <alignment horizontal="center" vertical="center" wrapText="1"/>
    </xf>
    <xf numFmtId="164" fontId="0" fillId="16" borderId="5" xfId="0" applyNumberFormat="1" applyFill="1" applyBorder="1" applyAlignment="1">
      <alignment horizontal="center" vertical="center" wrapText="1"/>
    </xf>
    <xf numFmtId="164" fontId="0" fillId="16" borderId="11" xfId="0" applyNumberFormat="1" applyFill="1" applyBorder="1" applyAlignment="1">
      <alignment horizontal="center" vertical="center" wrapText="1"/>
    </xf>
    <xf numFmtId="164" fontId="0" fillId="16" borderId="13" xfId="0" applyNumberFormat="1" applyFill="1" applyBorder="1" applyAlignment="1">
      <alignment horizontal="center" vertical="center" wrapText="1"/>
    </xf>
    <xf numFmtId="164" fontId="0" fillId="16" borderId="12" xfId="0" applyNumberFormat="1" applyFill="1" applyBorder="1" applyAlignment="1">
      <alignment horizontal="center" vertical="center" wrapText="1"/>
    </xf>
    <xf numFmtId="164" fontId="0" fillId="16" borderId="0" xfId="0" applyNumberFormat="1" applyFill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164" fontId="0" fillId="16" borderId="2" xfId="0" applyNumberForma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8" fillId="16" borderId="1" xfId="0" applyFont="1" applyFill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center"/>
    </xf>
    <xf numFmtId="0" fontId="9" fillId="16" borderId="1" xfId="0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12" fillId="1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center" vertical="center" wrapText="1"/>
    </xf>
    <xf numFmtId="164" fontId="0" fillId="18" borderId="1" xfId="0" applyNumberFormat="1" applyFill="1" applyBorder="1" applyAlignment="1">
      <alignment horizontal="center" vertical="center" wrapText="1"/>
    </xf>
    <xf numFmtId="0" fontId="13" fillId="18" borderId="1" xfId="0" applyFont="1" applyFill="1" applyBorder="1" applyAlignment="1">
      <alignment horizontal="left" vertical="center" wrapText="1"/>
    </xf>
    <xf numFmtId="165" fontId="14" fillId="18" borderId="1" xfId="0" applyNumberFormat="1" applyFont="1" applyFill="1" applyBorder="1" applyAlignment="1" applyProtection="1">
      <alignment horizontal="right" vertical="center" wrapText="1"/>
      <protection locked="0"/>
    </xf>
    <xf numFmtId="164" fontId="0" fillId="19" borderId="1" xfId="0" applyNumberFormat="1" applyFill="1" applyBorder="1" applyAlignment="1">
      <alignment horizontal="center" vertical="center" wrapText="1"/>
    </xf>
    <xf numFmtId="0" fontId="13" fillId="19" borderId="1" xfId="0" applyFont="1" applyFill="1" applyBorder="1" applyAlignment="1">
      <alignment horizontal="left" vertical="center" wrapText="1"/>
    </xf>
    <xf numFmtId="165" fontId="14" fillId="19" borderId="1" xfId="0" applyNumberFormat="1" applyFont="1" applyFill="1" applyBorder="1" applyAlignment="1" applyProtection="1">
      <alignment horizontal="right" vertical="center" wrapText="1"/>
      <protection locked="0"/>
    </xf>
    <xf numFmtId="164" fontId="0" fillId="20" borderId="1" xfId="0" applyNumberFormat="1" applyFill="1" applyBorder="1" applyAlignment="1">
      <alignment horizontal="center" vertical="center" wrapText="1"/>
    </xf>
    <xf numFmtId="0" fontId="13" fillId="20" borderId="1" xfId="0" applyFont="1" applyFill="1" applyBorder="1" applyAlignment="1">
      <alignment horizontal="left" vertical="center" wrapText="1"/>
    </xf>
    <xf numFmtId="165" fontId="14" fillId="20" borderId="1" xfId="0" applyNumberFormat="1" applyFont="1" applyFill="1" applyBorder="1" applyAlignment="1" applyProtection="1">
      <alignment horizontal="right" vertical="center" wrapText="1"/>
      <protection locked="0"/>
    </xf>
    <xf numFmtId="164" fontId="0" fillId="0" borderId="14" xfId="0" applyNumberFormat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3" fontId="0" fillId="0" borderId="0" xfId="0" applyNumberFormat="1"/>
    <xf numFmtId="44" fontId="0" fillId="0" borderId="1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4" fontId="0" fillId="0" borderId="12" xfId="0" applyNumberFormat="1" applyBorder="1" applyAlignment="1">
      <alignment horizontal="center" vertical="center" wrapText="1"/>
    </xf>
    <xf numFmtId="0" fontId="6" fillId="15" borderId="11" xfId="0" applyFont="1" applyFill="1" applyBorder="1" applyAlignment="1">
      <alignment horizontal="center" vertical="center" wrapText="1"/>
    </xf>
    <xf numFmtId="44" fontId="6" fillId="15" borderId="12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15" borderId="12" xfId="0" applyFont="1" applyFill="1" applyBorder="1" applyAlignment="1">
      <alignment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top" wrapText="1"/>
    </xf>
    <xf numFmtId="164" fontId="0" fillId="0" borderId="16" xfId="0" applyNumberFormat="1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top" wrapText="1"/>
    </xf>
    <xf numFmtId="164" fontId="0" fillId="0" borderId="12" xfId="0" applyNumberFormat="1" applyBorder="1" applyAlignment="1">
      <alignment horizontal="center" vertical="top" wrapText="1"/>
    </xf>
    <xf numFmtId="164" fontId="0" fillId="0" borderId="15" xfId="0" applyNumberFormat="1" applyBorder="1" applyAlignment="1">
      <alignment horizontal="center" vertical="top" wrapText="1"/>
    </xf>
    <xf numFmtId="164" fontId="0" fillId="0" borderId="23" xfId="0" applyNumberFormat="1" applyBorder="1" applyAlignment="1">
      <alignment horizontal="center" vertical="top" wrapText="1"/>
    </xf>
    <xf numFmtId="0" fontId="6" fillId="15" borderId="11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wrapText="1"/>
    </xf>
    <xf numFmtId="0" fontId="6" fillId="15" borderId="12" xfId="0" applyFont="1" applyFill="1" applyBorder="1" applyAlignment="1">
      <alignment horizontal="center" vertical="center" wrapText="1"/>
    </xf>
    <xf numFmtId="0" fontId="6" fillId="15" borderId="25" xfId="0" applyFont="1" applyFill="1" applyBorder="1" applyAlignment="1">
      <alignment horizontal="center" vertical="center" wrapText="1"/>
    </xf>
    <xf numFmtId="0" fontId="6" fillId="15" borderId="19" xfId="0" applyFont="1" applyFill="1" applyBorder="1" applyAlignment="1">
      <alignment horizontal="center" vertical="center" wrapText="1"/>
    </xf>
    <xf numFmtId="0" fontId="6" fillId="15" borderId="2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15" borderId="24" xfId="0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left" vertical="top" wrapText="1"/>
    </xf>
    <xf numFmtId="164" fontId="2" fillId="12" borderId="1" xfId="0" applyNumberFormat="1" applyFont="1" applyFill="1" applyBorder="1" applyAlignment="1">
      <alignment horizontal="center" vertical="center" wrapText="1"/>
    </xf>
    <xf numFmtId="164" fontId="2" fillId="14" borderId="5" xfId="0" applyNumberFormat="1" applyFont="1" applyFill="1" applyBorder="1" applyAlignment="1">
      <alignment horizontal="center" vertical="center" wrapText="1"/>
    </xf>
    <xf numFmtId="164" fontId="2" fillId="14" borderId="2" xfId="0" applyNumberFormat="1" applyFont="1" applyFill="1" applyBorder="1" applyAlignment="1">
      <alignment horizontal="center" vertical="center" wrapText="1"/>
    </xf>
    <xf numFmtId="164" fontId="2" fillId="14" borderId="3" xfId="0" applyNumberFormat="1" applyFont="1" applyFill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 vertical="top" wrapText="1"/>
    </xf>
    <xf numFmtId="164" fontId="2" fillId="10" borderId="1" xfId="0" applyNumberFormat="1" applyFont="1" applyFill="1" applyBorder="1" applyAlignment="1">
      <alignment horizontal="center" vertical="center" wrapText="1"/>
    </xf>
    <xf numFmtId="164" fontId="2" fillId="11" borderId="5" xfId="0" applyNumberFormat="1" applyFont="1" applyFill="1" applyBorder="1" applyAlignment="1">
      <alignment horizontal="center" vertical="center" wrapText="1"/>
    </xf>
    <xf numFmtId="164" fontId="2" fillId="11" borderId="2" xfId="0" applyNumberFormat="1" applyFont="1" applyFill="1" applyBorder="1" applyAlignment="1">
      <alignment horizontal="center" vertical="center" wrapText="1"/>
    </xf>
    <xf numFmtId="164" fontId="2" fillId="11" borderId="3" xfId="0" applyNumberFormat="1" applyFont="1" applyFill="1" applyBorder="1" applyAlignment="1">
      <alignment horizontal="center" vertical="center" wrapText="1"/>
    </xf>
    <xf numFmtId="164" fontId="2" fillId="6" borderId="5" xfId="0" applyNumberFormat="1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center" vertical="center" wrapText="1"/>
    </xf>
    <xf numFmtId="164" fontId="2" fillId="6" borderId="3" xfId="0" applyNumberFormat="1" applyFont="1" applyFill="1" applyBorder="1" applyAlignment="1">
      <alignment horizontal="center" vertical="center" wrapText="1"/>
    </xf>
    <xf numFmtId="164" fontId="2" fillId="6" borderId="7" xfId="0" applyNumberFormat="1" applyFont="1" applyFill="1" applyBorder="1" applyAlignment="1">
      <alignment horizontal="center" vertical="center" wrapText="1"/>
    </xf>
    <xf numFmtId="164" fontId="2" fillId="6" borderId="8" xfId="0" applyNumberFormat="1" applyFont="1" applyFill="1" applyBorder="1" applyAlignment="1">
      <alignment horizontal="center" vertical="center" wrapText="1"/>
    </xf>
    <xf numFmtId="164" fontId="2" fillId="6" borderId="9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2" fillId="9" borderId="1" xfId="0" applyNumberFormat="1" applyFont="1" applyFill="1" applyBorder="1" applyAlignment="1">
      <alignment horizontal="center" vertical="center" wrapText="1"/>
    </xf>
    <xf numFmtId="167" fontId="0" fillId="0" borderId="12" xfId="0" applyNumberFormat="1" applyBorder="1" applyAlignment="1">
      <alignment horizontal="center" vertical="center"/>
    </xf>
    <xf numFmtId="167" fontId="6" fillId="15" borderId="12" xfId="0" applyNumberFormat="1" applyFont="1" applyFill="1" applyBorder="1" applyAlignment="1">
      <alignment vertical="center" wrapText="1"/>
    </xf>
    <xf numFmtId="167" fontId="0" fillId="0" borderId="1" xfId="2" applyNumberFormat="1" applyFont="1" applyBorder="1" applyAlignment="1">
      <alignment horizontal="center" vertical="center"/>
    </xf>
    <xf numFmtId="0" fontId="6" fillId="15" borderId="28" xfId="0" applyFont="1" applyFill="1" applyBorder="1" applyAlignment="1">
      <alignment vertical="center" wrapText="1"/>
    </xf>
    <xf numFmtId="0" fontId="8" fillId="0" borderId="29" xfId="0" applyFont="1" applyBorder="1" applyAlignment="1">
      <alignment horizontal="center" vertical="center" wrapText="1"/>
    </xf>
    <xf numFmtId="0" fontId="2" fillId="17" borderId="30" xfId="0" applyFont="1" applyFill="1" applyBorder="1" applyAlignment="1">
      <alignment horizontal="center" vertical="center" wrapText="1"/>
    </xf>
    <xf numFmtId="0" fontId="8" fillId="17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6" fillId="15" borderId="31" xfId="0" applyFont="1" applyFill="1" applyBorder="1" applyAlignment="1">
      <alignment horizontal="center" vertical="center" wrapText="1"/>
    </xf>
    <xf numFmtId="0" fontId="6" fillId="15" borderId="0" xfId="0" applyFont="1" applyFill="1" applyBorder="1" applyAlignment="1">
      <alignment horizontal="center" vertical="center" wrapText="1"/>
    </xf>
    <xf numFmtId="0" fontId="6" fillId="15" borderId="32" xfId="0" applyFont="1" applyFill="1" applyBorder="1" applyAlignment="1">
      <alignment horizontal="center" vertical="center" wrapText="1"/>
    </xf>
    <xf numFmtId="0" fontId="6" fillId="15" borderId="5" xfId="0" applyFont="1" applyFill="1" applyBorder="1" applyAlignment="1">
      <alignment horizontal="center" vertical="center" wrapText="1"/>
    </xf>
    <xf numFmtId="167" fontId="6" fillId="15" borderId="3" xfId="0" applyNumberFormat="1" applyFont="1" applyFill="1" applyBorder="1" applyAlignment="1">
      <alignment vertical="center" wrapText="1"/>
    </xf>
    <xf numFmtId="164" fontId="0" fillId="0" borderId="34" xfId="0" applyNumberFormat="1" applyBorder="1" applyAlignment="1">
      <alignment horizontal="center" vertical="center" wrapText="1"/>
    </xf>
    <xf numFmtId="164" fontId="0" fillId="16" borderId="35" xfId="0" applyNumberFormat="1" applyFill="1" applyBorder="1" applyAlignment="1">
      <alignment horizontal="center" vertical="center" wrapText="1"/>
    </xf>
    <xf numFmtId="164" fontId="0" fillId="0" borderId="35" xfId="0" applyNumberForma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167" fontId="0" fillId="0" borderId="36" xfId="0" applyNumberFormat="1" applyBorder="1" applyAlignment="1">
      <alignment horizontal="center" vertical="center"/>
    </xf>
    <xf numFmtId="0" fontId="6" fillId="15" borderId="3" xfId="0" applyFont="1" applyFill="1" applyBorder="1" applyAlignment="1">
      <alignment vertical="center" wrapText="1"/>
    </xf>
    <xf numFmtId="167" fontId="6" fillId="15" borderId="33" xfId="0" applyNumberFormat="1" applyFont="1" applyFill="1" applyBorder="1" applyAlignment="1">
      <alignment vertical="center" wrapText="1"/>
    </xf>
    <xf numFmtId="164" fontId="2" fillId="21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43" fontId="0" fillId="0" borderId="12" xfId="0" applyNumberFormat="1" applyBorder="1" applyAlignment="1">
      <alignment horizontal="center" vertical="center"/>
    </xf>
    <xf numFmtId="43" fontId="0" fillId="0" borderId="27" xfId="0" applyNumberFormat="1" applyBorder="1" applyAlignment="1">
      <alignment horizontal="center" vertical="center"/>
    </xf>
    <xf numFmtId="43" fontId="0" fillId="16" borderId="1" xfId="0" applyNumberFormat="1" applyFill="1" applyBorder="1" applyAlignment="1">
      <alignment horizontal="center" vertical="center" wrapText="1"/>
    </xf>
    <xf numFmtId="43" fontId="9" fillId="0" borderId="1" xfId="0" applyNumberFormat="1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F6B7FF"/>
      <color rgb="FFCC99FF"/>
      <color rgb="FFEBB9FF"/>
      <color rgb="FFAD75FF"/>
      <color rgb="FFFF3399"/>
      <color rgb="FFFFB7F0"/>
      <color rgb="FFF5A7EA"/>
      <color rgb="FFF67EE5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112</xdr:row>
      <xdr:rowOff>0</xdr:rowOff>
    </xdr:from>
    <xdr:to>
      <xdr:col>2</xdr:col>
      <xdr:colOff>164072</xdr:colOff>
      <xdr:row>119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1EF8C0-BD23-5B1D-EE0A-B9525C318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1561660"/>
          <a:ext cx="2320676" cy="14089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Users/Luz/Documents/Alcald&#237;a%20Local%20de%20M&#225;rtires/Formulaci&#243;n%202026/Versi&#243;n%20contrataci&#243;n/19-05-2026%20ESTRUCTURA%20DE%20COSTOS%20PAZ.xlsx" TargetMode="External"/><Relationship Id="rId2" Type="http://schemas.openxmlformats.org/officeDocument/2006/relationships/externalLinkPath" Target="file:///C:\Users\Luz\Documents\Alcald&#237;a%20Local%20de%20M&#225;rtires\Formulaci&#243;n%202026\Versi&#243;n%20contrataci&#243;n\19-05-2026%20ESTRUCTURA%20DE%20COSTOS%20PAZ.xlsx" TargetMode="External"/><Relationship Id="rId1" Type="http://schemas.openxmlformats.org/officeDocument/2006/relationships/externalLinkPath" Target="/Users/Luz/Documents/Alcald&#237;a%20Local%20de%20M&#225;rtires/Formulaci&#243;n%202026/Versi&#243;n%20contrataci&#243;n/19-05-2026%20ESTRUCTURA%20DE%20COSTOS%20PA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ESTRUCTURA DE COSTOS"/>
      <sheetName val="COTIZACIONES"/>
      <sheetName val="CRONOGRAMA"/>
    </sheetNames>
    <sheetDataSet>
      <sheetData sheetId="0" refreshError="1"/>
      <sheetData sheetId="1" refreshError="1">
        <row r="21">
          <cell r="J21">
            <v>40152.333333333336</v>
          </cell>
        </row>
        <row r="251">
          <cell r="J251">
            <v>24390.666666666668</v>
          </cell>
        </row>
        <row r="252">
          <cell r="J252">
            <v>26369.333333333332</v>
          </cell>
        </row>
        <row r="253">
          <cell r="J253">
            <v>73980.333333333328</v>
          </cell>
        </row>
        <row r="254">
          <cell r="J254">
            <v>59289</v>
          </cell>
        </row>
        <row r="255">
          <cell r="J255">
            <v>218639</v>
          </cell>
        </row>
        <row r="256">
          <cell r="J256">
            <v>696766.33333333337</v>
          </cell>
        </row>
        <row r="257">
          <cell r="J257">
            <v>9430.6666666666661</v>
          </cell>
        </row>
        <row r="258">
          <cell r="J258">
            <v>8007.333333333333</v>
          </cell>
        </row>
        <row r="259">
          <cell r="J259">
            <v>417165.66666666669</v>
          </cell>
        </row>
        <row r="260">
          <cell r="J260">
            <v>38929.666666666664</v>
          </cell>
        </row>
        <row r="261">
          <cell r="J261">
            <v>38220.666666666664</v>
          </cell>
        </row>
        <row r="262">
          <cell r="J262">
            <v>23868</v>
          </cell>
        </row>
        <row r="263">
          <cell r="J263">
            <v>18492.666666666668</v>
          </cell>
        </row>
        <row r="264">
          <cell r="J264">
            <v>1278558.3333333333</v>
          </cell>
        </row>
        <row r="265">
          <cell r="J265">
            <v>13500</v>
          </cell>
        </row>
        <row r="266">
          <cell r="J266">
            <v>12111.333333333334</v>
          </cell>
        </row>
        <row r="267">
          <cell r="J267">
            <v>8003.333333333333</v>
          </cell>
        </row>
        <row r="268">
          <cell r="J268">
            <v>19029.666666666668</v>
          </cell>
        </row>
        <row r="269">
          <cell r="J269">
            <v>24205</v>
          </cell>
        </row>
        <row r="270">
          <cell r="J270">
            <v>26306.666666666668</v>
          </cell>
        </row>
        <row r="271">
          <cell r="J271">
            <v>29252</v>
          </cell>
        </row>
        <row r="272">
          <cell r="J272">
            <v>38029.333333333336</v>
          </cell>
        </row>
        <row r="273">
          <cell r="J273">
            <v>24228</v>
          </cell>
        </row>
        <row r="274">
          <cell r="J274">
            <v>47423</v>
          </cell>
        </row>
        <row r="275">
          <cell r="J275">
            <v>73152.333333333328</v>
          </cell>
        </row>
        <row r="276">
          <cell r="J276">
            <v>595889.33333333337</v>
          </cell>
        </row>
        <row r="277">
          <cell r="J277">
            <v>98936.666666666672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799D5-F71D-4F3F-BEC7-666A998D6821}">
  <dimension ref="A1:I111"/>
  <sheetViews>
    <sheetView tabSelected="1" zoomScale="53" zoomScaleNormal="53" workbookViewId="0">
      <selection activeCell="C117" sqref="C117"/>
    </sheetView>
  </sheetViews>
  <sheetFormatPr baseColWidth="10" defaultColWidth="11.19921875" defaultRowHeight="15.6" x14ac:dyDescent="0.3"/>
  <cols>
    <col min="1" max="1" width="11.19921875" style="19"/>
    <col min="2" max="2" width="17.19921875" style="19" customWidth="1"/>
    <col min="3" max="3" width="35.09765625" style="19" customWidth="1"/>
    <col min="4" max="6" width="11.19921875" style="19"/>
    <col min="7" max="7" width="18.09765625" style="19" customWidth="1"/>
    <col min="8" max="8" width="15.19921875" style="19" customWidth="1"/>
    <col min="9" max="9" width="20.8984375" style="19" customWidth="1"/>
    <col min="10" max="16384" width="11.19921875" style="19"/>
  </cols>
  <sheetData>
    <row r="1" spans="1:9" ht="71.400000000000006" customHeight="1" x14ac:dyDescent="0.3">
      <c r="A1" s="68"/>
      <c r="B1" s="69" t="s">
        <v>121</v>
      </c>
      <c r="C1" s="91" t="s">
        <v>339</v>
      </c>
      <c r="D1" s="91"/>
      <c r="E1" s="91"/>
      <c r="F1" s="91"/>
      <c r="G1" s="91"/>
      <c r="H1" s="91"/>
      <c r="I1" s="92"/>
    </row>
    <row r="2" spans="1:9" x14ac:dyDescent="0.3">
      <c r="A2" s="70"/>
      <c r="B2" s="18" t="s">
        <v>122</v>
      </c>
      <c r="C2" s="93" t="s">
        <v>344</v>
      </c>
      <c r="D2" s="93"/>
      <c r="E2" s="93"/>
      <c r="F2" s="93"/>
      <c r="G2" s="93"/>
      <c r="H2" s="93"/>
      <c r="I2" s="94"/>
    </row>
    <row r="3" spans="1:9" ht="28.8" x14ac:dyDescent="0.3">
      <c r="A3" s="70"/>
      <c r="B3" s="18" t="s">
        <v>123</v>
      </c>
      <c r="C3" s="93"/>
      <c r="D3" s="93"/>
      <c r="E3" s="93"/>
      <c r="F3" s="93"/>
      <c r="G3" s="93"/>
      <c r="H3" s="93"/>
      <c r="I3" s="94"/>
    </row>
    <row r="4" spans="1:9" x14ac:dyDescent="0.3">
      <c r="A4" s="70"/>
      <c r="B4" s="13"/>
      <c r="C4" s="13"/>
      <c r="D4" s="13"/>
      <c r="E4" s="13"/>
      <c r="F4" s="13"/>
      <c r="G4" s="13"/>
      <c r="H4" s="67"/>
      <c r="I4" s="71"/>
    </row>
    <row r="5" spans="1:9" ht="72" x14ac:dyDescent="0.3">
      <c r="A5" s="72" t="s">
        <v>124</v>
      </c>
      <c r="B5" s="16" t="s">
        <v>125</v>
      </c>
      <c r="C5" s="16" t="s">
        <v>126</v>
      </c>
      <c r="D5" s="16" t="s">
        <v>127</v>
      </c>
      <c r="E5" s="16" t="s">
        <v>128</v>
      </c>
      <c r="F5" s="16" t="s">
        <v>5</v>
      </c>
      <c r="G5" s="16" t="s">
        <v>7</v>
      </c>
      <c r="H5" s="17" t="s">
        <v>130</v>
      </c>
      <c r="I5" s="73" t="s">
        <v>129</v>
      </c>
    </row>
    <row r="6" spans="1:9" x14ac:dyDescent="0.3">
      <c r="A6" s="85" t="s">
        <v>10</v>
      </c>
      <c r="B6" s="86"/>
      <c r="C6" s="86"/>
      <c r="D6" s="86"/>
      <c r="E6" s="86"/>
      <c r="F6" s="86"/>
      <c r="G6" s="86"/>
      <c r="H6" s="86"/>
      <c r="I6" s="87"/>
    </row>
    <row r="7" spans="1:9" ht="156" x14ac:dyDescent="0.3">
      <c r="A7" s="27" t="s">
        <v>11</v>
      </c>
      <c r="B7" s="12" t="s">
        <v>12</v>
      </c>
      <c r="C7" s="12" t="s">
        <v>13</v>
      </c>
      <c r="D7" s="12" t="s">
        <v>14</v>
      </c>
      <c r="E7" s="13">
        <v>1</v>
      </c>
      <c r="F7" s="13" t="s">
        <v>15</v>
      </c>
      <c r="G7" s="13" t="s">
        <v>15</v>
      </c>
      <c r="H7" s="122">
        <v>1962000</v>
      </c>
      <c r="I7" s="142">
        <f>+E7*H7</f>
        <v>1962000</v>
      </c>
    </row>
    <row r="8" spans="1:9" ht="202.8" x14ac:dyDescent="0.3">
      <c r="A8" s="27" t="s">
        <v>16</v>
      </c>
      <c r="B8" s="12" t="s">
        <v>17</v>
      </c>
      <c r="C8" s="12" t="s">
        <v>18</v>
      </c>
      <c r="D8" s="12" t="s">
        <v>19</v>
      </c>
      <c r="E8" s="13">
        <v>14</v>
      </c>
      <c r="F8" s="13" t="s">
        <v>15</v>
      </c>
      <c r="G8" s="13" t="s">
        <v>15</v>
      </c>
      <c r="H8" s="122">
        <v>130094</v>
      </c>
      <c r="I8" s="142">
        <f>+E8*H8</f>
        <v>1821316</v>
      </c>
    </row>
    <row r="9" spans="1:9" x14ac:dyDescent="0.3">
      <c r="A9" s="88" t="s">
        <v>337</v>
      </c>
      <c r="B9" s="89"/>
      <c r="C9" s="89"/>
      <c r="D9" s="89"/>
      <c r="E9" s="89"/>
      <c r="F9" s="89"/>
      <c r="G9" s="89"/>
      <c r="H9" s="90"/>
      <c r="I9" s="141">
        <f>I7+I8</f>
        <v>3783316</v>
      </c>
    </row>
    <row r="10" spans="1:9" ht="15.6" customHeight="1" x14ac:dyDescent="0.3">
      <c r="A10" s="131" t="s">
        <v>21</v>
      </c>
      <c r="B10" s="96"/>
      <c r="C10" s="96"/>
      <c r="D10" s="96"/>
      <c r="E10" s="96"/>
      <c r="F10" s="96"/>
      <c r="G10" s="96"/>
      <c r="H10" s="96"/>
      <c r="I10" s="139"/>
    </row>
    <row r="11" spans="1:9" ht="218.4" x14ac:dyDescent="0.3">
      <c r="A11" s="133" t="s">
        <v>22</v>
      </c>
      <c r="B11" s="134" t="s">
        <v>23</v>
      </c>
      <c r="C11" s="134" t="s">
        <v>136</v>
      </c>
      <c r="D11" s="135" t="s">
        <v>24</v>
      </c>
      <c r="E11" s="136">
        <v>1</v>
      </c>
      <c r="F11" s="136">
        <v>5</v>
      </c>
      <c r="G11" s="137" t="s">
        <v>15</v>
      </c>
      <c r="H11" s="122">
        <v>5395500</v>
      </c>
      <c r="I11" s="138">
        <f>+E11*F11*H11</f>
        <v>26977500</v>
      </c>
    </row>
    <row r="12" spans="1:9" ht="187.2" x14ac:dyDescent="0.3">
      <c r="A12" s="27" t="s">
        <v>25</v>
      </c>
      <c r="B12" s="29" t="s">
        <v>26</v>
      </c>
      <c r="C12" s="29" t="s">
        <v>137</v>
      </c>
      <c r="D12" s="12" t="s">
        <v>24</v>
      </c>
      <c r="E12" s="13">
        <v>1</v>
      </c>
      <c r="F12" s="13">
        <v>4</v>
      </c>
      <c r="G12" s="20" t="s">
        <v>15</v>
      </c>
      <c r="H12" s="122">
        <v>4905000</v>
      </c>
      <c r="I12" s="120">
        <f t="shared" ref="I12:I21" si="0">+E12*F12*H12</f>
        <v>19620000</v>
      </c>
    </row>
    <row r="13" spans="1:9" ht="202.8" x14ac:dyDescent="0.3">
      <c r="A13" s="27" t="s">
        <v>27</v>
      </c>
      <c r="B13" s="29" t="s">
        <v>28</v>
      </c>
      <c r="C13" s="29" t="s">
        <v>138</v>
      </c>
      <c r="D13" s="12" t="s">
        <v>24</v>
      </c>
      <c r="E13" s="13">
        <v>1</v>
      </c>
      <c r="F13" s="13">
        <v>4</v>
      </c>
      <c r="G13" s="20" t="s">
        <v>15</v>
      </c>
      <c r="H13" s="122">
        <v>4905000</v>
      </c>
      <c r="I13" s="120">
        <f t="shared" si="0"/>
        <v>19620000</v>
      </c>
    </row>
    <row r="14" spans="1:9" ht="390" x14ac:dyDescent="0.3">
      <c r="A14" s="27" t="s">
        <v>29</v>
      </c>
      <c r="B14" s="29" t="s">
        <v>139</v>
      </c>
      <c r="C14" s="29" t="s">
        <v>140</v>
      </c>
      <c r="D14" s="12" t="s">
        <v>24</v>
      </c>
      <c r="E14" s="13">
        <v>1</v>
      </c>
      <c r="F14" s="13">
        <v>4</v>
      </c>
      <c r="G14" s="20" t="s">
        <v>15</v>
      </c>
      <c r="H14" s="122">
        <v>4905000</v>
      </c>
      <c r="I14" s="120">
        <f t="shared" si="0"/>
        <v>19620000</v>
      </c>
    </row>
    <row r="15" spans="1:9" ht="171.6" x14ac:dyDescent="0.3">
      <c r="A15" s="27" t="s">
        <v>30</v>
      </c>
      <c r="B15" s="29" t="s">
        <v>31</v>
      </c>
      <c r="C15" s="29" t="s">
        <v>141</v>
      </c>
      <c r="D15" s="12" t="s">
        <v>24</v>
      </c>
      <c r="E15" s="13">
        <v>1</v>
      </c>
      <c r="F15" s="13">
        <v>3</v>
      </c>
      <c r="G15" s="20" t="s">
        <v>15</v>
      </c>
      <c r="H15" s="122">
        <v>3162745</v>
      </c>
      <c r="I15" s="120">
        <f t="shared" si="0"/>
        <v>9488235</v>
      </c>
    </row>
    <row r="16" spans="1:9" ht="218.4" x14ac:dyDescent="0.3">
      <c r="A16" s="27" t="s">
        <v>32</v>
      </c>
      <c r="B16" s="29" t="s">
        <v>33</v>
      </c>
      <c r="C16" s="29" t="s">
        <v>142</v>
      </c>
      <c r="D16" s="12" t="s">
        <v>24</v>
      </c>
      <c r="E16" s="13">
        <v>1</v>
      </c>
      <c r="F16" s="13">
        <v>3</v>
      </c>
      <c r="G16" s="20" t="s">
        <v>15</v>
      </c>
      <c r="H16" s="122">
        <v>3162745</v>
      </c>
      <c r="I16" s="120">
        <f t="shared" si="0"/>
        <v>9488235</v>
      </c>
    </row>
    <row r="17" spans="1:9" ht="327.60000000000002" x14ac:dyDescent="0.3">
      <c r="A17" s="27" t="s">
        <v>36</v>
      </c>
      <c r="B17" s="12" t="s">
        <v>143</v>
      </c>
      <c r="C17" s="12" t="s">
        <v>144</v>
      </c>
      <c r="D17" s="12" t="s">
        <v>24</v>
      </c>
      <c r="E17" s="35">
        <v>3</v>
      </c>
      <c r="F17" s="13">
        <v>3</v>
      </c>
      <c r="G17" s="20" t="s">
        <v>15</v>
      </c>
      <c r="H17" s="122">
        <v>2060100</v>
      </c>
      <c r="I17" s="120">
        <f t="shared" si="0"/>
        <v>18540900</v>
      </c>
    </row>
    <row r="18" spans="1:9" ht="327.60000000000002" x14ac:dyDescent="0.3">
      <c r="A18" s="27" t="s">
        <v>38</v>
      </c>
      <c r="B18" s="12" t="s">
        <v>145</v>
      </c>
      <c r="C18" s="12" t="s">
        <v>146</v>
      </c>
      <c r="D18" s="12" t="s">
        <v>24</v>
      </c>
      <c r="E18" s="35">
        <v>1</v>
      </c>
      <c r="F18" s="13">
        <v>3</v>
      </c>
      <c r="G18" s="21">
        <v>900000</v>
      </c>
      <c r="H18" s="122">
        <v>2060100</v>
      </c>
      <c r="I18" s="120">
        <f t="shared" si="0"/>
        <v>6180300</v>
      </c>
    </row>
    <row r="19" spans="1:9" ht="327.60000000000002" x14ac:dyDescent="0.3">
      <c r="A19" s="27" t="s">
        <v>39</v>
      </c>
      <c r="B19" s="12" t="s">
        <v>145</v>
      </c>
      <c r="C19" s="12" t="s">
        <v>147</v>
      </c>
      <c r="D19" s="12" t="s">
        <v>24</v>
      </c>
      <c r="E19" s="35">
        <v>1</v>
      </c>
      <c r="F19" s="13">
        <v>3</v>
      </c>
      <c r="G19" s="20" t="s">
        <v>15</v>
      </c>
      <c r="H19" s="122">
        <v>2060100</v>
      </c>
      <c r="I19" s="120">
        <f t="shared" si="0"/>
        <v>6180300</v>
      </c>
    </row>
    <row r="20" spans="1:9" ht="327.60000000000002" x14ac:dyDescent="0.3">
      <c r="A20" s="27" t="s">
        <v>40</v>
      </c>
      <c r="B20" s="12" t="s">
        <v>145</v>
      </c>
      <c r="C20" s="12" t="s">
        <v>148</v>
      </c>
      <c r="D20" s="12" t="s">
        <v>24</v>
      </c>
      <c r="E20" s="35">
        <v>1</v>
      </c>
      <c r="F20" s="13">
        <v>3</v>
      </c>
      <c r="G20" s="20" t="s">
        <v>15</v>
      </c>
      <c r="H20" s="122">
        <v>2060100</v>
      </c>
      <c r="I20" s="120">
        <f t="shared" si="0"/>
        <v>6180300</v>
      </c>
    </row>
    <row r="21" spans="1:9" ht="374.4" x14ac:dyDescent="0.3">
      <c r="A21" s="27" t="s">
        <v>41</v>
      </c>
      <c r="B21" s="29" t="s">
        <v>149</v>
      </c>
      <c r="C21" s="29" t="s">
        <v>150</v>
      </c>
      <c r="D21" s="29" t="s">
        <v>24</v>
      </c>
      <c r="E21" s="35">
        <v>2</v>
      </c>
      <c r="F21" s="35">
        <v>4</v>
      </c>
      <c r="G21" s="20" t="s">
        <v>15</v>
      </c>
      <c r="H21" s="122">
        <v>3162745</v>
      </c>
      <c r="I21" s="120">
        <f t="shared" si="0"/>
        <v>25301960</v>
      </c>
    </row>
    <row r="22" spans="1:9" x14ac:dyDescent="0.3">
      <c r="A22" s="95" t="s">
        <v>336</v>
      </c>
      <c r="B22" s="96"/>
      <c r="C22" s="96"/>
      <c r="D22" s="96"/>
      <c r="E22" s="96"/>
      <c r="F22" s="96"/>
      <c r="G22" s="96"/>
      <c r="H22" s="97"/>
      <c r="I22" s="121">
        <f>+SUM(I11:I21)</f>
        <v>167197730</v>
      </c>
    </row>
    <row r="23" spans="1:9" ht="15.6" customHeight="1" x14ac:dyDescent="0.3">
      <c r="A23" s="95" t="s">
        <v>154</v>
      </c>
      <c r="B23" s="96"/>
      <c r="C23" s="96"/>
      <c r="D23" s="96"/>
      <c r="E23" s="96"/>
      <c r="F23" s="96"/>
      <c r="G23" s="96"/>
      <c r="H23" s="97"/>
      <c r="I23" s="75"/>
    </row>
    <row r="24" spans="1:9" ht="46.8" x14ac:dyDescent="0.3">
      <c r="A24" s="74" t="s">
        <v>60</v>
      </c>
      <c r="B24" s="38" t="s">
        <v>156</v>
      </c>
      <c r="C24" s="39" t="s">
        <v>157</v>
      </c>
      <c r="D24" s="40" t="s">
        <v>158</v>
      </c>
      <c r="E24" s="38">
        <v>1</v>
      </c>
      <c r="F24" s="35" t="s">
        <v>15</v>
      </c>
      <c r="G24" s="12" t="s">
        <v>15</v>
      </c>
      <c r="H24" s="145">
        <f>[1]COTIZACIONES!$J$21</f>
        <v>40152.333333333336</v>
      </c>
      <c r="I24" s="143">
        <f>+E24*H24</f>
        <v>40152.333333333336</v>
      </c>
    </row>
    <row r="25" spans="1:9" ht="31.2" x14ac:dyDescent="0.3">
      <c r="A25" s="74" t="s">
        <v>64</v>
      </c>
      <c r="B25" s="38" t="s">
        <v>156</v>
      </c>
      <c r="C25" s="39" t="s">
        <v>159</v>
      </c>
      <c r="D25" s="40" t="s">
        <v>158</v>
      </c>
      <c r="E25" s="38">
        <v>1</v>
      </c>
      <c r="F25" s="35" t="s">
        <v>15</v>
      </c>
      <c r="G25" s="12" t="s">
        <v>15</v>
      </c>
      <c r="H25" s="145">
        <v>43561.333333333336</v>
      </c>
      <c r="I25" s="143">
        <f t="shared" ref="I25:I88" si="1">+E25*H25</f>
        <v>43561.333333333336</v>
      </c>
    </row>
    <row r="26" spans="1:9" x14ac:dyDescent="0.3">
      <c r="A26" s="74" t="s">
        <v>67</v>
      </c>
      <c r="B26" s="38" t="s">
        <v>156</v>
      </c>
      <c r="C26" s="39" t="s">
        <v>160</v>
      </c>
      <c r="D26" s="40" t="s">
        <v>158</v>
      </c>
      <c r="E26" s="38">
        <v>1</v>
      </c>
      <c r="F26" s="35" t="s">
        <v>15</v>
      </c>
      <c r="G26" s="12" t="s">
        <v>15</v>
      </c>
      <c r="H26" s="145">
        <v>49284.333333333336</v>
      </c>
      <c r="I26" s="143">
        <f t="shared" si="1"/>
        <v>49284.333333333336</v>
      </c>
    </row>
    <row r="27" spans="1:9" ht="31.2" x14ac:dyDescent="0.3">
      <c r="A27" s="74" t="s">
        <v>70</v>
      </c>
      <c r="B27" s="38" t="s">
        <v>156</v>
      </c>
      <c r="C27" s="39" t="s">
        <v>161</v>
      </c>
      <c r="D27" s="40" t="s">
        <v>158</v>
      </c>
      <c r="E27" s="38">
        <v>1</v>
      </c>
      <c r="F27" s="35" t="s">
        <v>15</v>
      </c>
      <c r="G27" s="12" t="s">
        <v>15</v>
      </c>
      <c r="H27" s="145">
        <v>49284.333333333336</v>
      </c>
      <c r="I27" s="143">
        <f t="shared" si="1"/>
        <v>49284.333333333336</v>
      </c>
    </row>
    <row r="28" spans="1:9" x14ac:dyDescent="0.3">
      <c r="A28" s="74" t="s">
        <v>73</v>
      </c>
      <c r="B28" s="38" t="s">
        <v>156</v>
      </c>
      <c r="C28" s="39" t="s">
        <v>162</v>
      </c>
      <c r="D28" s="40" t="s">
        <v>158</v>
      </c>
      <c r="E28" s="38">
        <v>1</v>
      </c>
      <c r="F28" s="35" t="s">
        <v>15</v>
      </c>
      <c r="G28" s="12" t="s">
        <v>15</v>
      </c>
      <c r="H28" s="145">
        <v>40070.333333333336</v>
      </c>
      <c r="I28" s="143">
        <f t="shared" si="1"/>
        <v>40070.333333333336</v>
      </c>
    </row>
    <row r="29" spans="1:9" ht="31.2" x14ac:dyDescent="0.3">
      <c r="A29" s="74" t="s">
        <v>77</v>
      </c>
      <c r="B29" s="38" t="s">
        <v>156</v>
      </c>
      <c r="C29" s="39" t="s">
        <v>163</v>
      </c>
      <c r="D29" s="40" t="s">
        <v>158</v>
      </c>
      <c r="E29" s="38">
        <v>1</v>
      </c>
      <c r="F29" s="35" t="s">
        <v>15</v>
      </c>
      <c r="G29" s="12" t="s">
        <v>15</v>
      </c>
      <c r="H29" s="146">
        <v>34821.666666666664</v>
      </c>
      <c r="I29" s="143">
        <f t="shared" si="1"/>
        <v>34821.666666666664</v>
      </c>
    </row>
    <row r="30" spans="1:9" ht="31.2" x14ac:dyDescent="0.3">
      <c r="A30" s="74" t="s">
        <v>80</v>
      </c>
      <c r="B30" s="38" t="s">
        <v>156</v>
      </c>
      <c r="C30" s="39" t="s">
        <v>164</v>
      </c>
      <c r="D30" s="40" t="s">
        <v>158</v>
      </c>
      <c r="E30" s="38">
        <v>1</v>
      </c>
      <c r="F30" s="35" t="s">
        <v>15</v>
      </c>
      <c r="G30" s="12" t="s">
        <v>15</v>
      </c>
      <c r="H30" s="145">
        <v>27130.666666666668</v>
      </c>
      <c r="I30" s="143">
        <f t="shared" si="1"/>
        <v>27130.666666666668</v>
      </c>
    </row>
    <row r="31" spans="1:9" x14ac:dyDescent="0.3">
      <c r="A31" s="74" t="s">
        <v>83</v>
      </c>
      <c r="B31" s="38" t="s">
        <v>156</v>
      </c>
      <c r="C31" s="42" t="s">
        <v>165</v>
      </c>
      <c r="D31" s="40" t="s">
        <v>158</v>
      </c>
      <c r="E31" s="38">
        <v>1</v>
      </c>
      <c r="F31" s="35" t="s">
        <v>15</v>
      </c>
      <c r="G31" s="12" t="s">
        <v>15</v>
      </c>
      <c r="H31" s="145">
        <v>32069.666666666668</v>
      </c>
      <c r="I31" s="143">
        <f t="shared" si="1"/>
        <v>32069.666666666668</v>
      </c>
    </row>
    <row r="32" spans="1:9" ht="31.2" x14ac:dyDescent="0.3">
      <c r="A32" s="74" t="s">
        <v>86</v>
      </c>
      <c r="B32" s="38" t="s">
        <v>156</v>
      </c>
      <c r="C32" s="42" t="s">
        <v>166</v>
      </c>
      <c r="D32" s="40" t="s">
        <v>158</v>
      </c>
      <c r="E32" s="38">
        <v>1</v>
      </c>
      <c r="F32" s="35" t="s">
        <v>15</v>
      </c>
      <c r="G32" s="12" t="s">
        <v>15</v>
      </c>
      <c r="H32" s="145">
        <v>40779.666666666664</v>
      </c>
      <c r="I32" s="143">
        <f t="shared" si="1"/>
        <v>40779.666666666664</v>
      </c>
    </row>
    <row r="33" spans="1:9" ht="31.2" x14ac:dyDescent="0.3">
      <c r="A33" s="74" t="s">
        <v>89</v>
      </c>
      <c r="B33" s="38" t="s">
        <v>156</v>
      </c>
      <c r="C33" s="39" t="s">
        <v>167</v>
      </c>
      <c r="D33" s="40" t="s">
        <v>158</v>
      </c>
      <c r="E33" s="38">
        <v>1</v>
      </c>
      <c r="F33" s="35" t="s">
        <v>15</v>
      </c>
      <c r="G33" s="12" t="s">
        <v>15</v>
      </c>
      <c r="H33" s="145">
        <v>45815</v>
      </c>
      <c r="I33" s="143">
        <f t="shared" si="1"/>
        <v>45815</v>
      </c>
    </row>
    <row r="34" spans="1:9" ht="31.2" x14ac:dyDescent="0.3">
      <c r="A34" s="74" t="s">
        <v>92</v>
      </c>
      <c r="B34" s="38" t="s">
        <v>156</v>
      </c>
      <c r="C34" s="39" t="s">
        <v>168</v>
      </c>
      <c r="D34" s="40" t="s">
        <v>158</v>
      </c>
      <c r="E34" s="38">
        <v>1</v>
      </c>
      <c r="F34" s="35" t="s">
        <v>15</v>
      </c>
      <c r="G34" s="12" t="s">
        <v>15</v>
      </c>
      <c r="H34" s="145">
        <v>93290.333333333328</v>
      </c>
      <c r="I34" s="143">
        <f t="shared" si="1"/>
        <v>93290.333333333328</v>
      </c>
    </row>
    <row r="35" spans="1:9" x14ac:dyDescent="0.3">
      <c r="A35" s="74" t="s">
        <v>95</v>
      </c>
      <c r="B35" s="38" t="s">
        <v>156</v>
      </c>
      <c r="C35" s="39" t="s">
        <v>169</v>
      </c>
      <c r="D35" s="40" t="s">
        <v>158</v>
      </c>
      <c r="E35" s="38">
        <v>1</v>
      </c>
      <c r="F35" s="35" t="s">
        <v>15</v>
      </c>
      <c r="G35" s="12" t="s">
        <v>15</v>
      </c>
      <c r="H35" s="145">
        <v>44137.666666666664</v>
      </c>
      <c r="I35" s="143">
        <f t="shared" si="1"/>
        <v>44137.666666666664</v>
      </c>
    </row>
    <row r="36" spans="1:9" ht="31.2" x14ac:dyDescent="0.3">
      <c r="A36" s="74" t="s">
        <v>98</v>
      </c>
      <c r="B36" s="38" t="s">
        <v>156</v>
      </c>
      <c r="C36" s="43" t="s">
        <v>170</v>
      </c>
      <c r="D36" s="40" t="s">
        <v>158</v>
      </c>
      <c r="E36" s="40">
        <v>1</v>
      </c>
      <c r="F36" s="35" t="s">
        <v>15</v>
      </c>
      <c r="G36" s="12" t="s">
        <v>15</v>
      </c>
      <c r="H36" s="145">
        <v>20701</v>
      </c>
      <c r="I36" s="143">
        <f t="shared" si="1"/>
        <v>20701</v>
      </c>
    </row>
    <row r="37" spans="1:9" ht="31.2" x14ac:dyDescent="0.3">
      <c r="A37" s="74" t="s">
        <v>101</v>
      </c>
      <c r="B37" s="38" t="s">
        <v>156</v>
      </c>
      <c r="C37" s="39" t="s">
        <v>171</v>
      </c>
      <c r="D37" s="40" t="s">
        <v>158</v>
      </c>
      <c r="E37" s="40">
        <v>1</v>
      </c>
      <c r="F37" s="35" t="s">
        <v>15</v>
      </c>
      <c r="G37" s="12" t="s">
        <v>15</v>
      </c>
      <c r="H37" s="145">
        <v>38444</v>
      </c>
      <c r="I37" s="143">
        <f t="shared" si="1"/>
        <v>38444</v>
      </c>
    </row>
    <row r="38" spans="1:9" ht="31.2" x14ac:dyDescent="0.3">
      <c r="A38" s="74" t="s">
        <v>104</v>
      </c>
      <c r="B38" s="38" t="s">
        <v>156</v>
      </c>
      <c r="C38" s="39" t="s">
        <v>172</v>
      </c>
      <c r="D38" s="40" t="s">
        <v>158</v>
      </c>
      <c r="E38" s="40">
        <v>1</v>
      </c>
      <c r="F38" s="35" t="s">
        <v>15</v>
      </c>
      <c r="G38" s="12" t="s">
        <v>15</v>
      </c>
      <c r="H38" s="145">
        <v>39151.333333333336</v>
      </c>
      <c r="I38" s="143">
        <f t="shared" si="1"/>
        <v>39151.333333333336</v>
      </c>
    </row>
    <row r="39" spans="1:9" ht="31.2" x14ac:dyDescent="0.3">
      <c r="A39" s="74" t="s">
        <v>107</v>
      </c>
      <c r="B39" s="38" t="s">
        <v>156</v>
      </c>
      <c r="C39" s="39" t="s">
        <v>173</v>
      </c>
      <c r="D39" s="40" t="s">
        <v>158</v>
      </c>
      <c r="E39" s="40">
        <v>1</v>
      </c>
      <c r="F39" s="35" t="s">
        <v>15</v>
      </c>
      <c r="G39" s="12" t="s">
        <v>15</v>
      </c>
      <c r="H39" s="145">
        <v>41274.666666666664</v>
      </c>
      <c r="I39" s="143">
        <f t="shared" si="1"/>
        <v>41274.666666666664</v>
      </c>
    </row>
    <row r="40" spans="1:9" ht="31.2" x14ac:dyDescent="0.3">
      <c r="A40" s="74" t="s">
        <v>110</v>
      </c>
      <c r="B40" s="38" t="s">
        <v>156</v>
      </c>
      <c r="C40" s="43" t="s">
        <v>174</v>
      </c>
      <c r="D40" s="40" t="s">
        <v>158</v>
      </c>
      <c r="E40" s="40">
        <v>1</v>
      </c>
      <c r="F40" s="35" t="s">
        <v>15</v>
      </c>
      <c r="G40" s="12" t="s">
        <v>15</v>
      </c>
      <c r="H40" s="145">
        <v>29148</v>
      </c>
      <c r="I40" s="143">
        <f t="shared" si="1"/>
        <v>29148</v>
      </c>
    </row>
    <row r="41" spans="1:9" ht="31.2" x14ac:dyDescent="0.3">
      <c r="A41" s="74" t="s">
        <v>114</v>
      </c>
      <c r="B41" s="38" t="s">
        <v>156</v>
      </c>
      <c r="C41" s="39" t="s">
        <v>175</v>
      </c>
      <c r="D41" s="40" t="s">
        <v>176</v>
      </c>
      <c r="E41" s="40">
        <v>1</v>
      </c>
      <c r="F41" s="35" t="s">
        <v>15</v>
      </c>
      <c r="G41" s="12" t="s">
        <v>15</v>
      </c>
      <c r="H41" s="145">
        <v>31998.666666666668</v>
      </c>
      <c r="I41" s="143">
        <f t="shared" si="1"/>
        <v>31998.666666666668</v>
      </c>
    </row>
    <row r="42" spans="1:9" x14ac:dyDescent="0.3">
      <c r="A42" s="74" t="s">
        <v>115</v>
      </c>
      <c r="B42" s="38" t="s">
        <v>156</v>
      </c>
      <c r="C42" s="39" t="s">
        <v>177</v>
      </c>
      <c r="D42" s="40" t="s">
        <v>176</v>
      </c>
      <c r="E42" s="40">
        <v>1</v>
      </c>
      <c r="F42" s="35" t="s">
        <v>15</v>
      </c>
      <c r="G42" s="12" t="s">
        <v>15</v>
      </c>
      <c r="H42" s="145">
        <v>45036</v>
      </c>
      <c r="I42" s="143">
        <f t="shared" si="1"/>
        <v>45036</v>
      </c>
    </row>
    <row r="43" spans="1:9" ht="46.8" x14ac:dyDescent="0.3">
      <c r="A43" s="74" t="s">
        <v>116</v>
      </c>
      <c r="B43" s="38" t="s">
        <v>156</v>
      </c>
      <c r="C43" s="39" t="s">
        <v>178</v>
      </c>
      <c r="D43" s="40" t="s">
        <v>176</v>
      </c>
      <c r="E43" s="40">
        <v>1</v>
      </c>
      <c r="F43" s="35" t="s">
        <v>15</v>
      </c>
      <c r="G43" s="12" t="s">
        <v>15</v>
      </c>
      <c r="H43" s="145">
        <v>33370.666666666664</v>
      </c>
      <c r="I43" s="143">
        <f t="shared" si="1"/>
        <v>33370.666666666664</v>
      </c>
    </row>
    <row r="44" spans="1:9" ht="31.2" x14ac:dyDescent="0.3">
      <c r="A44" s="74" t="s">
        <v>117</v>
      </c>
      <c r="B44" s="38" t="s">
        <v>156</v>
      </c>
      <c r="C44" s="43" t="s">
        <v>179</v>
      </c>
      <c r="D44" s="40" t="s">
        <v>180</v>
      </c>
      <c r="E44" s="38">
        <v>1</v>
      </c>
      <c r="F44" s="35" t="s">
        <v>15</v>
      </c>
      <c r="G44" s="12" t="s">
        <v>15</v>
      </c>
      <c r="H44" s="145">
        <v>46259.666666666664</v>
      </c>
      <c r="I44" s="143">
        <f t="shared" si="1"/>
        <v>46259.666666666664</v>
      </c>
    </row>
    <row r="45" spans="1:9" ht="31.2" x14ac:dyDescent="0.3">
      <c r="A45" s="74"/>
      <c r="B45" s="38" t="s">
        <v>156</v>
      </c>
      <c r="C45" s="43" t="s">
        <v>181</v>
      </c>
      <c r="D45" s="40" t="s">
        <v>158</v>
      </c>
      <c r="E45" s="38">
        <v>1</v>
      </c>
      <c r="F45" s="35"/>
      <c r="G45" s="12" t="s">
        <v>15</v>
      </c>
      <c r="H45" s="145">
        <v>26698.333333333332</v>
      </c>
      <c r="I45" s="143">
        <f t="shared" si="1"/>
        <v>26698.333333333332</v>
      </c>
    </row>
    <row r="46" spans="1:9" ht="31.2" x14ac:dyDescent="0.3">
      <c r="A46" s="74" t="s">
        <v>118</v>
      </c>
      <c r="B46" s="38" t="s">
        <v>156</v>
      </c>
      <c r="C46" s="43" t="s">
        <v>182</v>
      </c>
      <c r="D46" s="40" t="s">
        <v>158</v>
      </c>
      <c r="E46" s="40">
        <v>1</v>
      </c>
      <c r="F46" s="35" t="s">
        <v>15</v>
      </c>
      <c r="G46" s="12" t="s">
        <v>15</v>
      </c>
      <c r="H46" s="145">
        <v>45876</v>
      </c>
      <c r="I46" s="143">
        <f t="shared" si="1"/>
        <v>45876</v>
      </c>
    </row>
    <row r="47" spans="1:9" ht="31.2" x14ac:dyDescent="0.3">
      <c r="A47" s="74" t="s">
        <v>183</v>
      </c>
      <c r="B47" s="38" t="s">
        <v>184</v>
      </c>
      <c r="C47" s="39" t="s">
        <v>185</v>
      </c>
      <c r="D47" s="40" t="s">
        <v>186</v>
      </c>
      <c r="E47" s="38">
        <v>1</v>
      </c>
      <c r="F47" s="35" t="s">
        <v>15</v>
      </c>
      <c r="G47" s="12" t="s">
        <v>15</v>
      </c>
      <c r="H47" s="145">
        <v>58643.666666666664</v>
      </c>
      <c r="I47" s="143">
        <f t="shared" si="1"/>
        <v>58643.666666666664</v>
      </c>
    </row>
    <row r="48" spans="1:9" ht="31.2" x14ac:dyDescent="0.3">
      <c r="A48" s="74" t="s">
        <v>187</v>
      </c>
      <c r="B48" s="38" t="s">
        <v>188</v>
      </c>
      <c r="C48" s="43" t="s">
        <v>189</v>
      </c>
      <c r="D48" s="40" t="s">
        <v>190</v>
      </c>
      <c r="E48" s="38">
        <v>1</v>
      </c>
      <c r="F48" s="35" t="s">
        <v>15</v>
      </c>
      <c r="G48" s="12" t="s">
        <v>15</v>
      </c>
      <c r="H48" s="145">
        <v>58993.333333333336</v>
      </c>
      <c r="I48" s="143">
        <f t="shared" si="1"/>
        <v>58993.333333333336</v>
      </c>
    </row>
    <row r="49" spans="1:9" ht="46.8" x14ac:dyDescent="0.3">
      <c r="A49" s="74" t="s">
        <v>191</v>
      </c>
      <c r="B49" s="38" t="s">
        <v>188</v>
      </c>
      <c r="C49" s="43" t="s">
        <v>192</v>
      </c>
      <c r="D49" s="40" t="s">
        <v>190</v>
      </c>
      <c r="E49" s="38">
        <v>1</v>
      </c>
      <c r="F49" s="35" t="s">
        <v>15</v>
      </c>
      <c r="G49" s="12" t="s">
        <v>15</v>
      </c>
      <c r="H49" s="145">
        <v>59427.666666666664</v>
      </c>
      <c r="I49" s="143">
        <f t="shared" si="1"/>
        <v>59427.666666666664</v>
      </c>
    </row>
    <row r="50" spans="1:9" ht="93.6" x14ac:dyDescent="0.3">
      <c r="A50" s="74" t="s">
        <v>193</v>
      </c>
      <c r="B50" s="38" t="s">
        <v>188</v>
      </c>
      <c r="C50" s="42" t="s">
        <v>194</v>
      </c>
      <c r="D50" s="40" t="s">
        <v>195</v>
      </c>
      <c r="E50" s="40">
        <v>1</v>
      </c>
      <c r="F50" s="35" t="s">
        <v>15</v>
      </c>
      <c r="G50" s="12" t="s">
        <v>15</v>
      </c>
      <c r="H50" s="145">
        <v>9682.6666666666661</v>
      </c>
      <c r="I50" s="143">
        <f t="shared" si="1"/>
        <v>9682.6666666666661</v>
      </c>
    </row>
    <row r="51" spans="1:9" ht="31.2" x14ac:dyDescent="0.3">
      <c r="A51" s="74" t="s">
        <v>196</v>
      </c>
      <c r="B51" s="38" t="s">
        <v>188</v>
      </c>
      <c r="C51" s="42" t="s">
        <v>197</v>
      </c>
      <c r="D51" s="40" t="s">
        <v>198</v>
      </c>
      <c r="E51" s="40">
        <v>1</v>
      </c>
      <c r="F51" s="35" t="s">
        <v>15</v>
      </c>
      <c r="G51" s="12" t="s">
        <v>15</v>
      </c>
      <c r="H51" s="145">
        <v>18983</v>
      </c>
      <c r="I51" s="143">
        <f t="shared" si="1"/>
        <v>18983</v>
      </c>
    </row>
    <row r="52" spans="1:9" x14ac:dyDescent="0.3">
      <c r="A52" s="74" t="s">
        <v>199</v>
      </c>
      <c r="B52" s="44" t="s">
        <v>188</v>
      </c>
      <c r="C52" s="42" t="s">
        <v>200</v>
      </c>
      <c r="D52" s="40" t="s">
        <v>127</v>
      </c>
      <c r="E52" s="38">
        <v>1</v>
      </c>
      <c r="F52" s="35" t="s">
        <v>15</v>
      </c>
      <c r="G52" s="12" t="s">
        <v>15</v>
      </c>
      <c r="H52" s="145">
        <v>15196.666666666666</v>
      </c>
      <c r="I52" s="143">
        <f t="shared" si="1"/>
        <v>15196.666666666666</v>
      </c>
    </row>
    <row r="53" spans="1:9" ht="31.2" x14ac:dyDescent="0.3">
      <c r="A53" s="74" t="s">
        <v>201</v>
      </c>
      <c r="B53" s="38" t="s">
        <v>202</v>
      </c>
      <c r="C53" s="39" t="s">
        <v>203</v>
      </c>
      <c r="D53" s="40" t="s">
        <v>204</v>
      </c>
      <c r="E53" s="38">
        <v>1</v>
      </c>
      <c r="F53" s="35" t="s">
        <v>15</v>
      </c>
      <c r="G53" s="12" t="s">
        <v>15</v>
      </c>
      <c r="H53" s="145">
        <v>32120.333333333332</v>
      </c>
      <c r="I53" s="143">
        <f t="shared" si="1"/>
        <v>32120.333333333332</v>
      </c>
    </row>
    <row r="54" spans="1:9" ht="31.2" x14ac:dyDescent="0.3">
      <c r="A54" s="74" t="s">
        <v>205</v>
      </c>
      <c r="B54" s="38" t="s">
        <v>206</v>
      </c>
      <c r="C54" s="39" t="s">
        <v>207</v>
      </c>
      <c r="D54" s="40" t="s">
        <v>208</v>
      </c>
      <c r="E54" s="38">
        <v>1</v>
      </c>
      <c r="F54" s="35" t="s">
        <v>15</v>
      </c>
      <c r="G54" s="12" t="s">
        <v>15</v>
      </c>
      <c r="H54" s="145">
        <v>12144.666666666666</v>
      </c>
      <c r="I54" s="143">
        <f t="shared" si="1"/>
        <v>12144.666666666666</v>
      </c>
    </row>
    <row r="55" spans="1:9" ht="31.2" x14ac:dyDescent="0.3">
      <c r="A55" s="74" t="s">
        <v>209</v>
      </c>
      <c r="B55" s="38" t="s">
        <v>206</v>
      </c>
      <c r="C55" s="39" t="s">
        <v>210</v>
      </c>
      <c r="D55" s="40" t="s">
        <v>211</v>
      </c>
      <c r="E55" s="38">
        <v>1</v>
      </c>
      <c r="F55" s="35" t="s">
        <v>15</v>
      </c>
      <c r="G55" s="12" t="s">
        <v>15</v>
      </c>
      <c r="H55" s="145">
        <v>9687.6666666666661</v>
      </c>
      <c r="I55" s="143">
        <f t="shared" si="1"/>
        <v>9687.6666666666661</v>
      </c>
    </row>
    <row r="56" spans="1:9" ht="31.2" x14ac:dyDescent="0.3">
      <c r="A56" s="74" t="s">
        <v>212</v>
      </c>
      <c r="B56" s="38" t="s">
        <v>206</v>
      </c>
      <c r="C56" s="39" t="s">
        <v>213</v>
      </c>
      <c r="D56" s="40" t="s">
        <v>211</v>
      </c>
      <c r="E56" s="38">
        <v>1</v>
      </c>
      <c r="F56" s="35" t="s">
        <v>15</v>
      </c>
      <c r="G56" s="12" t="s">
        <v>15</v>
      </c>
      <c r="H56" s="145">
        <v>5515.666666666667</v>
      </c>
      <c r="I56" s="143">
        <f t="shared" si="1"/>
        <v>5515.666666666667</v>
      </c>
    </row>
    <row r="57" spans="1:9" ht="31.2" x14ac:dyDescent="0.3">
      <c r="A57" s="74" t="s">
        <v>214</v>
      </c>
      <c r="B57" s="38" t="s">
        <v>215</v>
      </c>
      <c r="C57" s="39" t="s">
        <v>216</v>
      </c>
      <c r="D57" s="40" t="s">
        <v>217</v>
      </c>
      <c r="E57" s="40">
        <v>1</v>
      </c>
      <c r="F57" s="35" t="s">
        <v>15</v>
      </c>
      <c r="G57" s="12" t="s">
        <v>15</v>
      </c>
      <c r="H57" s="145">
        <v>9659</v>
      </c>
      <c r="I57" s="143">
        <f t="shared" si="1"/>
        <v>9659</v>
      </c>
    </row>
    <row r="58" spans="1:9" ht="31.2" x14ac:dyDescent="0.3">
      <c r="A58" s="74" t="s">
        <v>218</v>
      </c>
      <c r="B58" s="38" t="s">
        <v>215</v>
      </c>
      <c r="C58" s="42" t="s">
        <v>219</v>
      </c>
      <c r="D58" s="40" t="s">
        <v>217</v>
      </c>
      <c r="E58" s="40">
        <v>1</v>
      </c>
      <c r="F58" s="35" t="s">
        <v>15</v>
      </c>
      <c r="G58" s="12" t="s">
        <v>15</v>
      </c>
      <c r="H58" s="145">
        <v>9716.6666666666661</v>
      </c>
      <c r="I58" s="143">
        <f t="shared" si="1"/>
        <v>9716.6666666666661</v>
      </c>
    </row>
    <row r="59" spans="1:9" ht="31.2" x14ac:dyDescent="0.3">
      <c r="A59" s="74" t="s">
        <v>220</v>
      </c>
      <c r="B59" s="38" t="s">
        <v>221</v>
      </c>
      <c r="C59" s="39" t="s">
        <v>222</v>
      </c>
      <c r="D59" s="40" t="s">
        <v>223</v>
      </c>
      <c r="E59" s="38">
        <v>1</v>
      </c>
      <c r="F59" s="35" t="s">
        <v>15</v>
      </c>
      <c r="G59" s="12" t="s">
        <v>15</v>
      </c>
      <c r="H59" s="145">
        <v>5074.666666666667</v>
      </c>
      <c r="I59" s="143">
        <f t="shared" si="1"/>
        <v>5074.666666666667</v>
      </c>
    </row>
    <row r="60" spans="1:9" ht="31.2" x14ac:dyDescent="0.3">
      <c r="A60" s="74" t="s">
        <v>224</v>
      </c>
      <c r="B60" s="38" t="s">
        <v>225</v>
      </c>
      <c r="C60" s="39" t="s">
        <v>226</v>
      </c>
      <c r="D60" s="40" t="s">
        <v>127</v>
      </c>
      <c r="E60" s="38">
        <v>1</v>
      </c>
      <c r="F60" s="35" t="s">
        <v>15</v>
      </c>
      <c r="G60" s="12" t="s">
        <v>15</v>
      </c>
      <c r="H60" s="145">
        <v>78581</v>
      </c>
      <c r="I60" s="143">
        <f t="shared" si="1"/>
        <v>78581</v>
      </c>
    </row>
    <row r="61" spans="1:9" ht="31.2" x14ac:dyDescent="0.3">
      <c r="A61" s="74" t="s">
        <v>227</v>
      </c>
      <c r="B61" s="38" t="s">
        <v>228</v>
      </c>
      <c r="C61" s="42" t="s">
        <v>229</v>
      </c>
      <c r="D61" s="40" t="s">
        <v>19</v>
      </c>
      <c r="E61" s="40">
        <v>1</v>
      </c>
      <c r="F61" s="35" t="s">
        <v>15</v>
      </c>
      <c r="G61" s="12" t="s">
        <v>15</v>
      </c>
      <c r="H61" s="145">
        <v>218143.66666666666</v>
      </c>
      <c r="I61" s="143">
        <f t="shared" si="1"/>
        <v>218143.66666666666</v>
      </c>
    </row>
    <row r="62" spans="1:9" x14ac:dyDescent="0.3">
      <c r="A62" s="74" t="s">
        <v>230</v>
      </c>
      <c r="B62" s="38" t="s">
        <v>231</v>
      </c>
      <c r="C62" s="39" t="s">
        <v>232</v>
      </c>
      <c r="D62" s="40" t="s">
        <v>127</v>
      </c>
      <c r="E62" s="38">
        <v>1</v>
      </c>
      <c r="F62" s="35" t="s">
        <v>15</v>
      </c>
      <c r="G62" s="12" t="s">
        <v>15</v>
      </c>
      <c r="H62" s="145">
        <v>13256</v>
      </c>
      <c r="I62" s="143">
        <f t="shared" si="1"/>
        <v>13256</v>
      </c>
    </row>
    <row r="63" spans="1:9" ht="46.8" x14ac:dyDescent="0.3">
      <c r="A63" s="74" t="s">
        <v>233</v>
      </c>
      <c r="B63" s="38" t="s">
        <v>234</v>
      </c>
      <c r="C63" s="42" t="s">
        <v>235</v>
      </c>
      <c r="D63" s="35" t="s">
        <v>236</v>
      </c>
      <c r="E63" s="38">
        <v>1</v>
      </c>
      <c r="F63" s="35" t="s">
        <v>15</v>
      </c>
      <c r="G63" s="12" t="s">
        <v>15</v>
      </c>
      <c r="H63" s="145">
        <v>32064.333333333332</v>
      </c>
      <c r="I63" s="143">
        <f t="shared" si="1"/>
        <v>32064.333333333332</v>
      </c>
    </row>
    <row r="64" spans="1:9" ht="31.2" x14ac:dyDescent="0.3">
      <c r="A64" s="74" t="s">
        <v>237</v>
      </c>
      <c r="B64" s="38" t="s">
        <v>238</v>
      </c>
      <c r="C64" s="39" t="s">
        <v>239</v>
      </c>
      <c r="D64" s="40" t="s">
        <v>127</v>
      </c>
      <c r="E64" s="38">
        <v>1</v>
      </c>
      <c r="F64" s="35" t="s">
        <v>15</v>
      </c>
      <c r="G64" s="12" t="s">
        <v>15</v>
      </c>
      <c r="H64" s="145">
        <v>6725</v>
      </c>
      <c r="I64" s="143">
        <f t="shared" si="1"/>
        <v>6725</v>
      </c>
    </row>
    <row r="65" spans="1:9" ht="31.2" x14ac:dyDescent="0.3">
      <c r="A65" s="74" t="s">
        <v>240</v>
      </c>
      <c r="B65" s="38" t="s">
        <v>241</v>
      </c>
      <c r="C65" s="39" t="s">
        <v>242</v>
      </c>
      <c r="D65" s="40" t="s">
        <v>243</v>
      </c>
      <c r="E65" s="38">
        <v>1</v>
      </c>
      <c r="F65" s="35" t="s">
        <v>15</v>
      </c>
      <c r="G65" s="12" t="s">
        <v>15</v>
      </c>
      <c r="H65" s="145">
        <v>52365</v>
      </c>
      <c r="I65" s="143">
        <f t="shared" si="1"/>
        <v>52365</v>
      </c>
    </row>
    <row r="66" spans="1:9" ht="31.2" x14ac:dyDescent="0.3">
      <c r="A66" s="74" t="s">
        <v>244</v>
      </c>
      <c r="B66" s="38" t="s">
        <v>245</v>
      </c>
      <c r="C66" s="39" t="s">
        <v>246</v>
      </c>
      <c r="D66" s="40" t="s">
        <v>247</v>
      </c>
      <c r="E66" s="38">
        <v>1</v>
      </c>
      <c r="F66" s="35" t="s">
        <v>15</v>
      </c>
      <c r="G66" s="12" t="s">
        <v>15</v>
      </c>
      <c r="H66" s="145">
        <v>7073</v>
      </c>
      <c r="I66" s="143">
        <f t="shared" si="1"/>
        <v>7073</v>
      </c>
    </row>
    <row r="67" spans="1:9" ht="31.2" x14ac:dyDescent="0.3">
      <c r="A67" s="74" t="s">
        <v>248</v>
      </c>
      <c r="B67" s="38" t="s">
        <v>249</v>
      </c>
      <c r="C67" s="39" t="s">
        <v>250</v>
      </c>
      <c r="D67" s="40" t="s">
        <v>127</v>
      </c>
      <c r="E67" s="38">
        <v>1</v>
      </c>
      <c r="F67" s="35" t="s">
        <v>15</v>
      </c>
      <c r="G67" s="12" t="s">
        <v>15</v>
      </c>
      <c r="H67" s="145">
        <v>469229.33333333331</v>
      </c>
      <c r="I67" s="143">
        <f t="shared" si="1"/>
        <v>469229.33333333331</v>
      </c>
    </row>
    <row r="68" spans="1:9" ht="46.8" x14ac:dyDescent="0.3">
      <c r="A68" s="74" t="s">
        <v>251</v>
      </c>
      <c r="B68" s="38" t="s">
        <v>252</v>
      </c>
      <c r="C68" s="39" t="s">
        <v>253</v>
      </c>
      <c r="D68" s="40" t="s">
        <v>127</v>
      </c>
      <c r="E68" s="38">
        <v>1</v>
      </c>
      <c r="F68" s="35" t="s">
        <v>15</v>
      </c>
      <c r="G68" s="12" t="s">
        <v>15</v>
      </c>
      <c r="H68" s="145">
        <v>26890.666666666668</v>
      </c>
      <c r="I68" s="143">
        <f t="shared" si="1"/>
        <v>26890.666666666668</v>
      </c>
    </row>
    <row r="69" spans="1:9" ht="46.8" x14ac:dyDescent="0.3">
      <c r="A69" s="74" t="s">
        <v>254</v>
      </c>
      <c r="B69" s="38" t="s">
        <v>255</v>
      </c>
      <c r="C69" s="39" t="s">
        <v>256</v>
      </c>
      <c r="D69" s="40" t="s">
        <v>257</v>
      </c>
      <c r="E69" s="38">
        <v>1</v>
      </c>
      <c r="F69" s="35" t="s">
        <v>15</v>
      </c>
      <c r="G69" s="12" t="s">
        <v>15</v>
      </c>
      <c r="H69" s="145">
        <v>28927.333333333332</v>
      </c>
      <c r="I69" s="143">
        <f t="shared" si="1"/>
        <v>28927.333333333332</v>
      </c>
    </row>
    <row r="70" spans="1:9" x14ac:dyDescent="0.3">
      <c r="A70" s="74" t="s">
        <v>258</v>
      </c>
      <c r="B70" s="38" t="s">
        <v>259</v>
      </c>
      <c r="C70" s="45" t="s">
        <v>260</v>
      </c>
      <c r="D70" s="40" t="s">
        <v>19</v>
      </c>
      <c r="E70" s="40">
        <v>1</v>
      </c>
      <c r="F70" s="35" t="s">
        <v>15</v>
      </c>
      <c r="G70" s="12" t="s">
        <v>15</v>
      </c>
      <c r="H70" s="145">
        <v>56152</v>
      </c>
      <c r="I70" s="143">
        <f t="shared" si="1"/>
        <v>56152</v>
      </c>
    </row>
    <row r="71" spans="1:9" ht="31.2" x14ac:dyDescent="0.3">
      <c r="A71" s="74" t="s">
        <v>261</v>
      </c>
      <c r="B71" s="38" t="s">
        <v>262</v>
      </c>
      <c r="C71" s="39" t="s">
        <v>263</v>
      </c>
      <c r="D71" s="40" t="s">
        <v>19</v>
      </c>
      <c r="E71" s="40">
        <v>1</v>
      </c>
      <c r="F71" s="35" t="s">
        <v>15</v>
      </c>
      <c r="G71" s="12" t="s">
        <v>15</v>
      </c>
      <c r="H71" s="145">
        <v>5306.333333333333</v>
      </c>
      <c r="I71" s="143">
        <f t="shared" si="1"/>
        <v>5306.333333333333</v>
      </c>
    </row>
    <row r="72" spans="1:9" ht="31.2" x14ac:dyDescent="0.3">
      <c r="A72" s="74" t="s">
        <v>264</v>
      </c>
      <c r="B72" s="38" t="s">
        <v>225</v>
      </c>
      <c r="C72" s="39" t="s">
        <v>265</v>
      </c>
      <c r="D72" s="40" t="s">
        <v>19</v>
      </c>
      <c r="E72" s="40">
        <v>1</v>
      </c>
      <c r="F72" s="35" t="s">
        <v>15</v>
      </c>
      <c r="G72" s="12" t="s">
        <v>15</v>
      </c>
      <c r="H72" s="145">
        <v>83484.666666666672</v>
      </c>
      <c r="I72" s="143">
        <f t="shared" si="1"/>
        <v>83484.666666666672</v>
      </c>
    </row>
    <row r="73" spans="1:9" x14ac:dyDescent="0.3">
      <c r="A73" s="74" t="s">
        <v>266</v>
      </c>
      <c r="B73" s="38" t="s">
        <v>267</v>
      </c>
      <c r="C73" s="39" t="s">
        <v>268</v>
      </c>
      <c r="D73" s="40" t="s">
        <v>19</v>
      </c>
      <c r="E73" s="40">
        <v>1</v>
      </c>
      <c r="F73" s="35" t="s">
        <v>15</v>
      </c>
      <c r="G73" s="12" t="s">
        <v>15</v>
      </c>
      <c r="H73" s="145">
        <v>17231.666666666668</v>
      </c>
      <c r="I73" s="143">
        <f t="shared" si="1"/>
        <v>17231.666666666668</v>
      </c>
    </row>
    <row r="74" spans="1:9" x14ac:dyDescent="0.3">
      <c r="A74" s="74" t="s">
        <v>269</v>
      </c>
      <c r="B74" s="38" t="s">
        <v>270</v>
      </c>
      <c r="C74" s="39" t="s">
        <v>271</v>
      </c>
      <c r="D74" s="40" t="s">
        <v>19</v>
      </c>
      <c r="E74" s="40">
        <v>1</v>
      </c>
      <c r="F74" s="35" t="s">
        <v>15</v>
      </c>
      <c r="G74" s="12" t="s">
        <v>15</v>
      </c>
      <c r="H74" s="145">
        <v>3671.3333333333335</v>
      </c>
      <c r="I74" s="143">
        <f t="shared" si="1"/>
        <v>3671.3333333333335</v>
      </c>
    </row>
    <row r="75" spans="1:9" ht="31.2" x14ac:dyDescent="0.3">
      <c r="A75" s="74" t="s">
        <v>272</v>
      </c>
      <c r="B75" s="38" t="s">
        <v>273</v>
      </c>
      <c r="C75" s="39" t="s">
        <v>274</v>
      </c>
      <c r="D75" s="40" t="s">
        <v>275</v>
      </c>
      <c r="E75" s="40">
        <v>1</v>
      </c>
      <c r="F75" s="35" t="s">
        <v>15</v>
      </c>
      <c r="G75" s="12" t="s">
        <v>15</v>
      </c>
      <c r="H75" s="145">
        <v>70717.333333333328</v>
      </c>
      <c r="I75" s="143">
        <f t="shared" si="1"/>
        <v>70717.333333333328</v>
      </c>
    </row>
    <row r="76" spans="1:9" ht="46.8" x14ac:dyDescent="0.3">
      <c r="A76" s="74" t="s">
        <v>276</v>
      </c>
      <c r="B76" s="38" t="s">
        <v>273</v>
      </c>
      <c r="C76" s="39" t="s">
        <v>277</v>
      </c>
      <c r="D76" s="40" t="s">
        <v>275</v>
      </c>
      <c r="E76" s="40">
        <v>1</v>
      </c>
      <c r="F76" s="35" t="s">
        <v>15</v>
      </c>
      <c r="G76" s="12" t="s">
        <v>15</v>
      </c>
      <c r="H76" s="145">
        <v>69506</v>
      </c>
      <c r="I76" s="143">
        <f t="shared" si="1"/>
        <v>69506</v>
      </c>
    </row>
    <row r="77" spans="1:9" x14ac:dyDescent="0.3">
      <c r="A77" s="74" t="s">
        <v>278</v>
      </c>
      <c r="B77" s="38" t="s">
        <v>279</v>
      </c>
      <c r="C77" s="39" t="s">
        <v>280</v>
      </c>
      <c r="D77" s="40" t="s">
        <v>19</v>
      </c>
      <c r="E77" s="40">
        <v>1</v>
      </c>
      <c r="F77" s="35" t="s">
        <v>15</v>
      </c>
      <c r="G77" s="12" t="s">
        <v>15</v>
      </c>
      <c r="H77" s="145">
        <v>24084.333333333332</v>
      </c>
      <c r="I77" s="143">
        <f t="shared" si="1"/>
        <v>24084.333333333332</v>
      </c>
    </row>
    <row r="78" spans="1:9" ht="31.2" x14ac:dyDescent="0.3">
      <c r="A78" s="74" t="s">
        <v>281</v>
      </c>
      <c r="B78" s="38" t="s">
        <v>282</v>
      </c>
      <c r="C78" s="39" t="s">
        <v>283</v>
      </c>
      <c r="D78" s="40" t="s">
        <v>275</v>
      </c>
      <c r="E78" s="40">
        <v>1</v>
      </c>
      <c r="F78" s="35" t="s">
        <v>15</v>
      </c>
      <c r="G78" s="12" t="s">
        <v>15</v>
      </c>
      <c r="H78" s="145">
        <v>49940.333333333336</v>
      </c>
      <c r="I78" s="143">
        <f t="shared" si="1"/>
        <v>49940.333333333336</v>
      </c>
    </row>
    <row r="79" spans="1:9" ht="46.8" customHeight="1" x14ac:dyDescent="0.3">
      <c r="A79" s="95" t="s">
        <v>284</v>
      </c>
      <c r="B79" s="96"/>
      <c r="C79" s="96"/>
      <c r="D79" s="96"/>
      <c r="E79" s="96"/>
      <c r="F79" s="96"/>
      <c r="G79" s="96"/>
      <c r="H79" s="96"/>
      <c r="I79" s="123"/>
    </row>
    <row r="80" spans="1:9" ht="46.8" x14ac:dyDescent="0.3">
      <c r="A80" s="74" t="s">
        <v>285</v>
      </c>
      <c r="B80" s="46" t="s">
        <v>286</v>
      </c>
      <c r="C80" s="47" t="s">
        <v>287</v>
      </c>
      <c r="D80" s="37" t="s">
        <v>19</v>
      </c>
      <c r="E80" s="37">
        <v>1</v>
      </c>
      <c r="F80" s="13" t="s">
        <v>15</v>
      </c>
      <c r="G80" s="13" t="s">
        <v>15</v>
      </c>
      <c r="H80" s="12">
        <v>24390.666666666668</v>
      </c>
      <c r="I80" s="143">
        <f t="shared" si="1"/>
        <v>24390.666666666668</v>
      </c>
    </row>
    <row r="81" spans="1:9" ht="31.2" x14ac:dyDescent="0.3">
      <c r="A81" s="74" t="s">
        <v>288</v>
      </c>
      <c r="B81" s="46" t="s">
        <v>289</v>
      </c>
      <c r="C81" s="47" t="s">
        <v>290</v>
      </c>
      <c r="D81" s="37" t="s">
        <v>19</v>
      </c>
      <c r="E81" s="37">
        <v>1</v>
      </c>
      <c r="F81" s="13" t="s">
        <v>15</v>
      </c>
      <c r="G81" s="13" t="s">
        <v>15</v>
      </c>
      <c r="H81" s="12">
        <v>26369.333333333332</v>
      </c>
      <c r="I81" s="143">
        <f t="shared" si="1"/>
        <v>26369.333333333332</v>
      </c>
    </row>
    <row r="82" spans="1:9" ht="78" x14ac:dyDescent="0.3">
      <c r="A82" s="74" t="s">
        <v>291</v>
      </c>
      <c r="B82" s="46" t="s">
        <v>292</v>
      </c>
      <c r="C82" s="48" t="s">
        <v>293</v>
      </c>
      <c r="D82" s="37" t="s">
        <v>19</v>
      </c>
      <c r="E82" s="37">
        <v>1</v>
      </c>
      <c r="F82" s="13" t="s">
        <v>15</v>
      </c>
      <c r="G82" s="13" t="s">
        <v>15</v>
      </c>
      <c r="H82" s="12">
        <v>73980.333333333328</v>
      </c>
      <c r="I82" s="143">
        <f t="shared" si="1"/>
        <v>73980.333333333328</v>
      </c>
    </row>
    <row r="83" spans="1:9" ht="46.8" x14ac:dyDescent="0.3">
      <c r="A83" s="74" t="s">
        <v>294</v>
      </c>
      <c r="B83" s="46" t="s">
        <v>295</v>
      </c>
      <c r="C83" s="47" t="s">
        <v>296</v>
      </c>
      <c r="D83" s="37" t="s">
        <v>19</v>
      </c>
      <c r="E83" s="37">
        <v>1</v>
      </c>
      <c r="F83" s="13" t="s">
        <v>15</v>
      </c>
      <c r="G83" s="13" t="s">
        <v>15</v>
      </c>
      <c r="H83" s="12">
        <v>59289</v>
      </c>
      <c r="I83" s="143">
        <f t="shared" si="1"/>
        <v>59289</v>
      </c>
    </row>
    <row r="84" spans="1:9" ht="62.4" x14ac:dyDescent="0.3">
      <c r="A84" s="74" t="s">
        <v>297</v>
      </c>
      <c r="B84" s="49" t="s">
        <v>43</v>
      </c>
      <c r="C84" s="50" t="s">
        <v>44</v>
      </c>
      <c r="D84" s="50" t="s">
        <v>19</v>
      </c>
      <c r="E84" s="50">
        <v>1</v>
      </c>
      <c r="F84" s="13" t="s">
        <v>15</v>
      </c>
      <c r="G84" s="13" t="s">
        <v>15</v>
      </c>
      <c r="H84" s="12">
        <v>218639</v>
      </c>
      <c r="I84" s="143">
        <f t="shared" si="1"/>
        <v>218639</v>
      </c>
    </row>
    <row r="85" spans="1:9" ht="156" x14ac:dyDescent="0.3">
      <c r="A85" s="74" t="s">
        <v>298</v>
      </c>
      <c r="B85" s="49" t="s">
        <v>46</v>
      </c>
      <c r="C85" s="50" t="s">
        <v>47</v>
      </c>
      <c r="D85" s="50" t="s">
        <v>48</v>
      </c>
      <c r="E85" s="50">
        <v>1</v>
      </c>
      <c r="F85" s="13" t="s">
        <v>15</v>
      </c>
      <c r="G85" s="13" t="s">
        <v>15</v>
      </c>
      <c r="H85" s="12">
        <v>696766.33333333337</v>
      </c>
      <c r="I85" s="143">
        <f t="shared" si="1"/>
        <v>696766.33333333337</v>
      </c>
    </row>
    <row r="86" spans="1:9" ht="31.2" x14ac:dyDescent="0.3">
      <c r="A86" s="74" t="s">
        <v>299</v>
      </c>
      <c r="B86" s="49" t="s">
        <v>50</v>
      </c>
      <c r="C86" s="50" t="s">
        <v>51</v>
      </c>
      <c r="D86" s="50" t="s">
        <v>52</v>
      </c>
      <c r="E86" s="50">
        <v>1</v>
      </c>
      <c r="F86" s="13" t="s">
        <v>15</v>
      </c>
      <c r="G86" s="13" t="s">
        <v>15</v>
      </c>
      <c r="H86" s="12">
        <v>9430.6666666666661</v>
      </c>
      <c r="I86" s="143">
        <f t="shared" si="1"/>
        <v>9430.6666666666661</v>
      </c>
    </row>
    <row r="87" spans="1:9" ht="46.8" x14ac:dyDescent="0.3">
      <c r="A87" s="74" t="s">
        <v>300</v>
      </c>
      <c r="B87" s="49" t="s">
        <v>54</v>
      </c>
      <c r="C87" s="50" t="s">
        <v>55</v>
      </c>
      <c r="D87" s="50" t="s">
        <v>19</v>
      </c>
      <c r="E87" s="50">
        <v>1</v>
      </c>
      <c r="F87" s="13" t="s">
        <v>15</v>
      </c>
      <c r="G87" s="13" t="s">
        <v>15</v>
      </c>
      <c r="H87" s="12">
        <v>8007.333333333333</v>
      </c>
      <c r="I87" s="143">
        <f t="shared" si="1"/>
        <v>8007.333333333333</v>
      </c>
    </row>
    <row r="88" spans="1:9" ht="93.6" x14ac:dyDescent="0.3">
      <c r="A88" s="74" t="s">
        <v>301</v>
      </c>
      <c r="B88" s="49" t="s">
        <v>57</v>
      </c>
      <c r="C88" s="50" t="s">
        <v>58</v>
      </c>
      <c r="D88" s="50" t="s">
        <v>59</v>
      </c>
      <c r="E88" s="50">
        <v>1</v>
      </c>
      <c r="F88" s="13" t="s">
        <v>15</v>
      </c>
      <c r="G88" s="13" t="s">
        <v>15</v>
      </c>
      <c r="H88" s="12">
        <v>417165.66666666669</v>
      </c>
      <c r="I88" s="143">
        <f t="shared" si="1"/>
        <v>417165.66666666669</v>
      </c>
    </row>
    <row r="89" spans="1:9" x14ac:dyDescent="0.3">
      <c r="A89" s="74" t="s">
        <v>302</v>
      </c>
      <c r="B89" s="49" t="s">
        <v>61</v>
      </c>
      <c r="C89" s="50" t="s">
        <v>62</v>
      </c>
      <c r="D89" s="50" t="s">
        <v>63</v>
      </c>
      <c r="E89" s="50">
        <v>1</v>
      </c>
      <c r="F89" s="13" t="s">
        <v>15</v>
      </c>
      <c r="G89" s="13" t="s">
        <v>15</v>
      </c>
      <c r="H89" s="12">
        <v>38929.666666666664</v>
      </c>
      <c r="I89" s="143">
        <f t="shared" ref="I89:I106" si="2">+E89*H89</f>
        <v>38929.666666666664</v>
      </c>
    </row>
    <row r="90" spans="1:9" ht="358.8" x14ac:dyDescent="0.3">
      <c r="A90" s="74" t="s">
        <v>303</v>
      </c>
      <c r="B90" s="49" t="s">
        <v>65</v>
      </c>
      <c r="C90" s="50" t="s">
        <v>66</v>
      </c>
      <c r="D90" s="50" t="s">
        <v>63</v>
      </c>
      <c r="E90" s="50">
        <v>1</v>
      </c>
      <c r="F90" s="13" t="s">
        <v>15</v>
      </c>
      <c r="G90" s="13" t="s">
        <v>15</v>
      </c>
      <c r="H90" s="12">
        <v>38220.666666666664</v>
      </c>
      <c r="I90" s="143">
        <f t="shared" si="2"/>
        <v>38220.666666666664</v>
      </c>
    </row>
    <row r="91" spans="1:9" ht="31.2" x14ac:dyDescent="0.3">
      <c r="A91" s="74" t="s">
        <v>304</v>
      </c>
      <c r="B91" s="49" t="s">
        <v>68</v>
      </c>
      <c r="C91" s="50" t="s">
        <v>69</v>
      </c>
      <c r="D91" s="50" t="s">
        <v>19</v>
      </c>
      <c r="E91" s="50">
        <v>1</v>
      </c>
      <c r="F91" s="13" t="s">
        <v>15</v>
      </c>
      <c r="G91" s="13" t="s">
        <v>15</v>
      </c>
      <c r="H91" s="12">
        <v>23868</v>
      </c>
      <c r="I91" s="143">
        <f t="shared" si="2"/>
        <v>23868</v>
      </c>
    </row>
    <row r="92" spans="1:9" ht="31.2" x14ac:dyDescent="0.3">
      <c r="A92" s="74" t="s">
        <v>305</v>
      </c>
      <c r="B92" s="49" t="s">
        <v>71</v>
      </c>
      <c r="C92" s="50" t="s">
        <v>72</v>
      </c>
      <c r="D92" s="50" t="s">
        <v>19</v>
      </c>
      <c r="E92" s="50">
        <v>1</v>
      </c>
      <c r="F92" s="13" t="s">
        <v>15</v>
      </c>
      <c r="G92" s="13" t="s">
        <v>15</v>
      </c>
      <c r="H92" s="12">
        <v>18492.666666666668</v>
      </c>
      <c r="I92" s="143">
        <f t="shared" si="2"/>
        <v>18492.666666666668</v>
      </c>
    </row>
    <row r="93" spans="1:9" ht="109.2" x14ac:dyDescent="0.3">
      <c r="A93" s="74" t="s">
        <v>306</v>
      </c>
      <c r="B93" s="49" t="s">
        <v>74</v>
      </c>
      <c r="C93" s="50" t="s">
        <v>75</v>
      </c>
      <c r="D93" s="50" t="s">
        <v>76</v>
      </c>
      <c r="E93" s="50">
        <v>1</v>
      </c>
      <c r="F93" s="13" t="s">
        <v>15</v>
      </c>
      <c r="G93" s="13" t="s">
        <v>15</v>
      </c>
      <c r="H93" s="12">
        <v>1278558.3333333333</v>
      </c>
      <c r="I93" s="143">
        <f t="shared" si="2"/>
        <v>1278558.3333333333</v>
      </c>
    </row>
    <row r="94" spans="1:9" ht="124.8" x14ac:dyDescent="0.3">
      <c r="A94" s="74" t="s">
        <v>307</v>
      </c>
      <c r="B94" s="49" t="s">
        <v>78</v>
      </c>
      <c r="C94" s="50" t="s">
        <v>79</v>
      </c>
      <c r="D94" s="50" t="s">
        <v>19</v>
      </c>
      <c r="E94" s="50">
        <v>1</v>
      </c>
      <c r="F94" s="13" t="s">
        <v>15</v>
      </c>
      <c r="G94" s="13" t="s">
        <v>15</v>
      </c>
      <c r="H94" s="12">
        <v>13500</v>
      </c>
      <c r="I94" s="143">
        <f t="shared" si="2"/>
        <v>13500</v>
      </c>
    </row>
    <row r="95" spans="1:9" ht="124.8" x14ac:dyDescent="0.3">
      <c r="A95" s="74" t="s">
        <v>308</v>
      </c>
      <c r="B95" s="49" t="s">
        <v>81</v>
      </c>
      <c r="C95" s="50" t="s">
        <v>82</v>
      </c>
      <c r="D95" s="50" t="s">
        <v>19</v>
      </c>
      <c r="E95" s="50">
        <v>1</v>
      </c>
      <c r="F95" s="13" t="s">
        <v>15</v>
      </c>
      <c r="G95" s="13" t="s">
        <v>15</v>
      </c>
      <c r="H95" s="12">
        <v>12111.333333333334</v>
      </c>
      <c r="I95" s="143">
        <f t="shared" si="2"/>
        <v>12111.333333333334</v>
      </c>
    </row>
    <row r="96" spans="1:9" ht="31.2" x14ac:dyDescent="0.3">
      <c r="A96" s="74" t="s">
        <v>309</v>
      </c>
      <c r="B96" s="49" t="s">
        <v>84</v>
      </c>
      <c r="C96" s="50" t="s">
        <v>85</v>
      </c>
      <c r="D96" s="50" t="s">
        <v>19</v>
      </c>
      <c r="E96" s="50">
        <v>1</v>
      </c>
      <c r="F96" s="13" t="s">
        <v>15</v>
      </c>
      <c r="G96" s="13" t="s">
        <v>15</v>
      </c>
      <c r="H96" s="12">
        <v>8003.333333333333</v>
      </c>
      <c r="I96" s="143">
        <f t="shared" si="2"/>
        <v>8003.333333333333</v>
      </c>
    </row>
    <row r="97" spans="1:9" ht="31.2" x14ac:dyDescent="0.3">
      <c r="A97" s="74" t="s">
        <v>310</v>
      </c>
      <c r="B97" s="49" t="s">
        <v>87</v>
      </c>
      <c r="C97" s="50" t="s">
        <v>88</v>
      </c>
      <c r="D97" s="50" t="s">
        <v>19</v>
      </c>
      <c r="E97" s="50">
        <v>1</v>
      </c>
      <c r="F97" s="13" t="s">
        <v>15</v>
      </c>
      <c r="G97" s="13" t="s">
        <v>15</v>
      </c>
      <c r="H97" s="12">
        <v>19029.666666666668</v>
      </c>
      <c r="I97" s="143">
        <f t="shared" si="2"/>
        <v>19029.666666666668</v>
      </c>
    </row>
    <row r="98" spans="1:9" ht="93.6" x14ac:dyDescent="0.3">
      <c r="A98" s="74" t="s">
        <v>311</v>
      </c>
      <c r="B98" s="49" t="s">
        <v>90</v>
      </c>
      <c r="C98" s="50" t="s">
        <v>91</v>
      </c>
      <c r="D98" s="50" t="s">
        <v>19</v>
      </c>
      <c r="E98" s="50">
        <v>1</v>
      </c>
      <c r="F98" s="13" t="s">
        <v>15</v>
      </c>
      <c r="G98" s="13" t="s">
        <v>15</v>
      </c>
      <c r="H98" s="12">
        <v>24205</v>
      </c>
      <c r="I98" s="143">
        <f t="shared" si="2"/>
        <v>24205</v>
      </c>
    </row>
    <row r="99" spans="1:9" ht="93.6" x14ac:dyDescent="0.3">
      <c r="A99" s="74" t="s">
        <v>312</v>
      </c>
      <c r="B99" s="49" t="s">
        <v>93</v>
      </c>
      <c r="C99" s="50" t="s">
        <v>94</v>
      </c>
      <c r="D99" s="50" t="s">
        <v>19</v>
      </c>
      <c r="E99" s="50">
        <v>1</v>
      </c>
      <c r="F99" s="13" t="s">
        <v>15</v>
      </c>
      <c r="G99" s="13" t="s">
        <v>15</v>
      </c>
      <c r="H99" s="12">
        <v>26306.666666666668</v>
      </c>
      <c r="I99" s="143">
        <f t="shared" si="2"/>
        <v>26306.666666666668</v>
      </c>
    </row>
    <row r="100" spans="1:9" ht="124.8" x14ac:dyDescent="0.3">
      <c r="A100" s="74" t="s">
        <v>313</v>
      </c>
      <c r="B100" s="49" t="s">
        <v>96</v>
      </c>
      <c r="C100" s="50" t="s">
        <v>97</v>
      </c>
      <c r="D100" s="50" t="s">
        <v>19</v>
      </c>
      <c r="E100" s="50">
        <v>1</v>
      </c>
      <c r="F100" s="13" t="s">
        <v>15</v>
      </c>
      <c r="G100" s="13" t="s">
        <v>15</v>
      </c>
      <c r="H100" s="12">
        <v>29252</v>
      </c>
      <c r="I100" s="143">
        <f t="shared" si="2"/>
        <v>29252</v>
      </c>
    </row>
    <row r="101" spans="1:9" ht="109.2" x14ac:dyDescent="0.3">
      <c r="A101" s="74" t="s">
        <v>314</v>
      </c>
      <c r="B101" s="49" t="s">
        <v>99</v>
      </c>
      <c r="C101" s="50" t="s">
        <v>100</v>
      </c>
      <c r="D101" s="50" t="s">
        <v>19</v>
      </c>
      <c r="E101" s="50">
        <v>1</v>
      </c>
      <c r="F101" s="13" t="s">
        <v>15</v>
      </c>
      <c r="G101" s="13" t="s">
        <v>15</v>
      </c>
      <c r="H101" s="12">
        <v>38029.333333333336</v>
      </c>
      <c r="I101" s="143">
        <f t="shared" si="2"/>
        <v>38029.333333333336</v>
      </c>
    </row>
    <row r="102" spans="1:9" ht="124.8" x14ac:dyDescent="0.3">
      <c r="A102" s="74" t="s">
        <v>315</v>
      </c>
      <c r="B102" s="49" t="s">
        <v>102</v>
      </c>
      <c r="C102" s="50" t="s">
        <v>103</v>
      </c>
      <c r="D102" s="50" t="s">
        <v>19</v>
      </c>
      <c r="E102" s="50">
        <v>1</v>
      </c>
      <c r="F102" s="13" t="s">
        <v>15</v>
      </c>
      <c r="G102" s="13" t="s">
        <v>15</v>
      </c>
      <c r="H102" s="12">
        <v>24228</v>
      </c>
      <c r="I102" s="143">
        <f t="shared" si="2"/>
        <v>24228</v>
      </c>
    </row>
    <row r="103" spans="1:9" ht="93.6" x14ac:dyDescent="0.3">
      <c r="A103" s="74" t="s">
        <v>316</v>
      </c>
      <c r="B103" s="49" t="s">
        <v>105</v>
      </c>
      <c r="C103" s="50" t="s">
        <v>106</v>
      </c>
      <c r="D103" s="50" t="s">
        <v>19</v>
      </c>
      <c r="E103" s="50">
        <v>1</v>
      </c>
      <c r="F103" s="13" t="s">
        <v>15</v>
      </c>
      <c r="G103" s="13" t="s">
        <v>15</v>
      </c>
      <c r="H103" s="12">
        <v>47423</v>
      </c>
      <c r="I103" s="143">
        <f t="shared" si="2"/>
        <v>47423</v>
      </c>
    </row>
    <row r="104" spans="1:9" ht="78" x14ac:dyDescent="0.3">
      <c r="A104" s="74" t="s">
        <v>319</v>
      </c>
      <c r="B104" s="49" t="s">
        <v>108</v>
      </c>
      <c r="C104" s="50" t="s">
        <v>109</v>
      </c>
      <c r="D104" s="50" t="s">
        <v>19</v>
      </c>
      <c r="E104" s="50">
        <v>1</v>
      </c>
      <c r="F104" s="13" t="s">
        <v>15</v>
      </c>
      <c r="G104" s="13" t="s">
        <v>15</v>
      </c>
      <c r="H104" s="12">
        <v>73152.333333333328</v>
      </c>
      <c r="I104" s="143">
        <f t="shared" si="2"/>
        <v>73152.333333333328</v>
      </c>
    </row>
    <row r="105" spans="1:9" ht="93.6" x14ac:dyDescent="0.3">
      <c r="A105" s="74" t="s">
        <v>322</v>
      </c>
      <c r="B105" s="49" t="s">
        <v>111</v>
      </c>
      <c r="C105" s="50" t="s">
        <v>112</v>
      </c>
      <c r="D105" s="50" t="s">
        <v>113</v>
      </c>
      <c r="E105" s="50">
        <v>1</v>
      </c>
      <c r="F105" s="13" t="s">
        <v>15</v>
      </c>
      <c r="G105" s="13" t="s">
        <v>15</v>
      </c>
      <c r="H105" s="12">
        <v>595889.33333333337</v>
      </c>
      <c r="I105" s="143">
        <f t="shared" si="2"/>
        <v>595889.33333333337</v>
      </c>
    </row>
    <row r="106" spans="1:9" ht="62.4" x14ac:dyDescent="0.3">
      <c r="A106" s="124" t="s">
        <v>325</v>
      </c>
      <c r="B106" s="125" t="s">
        <v>119</v>
      </c>
      <c r="C106" s="126" t="s">
        <v>120</v>
      </c>
      <c r="D106" s="126" t="s">
        <v>19</v>
      </c>
      <c r="E106" s="126">
        <v>1</v>
      </c>
      <c r="F106" s="127" t="s">
        <v>15</v>
      </c>
      <c r="G106" s="127" t="s">
        <v>15</v>
      </c>
      <c r="H106" s="12">
        <v>98936.666666666672</v>
      </c>
      <c r="I106" s="144">
        <f t="shared" si="2"/>
        <v>98936.666666666672</v>
      </c>
    </row>
    <row r="107" spans="1:9" x14ac:dyDescent="0.3">
      <c r="A107" s="131" t="s">
        <v>338</v>
      </c>
      <c r="B107" s="96"/>
      <c r="C107" s="96"/>
      <c r="D107" s="96"/>
      <c r="E107" s="96"/>
      <c r="F107" s="96"/>
      <c r="G107" s="96"/>
      <c r="H107" s="96"/>
      <c r="I107" s="132"/>
    </row>
    <row r="108" spans="1:9" ht="16.05" customHeight="1" thickBot="1" x14ac:dyDescent="0.35">
      <c r="A108" s="128" t="s">
        <v>331</v>
      </c>
      <c r="B108" s="129"/>
      <c r="C108" s="129"/>
      <c r="D108" s="129"/>
      <c r="E108" s="129"/>
      <c r="F108" s="129"/>
      <c r="G108" s="129"/>
      <c r="H108" s="130"/>
      <c r="I108" s="140">
        <f>+I9+I22+'ESTRUCTURA DE COSTOS'!J27</f>
        <v>353937445.33333331</v>
      </c>
    </row>
    <row r="109" spans="1:9" ht="35.549999999999997" customHeight="1" x14ac:dyDescent="0.3">
      <c r="A109" s="76" t="s">
        <v>329</v>
      </c>
      <c r="B109" s="79" t="s">
        <v>330</v>
      </c>
      <c r="C109" s="79"/>
      <c r="D109" s="79"/>
      <c r="E109" s="79"/>
      <c r="F109" s="79"/>
      <c r="G109" s="79"/>
      <c r="H109" s="79"/>
      <c r="I109" s="80"/>
    </row>
    <row r="110" spans="1:9" ht="37.5" customHeight="1" x14ac:dyDescent="0.3">
      <c r="A110" s="77" t="s">
        <v>332</v>
      </c>
      <c r="B110" s="81" t="s">
        <v>333</v>
      </c>
      <c r="C110" s="81"/>
      <c r="D110" s="81"/>
      <c r="E110" s="81"/>
      <c r="F110" s="81"/>
      <c r="G110" s="81"/>
      <c r="H110" s="81"/>
      <c r="I110" s="82"/>
    </row>
    <row r="111" spans="1:9" ht="55.95" customHeight="1" thickBot="1" x14ac:dyDescent="0.35">
      <c r="A111" s="78" t="s">
        <v>334</v>
      </c>
      <c r="B111" s="83" t="s">
        <v>335</v>
      </c>
      <c r="C111" s="83"/>
      <c r="D111" s="83"/>
      <c r="E111" s="83"/>
      <c r="F111" s="83"/>
      <c r="G111" s="83"/>
      <c r="H111" s="83"/>
      <c r="I111" s="84"/>
    </row>
  </sheetData>
  <mergeCells count="14">
    <mergeCell ref="A107:H107"/>
    <mergeCell ref="A79:H79"/>
    <mergeCell ref="A23:H23"/>
    <mergeCell ref="A22:H22"/>
    <mergeCell ref="A9:H9"/>
    <mergeCell ref="A10:H10"/>
    <mergeCell ref="C1:I1"/>
    <mergeCell ref="C2:I2"/>
    <mergeCell ref="C3:I3"/>
    <mergeCell ref="A6:I6"/>
    <mergeCell ref="B109:I109"/>
    <mergeCell ref="B110:I110"/>
    <mergeCell ref="B111:I111"/>
    <mergeCell ref="A108:H108"/>
  </mergeCells>
  <phoneticPr fontId="7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5F5EA-1505-4E30-A60D-BC68F2600FBD}">
  <dimension ref="A1:S126"/>
  <sheetViews>
    <sheetView topLeftCell="A99" zoomScale="60" zoomScaleNormal="60" workbookViewId="0">
      <selection activeCell="J112" sqref="J112"/>
    </sheetView>
  </sheetViews>
  <sheetFormatPr baseColWidth="10" defaultColWidth="11.19921875" defaultRowHeight="15.6" x14ac:dyDescent="0.3"/>
  <cols>
    <col min="1" max="1" width="13.19921875" style="11" customWidth="1"/>
    <col min="2" max="2" width="26.296875" style="11" customWidth="1"/>
    <col min="3" max="3" width="82.796875" style="11" customWidth="1"/>
    <col min="4" max="4" width="14" style="11" customWidth="1"/>
    <col min="5" max="5" width="17.19921875" style="14" customWidth="1"/>
    <col min="6" max="6" width="14.796875" style="14" bestFit="1" customWidth="1"/>
    <col min="7" max="7" width="17" style="11" customWidth="1"/>
    <col min="8" max="8" width="21.796875" style="11" customWidth="1"/>
    <col min="9" max="9" width="14.796875" style="11" customWidth="1"/>
    <col min="10" max="10" width="18.296875" style="11" customWidth="1"/>
    <col min="11" max="11" width="17.5" style="11" customWidth="1"/>
    <col min="12" max="12" width="19.59765625" style="11" customWidth="1"/>
    <col min="13" max="13" width="20.69921875" style="11" customWidth="1"/>
    <col min="14" max="14" width="22" style="11" customWidth="1"/>
    <col min="15" max="16" width="11.19921875" style="11"/>
    <col min="17" max="17" width="65.69921875" style="11" customWidth="1"/>
    <col min="18" max="18" width="20.59765625" style="11" customWidth="1"/>
    <col min="19" max="19" width="36.19921875" style="11" customWidth="1"/>
    <col min="20" max="16384" width="11.19921875" style="11"/>
  </cols>
  <sheetData>
    <row r="1" spans="1:14" ht="15.45" customHeight="1" x14ac:dyDescent="0.3">
      <c r="A1" s="111" t="s">
        <v>131</v>
      </c>
      <c r="B1" s="112"/>
      <c r="C1" s="112"/>
      <c r="D1" s="112"/>
      <c r="E1" s="112"/>
      <c r="F1" s="112"/>
      <c r="G1" s="112"/>
      <c r="H1" s="112"/>
      <c r="I1" s="112"/>
      <c r="J1" s="113"/>
      <c r="K1" s="22"/>
      <c r="L1" s="114" t="s">
        <v>132</v>
      </c>
      <c r="M1" s="115"/>
      <c r="N1" s="116"/>
    </row>
    <row r="2" spans="1:14" ht="93.6" x14ac:dyDescent="0.3">
      <c r="A2" s="2" t="s">
        <v>0</v>
      </c>
      <c r="B2" s="2" t="s">
        <v>1</v>
      </c>
      <c r="C2" s="2" t="s">
        <v>2</v>
      </c>
      <c r="D2" s="2" t="s">
        <v>3</v>
      </c>
      <c r="E2" s="9" t="s">
        <v>4</v>
      </c>
      <c r="F2" s="9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3"/>
      <c r="L2" s="24" t="s">
        <v>133</v>
      </c>
      <c r="M2" s="2" t="s">
        <v>134</v>
      </c>
      <c r="N2" s="25" t="s">
        <v>135</v>
      </c>
    </row>
    <row r="3" spans="1:14" x14ac:dyDescent="0.3">
      <c r="A3" s="117" t="s">
        <v>10</v>
      </c>
      <c r="B3" s="118"/>
      <c r="C3" s="118"/>
      <c r="D3" s="118"/>
      <c r="E3" s="118"/>
      <c r="F3" s="118"/>
      <c r="G3" s="118"/>
      <c r="H3" s="118"/>
      <c r="I3" s="118"/>
      <c r="J3" s="118"/>
      <c r="K3" s="26"/>
      <c r="L3" s="27"/>
      <c r="M3" s="12"/>
      <c r="N3" s="28"/>
    </row>
    <row r="4" spans="1:14" ht="62.4" x14ac:dyDescent="0.3">
      <c r="A4" s="29" t="s">
        <v>11</v>
      </c>
      <c r="B4" s="29" t="s">
        <v>12</v>
      </c>
      <c r="C4" s="29" t="s">
        <v>13</v>
      </c>
      <c r="D4" s="29" t="s">
        <v>14</v>
      </c>
      <c r="E4" s="35">
        <v>1</v>
      </c>
      <c r="F4" s="13" t="s">
        <v>15</v>
      </c>
      <c r="G4" s="12">
        <v>2000000</v>
      </c>
      <c r="H4" s="12" t="s">
        <v>15</v>
      </c>
      <c r="I4" s="29" t="s">
        <v>15</v>
      </c>
      <c r="J4" s="29">
        <f>G4*E4</f>
        <v>2000000</v>
      </c>
      <c r="K4" s="30"/>
      <c r="L4" s="31">
        <v>2000000</v>
      </c>
      <c r="M4" s="12">
        <v>0</v>
      </c>
      <c r="N4" s="28">
        <v>0</v>
      </c>
    </row>
    <row r="5" spans="1:14" ht="78" x14ac:dyDescent="0.3">
      <c r="A5" s="29" t="s">
        <v>16</v>
      </c>
      <c r="B5" s="29" t="s">
        <v>17</v>
      </c>
      <c r="C5" s="29" t="s">
        <v>18</v>
      </c>
      <c r="D5" s="29" t="s">
        <v>19</v>
      </c>
      <c r="E5" s="35">
        <v>14</v>
      </c>
      <c r="F5" s="13" t="s">
        <v>15</v>
      </c>
      <c r="G5" s="12">
        <v>132613.33333333334</v>
      </c>
      <c r="H5" s="12" t="s">
        <v>15</v>
      </c>
      <c r="I5" s="29" t="s">
        <v>15</v>
      </c>
      <c r="J5" s="29">
        <f>G5*E5</f>
        <v>1856586.6666666667</v>
      </c>
      <c r="K5" s="30"/>
      <c r="L5" s="31">
        <v>1856586.6666666667</v>
      </c>
      <c r="M5" s="12">
        <v>0</v>
      </c>
      <c r="N5" s="28">
        <v>0</v>
      </c>
    </row>
    <row r="6" spans="1:14" x14ac:dyDescent="0.3">
      <c r="A6" s="117" t="s">
        <v>20</v>
      </c>
      <c r="B6" s="117"/>
      <c r="C6" s="117"/>
      <c r="D6" s="117"/>
      <c r="E6" s="117"/>
      <c r="F6" s="117"/>
      <c r="G6" s="117"/>
      <c r="H6" s="5"/>
      <c r="I6" s="5"/>
      <c r="J6" s="3">
        <f>J4+J5</f>
        <v>3856586.666666667</v>
      </c>
      <c r="K6" s="26"/>
      <c r="L6" s="27"/>
      <c r="M6" s="12"/>
      <c r="N6" s="28"/>
    </row>
    <row r="7" spans="1:14" x14ac:dyDescent="0.3">
      <c r="A7" s="119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26"/>
      <c r="L7" s="27"/>
      <c r="M7" s="12"/>
      <c r="N7" s="28"/>
    </row>
    <row r="8" spans="1:14" ht="132" customHeight="1" x14ac:dyDescent="0.3">
      <c r="A8" s="12" t="s">
        <v>22</v>
      </c>
      <c r="B8" s="29" t="s">
        <v>23</v>
      </c>
      <c r="C8" s="29" t="s">
        <v>136</v>
      </c>
      <c r="D8" s="12" t="s">
        <v>24</v>
      </c>
      <c r="E8" s="13">
        <v>1</v>
      </c>
      <c r="F8" s="13">
        <v>5</v>
      </c>
      <c r="G8" s="12">
        <v>5500000</v>
      </c>
      <c r="H8" s="29" t="s">
        <v>15</v>
      </c>
      <c r="I8" s="29" t="s">
        <v>15</v>
      </c>
      <c r="J8" s="29">
        <f>(G8*F8*E8)</f>
        <v>27500000</v>
      </c>
      <c r="K8" s="32"/>
      <c r="L8" s="31">
        <v>0</v>
      </c>
      <c r="M8" s="29">
        <v>13587586.666666664</v>
      </c>
      <c r="N8" s="33">
        <v>13912413.333333336</v>
      </c>
    </row>
    <row r="9" spans="1:14" ht="127.5" customHeight="1" x14ac:dyDescent="0.3">
      <c r="A9" s="12" t="s">
        <v>25</v>
      </c>
      <c r="B9" s="29" t="s">
        <v>26</v>
      </c>
      <c r="C9" s="29" t="s">
        <v>137</v>
      </c>
      <c r="D9" s="12" t="s">
        <v>24</v>
      </c>
      <c r="E9" s="13">
        <v>1</v>
      </c>
      <c r="F9" s="35">
        <v>4</v>
      </c>
      <c r="G9" s="12">
        <v>5000000</v>
      </c>
      <c r="H9" s="29" t="s">
        <v>15</v>
      </c>
      <c r="I9" s="29" t="s">
        <v>15</v>
      </c>
      <c r="J9" s="29">
        <f t="shared" ref="J9:J17" si="0">(G9*F9*E9)</f>
        <v>20000000</v>
      </c>
      <c r="K9" s="34"/>
      <c r="L9" s="31">
        <v>5000000</v>
      </c>
      <c r="M9" s="29">
        <v>15000000</v>
      </c>
      <c r="N9" s="33">
        <v>0</v>
      </c>
    </row>
    <row r="10" spans="1:14" ht="132.44999999999999" customHeight="1" x14ac:dyDescent="0.3">
      <c r="A10" s="12" t="s">
        <v>27</v>
      </c>
      <c r="B10" s="29" t="s">
        <v>28</v>
      </c>
      <c r="C10" s="29" t="s">
        <v>138</v>
      </c>
      <c r="D10" s="12" t="s">
        <v>24</v>
      </c>
      <c r="E10" s="13">
        <v>1</v>
      </c>
      <c r="F10" s="13">
        <v>4</v>
      </c>
      <c r="G10" s="12">
        <v>5000000</v>
      </c>
      <c r="H10" s="29" t="s">
        <v>15</v>
      </c>
      <c r="I10" s="29" t="s">
        <v>15</v>
      </c>
      <c r="J10" s="29">
        <f t="shared" si="0"/>
        <v>20000000</v>
      </c>
      <c r="K10" s="34"/>
      <c r="L10" s="31">
        <v>0</v>
      </c>
      <c r="M10" s="29">
        <v>20000000</v>
      </c>
      <c r="N10" s="33">
        <v>0</v>
      </c>
    </row>
    <row r="11" spans="1:14" ht="210.45" customHeight="1" x14ac:dyDescent="0.3">
      <c r="A11" s="12" t="s">
        <v>29</v>
      </c>
      <c r="B11" s="29" t="s">
        <v>139</v>
      </c>
      <c r="C11" s="29" t="s">
        <v>140</v>
      </c>
      <c r="D11" s="12" t="s">
        <v>24</v>
      </c>
      <c r="E11" s="13">
        <v>1</v>
      </c>
      <c r="F11" s="13">
        <v>4</v>
      </c>
      <c r="G11" s="12">
        <v>5000000</v>
      </c>
      <c r="H11" s="29" t="s">
        <v>15</v>
      </c>
      <c r="I11" s="29" t="s">
        <v>15</v>
      </c>
      <c r="J11" s="29">
        <f t="shared" si="0"/>
        <v>20000000</v>
      </c>
      <c r="K11" s="34"/>
      <c r="L11" s="31">
        <v>10000000</v>
      </c>
      <c r="M11" s="29">
        <v>10000000</v>
      </c>
      <c r="N11" s="33">
        <v>0</v>
      </c>
    </row>
    <row r="12" spans="1:14" ht="122.55" customHeight="1" x14ac:dyDescent="0.3">
      <c r="A12" s="12" t="s">
        <v>30</v>
      </c>
      <c r="B12" s="29" t="s">
        <v>31</v>
      </c>
      <c r="C12" s="29" t="s">
        <v>141</v>
      </c>
      <c r="D12" s="12" t="s">
        <v>24</v>
      </c>
      <c r="E12" s="13">
        <v>1</v>
      </c>
      <c r="F12" s="13">
        <v>3</v>
      </c>
      <c r="G12" s="12">
        <v>3224001</v>
      </c>
      <c r="H12" s="29" t="s">
        <v>15</v>
      </c>
      <c r="I12" s="29" t="s">
        <v>15</v>
      </c>
      <c r="J12" s="29">
        <f t="shared" si="0"/>
        <v>9672003</v>
      </c>
      <c r="K12" s="34"/>
      <c r="L12" s="31">
        <v>9672003</v>
      </c>
      <c r="M12" s="29">
        <v>0</v>
      </c>
      <c r="N12" s="33">
        <v>0</v>
      </c>
    </row>
    <row r="13" spans="1:14" ht="138" customHeight="1" x14ac:dyDescent="0.3">
      <c r="A13" s="12" t="s">
        <v>32</v>
      </c>
      <c r="B13" s="29" t="s">
        <v>33</v>
      </c>
      <c r="C13" s="29" t="s">
        <v>142</v>
      </c>
      <c r="D13" s="12" t="s">
        <v>24</v>
      </c>
      <c r="E13" s="35">
        <v>1</v>
      </c>
      <c r="F13" s="35">
        <v>3</v>
      </c>
      <c r="G13" s="29">
        <v>3224001</v>
      </c>
      <c r="H13" s="29" t="s">
        <v>15</v>
      </c>
      <c r="I13" s="29" t="s">
        <v>15</v>
      </c>
      <c r="J13" s="29">
        <f t="shared" si="0"/>
        <v>9672003</v>
      </c>
      <c r="K13" s="34"/>
      <c r="L13" s="31">
        <v>9672003</v>
      </c>
      <c r="M13" s="29">
        <v>0</v>
      </c>
      <c r="N13" s="33">
        <v>0</v>
      </c>
    </row>
    <row r="14" spans="1:14" ht="241.95" customHeight="1" x14ac:dyDescent="0.3">
      <c r="A14" s="12" t="s">
        <v>36</v>
      </c>
      <c r="B14" s="12" t="s">
        <v>143</v>
      </c>
      <c r="C14" s="12" t="s">
        <v>144</v>
      </c>
      <c r="D14" s="12" t="s">
        <v>24</v>
      </c>
      <c r="E14" s="35">
        <v>3</v>
      </c>
      <c r="F14" s="35">
        <v>3</v>
      </c>
      <c r="G14" s="29">
        <v>2100000</v>
      </c>
      <c r="H14" s="29" t="s">
        <v>15</v>
      </c>
      <c r="I14" s="29" t="s">
        <v>15</v>
      </c>
      <c r="J14" s="29">
        <f t="shared" si="0"/>
        <v>18900000</v>
      </c>
      <c r="K14" s="34"/>
      <c r="L14" s="31">
        <v>0</v>
      </c>
      <c r="M14" s="29">
        <v>0</v>
      </c>
      <c r="N14" s="33">
        <v>18900000</v>
      </c>
    </row>
    <row r="15" spans="1:14" ht="231.45" customHeight="1" x14ac:dyDescent="0.3">
      <c r="A15" s="12" t="s">
        <v>38</v>
      </c>
      <c r="B15" s="12" t="s">
        <v>145</v>
      </c>
      <c r="C15" s="12" t="s">
        <v>146</v>
      </c>
      <c r="D15" s="12" t="s">
        <v>24</v>
      </c>
      <c r="E15" s="35">
        <v>1</v>
      </c>
      <c r="F15" s="35">
        <v>3</v>
      </c>
      <c r="G15" s="29">
        <v>2100000</v>
      </c>
      <c r="H15" s="29" t="s">
        <v>15</v>
      </c>
      <c r="I15" s="29" t="s">
        <v>15</v>
      </c>
      <c r="J15" s="29">
        <f t="shared" si="0"/>
        <v>6300000</v>
      </c>
      <c r="K15" s="34"/>
      <c r="L15" s="31"/>
      <c r="M15" s="29">
        <v>6300000</v>
      </c>
      <c r="N15" s="33"/>
    </row>
    <row r="16" spans="1:14" ht="226.5" customHeight="1" x14ac:dyDescent="0.3">
      <c r="A16" s="12" t="s">
        <v>39</v>
      </c>
      <c r="B16" s="12" t="s">
        <v>145</v>
      </c>
      <c r="C16" s="12" t="s">
        <v>147</v>
      </c>
      <c r="D16" s="12" t="s">
        <v>24</v>
      </c>
      <c r="E16" s="35">
        <v>1</v>
      </c>
      <c r="F16" s="35">
        <v>3</v>
      </c>
      <c r="G16" s="29">
        <v>2100000</v>
      </c>
      <c r="H16" s="29" t="s">
        <v>15</v>
      </c>
      <c r="I16" s="29" t="s">
        <v>15</v>
      </c>
      <c r="J16" s="29">
        <f t="shared" si="0"/>
        <v>6300000</v>
      </c>
      <c r="K16" s="34"/>
      <c r="L16" s="31"/>
      <c r="M16" s="29">
        <v>6300000</v>
      </c>
      <c r="N16" s="33"/>
    </row>
    <row r="17" spans="1:14" ht="210" customHeight="1" x14ac:dyDescent="0.3">
      <c r="A17" s="12" t="s">
        <v>40</v>
      </c>
      <c r="B17" s="12" t="s">
        <v>145</v>
      </c>
      <c r="C17" s="12" t="s">
        <v>148</v>
      </c>
      <c r="D17" s="12" t="s">
        <v>24</v>
      </c>
      <c r="E17" s="35">
        <v>1</v>
      </c>
      <c r="F17" s="35">
        <v>3</v>
      </c>
      <c r="G17" s="29">
        <v>2100000</v>
      </c>
      <c r="H17" s="29" t="s">
        <v>15</v>
      </c>
      <c r="I17" s="29" t="s">
        <v>15</v>
      </c>
      <c r="J17" s="29">
        <f t="shared" si="0"/>
        <v>6300000</v>
      </c>
      <c r="K17" s="34"/>
      <c r="L17" s="31"/>
      <c r="M17" s="29">
        <v>6300000</v>
      </c>
      <c r="N17" s="33"/>
    </row>
    <row r="18" spans="1:14" ht="229.95" customHeight="1" x14ac:dyDescent="0.3">
      <c r="A18" s="12" t="s">
        <v>41</v>
      </c>
      <c r="B18" s="29" t="s">
        <v>149</v>
      </c>
      <c r="C18" s="29" t="s">
        <v>150</v>
      </c>
      <c r="D18" s="29" t="s">
        <v>24</v>
      </c>
      <c r="E18" s="35">
        <v>2</v>
      </c>
      <c r="F18" s="35">
        <v>4</v>
      </c>
      <c r="G18" s="12">
        <v>3224001</v>
      </c>
      <c r="H18" s="29" t="s">
        <v>15</v>
      </c>
      <c r="I18" s="29" t="s">
        <v>15</v>
      </c>
      <c r="J18" s="29">
        <f>(G18*F18*E18)</f>
        <v>25792008</v>
      </c>
      <c r="K18" s="36"/>
      <c r="L18" s="31">
        <v>25792008</v>
      </c>
      <c r="M18" s="29"/>
      <c r="N18" s="33"/>
    </row>
    <row r="19" spans="1:14" x14ac:dyDescent="0.3">
      <c r="A19" s="107" t="s">
        <v>34</v>
      </c>
      <c r="B19" s="107"/>
      <c r="C19" s="107"/>
      <c r="D19" s="107"/>
      <c r="E19" s="107"/>
      <c r="F19" s="107"/>
      <c r="G19" s="107"/>
      <c r="H19" s="6"/>
      <c r="I19" s="6"/>
      <c r="J19" s="1">
        <f>SUM(J8:J18)</f>
        <v>170436014</v>
      </c>
      <c r="L19" s="27"/>
      <c r="M19" s="12"/>
      <c r="N19" s="28"/>
    </row>
    <row r="20" spans="1:14" x14ac:dyDescent="0.3">
      <c r="A20" s="102" t="s">
        <v>35</v>
      </c>
      <c r="B20" s="102"/>
      <c r="C20" s="102"/>
      <c r="D20" s="102"/>
      <c r="E20" s="102"/>
      <c r="F20" s="102"/>
      <c r="G20" s="102"/>
      <c r="H20" s="102"/>
      <c r="I20" s="102"/>
      <c r="J20" s="102"/>
      <c r="L20" s="27"/>
      <c r="M20" s="12"/>
      <c r="N20" s="28"/>
    </row>
    <row r="21" spans="1:14" x14ac:dyDescent="0.3">
      <c r="A21" s="12" t="s">
        <v>42</v>
      </c>
      <c r="B21" s="12" t="s">
        <v>37</v>
      </c>
      <c r="C21" s="12" t="s">
        <v>151</v>
      </c>
      <c r="D21" s="12" t="s">
        <v>19</v>
      </c>
      <c r="E21" s="13">
        <v>1</v>
      </c>
      <c r="F21" s="13" t="s">
        <v>15</v>
      </c>
      <c r="G21" s="12">
        <v>24000000</v>
      </c>
      <c r="H21" s="12" t="s">
        <v>15</v>
      </c>
      <c r="I21" s="12">
        <v>24000000</v>
      </c>
      <c r="J21" s="29">
        <f>(G21*E21)</f>
        <v>24000000</v>
      </c>
      <c r="K21" s="34"/>
      <c r="L21" s="31">
        <v>0</v>
      </c>
      <c r="M21" s="12">
        <v>10000000</v>
      </c>
      <c r="N21" s="28">
        <v>14000000</v>
      </c>
    </row>
    <row r="22" spans="1:14" x14ac:dyDescent="0.3">
      <c r="A22" s="12" t="s">
        <v>45</v>
      </c>
      <c r="B22" s="12" t="s">
        <v>37</v>
      </c>
      <c r="C22" s="12" t="s">
        <v>152</v>
      </c>
      <c r="D22" s="12" t="s">
        <v>19</v>
      </c>
      <c r="E22" s="13">
        <v>3</v>
      </c>
      <c r="F22" s="13" t="s">
        <v>15</v>
      </c>
      <c r="G22" s="12">
        <v>9000000</v>
      </c>
      <c r="H22" s="12">
        <f>(G22*10/100)</f>
        <v>900000</v>
      </c>
      <c r="I22" s="12">
        <f>G22-H22</f>
        <v>8100000</v>
      </c>
      <c r="J22" s="29">
        <f>(G22*E22)</f>
        <v>27000000</v>
      </c>
      <c r="K22" s="34"/>
      <c r="L22" s="31">
        <v>27000000</v>
      </c>
      <c r="M22" s="12"/>
      <c r="N22" s="28"/>
    </row>
    <row r="23" spans="1:14" x14ac:dyDescent="0.3">
      <c r="A23" s="12" t="s">
        <v>49</v>
      </c>
      <c r="B23" s="12" t="s">
        <v>37</v>
      </c>
      <c r="C23" s="29" t="s">
        <v>153</v>
      </c>
      <c r="D23" s="29" t="s">
        <v>19</v>
      </c>
      <c r="E23" s="35">
        <v>5</v>
      </c>
      <c r="F23" s="35" t="s">
        <v>15</v>
      </c>
      <c r="G23" s="29">
        <v>10000000</v>
      </c>
      <c r="H23" s="12">
        <f>(G23*10/100)</f>
        <v>1000000</v>
      </c>
      <c r="I23" s="12">
        <f>G23-H23</f>
        <v>9000000</v>
      </c>
      <c r="J23" s="29">
        <f>(G23*E23)</f>
        <v>50000000</v>
      </c>
      <c r="K23" s="34"/>
      <c r="L23" s="31">
        <v>50000000</v>
      </c>
      <c r="M23" s="12"/>
      <c r="N23" s="28"/>
    </row>
    <row r="24" spans="1:14" ht="31.2" x14ac:dyDescent="0.3">
      <c r="A24" s="12" t="s">
        <v>53</v>
      </c>
      <c r="B24" s="12" t="s">
        <v>37</v>
      </c>
      <c r="C24" s="12" t="s">
        <v>340</v>
      </c>
      <c r="D24" s="12" t="s">
        <v>19</v>
      </c>
      <c r="E24" s="13">
        <v>1</v>
      </c>
      <c r="F24" s="13" t="s">
        <v>15</v>
      </c>
      <c r="G24" s="12">
        <v>30000000</v>
      </c>
      <c r="H24" s="12" t="s">
        <v>15</v>
      </c>
      <c r="I24" s="12">
        <f>G24</f>
        <v>30000000</v>
      </c>
      <c r="J24" s="29">
        <f>(G24*E24)</f>
        <v>30000000</v>
      </c>
      <c r="K24" s="34"/>
      <c r="L24" s="31"/>
      <c r="M24" s="12">
        <v>30000000</v>
      </c>
      <c r="N24" s="28"/>
    </row>
    <row r="25" spans="1:14" x14ac:dyDescent="0.3">
      <c r="A25" s="12" t="s">
        <v>56</v>
      </c>
      <c r="B25" s="12" t="s">
        <v>37</v>
      </c>
      <c r="C25" s="12" t="s">
        <v>341</v>
      </c>
      <c r="D25" s="12" t="s">
        <v>19</v>
      </c>
      <c r="E25" s="13">
        <v>1</v>
      </c>
      <c r="F25" s="13" t="s">
        <v>15</v>
      </c>
      <c r="G25" s="12">
        <v>30000000</v>
      </c>
      <c r="H25" s="12" t="s">
        <v>15</v>
      </c>
      <c r="I25" s="12">
        <f>G25</f>
        <v>30000000</v>
      </c>
      <c r="J25" s="29">
        <f>(G25*E25)</f>
        <v>30000000</v>
      </c>
      <c r="K25" s="34"/>
      <c r="L25" s="31"/>
      <c r="M25" s="12"/>
      <c r="N25" s="28">
        <v>30000000</v>
      </c>
    </row>
    <row r="26" spans="1:14" x14ac:dyDescent="0.3">
      <c r="A26" s="12"/>
      <c r="B26" s="12" t="s">
        <v>37</v>
      </c>
      <c r="C26" s="12" t="s">
        <v>342</v>
      </c>
      <c r="D26" s="12" t="s">
        <v>19</v>
      </c>
      <c r="E26" s="13">
        <v>1</v>
      </c>
      <c r="F26" s="13" t="s">
        <v>15</v>
      </c>
      <c r="G26" s="29">
        <v>21956399.333333299</v>
      </c>
      <c r="H26" s="12" t="s">
        <v>15</v>
      </c>
      <c r="I26" s="29">
        <v>21956399.333333299</v>
      </c>
      <c r="J26" s="29">
        <v>21956399.333333299</v>
      </c>
      <c r="K26" s="34"/>
      <c r="L26" s="31"/>
      <c r="M26" s="12"/>
      <c r="N26" s="28"/>
    </row>
    <row r="27" spans="1:14" x14ac:dyDescent="0.3">
      <c r="A27" s="4" t="s">
        <v>34</v>
      </c>
      <c r="B27" s="4"/>
      <c r="C27" s="7"/>
      <c r="D27" s="7"/>
      <c r="E27" s="10"/>
      <c r="F27" s="10"/>
      <c r="G27" s="7"/>
      <c r="H27" s="7"/>
      <c r="I27" s="7"/>
      <c r="J27" s="8">
        <f>SUM(J21:J26)</f>
        <v>182956399.33333331</v>
      </c>
      <c r="L27" s="27"/>
      <c r="M27" s="12"/>
      <c r="N27" s="28"/>
    </row>
    <row r="28" spans="1:14" ht="15.45" customHeight="1" x14ac:dyDescent="0.3">
      <c r="A28" s="102" t="s">
        <v>343</v>
      </c>
      <c r="B28" s="102" t="s">
        <v>155</v>
      </c>
      <c r="C28" s="102"/>
      <c r="D28" s="102"/>
      <c r="E28" s="102"/>
      <c r="F28" s="102"/>
      <c r="G28" s="102"/>
      <c r="H28" s="102"/>
      <c r="I28" s="102"/>
      <c r="J28" s="102"/>
      <c r="L28" s="27"/>
      <c r="M28" s="12"/>
      <c r="N28" s="28"/>
    </row>
    <row r="29" spans="1:14" ht="31.05" customHeight="1" x14ac:dyDescent="0.3">
      <c r="A29" s="37" t="s">
        <v>60</v>
      </c>
      <c r="B29" s="38" t="s">
        <v>156</v>
      </c>
      <c r="C29" s="39" t="s">
        <v>157</v>
      </c>
      <c r="D29" s="40" t="s">
        <v>158</v>
      </c>
      <c r="E29" s="38">
        <v>1</v>
      </c>
      <c r="F29" s="35" t="s">
        <v>15</v>
      </c>
      <c r="G29" s="29">
        <f>[1]COTIZACIONES!$J$21</f>
        <v>40152.333333333336</v>
      </c>
      <c r="H29" s="35" t="s">
        <v>15</v>
      </c>
      <c r="I29" s="35" t="s">
        <v>15</v>
      </c>
      <c r="J29" s="12">
        <f>(G29*E29)</f>
        <v>40152.333333333336</v>
      </c>
      <c r="L29" s="27" t="s">
        <v>15</v>
      </c>
      <c r="M29" s="12" t="s">
        <v>15</v>
      </c>
      <c r="N29" s="28" t="s">
        <v>15</v>
      </c>
    </row>
    <row r="30" spans="1:14" ht="28.05" customHeight="1" x14ac:dyDescent="0.3">
      <c r="A30" s="37" t="s">
        <v>64</v>
      </c>
      <c r="B30" s="38" t="s">
        <v>156</v>
      </c>
      <c r="C30" s="39" t="s">
        <v>159</v>
      </c>
      <c r="D30" s="40" t="s">
        <v>158</v>
      </c>
      <c r="E30" s="38">
        <v>1</v>
      </c>
      <c r="F30" s="35" t="s">
        <v>15</v>
      </c>
      <c r="G30" s="29">
        <v>43561.333333333336</v>
      </c>
      <c r="H30" s="35" t="s">
        <v>15</v>
      </c>
      <c r="I30" s="35" t="s">
        <v>15</v>
      </c>
      <c r="J30" s="12">
        <f t="shared" ref="J30:J83" si="1">(G30*E30)</f>
        <v>43561.333333333336</v>
      </c>
      <c r="L30" s="27" t="s">
        <v>15</v>
      </c>
      <c r="M30" s="12" t="s">
        <v>15</v>
      </c>
      <c r="N30" s="28" t="s">
        <v>15</v>
      </c>
    </row>
    <row r="31" spans="1:14" ht="25.05" customHeight="1" x14ac:dyDescent="0.3">
      <c r="A31" s="37" t="s">
        <v>67</v>
      </c>
      <c r="B31" s="38" t="s">
        <v>156</v>
      </c>
      <c r="C31" s="39" t="s">
        <v>160</v>
      </c>
      <c r="D31" s="40" t="s">
        <v>158</v>
      </c>
      <c r="E31" s="38">
        <v>1</v>
      </c>
      <c r="F31" s="35" t="s">
        <v>15</v>
      </c>
      <c r="G31" s="29">
        <v>49284.333333333336</v>
      </c>
      <c r="H31" s="35" t="s">
        <v>15</v>
      </c>
      <c r="I31" s="35" t="s">
        <v>15</v>
      </c>
      <c r="J31" s="12">
        <f t="shared" si="1"/>
        <v>49284.333333333336</v>
      </c>
      <c r="L31" s="27" t="s">
        <v>15</v>
      </c>
      <c r="M31" s="12" t="s">
        <v>15</v>
      </c>
      <c r="N31" s="28" t="s">
        <v>15</v>
      </c>
    </row>
    <row r="32" spans="1:14" x14ac:dyDescent="0.3">
      <c r="A32" s="37" t="s">
        <v>70</v>
      </c>
      <c r="B32" s="38" t="s">
        <v>156</v>
      </c>
      <c r="C32" s="39" t="s">
        <v>161</v>
      </c>
      <c r="D32" s="40" t="s">
        <v>158</v>
      </c>
      <c r="E32" s="38">
        <v>1</v>
      </c>
      <c r="F32" s="35" t="s">
        <v>15</v>
      </c>
      <c r="G32" s="29">
        <v>49284.333333333336</v>
      </c>
      <c r="H32" s="35" t="s">
        <v>15</v>
      </c>
      <c r="I32" s="35" t="s">
        <v>15</v>
      </c>
      <c r="J32" s="12">
        <f t="shared" si="1"/>
        <v>49284.333333333336</v>
      </c>
      <c r="L32" s="27" t="s">
        <v>15</v>
      </c>
      <c r="M32" s="12" t="s">
        <v>15</v>
      </c>
      <c r="N32" s="28" t="s">
        <v>15</v>
      </c>
    </row>
    <row r="33" spans="1:14" x14ac:dyDescent="0.3">
      <c r="A33" s="37" t="s">
        <v>73</v>
      </c>
      <c r="B33" s="38" t="s">
        <v>156</v>
      </c>
      <c r="C33" s="39" t="s">
        <v>162</v>
      </c>
      <c r="D33" s="40" t="s">
        <v>158</v>
      </c>
      <c r="E33" s="38">
        <v>1</v>
      </c>
      <c r="F33" s="35" t="s">
        <v>15</v>
      </c>
      <c r="G33" s="29">
        <v>40070.333333333336</v>
      </c>
      <c r="H33" s="35" t="s">
        <v>15</v>
      </c>
      <c r="I33" s="35" t="s">
        <v>15</v>
      </c>
      <c r="J33" s="12">
        <f>(G33*E33)</f>
        <v>40070.333333333336</v>
      </c>
      <c r="L33" s="27" t="s">
        <v>15</v>
      </c>
      <c r="M33" s="12" t="s">
        <v>15</v>
      </c>
      <c r="N33" s="28" t="s">
        <v>15</v>
      </c>
    </row>
    <row r="34" spans="1:14" x14ac:dyDescent="0.3">
      <c r="A34" s="37" t="s">
        <v>77</v>
      </c>
      <c r="B34" s="38" t="s">
        <v>156</v>
      </c>
      <c r="C34" s="39" t="s">
        <v>163</v>
      </c>
      <c r="D34" s="40" t="s">
        <v>158</v>
      </c>
      <c r="E34" s="38">
        <v>1</v>
      </c>
      <c r="F34" s="35" t="s">
        <v>15</v>
      </c>
      <c r="G34" s="41">
        <v>34821.666666666664</v>
      </c>
      <c r="H34" s="35" t="s">
        <v>15</v>
      </c>
      <c r="I34" s="35" t="s">
        <v>15</v>
      </c>
      <c r="J34" s="12">
        <f>(G34*E34)</f>
        <v>34821.666666666664</v>
      </c>
      <c r="L34" s="27" t="s">
        <v>15</v>
      </c>
      <c r="M34" s="12" t="s">
        <v>15</v>
      </c>
      <c r="N34" s="28" t="s">
        <v>15</v>
      </c>
    </row>
    <row r="35" spans="1:14" x14ac:dyDescent="0.3">
      <c r="A35" s="37" t="s">
        <v>80</v>
      </c>
      <c r="B35" s="38" t="s">
        <v>156</v>
      </c>
      <c r="C35" s="39" t="s">
        <v>164</v>
      </c>
      <c r="D35" s="40" t="s">
        <v>158</v>
      </c>
      <c r="E35" s="38">
        <v>1</v>
      </c>
      <c r="F35" s="35" t="s">
        <v>15</v>
      </c>
      <c r="G35" s="29">
        <v>27130.666666666668</v>
      </c>
      <c r="H35" s="35" t="s">
        <v>15</v>
      </c>
      <c r="I35" s="35" t="s">
        <v>15</v>
      </c>
      <c r="J35" s="12">
        <f t="shared" si="1"/>
        <v>27130.666666666668</v>
      </c>
      <c r="L35" s="27" t="s">
        <v>15</v>
      </c>
      <c r="M35" s="12" t="s">
        <v>15</v>
      </c>
      <c r="N35" s="28" t="s">
        <v>15</v>
      </c>
    </row>
    <row r="36" spans="1:14" ht="27" customHeight="1" x14ac:dyDescent="0.3">
      <c r="A36" s="37" t="s">
        <v>83</v>
      </c>
      <c r="B36" s="38" t="s">
        <v>156</v>
      </c>
      <c r="C36" s="42" t="s">
        <v>165</v>
      </c>
      <c r="D36" s="40" t="s">
        <v>158</v>
      </c>
      <c r="E36" s="38">
        <v>1</v>
      </c>
      <c r="F36" s="35" t="s">
        <v>15</v>
      </c>
      <c r="G36" s="29">
        <v>32069.666666666668</v>
      </c>
      <c r="H36" s="35" t="s">
        <v>15</v>
      </c>
      <c r="I36" s="35" t="s">
        <v>15</v>
      </c>
      <c r="J36" s="12">
        <f t="shared" si="1"/>
        <v>32069.666666666668</v>
      </c>
      <c r="L36" s="27" t="s">
        <v>15</v>
      </c>
      <c r="M36" s="12" t="s">
        <v>15</v>
      </c>
      <c r="N36" s="28" t="s">
        <v>15</v>
      </c>
    </row>
    <row r="37" spans="1:14" x14ac:dyDescent="0.3">
      <c r="A37" s="37" t="s">
        <v>86</v>
      </c>
      <c r="B37" s="38" t="s">
        <v>156</v>
      </c>
      <c r="C37" s="42" t="s">
        <v>166</v>
      </c>
      <c r="D37" s="40" t="s">
        <v>158</v>
      </c>
      <c r="E37" s="38">
        <v>1</v>
      </c>
      <c r="F37" s="35" t="s">
        <v>15</v>
      </c>
      <c r="G37" s="29">
        <v>40779.666666666664</v>
      </c>
      <c r="H37" s="35" t="s">
        <v>15</v>
      </c>
      <c r="I37" s="35" t="s">
        <v>15</v>
      </c>
      <c r="J37" s="12">
        <f t="shared" si="1"/>
        <v>40779.666666666664</v>
      </c>
      <c r="L37" s="27" t="s">
        <v>15</v>
      </c>
      <c r="M37" s="12" t="s">
        <v>15</v>
      </c>
      <c r="N37" s="28" t="s">
        <v>15</v>
      </c>
    </row>
    <row r="38" spans="1:14" x14ac:dyDescent="0.3">
      <c r="A38" s="37" t="s">
        <v>89</v>
      </c>
      <c r="B38" s="38" t="s">
        <v>156</v>
      </c>
      <c r="C38" s="39" t="s">
        <v>167</v>
      </c>
      <c r="D38" s="40" t="s">
        <v>158</v>
      </c>
      <c r="E38" s="38">
        <v>1</v>
      </c>
      <c r="F38" s="35" t="s">
        <v>15</v>
      </c>
      <c r="G38" s="29">
        <v>45815</v>
      </c>
      <c r="H38" s="35" t="s">
        <v>15</v>
      </c>
      <c r="I38" s="35" t="s">
        <v>15</v>
      </c>
      <c r="J38" s="12">
        <f t="shared" si="1"/>
        <v>45815</v>
      </c>
      <c r="L38" s="27" t="s">
        <v>15</v>
      </c>
      <c r="M38" s="12" t="s">
        <v>15</v>
      </c>
      <c r="N38" s="28" t="s">
        <v>15</v>
      </c>
    </row>
    <row r="39" spans="1:14" x14ac:dyDescent="0.3">
      <c r="A39" s="37" t="s">
        <v>92</v>
      </c>
      <c r="B39" s="38" t="s">
        <v>156</v>
      </c>
      <c r="C39" s="39" t="s">
        <v>168</v>
      </c>
      <c r="D39" s="40" t="s">
        <v>158</v>
      </c>
      <c r="E39" s="38">
        <v>1</v>
      </c>
      <c r="F39" s="35" t="s">
        <v>15</v>
      </c>
      <c r="G39" s="29">
        <v>93290.333333333328</v>
      </c>
      <c r="H39" s="35" t="s">
        <v>15</v>
      </c>
      <c r="I39" s="35" t="s">
        <v>15</v>
      </c>
      <c r="J39" s="12">
        <f t="shared" si="1"/>
        <v>93290.333333333328</v>
      </c>
      <c r="L39" s="27" t="s">
        <v>15</v>
      </c>
      <c r="M39" s="12" t="s">
        <v>15</v>
      </c>
      <c r="N39" s="28" t="s">
        <v>15</v>
      </c>
    </row>
    <row r="40" spans="1:14" x14ac:dyDescent="0.3">
      <c r="A40" s="37" t="s">
        <v>95</v>
      </c>
      <c r="B40" s="38" t="s">
        <v>156</v>
      </c>
      <c r="C40" s="39" t="s">
        <v>169</v>
      </c>
      <c r="D40" s="40" t="s">
        <v>158</v>
      </c>
      <c r="E40" s="38">
        <v>1</v>
      </c>
      <c r="F40" s="35" t="s">
        <v>15</v>
      </c>
      <c r="G40" s="29">
        <v>44137.666666666664</v>
      </c>
      <c r="H40" s="35" t="s">
        <v>15</v>
      </c>
      <c r="I40" s="35" t="s">
        <v>15</v>
      </c>
      <c r="J40" s="12">
        <f t="shared" si="1"/>
        <v>44137.666666666664</v>
      </c>
      <c r="L40" s="27" t="s">
        <v>15</v>
      </c>
      <c r="M40" s="12" t="s">
        <v>15</v>
      </c>
      <c r="N40" s="28" t="s">
        <v>15</v>
      </c>
    </row>
    <row r="41" spans="1:14" x14ac:dyDescent="0.3">
      <c r="A41" s="37" t="s">
        <v>98</v>
      </c>
      <c r="B41" s="38" t="s">
        <v>156</v>
      </c>
      <c r="C41" s="43" t="s">
        <v>170</v>
      </c>
      <c r="D41" s="40" t="s">
        <v>158</v>
      </c>
      <c r="E41" s="40">
        <v>1</v>
      </c>
      <c r="F41" s="35" t="s">
        <v>15</v>
      </c>
      <c r="G41" s="29">
        <v>20701</v>
      </c>
      <c r="H41" s="35" t="s">
        <v>15</v>
      </c>
      <c r="I41" s="35" t="s">
        <v>15</v>
      </c>
      <c r="J41" s="12">
        <f t="shared" si="1"/>
        <v>20701</v>
      </c>
      <c r="L41" s="27" t="s">
        <v>15</v>
      </c>
      <c r="M41" s="12" t="s">
        <v>15</v>
      </c>
      <c r="N41" s="28" t="s">
        <v>15</v>
      </c>
    </row>
    <row r="42" spans="1:14" x14ac:dyDescent="0.3">
      <c r="A42" s="37" t="s">
        <v>101</v>
      </c>
      <c r="B42" s="38" t="s">
        <v>156</v>
      </c>
      <c r="C42" s="39" t="s">
        <v>171</v>
      </c>
      <c r="D42" s="40" t="s">
        <v>158</v>
      </c>
      <c r="E42" s="40">
        <v>1</v>
      </c>
      <c r="F42" s="35" t="s">
        <v>15</v>
      </c>
      <c r="G42" s="29">
        <v>38444</v>
      </c>
      <c r="H42" s="35" t="s">
        <v>15</v>
      </c>
      <c r="I42" s="35" t="s">
        <v>15</v>
      </c>
      <c r="J42" s="12">
        <f t="shared" si="1"/>
        <v>38444</v>
      </c>
      <c r="L42" s="27" t="s">
        <v>15</v>
      </c>
      <c r="M42" s="12" t="s">
        <v>15</v>
      </c>
      <c r="N42" s="28" t="s">
        <v>15</v>
      </c>
    </row>
    <row r="43" spans="1:14" x14ac:dyDescent="0.3">
      <c r="A43" s="37" t="s">
        <v>104</v>
      </c>
      <c r="B43" s="38" t="s">
        <v>156</v>
      </c>
      <c r="C43" s="39" t="s">
        <v>172</v>
      </c>
      <c r="D43" s="40" t="s">
        <v>158</v>
      </c>
      <c r="E43" s="40">
        <v>1</v>
      </c>
      <c r="F43" s="35" t="s">
        <v>15</v>
      </c>
      <c r="G43" s="29">
        <v>39151.333333333336</v>
      </c>
      <c r="H43" s="35" t="s">
        <v>15</v>
      </c>
      <c r="I43" s="35" t="s">
        <v>15</v>
      </c>
      <c r="J43" s="12">
        <f t="shared" si="1"/>
        <v>39151.333333333336</v>
      </c>
      <c r="L43" s="27" t="s">
        <v>15</v>
      </c>
      <c r="M43" s="12" t="s">
        <v>15</v>
      </c>
      <c r="N43" s="28" t="s">
        <v>15</v>
      </c>
    </row>
    <row r="44" spans="1:14" x14ac:dyDescent="0.3">
      <c r="A44" s="37" t="s">
        <v>107</v>
      </c>
      <c r="B44" s="38" t="s">
        <v>156</v>
      </c>
      <c r="C44" s="39" t="s">
        <v>173</v>
      </c>
      <c r="D44" s="40" t="s">
        <v>158</v>
      </c>
      <c r="E44" s="40">
        <v>1</v>
      </c>
      <c r="F44" s="35" t="s">
        <v>15</v>
      </c>
      <c r="G44" s="29">
        <v>41274.666666666664</v>
      </c>
      <c r="H44" s="35" t="s">
        <v>15</v>
      </c>
      <c r="I44" s="35" t="s">
        <v>15</v>
      </c>
      <c r="J44" s="12">
        <f t="shared" si="1"/>
        <v>41274.666666666664</v>
      </c>
      <c r="L44" s="27" t="s">
        <v>15</v>
      </c>
      <c r="M44" s="12" t="s">
        <v>15</v>
      </c>
      <c r="N44" s="28" t="s">
        <v>15</v>
      </c>
    </row>
    <row r="45" spans="1:14" x14ac:dyDescent="0.3">
      <c r="A45" s="37" t="s">
        <v>110</v>
      </c>
      <c r="B45" s="38" t="s">
        <v>156</v>
      </c>
      <c r="C45" s="43" t="s">
        <v>174</v>
      </c>
      <c r="D45" s="40" t="s">
        <v>158</v>
      </c>
      <c r="E45" s="40">
        <v>1</v>
      </c>
      <c r="F45" s="35" t="s">
        <v>15</v>
      </c>
      <c r="G45" s="29">
        <v>29148</v>
      </c>
      <c r="H45" s="35" t="s">
        <v>15</v>
      </c>
      <c r="I45" s="35" t="s">
        <v>15</v>
      </c>
      <c r="J45" s="12">
        <f t="shared" si="1"/>
        <v>29148</v>
      </c>
      <c r="L45" s="27" t="s">
        <v>15</v>
      </c>
      <c r="M45" s="12" t="s">
        <v>15</v>
      </c>
      <c r="N45" s="28" t="s">
        <v>15</v>
      </c>
    </row>
    <row r="46" spans="1:14" x14ac:dyDescent="0.3">
      <c r="A46" s="37" t="s">
        <v>114</v>
      </c>
      <c r="B46" s="38" t="s">
        <v>156</v>
      </c>
      <c r="C46" s="39" t="s">
        <v>175</v>
      </c>
      <c r="D46" s="40" t="s">
        <v>176</v>
      </c>
      <c r="E46" s="40">
        <v>1</v>
      </c>
      <c r="F46" s="35" t="s">
        <v>15</v>
      </c>
      <c r="G46" s="29">
        <v>31998.666666666668</v>
      </c>
      <c r="H46" s="35" t="s">
        <v>15</v>
      </c>
      <c r="I46" s="35" t="s">
        <v>15</v>
      </c>
      <c r="J46" s="12">
        <f t="shared" si="1"/>
        <v>31998.666666666668</v>
      </c>
      <c r="L46" s="27" t="s">
        <v>15</v>
      </c>
      <c r="M46" s="12" t="s">
        <v>15</v>
      </c>
      <c r="N46" s="28" t="s">
        <v>15</v>
      </c>
    </row>
    <row r="47" spans="1:14" x14ac:dyDescent="0.3">
      <c r="A47" s="37" t="s">
        <v>115</v>
      </c>
      <c r="B47" s="38" t="s">
        <v>156</v>
      </c>
      <c r="C47" s="39" t="s">
        <v>177</v>
      </c>
      <c r="D47" s="40" t="s">
        <v>176</v>
      </c>
      <c r="E47" s="40">
        <v>1</v>
      </c>
      <c r="F47" s="35" t="s">
        <v>15</v>
      </c>
      <c r="G47" s="29">
        <v>45036</v>
      </c>
      <c r="H47" s="35" t="s">
        <v>15</v>
      </c>
      <c r="I47" s="35" t="s">
        <v>15</v>
      </c>
      <c r="J47" s="12">
        <f t="shared" si="1"/>
        <v>45036</v>
      </c>
      <c r="L47" s="27" t="s">
        <v>15</v>
      </c>
      <c r="M47" s="12" t="s">
        <v>15</v>
      </c>
      <c r="N47" s="28" t="s">
        <v>15</v>
      </c>
    </row>
    <row r="48" spans="1:14" x14ac:dyDescent="0.3">
      <c r="A48" s="37" t="s">
        <v>116</v>
      </c>
      <c r="B48" s="38" t="s">
        <v>156</v>
      </c>
      <c r="C48" s="39" t="s">
        <v>178</v>
      </c>
      <c r="D48" s="40" t="s">
        <v>176</v>
      </c>
      <c r="E48" s="40">
        <v>1</v>
      </c>
      <c r="F48" s="35" t="s">
        <v>15</v>
      </c>
      <c r="G48" s="29">
        <v>33370.666666666664</v>
      </c>
      <c r="H48" s="35" t="s">
        <v>15</v>
      </c>
      <c r="I48" s="35" t="s">
        <v>15</v>
      </c>
      <c r="J48" s="12">
        <f t="shared" si="1"/>
        <v>33370.666666666664</v>
      </c>
      <c r="L48" s="27" t="s">
        <v>15</v>
      </c>
      <c r="M48" s="12" t="s">
        <v>15</v>
      </c>
      <c r="N48" s="28" t="s">
        <v>15</v>
      </c>
    </row>
    <row r="49" spans="1:14" x14ac:dyDescent="0.3">
      <c r="A49" s="37" t="s">
        <v>117</v>
      </c>
      <c r="B49" s="38" t="s">
        <v>156</v>
      </c>
      <c r="C49" s="43" t="s">
        <v>179</v>
      </c>
      <c r="D49" s="40" t="s">
        <v>180</v>
      </c>
      <c r="E49" s="38">
        <v>1</v>
      </c>
      <c r="F49" s="35" t="s">
        <v>15</v>
      </c>
      <c r="G49" s="29">
        <v>46259.666666666664</v>
      </c>
      <c r="H49" s="35" t="s">
        <v>15</v>
      </c>
      <c r="I49" s="35" t="s">
        <v>15</v>
      </c>
      <c r="J49" s="12">
        <f t="shared" si="1"/>
        <v>46259.666666666664</v>
      </c>
      <c r="L49" s="27" t="s">
        <v>15</v>
      </c>
      <c r="M49" s="12" t="s">
        <v>15</v>
      </c>
      <c r="N49" s="28" t="s">
        <v>15</v>
      </c>
    </row>
    <row r="50" spans="1:14" x14ac:dyDescent="0.3">
      <c r="A50" s="37"/>
      <c r="B50" s="38" t="s">
        <v>156</v>
      </c>
      <c r="C50" s="43" t="s">
        <v>181</v>
      </c>
      <c r="D50" s="40" t="s">
        <v>158</v>
      </c>
      <c r="E50" s="38">
        <v>1</v>
      </c>
      <c r="F50" s="35"/>
      <c r="G50" s="29">
        <v>26698.333333333332</v>
      </c>
      <c r="H50" s="35" t="s">
        <v>15</v>
      </c>
      <c r="I50" s="35" t="s">
        <v>15</v>
      </c>
      <c r="J50" s="12">
        <f t="shared" si="1"/>
        <v>26698.333333333332</v>
      </c>
      <c r="L50" s="27" t="s">
        <v>15</v>
      </c>
      <c r="M50" s="12" t="s">
        <v>15</v>
      </c>
      <c r="N50" s="28" t="s">
        <v>15</v>
      </c>
    </row>
    <row r="51" spans="1:14" x14ac:dyDescent="0.3">
      <c r="A51" s="37" t="s">
        <v>118</v>
      </c>
      <c r="B51" s="38" t="s">
        <v>156</v>
      </c>
      <c r="C51" s="43" t="s">
        <v>182</v>
      </c>
      <c r="D51" s="40" t="s">
        <v>158</v>
      </c>
      <c r="E51" s="40">
        <v>1</v>
      </c>
      <c r="F51" s="35" t="s">
        <v>15</v>
      </c>
      <c r="G51" s="29">
        <v>45876</v>
      </c>
      <c r="H51" s="35" t="s">
        <v>15</v>
      </c>
      <c r="I51" s="35" t="s">
        <v>15</v>
      </c>
      <c r="J51" s="12">
        <f t="shared" si="1"/>
        <v>45876</v>
      </c>
      <c r="L51" s="27" t="s">
        <v>15</v>
      </c>
      <c r="M51" s="12" t="s">
        <v>15</v>
      </c>
      <c r="N51" s="28" t="s">
        <v>15</v>
      </c>
    </row>
    <row r="52" spans="1:14" ht="31.2" x14ac:dyDescent="0.3">
      <c r="A52" s="37" t="s">
        <v>183</v>
      </c>
      <c r="B52" s="38" t="s">
        <v>184</v>
      </c>
      <c r="C52" s="39" t="s">
        <v>185</v>
      </c>
      <c r="D52" s="40" t="s">
        <v>186</v>
      </c>
      <c r="E52" s="38">
        <v>1</v>
      </c>
      <c r="F52" s="35" t="s">
        <v>15</v>
      </c>
      <c r="G52" s="29">
        <v>58643.666666666664</v>
      </c>
      <c r="H52" s="35" t="s">
        <v>15</v>
      </c>
      <c r="I52" s="35" t="s">
        <v>15</v>
      </c>
      <c r="J52" s="12">
        <f t="shared" si="1"/>
        <v>58643.666666666664</v>
      </c>
      <c r="L52" s="27" t="s">
        <v>15</v>
      </c>
      <c r="M52" s="12" t="s">
        <v>15</v>
      </c>
      <c r="N52" s="28" t="s">
        <v>15</v>
      </c>
    </row>
    <row r="53" spans="1:14" ht="31.2" x14ac:dyDescent="0.3">
      <c r="A53" s="37" t="s">
        <v>187</v>
      </c>
      <c r="B53" s="38" t="s">
        <v>188</v>
      </c>
      <c r="C53" s="43" t="s">
        <v>189</v>
      </c>
      <c r="D53" s="40" t="s">
        <v>190</v>
      </c>
      <c r="E53" s="38">
        <v>1</v>
      </c>
      <c r="F53" s="35" t="s">
        <v>15</v>
      </c>
      <c r="G53" s="29">
        <v>58993.333333333336</v>
      </c>
      <c r="H53" s="35" t="s">
        <v>15</v>
      </c>
      <c r="I53" s="35" t="s">
        <v>15</v>
      </c>
      <c r="J53" s="12">
        <f t="shared" si="1"/>
        <v>58993.333333333336</v>
      </c>
      <c r="L53" s="27" t="s">
        <v>15</v>
      </c>
      <c r="M53" s="12" t="s">
        <v>15</v>
      </c>
      <c r="N53" s="28" t="s">
        <v>15</v>
      </c>
    </row>
    <row r="54" spans="1:14" ht="31.2" x14ac:dyDescent="0.3">
      <c r="A54" s="37" t="s">
        <v>191</v>
      </c>
      <c r="B54" s="38" t="s">
        <v>188</v>
      </c>
      <c r="C54" s="43" t="s">
        <v>192</v>
      </c>
      <c r="D54" s="40" t="s">
        <v>190</v>
      </c>
      <c r="E54" s="38">
        <v>1</v>
      </c>
      <c r="F54" s="35" t="s">
        <v>15</v>
      </c>
      <c r="G54" s="29">
        <v>59427.666666666664</v>
      </c>
      <c r="H54" s="35" t="s">
        <v>15</v>
      </c>
      <c r="I54" s="35" t="s">
        <v>15</v>
      </c>
      <c r="J54" s="12">
        <f t="shared" si="1"/>
        <v>59427.666666666664</v>
      </c>
      <c r="L54" s="27" t="s">
        <v>15</v>
      </c>
      <c r="M54" s="12" t="s">
        <v>15</v>
      </c>
      <c r="N54" s="28" t="s">
        <v>15</v>
      </c>
    </row>
    <row r="55" spans="1:14" ht="62.4" x14ac:dyDescent="0.3">
      <c r="A55" s="37" t="s">
        <v>193</v>
      </c>
      <c r="B55" s="38" t="s">
        <v>188</v>
      </c>
      <c r="C55" s="42" t="s">
        <v>194</v>
      </c>
      <c r="D55" s="40" t="s">
        <v>195</v>
      </c>
      <c r="E55" s="40">
        <v>1</v>
      </c>
      <c r="F55" s="35" t="s">
        <v>15</v>
      </c>
      <c r="G55" s="29">
        <v>9682.6666666666661</v>
      </c>
      <c r="H55" s="35" t="s">
        <v>15</v>
      </c>
      <c r="I55" s="35" t="s">
        <v>15</v>
      </c>
      <c r="J55" s="12">
        <f t="shared" si="1"/>
        <v>9682.6666666666661</v>
      </c>
      <c r="L55" s="27" t="s">
        <v>15</v>
      </c>
      <c r="M55" s="12" t="s">
        <v>15</v>
      </c>
      <c r="N55" s="28" t="s">
        <v>15</v>
      </c>
    </row>
    <row r="56" spans="1:14" ht="31.2" x14ac:dyDescent="0.3">
      <c r="A56" s="37" t="s">
        <v>196</v>
      </c>
      <c r="B56" s="38" t="s">
        <v>188</v>
      </c>
      <c r="C56" s="42" t="s">
        <v>197</v>
      </c>
      <c r="D56" s="40" t="s">
        <v>198</v>
      </c>
      <c r="E56" s="40">
        <v>1</v>
      </c>
      <c r="F56" s="35" t="s">
        <v>15</v>
      </c>
      <c r="G56" s="29">
        <v>18983</v>
      </c>
      <c r="H56" s="35" t="s">
        <v>15</v>
      </c>
      <c r="I56" s="35" t="s">
        <v>15</v>
      </c>
      <c r="J56" s="12">
        <f t="shared" si="1"/>
        <v>18983</v>
      </c>
      <c r="L56" s="27" t="s">
        <v>15</v>
      </c>
      <c r="M56" s="12" t="s">
        <v>15</v>
      </c>
      <c r="N56" s="28" t="s">
        <v>15</v>
      </c>
    </row>
    <row r="57" spans="1:14" x14ac:dyDescent="0.3">
      <c r="A57" s="37" t="s">
        <v>199</v>
      </c>
      <c r="B57" s="44" t="s">
        <v>188</v>
      </c>
      <c r="C57" s="42" t="s">
        <v>200</v>
      </c>
      <c r="D57" s="40" t="s">
        <v>127</v>
      </c>
      <c r="E57" s="38">
        <v>1</v>
      </c>
      <c r="F57" s="35" t="s">
        <v>15</v>
      </c>
      <c r="G57" s="29">
        <v>15196.666666666666</v>
      </c>
      <c r="H57" s="35" t="s">
        <v>15</v>
      </c>
      <c r="I57" s="35" t="s">
        <v>15</v>
      </c>
      <c r="J57" s="12">
        <f t="shared" si="1"/>
        <v>15196.666666666666</v>
      </c>
      <c r="L57" s="27" t="s">
        <v>15</v>
      </c>
      <c r="M57" s="12" t="s">
        <v>15</v>
      </c>
      <c r="N57" s="28" t="s">
        <v>15</v>
      </c>
    </row>
    <row r="58" spans="1:14" x14ac:dyDescent="0.3">
      <c r="A58" s="37" t="s">
        <v>201</v>
      </c>
      <c r="B58" s="38" t="s">
        <v>202</v>
      </c>
      <c r="C58" s="39" t="s">
        <v>203</v>
      </c>
      <c r="D58" s="40" t="s">
        <v>204</v>
      </c>
      <c r="E58" s="38">
        <v>1</v>
      </c>
      <c r="F58" s="35" t="s">
        <v>15</v>
      </c>
      <c r="G58" s="29">
        <v>32120.333333333332</v>
      </c>
      <c r="H58" s="35" t="s">
        <v>15</v>
      </c>
      <c r="I58" s="35" t="s">
        <v>15</v>
      </c>
      <c r="J58" s="12">
        <f t="shared" si="1"/>
        <v>32120.333333333332</v>
      </c>
      <c r="L58" s="27" t="s">
        <v>15</v>
      </c>
      <c r="M58" s="12" t="s">
        <v>15</v>
      </c>
      <c r="N58" s="28" t="s">
        <v>15</v>
      </c>
    </row>
    <row r="59" spans="1:14" x14ac:dyDescent="0.3">
      <c r="A59" s="37" t="s">
        <v>205</v>
      </c>
      <c r="B59" s="38" t="s">
        <v>206</v>
      </c>
      <c r="C59" s="39" t="s">
        <v>207</v>
      </c>
      <c r="D59" s="40" t="s">
        <v>208</v>
      </c>
      <c r="E59" s="38">
        <v>1</v>
      </c>
      <c r="F59" s="35" t="s">
        <v>15</v>
      </c>
      <c r="G59" s="29">
        <v>12144.666666666666</v>
      </c>
      <c r="H59" s="35" t="s">
        <v>15</v>
      </c>
      <c r="I59" s="35" t="s">
        <v>15</v>
      </c>
      <c r="J59" s="12">
        <f>(G59*E59)</f>
        <v>12144.666666666666</v>
      </c>
      <c r="L59" s="27" t="s">
        <v>15</v>
      </c>
      <c r="M59" s="12" t="s">
        <v>15</v>
      </c>
      <c r="N59" s="28" t="s">
        <v>15</v>
      </c>
    </row>
    <row r="60" spans="1:14" x14ac:dyDescent="0.3">
      <c r="A60" s="37" t="s">
        <v>209</v>
      </c>
      <c r="B60" s="38" t="s">
        <v>206</v>
      </c>
      <c r="C60" s="39" t="s">
        <v>210</v>
      </c>
      <c r="D60" s="40" t="s">
        <v>211</v>
      </c>
      <c r="E60" s="38">
        <v>1</v>
      </c>
      <c r="F60" s="35" t="s">
        <v>15</v>
      </c>
      <c r="G60" s="29">
        <v>9687.6666666666661</v>
      </c>
      <c r="H60" s="35" t="s">
        <v>15</v>
      </c>
      <c r="I60" s="35" t="s">
        <v>15</v>
      </c>
      <c r="J60" s="12">
        <f>(G60*E60)</f>
        <v>9687.6666666666661</v>
      </c>
      <c r="L60" s="27" t="s">
        <v>15</v>
      </c>
      <c r="M60" s="12" t="s">
        <v>15</v>
      </c>
      <c r="N60" s="28" t="s">
        <v>15</v>
      </c>
    </row>
    <row r="61" spans="1:14" x14ac:dyDescent="0.3">
      <c r="A61" s="37" t="s">
        <v>212</v>
      </c>
      <c r="B61" s="38" t="s">
        <v>206</v>
      </c>
      <c r="C61" s="39" t="s">
        <v>213</v>
      </c>
      <c r="D61" s="40" t="s">
        <v>211</v>
      </c>
      <c r="E61" s="38">
        <v>1</v>
      </c>
      <c r="F61" s="35" t="s">
        <v>15</v>
      </c>
      <c r="G61" s="29">
        <v>5515.666666666667</v>
      </c>
      <c r="H61" s="35" t="s">
        <v>15</v>
      </c>
      <c r="I61" s="35" t="s">
        <v>15</v>
      </c>
      <c r="J61" s="12">
        <f>(G61*E61)</f>
        <v>5515.666666666667</v>
      </c>
      <c r="L61" s="27" t="s">
        <v>15</v>
      </c>
      <c r="M61" s="12" t="s">
        <v>15</v>
      </c>
      <c r="N61" s="28" t="s">
        <v>15</v>
      </c>
    </row>
    <row r="62" spans="1:14" x14ac:dyDescent="0.3">
      <c r="A62" s="37" t="s">
        <v>214</v>
      </c>
      <c r="B62" s="38" t="s">
        <v>215</v>
      </c>
      <c r="C62" s="39" t="s">
        <v>216</v>
      </c>
      <c r="D62" s="40" t="s">
        <v>217</v>
      </c>
      <c r="E62" s="40">
        <v>1</v>
      </c>
      <c r="F62" s="35" t="s">
        <v>15</v>
      </c>
      <c r="G62" s="29">
        <v>9659</v>
      </c>
      <c r="H62" s="35" t="s">
        <v>15</v>
      </c>
      <c r="I62" s="35" t="s">
        <v>15</v>
      </c>
      <c r="J62" s="12">
        <f t="shared" si="1"/>
        <v>9659</v>
      </c>
      <c r="L62" s="27" t="s">
        <v>15</v>
      </c>
      <c r="M62" s="12" t="s">
        <v>15</v>
      </c>
      <c r="N62" s="28" t="s">
        <v>15</v>
      </c>
    </row>
    <row r="63" spans="1:14" x14ac:dyDescent="0.3">
      <c r="A63" s="37" t="s">
        <v>218</v>
      </c>
      <c r="B63" s="38" t="s">
        <v>215</v>
      </c>
      <c r="C63" s="42" t="s">
        <v>219</v>
      </c>
      <c r="D63" s="40" t="s">
        <v>217</v>
      </c>
      <c r="E63" s="40">
        <v>1</v>
      </c>
      <c r="F63" s="35" t="s">
        <v>15</v>
      </c>
      <c r="G63" s="29">
        <v>9716.6666666666661</v>
      </c>
      <c r="H63" s="35" t="s">
        <v>15</v>
      </c>
      <c r="I63" s="35" t="s">
        <v>15</v>
      </c>
      <c r="J63" s="12">
        <f t="shared" si="1"/>
        <v>9716.6666666666661</v>
      </c>
      <c r="L63" s="27" t="s">
        <v>15</v>
      </c>
      <c r="M63" s="12" t="s">
        <v>15</v>
      </c>
      <c r="N63" s="28" t="s">
        <v>15</v>
      </c>
    </row>
    <row r="64" spans="1:14" ht="31.2" x14ac:dyDescent="0.3">
      <c r="A64" s="37" t="s">
        <v>220</v>
      </c>
      <c r="B64" s="38" t="s">
        <v>221</v>
      </c>
      <c r="C64" s="39" t="s">
        <v>222</v>
      </c>
      <c r="D64" s="40" t="s">
        <v>223</v>
      </c>
      <c r="E64" s="38">
        <v>1</v>
      </c>
      <c r="F64" s="35" t="s">
        <v>15</v>
      </c>
      <c r="G64" s="29">
        <v>5074.666666666667</v>
      </c>
      <c r="H64" s="35" t="s">
        <v>15</v>
      </c>
      <c r="I64" s="35" t="s">
        <v>15</v>
      </c>
      <c r="J64" s="12">
        <f t="shared" si="1"/>
        <v>5074.666666666667</v>
      </c>
      <c r="L64" s="27" t="s">
        <v>15</v>
      </c>
      <c r="M64" s="12" t="s">
        <v>15</v>
      </c>
      <c r="N64" s="28" t="s">
        <v>15</v>
      </c>
    </row>
    <row r="65" spans="1:14" ht="28.05" customHeight="1" x14ac:dyDescent="0.3">
      <c r="A65" s="37" t="s">
        <v>224</v>
      </c>
      <c r="B65" s="38" t="s">
        <v>225</v>
      </c>
      <c r="C65" s="39" t="s">
        <v>226</v>
      </c>
      <c r="D65" s="40" t="s">
        <v>127</v>
      </c>
      <c r="E65" s="38">
        <v>1</v>
      </c>
      <c r="F65" s="35" t="s">
        <v>15</v>
      </c>
      <c r="G65" s="29">
        <v>78581</v>
      </c>
      <c r="H65" s="35" t="s">
        <v>15</v>
      </c>
      <c r="I65" s="35" t="s">
        <v>15</v>
      </c>
      <c r="J65" s="12">
        <f t="shared" si="1"/>
        <v>78581</v>
      </c>
      <c r="L65" s="27" t="s">
        <v>15</v>
      </c>
      <c r="M65" s="12" t="s">
        <v>15</v>
      </c>
      <c r="N65" s="28" t="s">
        <v>15</v>
      </c>
    </row>
    <row r="66" spans="1:14" ht="28.05" customHeight="1" x14ac:dyDescent="0.3">
      <c r="A66" s="37" t="s">
        <v>227</v>
      </c>
      <c r="B66" s="38" t="s">
        <v>228</v>
      </c>
      <c r="C66" s="42" t="s">
        <v>229</v>
      </c>
      <c r="D66" s="40" t="s">
        <v>19</v>
      </c>
      <c r="E66" s="40">
        <v>1</v>
      </c>
      <c r="F66" s="35" t="s">
        <v>15</v>
      </c>
      <c r="G66" s="29">
        <v>218143.66666666666</v>
      </c>
      <c r="H66" s="35" t="s">
        <v>15</v>
      </c>
      <c r="I66" s="35" t="s">
        <v>15</v>
      </c>
      <c r="J66" s="12">
        <f t="shared" si="1"/>
        <v>218143.66666666666</v>
      </c>
      <c r="L66" s="27" t="s">
        <v>15</v>
      </c>
      <c r="M66" s="12" t="s">
        <v>15</v>
      </c>
      <c r="N66" s="28" t="s">
        <v>15</v>
      </c>
    </row>
    <row r="67" spans="1:14" ht="28.05" customHeight="1" x14ac:dyDescent="0.3">
      <c r="A67" s="37" t="s">
        <v>230</v>
      </c>
      <c r="B67" s="38" t="s">
        <v>231</v>
      </c>
      <c r="C67" s="39" t="s">
        <v>232</v>
      </c>
      <c r="D67" s="40" t="s">
        <v>127</v>
      </c>
      <c r="E67" s="38">
        <v>1</v>
      </c>
      <c r="F67" s="35" t="s">
        <v>15</v>
      </c>
      <c r="G67" s="29">
        <v>13256</v>
      </c>
      <c r="H67" s="35" t="s">
        <v>15</v>
      </c>
      <c r="I67" s="35" t="s">
        <v>15</v>
      </c>
      <c r="J67" s="12">
        <f t="shared" si="1"/>
        <v>13256</v>
      </c>
      <c r="L67" s="27" t="s">
        <v>15</v>
      </c>
      <c r="M67" s="12" t="s">
        <v>15</v>
      </c>
      <c r="N67" s="28" t="s">
        <v>15</v>
      </c>
    </row>
    <row r="68" spans="1:14" ht="31.2" x14ac:dyDescent="0.3">
      <c r="A68" s="37" t="s">
        <v>233</v>
      </c>
      <c r="B68" s="38" t="s">
        <v>234</v>
      </c>
      <c r="C68" s="42" t="s">
        <v>235</v>
      </c>
      <c r="D68" s="35" t="s">
        <v>236</v>
      </c>
      <c r="E68" s="38">
        <v>1</v>
      </c>
      <c r="F68" s="35" t="s">
        <v>15</v>
      </c>
      <c r="G68" s="29">
        <v>32064.333333333332</v>
      </c>
      <c r="H68" s="35" t="s">
        <v>15</v>
      </c>
      <c r="I68" s="35" t="s">
        <v>15</v>
      </c>
      <c r="J68" s="12">
        <f t="shared" si="1"/>
        <v>32064.333333333332</v>
      </c>
      <c r="L68" s="27" t="s">
        <v>15</v>
      </c>
      <c r="M68" s="12" t="s">
        <v>15</v>
      </c>
      <c r="N68" s="28" t="s">
        <v>15</v>
      </c>
    </row>
    <row r="69" spans="1:14" x14ac:dyDescent="0.3">
      <c r="A69" s="37" t="s">
        <v>237</v>
      </c>
      <c r="B69" s="38" t="s">
        <v>238</v>
      </c>
      <c r="C69" s="39" t="s">
        <v>239</v>
      </c>
      <c r="D69" s="40" t="s">
        <v>127</v>
      </c>
      <c r="E69" s="38">
        <v>1</v>
      </c>
      <c r="F69" s="35" t="s">
        <v>15</v>
      </c>
      <c r="G69" s="29">
        <v>6725</v>
      </c>
      <c r="H69" s="35" t="s">
        <v>15</v>
      </c>
      <c r="I69" s="35" t="s">
        <v>15</v>
      </c>
      <c r="J69" s="12">
        <f t="shared" si="1"/>
        <v>6725</v>
      </c>
      <c r="L69" s="27" t="s">
        <v>15</v>
      </c>
      <c r="M69" s="12" t="s">
        <v>15</v>
      </c>
      <c r="N69" s="28" t="s">
        <v>15</v>
      </c>
    </row>
    <row r="70" spans="1:14" ht="31.2" x14ac:dyDescent="0.3">
      <c r="A70" s="37" t="s">
        <v>240</v>
      </c>
      <c r="B70" s="38" t="s">
        <v>241</v>
      </c>
      <c r="C70" s="39" t="s">
        <v>242</v>
      </c>
      <c r="D70" s="40" t="s">
        <v>243</v>
      </c>
      <c r="E70" s="38">
        <v>1</v>
      </c>
      <c r="F70" s="35" t="s">
        <v>15</v>
      </c>
      <c r="G70" s="29">
        <v>52365</v>
      </c>
      <c r="H70" s="35" t="s">
        <v>15</v>
      </c>
      <c r="I70" s="35" t="s">
        <v>15</v>
      </c>
      <c r="J70" s="12">
        <f t="shared" si="1"/>
        <v>52365</v>
      </c>
      <c r="L70" s="27" t="s">
        <v>15</v>
      </c>
      <c r="M70" s="12" t="s">
        <v>15</v>
      </c>
      <c r="N70" s="28" t="s">
        <v>15</v>
      </c>
    </row>
    <row r="71" spans="1:14" ht="31.2" x14ac:dyDescent="0.3">
      <c r="A71" s="37" t="s">
        <v>244</v>
      </c>
      <c r="B71" s="38" t="s">
        <v>245</v>
      </c>
      <c r="C71" s="39" t="s">
        <v>246</v>
      </c>
      <c r="D71" s="40" t="s">
        <v>247</v>
      </c>
      <c r="E71" s="38">
        <v>1</v>
      </c>
      <c r="F71" s="35" t="s">
        <v>15</v>
      </c>
      <c r="G71" s="29">
        <v>7073</v>
      </c>
      <c r="H71" s="35" t="s">
        <v>15</v>
      </c>
      <c r="I71" s="35" t="s">
        <v>15</v>
      </c>
      <c r="J71" s="12">
        <f t="shared" si="1"/>
        <v>7073</v>
      </c>
      <c r="L71" s="27" t="s">
        <v>15</v>
      </c>
      <c r="M71" s="12" t="s">
        <v>15</v>
      </c>
      <c r="N71" s="28" t="s">
        <v>15</v>
      </c>
    </row>
    <row r="72" spans="1:14" x14ac:dyDescent="0.3">
      <c r="A72" s="37" t="s">
        <v>248</v>
      </c>
      <c r="B72" s="38" t="s">
        <v>249</v>
      </c>
      <c r="C72" s="39" t="s">
        <v>250</v>
      </c>
      <c r="D72" s="40" t="s">
        <v>127</v>
      </c>
      <c r="E72" s="38">
        <v>1</v>
      </c>
      <c r="F72" s="35" t="s">
        <v>15</v>
      </c>
      <c r="G72" s="29">
        <v>469229.33333333331</v>
      </c>
      <c r="H72" s="35" t="s">
        <v>15</v>
      </c>
      <c r="I72" s="35" t="s">
        <v>15</v>
      </c>
      <c r="J72" s="12">
        <f t="shared" si="1"/>
        <v>469229.33333333331</v>
      </c>
      <c r="L72" s="27" t="s">
        <v>15</v>
      </c>
      <c r="M72" s="12" t="s">
        <v>15</v>
      </c>
      <c r="N72" s="28" t="s">
        <v>15</v>
      </c>
    </row>
    <row r="73" spans="1:14" x14ac:dyDescent="0.3">
      <c r="A73" s="37" t="s">
        <v>251</v>
      </c>
      <c r="B73" s="38" t="s">
        <v>252</v>
      </c>
      <c r="C73" s="39" t="s">
        <v>253</v>
      </c>
      <c r="D73" s="40" t="s">
        <v>127</v>
      </c>
      <c r="E73" s="38">
        <v>1</v>
      </c>
      <c r="F73" s="35" t="s">
        <v>15</v>
      </c>
      <c r="G73" s="29">
        <v>26890.666666666668</v>
      </c>
      <c r="H73" s="35" t="s">
        <v>15</v>
      </c>
      <c r="I73" s="35" t="s">
        <v>15</v>
      </c>
      <c r="J73" s="12">
        <f t="shared" si="1"/>
        <v>26890.666666666668</v>
      </c>
      <c r="L73" s="27" t="s">
        <v>15</v>
      </c>
      <c r="M73" s="12" t="s">
        <v>15</v>
      </c>
      <c r="N73" s="28" t="s">
        <v>15</v>
      </c>
    </row>
    <row r="74" spans="1:14" ht="31.2" x14ac:dyDescent="0.3">
      <c r="A74" s="37" t="s">
        <v>254</v>
      </c>
      <c r="B74" s="38" t="s">
        <v>255</v>
      </c>
      <c r="C74" s="39" t="s">
        <v>256</v>
      </c>
      <c r="D74" s="40" t="s">
        <v>257</v>
      </c>
      <c r="E74" s="38">
        <v>1</v>
      </c>
      <c r="F74" s="35" t="s">
        <v>15</v>
      </c>
      <c r="G74" s="29">
        <v>28927.333333333332</v>
      </c>
      <c r="H74" s="35" t="s">
        <v>15</v>
      </c>
      <c r="I74" s="35" t="s">
        <v>15</v>
      </c>
      <c r="J74" s="12">
        <f t="shared" si="1"/>
        <v>28927.333333333332</v>
      </c>
      <c r="L74" s="27" t="s">
        <v>15</v>
      </c>
      <c r="M74" s="12" t="s">
        <v>15</v>
      </c>
      <c r="N74" s="28" t="s">
        <v>15</v>
      </c>
    </row>
    <row r="75" spans="1:14" x14ac:dyDescent="0.3">
      <c r="A75" s="37" t="s">
        <v>258</v>
      </c>
      <c r="B75" s="38" t="s">
        <v>259</v>
      </c>
      <c r="C75" s="45" t="s">
        <v>260</v>
      </c>
      <c r="D75" s="40" t="s">
        <v>19</v>
      </c>
      <c r="E75" s="40">
        <v>1</v>
      </c>
      <c r="F75" s="35" t="s">
        <v>15</v>
      </c>
      <c r="G75" s="29">
        <v>56152</v>
      </c>
      <c r="H75" s="35" t="s">
        <v>15</v>
      </c>
      <c r="I75" s="35" t="s">
        <v>15</v>
      </c>
      <c r="J75" s="12">
        <f t="shared" si="1"/>
        <v>56152</v>
      </c>
      <c r="L75" s="27" t="s">
        <v>15</v>
      </c>
      <c r="M75" s="12" t="s">
        <v>15</v>
      </c>
      <c r="N75" s="28" t="s">
        <v>15</v>
      </c>
    </row>
    <row r="76" spans="1:14" x14ac:dyDescent="0.3">
      <c r="A76" s="37" t="s">
        <v>261</v>
      </c>
      <c r="B76" s="38" t="s">
        <v>262</v>
      </c>
      <c r="C76" s="39" t="s">
        <v>263</v>
      </c>
      <c r="D76" s="40" t="s">
        <v>19</v>
      </c>
      <c r="E76" s="40">
        <v>1</v>
      </c>
      <c r="F76" s="35" t="s">
        <v>15</v>
      </c>
      <c r="G76" s="29">
        <v>5306.333333333333</v>
      </c>
      <c r="H76" s="35" t="s">
        <v>15</v>
      </c>
      <c r="I76" s="35" t="s">
        <v>15</v>
      </c>
      <c r="J76" s="12">
        <f t="shared" si="1"/>
        <v>5306.333333333333</v>
      </c>
      <c r="L76" s="27" t="s">
        <v>15</v>
      </c>
      <c r="M76" s="12" t="s">
        <v>15</v>
      </c>
      <c r="N76" s="28" t="s">
        <v>15</v>
      </c>
    </row>
    <row r="77" spans="1:14" x14ac:dyDescent="0.3">
      <c r="A77" s="37" t="s">
        <v>264</v>
      </c>
      <c r="B77" s="38" t="s">
        <v>225</v>
      </c>
      <c r="C77" s="39" t="s">
        <v>265</v>
      </c>
      <c r="D77" s="40" t="s">
        <v>19</v>
      </c>
      <c r="E77" s="40">
        <v>1</v>
      </c>
      <c r="F77" s="35" t="s">
        <v>15</v>
      </c>
      <c r="G77" s="29">
        <v>83484.666666666672</v>
      </c>
      <c r="H77" s="35" t="s">
        <v>15</v>
      </c>
      <c r="I77" s="35" t="s">
        <v>15</v>
      </c>
      <c r="J77" s="12">
        <f t="shared" si="1"/>
        <v>83484.666666666672</v>
      </c>
      <c r="L77" s="27" t="s">
        <v>15</v>
      </c>
      <c r="M77" s="12" t="s">
        <v>15</v>
      </c>
      <c r="N77" s="28" t="s">
        <v>15</v>
      </c>
    </row>
    <row r="78" spans="1:14" x14ac:dyDescent="0.3">
      <c r="A78" s="37" t="s">
        <v>266</v>
      </c>
      <c r="B78" s="38" t="s">
        <v>267</v>
      </c>
      <c r="C78" s="39" t="s">
        <v>268</v>
      </c>
      <c r="D78" s="40" t="s">
        <v>19</v>
      </c>
      <c r="E78" s="40">
        <v>1</v>
      </c>
      <c r="F78" s="35" t="s">
        <v>15</v>
      </c>
      <c r="G78" s="29">
        <v>17231.666666666668</v>
      </c>
      <c r="H78" s="35" t="s">
        <v>15</v>
      </c>
      <c r="I78" s="35" t="s">
        <v>15</v>
      </c>
      <c r="J78" s="12">
        <f t="shared" si="1"/>
        <v>17231.666666666668</v>
      </c>
      <c r="L78" s="27" t="s">
        <v>15</v>
      </c>
      <c r="M78" s="12" t="s">
        <v>15</v>
      </c>
      <c r="N78" s="28" t="s">
        <v>15</v>
      </c>
    </row>
    <row r="79" spans="1:14" x14ac:dyDescent="0.3">
      <c r="A79" s="37" t="s">
        <v>269</v>
      </c>
      <c r="B79" s="38" t="s">
        <v>270</v>
      </c>
      <c r="C79" s="39" t="s">
        <v>271</v>
      </c>
      <c r="D79" s="40" t="s">
        <v>19</v>
      </c>
      <c r="E79" s="40">
        <v>1</v>
      </c>
      <c r="F79" s="35" t="s">
        <v>15</v>
      </c>
      <c r="G79" s="29">
        <v>3671.3333333333335</v>
      </c>
      <c r="H79" s="35" t="s">
        <v>15</v>
      </c>
      <c r="I79" s="35" t="s">
        <v>15</v>
      </c>
      <c r="J79" s="12">
        <f t="shared" si="1"/>
        <v>3671.3333333333335</v>
      </c>
      <c r="L79" s="27" t="s">
        <v>15</v>
      </c>
      <c r="M79" s="12" t="s">
        <v>15</v>
      </c>
      <c r="N79" s="28" t="s">
        <v>15</v>
      </c>
    </row>
    <row r="80" spans="1:14" x14ac:dyDescent="0.3">
      <c r="A80" s="37" t="s">
        <v>272</v>
      </c>
      <c r="B80" s="38" t="s">
        <v>273</v>
      </c>
      <c r="C80" s="39" t="s">
        <v>274</v>
      </c>
      <c r="D80" s="40" t="s">
        <v>275</v>
      </c>
      <c r="E80" s="40">
        <v>1</v>
      </c>
      <c r="F80" s="35" t="s">
        <v>15</v>
      </c>
      <c r="G80" s="29">
        <v>70717.333333333328</v>
      </c>
      <c r="H80" s="35" t="s">
        <v>15</v>
      </c>
      <c r="I80" s="35" t="s">
        <v>15</v>
      </c>
      <c r="J80" s="12">
        <f t="shared" si="1"/>
        <v>70717.333333333328</v>
      </c>
      <c r="L80" s="27" t="s">
        <v>15</v>
      </c>
      <c r="M80" s="12" t="s">
        <v>15</v>
      </c>
      <c r="N80" s="28" t="s">
        <v>15</v>
      </c>
    </row>
    <row r="81" spans="1:14" x14ac:dyDescent="0.3">
      <c r="A81" s="37" t="s">
        <v>276</v>
      </c>
      <c r="B81" s="38" t="s">
        <v>273</v>
      </c>
      <c r="C81" s="39" t="s">
        <v>277</v>
      </c>
      <c r="D81" s="40" t="s">
        <v>275</v>
      </c>
      <c r="E81" s="40">
        <v>1</v>
      </c>
      <c r="F81" s="35" t="s">
        <v>15</v>
      </c>
      <c r="G81" s="29">
        <v>69506</v>
      </c>
      <c r="H81" s="35" t="s">
        <v>15</v>
      </c>
      <c r="I81" s="35" t="s">
        <v>15</v>
      </c>
      <c r="J81" s="12">
        <f t="shared" si="1"/>
        <v>69506</v>
      </c>
      <c r="L81" s="27" t="s">
        <v>15</v>
      </c>
      <c r="M81" s="12" t="s">
        <v>15</v>
      </c>
      <c r="N81" s="28" t="s">
        <v>15</v>
      </c>
    </row>
    <row r="82" spans="1:14" x14ac:dyDescent="0.3">
      <c r="A82" s="37" t="s">
        <v>278</v>
      </c>
      <c r="B82" s="38" t="s">
        <v>279</v>
      </c>
      <c r="C82" s="39" t="s">
        <v>280</v>
      </c>
      <c r="D82" s="40" t="s">
        <v>19</v>
      </c>
      <c r="E82" s="40">
        <v>1</v>
      </c>
      <c r="F82" s="35" t="s">
        <v>15</v>
      </c>
      <c r="G82" s="29">
        <v>24084.333333333332</v>
      </c>
      <c r="H82" s="35" t="s">
        <v>15</v>
      </c>
      <c r="I82" s="35" t="s">
        <v>15</v>
      </c>
      <c r="J82" s="12">
        <f t="shared" si="1"/>
        <v>24084.333333333332</v>
      </c>
      <c r="L82" s="27" t="s">
        <v>15</v>
      </c>
      <c r="M82" s="12" t="s">
        <v>15</v>
      </c>
      <c r="N82" s="28" t="s">
        <v>15</v>
      </c>
    </row>
    <row r="83" spans="1:14" x14ac:dyDescent="0.3">
      <c r="A83" s="37" t="s">
        <v>281</v>
      </c>
      <c r="B83" s="38" t="s">
        <v>282</v>
      </c>
      <c r="C83" s="39" t="s">
        <v>283</v>
      </c>
      <c r="D83" s="40" t="s">
        <v>275</v>
      </c>
      <c r="E83" s="40">
        <v>1</v>
      </c>
      <c r="F83" s="35" t="s">
        <v>15</v>
      </c>
      <c r="G83" s="29">
        <v>49940.333333333336</v>
      </c>
      <c r="H83" s="35" t="s">
        <v>15</v>
      </c>
      <c r="I83" s="35" t="s">
        <v>15</v>
      </c>
      <c r="J83" s="12">
        <f t="shared" si="1"/>
        <v>49940.333333333336</v>
      </c>
      <c r="L83" s="27" t="s">
        <v>15</v>
      </c>
      <c r="M83" s="12" t="s">
        <v>15</v>
      </c>
      <c r="N83" s="28" t="s">
        <v>15</v>
      </c>
    </row>
    <row r="84" spans="1:14" ht="15.45" customHeight="1" x14ac:dyDescent="0.3">
      <c r="A84" s="108" t="s">
        <v>284</v>
      </c>
      <c r="B84" s="109"/>
      <c r="C84" s="109"/>
      <c r="D84" s="109"/>
      <c r="E84" s="109"/>
      <c r="F84" s="109"/>
      <c r="G84" s="109"/>
      <c r="H84" s="109"/>
      <c r="I84" s="109"/>
      <c r="J84" s="110"/>
      <c r="L84" s="27"/>
      <c r="M84" s="12"/>
      <c r="N84" s="28"/>
    </row>
    <row r="85" spans="1:14" x14ac:dyDescent="0.3">
      <c r="A85" s="37" t="s">
        <v>285</v>
      </c>
      <c r="B85" s="46" t="s">
        <v>286</v>
      </c>
      <c r="C85" s="47" t="s">
        <v>287</v>
      </c>
      <c r="D85" s="37" t="s">
        <v>19</v>
      </c>
      <c r="E85" s="37">
        <v>1</v>
      </c>
      <c r="F85" s="13" t="s">
        <v>15</v>
      </c>
      <c r="G85" s="12">
        <f>[1]COTIZACIONES!J251</f>
        <v>24390.666666666668</v>
      </c>
      <c r="H85" s="12" t="s">
        <v>15</v>
      </c>
      <c r="I85" s="12" t="s">
        <v>15</v>
      </c>
      <c r="J85" s="12">
        <f>(G85*E85)</f>
        <v>24390.666666666668</v>
      </c>
      <c r="L85" s="27" t="s">
        <v>15</v>
      </c>
      <c r="M85" s="12" t="s">
        <v>15</v>
      </c>
      <c r="N85" s="28" t="s">
        <v>15</v>
      </c>
    </row>
    <row r="86" spans="1:14" x14ac:dyDescent="0.3">
      <c r="A86" s="37" t="s">
        <v>288</v>
      </c>
      <c r="B86" s="46" t="s">
        <v>289</v>
      </c>
      <c r="C86" s="47" t="s">
        <v>290</v>
      </c>
      <c r="D86" s="37" t="s">
        <v>19</v>
      </c>
      <c r="E86" s="37">
        <v>1</v>
      </c>
      <c r="F86" s="13" t="s">
        <v>15</v>
      </c>
      <c r="G86" s="12">
        <f>[1]COTIZACIONES!J252</f>
        <v>26369.333333333332</v>
      </c>
      <c r="H86" s="12" t="s">
        <v>15</v>
      </c>
      <c r="I86" s="12" t="s">
        <v>15</v>
      </c>
      <c r="J86" s="12">
        <f t="shared" ref="J86:J111" si="2">(G86*E86)</f>
        <v>26369.333333333332</v>
      </c>
      <c r="L86" s="27" t="s">
        <v>15</v>
      </c>
      <c r="M86" s="12" t="s">
        <v>15</v>
      </c>
      <c r="N86" s="28" t="s">
        <v>15</v>
      </c>
    </row>
    <row r="87" spans="1:14" ht="31.2" x14ac:dyDescent="0.3">
      <c r="A87" s="37" t="s">
        <v>291</v>
      </c>
      <c r="B87" s="46" t="s">
        <v>292</v>
      </c>
      <c r="C87" s="48" t="s">
        <v>293</v>
      </c>
      <c r="D87" s="37" t="s">
        <v>19</v>
      </c>
      <c r="E87" s="37">
        <v>1</v>
      </c>
      <c r="F87" s="13" t="s">
        <v>15</v>
      </c>
      <c r="G87" s="12">
        <f>[1]COTIZACIONES!J253</f>
        <v>73980.333333333328</v>
      </c>
      <c r="H87" s="12" t="s">
        <v>15</v>
      </c>
      <c r="I87" s="12" t="s">
        <v>15</v>
      </c>
      <c r="J87" s="12">
        <f t="shared" si="2"/>
        <v>73980.333333333328</v>
      </c>
      <c r="L87" s="27" t="s">
        <v>15</v>
      </c>
      <c r="M87" s="12" t="s">
        <v>15</v>
      </c>
      <c r="N87" s="28" t="s">
        <v>15</v>
      </c>
    </row>
    <row r="88" spans="1:14" x14ac:dyDescent="0.3">
      <c r="A88" s="37" t="s">
        <v>294</v>
      </c>
      <c r="B88" s="46" t="s">
        <v>295</v>
      </c>
      <c r="C88" s="47" t="s">
        <v>296</v>
      </c>
      <c r="D88" s="37" t="s">
        <v>19</v>
      </c>
      <c r="E88" s="37">
        <v>1</v>
      </c>
      <c r="F88" s="13" t="s">
        <v>15</v>
      </c>
      <c r="G88" s="12">
        <f>[1]COTIZACIONES!J254</f>
        <v>59289</v>
      </c>
      <c r="H88" s="12" t="s">
        <v>15</v>
      </c>
      <c r="I88" s="12" t="s">
        <v>15</v>
      </c>
      <c r="J88" s="12">
        <f t="shared" si="2"/>
        <v>59289</v>
      </c>
      <c r="L88" s="27" t="s">
        <v>15</v>
      </c>
      <c r="M88" s="12" t="s">
        <v>15</v>
      </c>
      <c r="N88" s="28" t="s">
        <v>15</v>
      </c>
    </row>
    <row r="89" spans="1:14" ht="31.2" x14ac:dyDescent="0.3">
      <c r="A89" s="37" t="s">
        <v>297</v>
      </c>
      <c r="B89" s="49" t="s">
        <v>43</v>
      </c>
      <c r="C89" s="50" t="s">
        <v>44</v>
      </c>
      <c r="D89" s="50" t="s">
        <v>19</v>
      </c>
      <c r="E89" s="50">
        <v>1</v>
      </c>
      <c r="F89" s="13" t="s">
        <v>15</v>
      </c>
      <c r="G89" s="12">
        <f>[1]COTIZACIONES!J255</f>
        <v>218639</v>
      </c>
      <c r="H89" s="12" t="s">
        <v>15</v>
      </c>
      <c r="I89" s="12" t="s">
        <v>15</v>
      </c>
      <c r="J89" s="12">
        <f t="shared" si="2"/>
        <v>218639</v>
      </c>
      <c r="L89" s="27" t="s">
        <v>15</v>
      </c>
      <c r="M89" s="12" t="s">
        <v>15</v>
      </c>
      <c r="N89" s="28" t="s">
        <v>15</v>
      </c>
    </row>
    <row r="90" spans="1:14" ht="78" x14ac:dyDescent="0.3">
      <c r="A90" s="37" t="s">
        <v>298</v>
      </c>
      <c r="B90" s="49" t="s">
        <v>46</v>
      </c>
      <c r="C90" s="50" t="s">
        <v>47</v>
      </c>
      <c r="D90" s="50" t="s">
        <v>48</v>
      </c>
      <c r="E90" s="50">
        <v>1</v>
      </c>
      <c r="F90" s="13" t="s">
        <v>15</v>
      </c>
      <c r="G90" s="12">
        <f>[1]COTIZACIONES!J256</f>
        <v>696766.33333333337</v>
      </c>
      <c r="H90" s="12" t="s">
        <v>15</v>
      </c>
      <c r="I90" s="12" t="s">
        <v>15</v>
      </c>
      <c r="J90" s="12">
        <f t="shared" si="2"/>
        <v>696766.33333333337</v>
      </c>
      <c r="L90" s="27" t="s">
        <v>15</v>
      </c>
      <c r="M90" s="12" t="s">
        <v>15</v>
      </c>
      <c r="N90" s="28" t="s">
        <v>15</v>
      </c>
    </row>
    <row r="91" spans="1:14" x14ac:dyDescent="0.3">
      <c r="A91" s="37" t="s">
        <v>299</v>
      </c>
      <c r="B91" s="49" t="s">
        <v>50</v>
      </c>
      <c r="C91" s="50" t="s">
        <v>51</v>
      </c>
      <c r="D91" s="50" t="s">
        <v>52</v>
      </c>
      <c r="E91" s="50">
        <v>1</v>
      </c>
      <c r="F91" s="13" t="s">
        <v>15</v>
      </c>
      <c r="G91" s="12">
        <f>[1]COTIZACIONES!J257</f>
        <v>9430.6666666666661</v>
      </c>
      <c r="H91" s="12" t="s">
        <v>15</v>
      </c>
      <c r="I91" s="12" t="s">
        <v>15</v>
      </c>
      <c r="J91" s="12">
        <f t="shared" si="2"/>
        <v>9430.6666666666661</v>
      </c>
      <c r="L91" s="27" t="s">
        <v>15</v>
      </c>
      <c r="M91" s="12" t="s">
        <v>15</v>
      </c>
      <c r="N91" s="28" t="s">
        <v>15</v>
      </c>
    </row>
    <row r="92" spans="1:14" ht="31.2" x14ac:dyDescent="0.3">
      <c r="A92" s="37" t="s">
        <v>300</v>
      </c>
      <c r="B92" s="49" t="s">
        <v>54</v>
      </c>
      <c r="C92" s="50" t="s">
        <v>55</v>
      </c>
      <c r="D92" s="50" t="s">
        <v>19</v>
      </c>
      <c r="E92" s="50">
        <v>1</v>
      </c>
      <c r="F92" s="13" t="s">
        <v>15</v>
      </c>
      <c r="G92" s="12">
        <f>[1]COTIZACIONES!J258</f>
        <v>8007.333333333333</v>
      </c>
      <c r="H92" s="12" t="s">
        <v>15</v>
      </c>
      <c r="I92" s="12" t="s">
        <v>15</v>
      </c>
      <c r="J92" s="12">
        <f t="shared" si="2"/>
        <v>8007.333333333333</v>
      </c>
      <c r="L92" s="27" t="s">
        <v>15</v>
      </c>
      <c r="M92" s="12" t="s">
        <v>15</v>
      </c>
      <c r="N92" s="28" t="s">
        <v>15</v>
      </c>
    </row>
    <row r="93" spans="1:14" ht="46.8" x14ac:dyDescent="0.3">
      <c r="A93" s="37" t="s">
        <v>301</v>
      </c>
      <c r="B93" s="49" t="s">
        <v>57</v>
      </c>
      <c r="C93" s="50" t="s">
        <v>58</v>
      </c>
      <c r="D93" s="50" t="s">
        <v>59</v>
      </c>
      <c r="E93" s="50">
        <v>1</v>
      </c>
      <c r="F93" s="13" t="s">
        <v>15</v>
      </c>
      <c r="G93" s="12">
        <f>[1]COTIZACIONES!J259</f>
        <v>417165.66666666669</v>
      </c>
      <c r="H93" s="12" t="s">
        <v>15</v>
      </c>
      <c r="I93" s="12" t="s">
        <v>15</v>
      </c>
      <c r="J93" s="12">
        <f t="shared" si="2"/>
        <v>417165.66666666669</v>
      </c>
      <c r="L93" s="27" t="s">
        <v>15</v>
      </c>
      <c r="M93" s="12" t="s">
        <v>15</v>
      </c>
      <c r="N93" s="28" t="s">
        <v>15</v>
      </c>
    </row>
    <row r="94" spans="1:14" x14ac:dyDescent="0.3">
      <c r="A94" s="37" t="s">
        <v>302</v>
      </c>
      <c r="B94" s="49" t="s">
        <v>61</v>
      </c>
      <c r="C94" s="50" t="s">
        <v>62</v>
      </c>
      <c r="D94" s="50" t="s">
        <v>63</v>
      </c>
      <c r="E94" s="50">
        <v>1</v>
      </c>
      <c r="F94" s="13" t="s">
        <v>15</v>
      </c>
      <c r="G94" s="12">
        <f>[1]COTIZACIONES!J260</f>
        <v>38929.666666666664</v>
      </c>
      <c r="H94" s="12" t="s">
        <v>15</v>
      </c>
      <c r="I94" s="12" t="s">
        <v>15</v>
      </c>
      <c r="J94" s="12">
        <f t="shared" si="2"/>
        <v>38929.666666666664</v>
      </c>
      <c r="L94" s="27" t="s">
        <v>15</v>
      </c>
      <c r="M94" s="12" t="s">
        <v>15</v>
      </c>
      <c r="N94" s="28" t="s">
        <v>15</v>
      </c>
    </row>
    <row r="95" spans="1:14" ht="156" x14ac:dyDescent="0.3">
      <c r="A95" s="37" t="s">
        <v>303</v>
      </c>
      <c r="B95" s="49" t="s">
        <v>65</v>
      </c>
      <c r="C95" s="50" t="s">
        <v>66</v>
      </c>
      <c r="D95" s="50" t="s">
        <v>63</v>
      </c>
      <c r="E95" s="50">
        <v>1</v>
      </c>
      <c r="F95" s="13" t="s">
        <v>15</v>
      </c>
      <c r="G95" s="12">
        <f>[1]COTIZACIONES!J261</f>
        <v>38220.666666666664</v>
      </c>
      <c r="H95" s="12" t="s">
        <v>15</v>
      </c>
      <c r="I95" s="12" t="s">
        <v>15</v>
      </c>
      <c r="J95" s="12">
        <f t="shared" si="2"/>
        <v>38220.666666666664</v>
      </c>
      <c r="L95" s="27" t="s">
        <v>15</v>
      </c>
      <c r="M95" s="12" t="s">
        <v>15</v>
      </c>
      <c r="N95" s="28" t="s">
        <v>15</v>
      </c>
    </row>
    <row r="96" spans="1:14" x14ac:dyDescent="0.3">
      <c r="A96" s="37" t="s">
        <v>304</v>
      </c>
      <c r="B96" s="49" t="s">
        <v>68</v>
      </c>
      <c r="C96" s="50" t="s">
        <v>69</v>
      </c>
      <c r="D96" s="50" t="s">
        <v>19</v>
      </c>
      <c r="E96" s="50">
        <v>1</v>
      </c>
      <c r="F96" s="13" t="s">
        <v>15</v>
      </c>
      <c r="G96" s="12">
        <f>[1]COTIZACIONES!J262</f>
        <v>23868</v>
      </c>
      <c r="H96" s="12" t="s">
        <v>15</v>
      </c>
      <c r="I96" s="12" t="s">
        <v>15</v>
      </c>
      <c r="J96" s="12">
        <f t="shared" si="2"/>
        <v>23868</v>
      </c>
      <c r="L96" s="27" t="s">
        <v>15</v>
      </c>
      <c r="M96" s="12" t="s">
        <v>15</v>
      </c>
      <c r="N96" s="28" t="s">
        <v>15</v>
      </c>
    </row>
    <row r="97" spans="1:19" x14ac:dyDescent="0.3">
      <c r="A97" s="37" t="s">
        <v>305</v>
      </c>
      <c r="B97" s="49" t="s">
        <v>71</v>
      </c>
      <c r="C97" s="50" t="s">
        <v>72</v>
      </c>
      <c r="D97" s="50" t="s">
        <v>19</v>
      </c>
      <c r="E97" s="50">
        <v>1</v>
      </c>
      <c r="F97" s="13" t="s">
        <v>15</v>
      </c>
      <c r="G97" s="12">
        <f>[1]COTIZACIONES!J263</f>
        <v>18492.666666666668</v>
      </c>
      <c r="H97" s="12" t="s">
        <v>15</v>
      </c>
      <c r="I97" s="12" t="s">
        <v>15</v>
      </c>
      <c r="J97" s="12">
        <f t="shared" si="2"/>
        <v>18492.666666666668</v>
      </c>
      <c r="L97" s="27" t="s">
        <v>15</v>
      </c>
      <c r="M97" s="12" t="s">
        <v>15</v>
      </c>
      <c r="N97" s="28" t="s">
        <v>15</v>
      </c>
    </row>
    <row r="98" spans="1:19" ht="46.8" x14ac:dyDescent="0.3">
      <c r="A98" s="37" t="s">
        <v>306</v>
      </c>
      <c r="B98" s="49" t="s">
        <v>74</v>
      </c>
      <c r="C98" s="50" t="s">
        <v>75</v>
      </c>
      <c r="D98" s="50" t="s">
        <v>76</v>
      </c>
      <c r="E98" s="50">
        <v>1</v>
      </c>
      <c r="F98" s="13" t="s">
        <v>15</v>
      </c>
      <c r="G98" s="12">
        <f>[1]COTIZACIONES!J264</f>
        <v>1278558.3333333333</v>
      </c>
      <c r="H98" s="12" t="s">
        <v>15</v>
      </c>
      <c r="I98" s="12" t="s">
        <v>15</v>
      </c>
      <c r="J98" s="12">
        <f t="shared" si="2"/>
        <v>1278558.3333333333</v>
      </c>
      <c r="L98" s="27" t="s">
        <v>15</v>
      </c>
      <c r="M98" s="12" t="s">
        <v>15</v>
      </c>
      <c r="N98" s="28" t="s">
        <v>15</v>
      </c>
    </row>
    <row r="99" spans="1:19" ht="62.4" x14ac:dyDescent="0.3">
      <c r="A99" s="37" t="s">
        <v>307</v>
      </c>
      <c r="B99" s="49" t="s">
        <v>78</v>
      </c>
      <c r="C99" s="50" t="s">
        <v>79</v>
      </c>
      <c r="D99" s="50" t="s">
        <v>19</v>
      </c>
      <c r="E99" s="50">
        <v>1</v>
      </c>
      <c r="F99" s="13" t="s">
        <v>15</v>
      </c>
      <c r="G99" s="12">
        <f>[1]COTIZACIONES!J265</f>
        <v>13500</v>
      </c>
      <c r="H99" s="12" t="s">
        <v>15</v>
      </c>
      <c r="I99" s="12" t="s">
        <v>15</v>
      </c>
      <c r="J99" s="12">
        <f t="shared" si="2"/>
        <v>13500</v>
      </c>
      <c r="L99" s="27" t="s">
        <v>15</v>
      </c>
      <c r="M99" s="12" t="s">
        <v>15</v>
      </c>
      <c r="N99" s="28" t="s">
        <v>15</v>
      </c>
    </row>
    <row r="100" spans="1:19" ht="46.8" x14ac:dyDescent="0.3">
      <c r="A100" s="37" t="s">
        <v>308</v>
      </c>
      <c r="B100" s="49" t="s">
        <v>81</v>
      </c>
      <c r="C100" s="50" t="s">
        <v>82</v>
      </c>
      <c r="D100" s="50" t="s">
        <v>19</v>
      </c>
      <c r="E100" s="50">
        <v>1</v>
      </c>
      <c r="F100" s="13" t="s">
        <v>15</v>
      </c>
      <c r="G100" s="12">
        <f>[1]COTIZACIONES!J266</f>
        <v>12111.333333333334</v>
      </c>
      <c r="H100" s="12" t="s">
        <v>15</v>
      </c>
      <c r="I100" s="12" t="s">
        <v>15</v>
      </c>
      <c r="J100" s="12">
        <f t="shared" si="2"/>
        <v>12111.333333333334</v>
      </c>
      <c r="L100" s="27" t="s">
        <v>15</v>
      </c>
      <c r="M100" s="12" t="s">
        <v>15</v>
      </c>
      <c r="N100" s="28" t="s">
        <v>15</v>
      </c>
    </row>
    <row r="101" spans="1:19" x14ac:dyDescent="0.3">
      <c r="A101" s="37" t="s">
        <v>309</v>
      </c>
      <c r="B101" s="49" t="s">
        <v>84</v>
      </c>
      <c r="C101" s="50" t="s">
        <v>85</v>
      </c>
      <c r="D101" s="50" t="s">
        <v>19</v>
      </c>
      <c r="E101" s="50">
        <v>1</v>
      </c>
      <c r="F101" s="13" t="s">
        <v>15</v>
      </c>
      <c r="G101" s="12">
        <f>[1]COTIZACIONES!J267</f>
        <v>8003.333333333333</v>
      </c>
      <c r="H101" s="12" t="s">
        <v>15</v>
      </c>
      <c r="I101" s="12" t="s">
        <v>15</v>
      </c>
      <c r="J101" s="12">
        <f t="shared" si="2"/>
        <v>8003.333333333333</v>
      </c>
      <c r="L101" s="27" t="s">
        <v>15</v>
      </c>
      <c r="M101" s="12" t="s">
        <v>15</v>
      </c>
      <c r="N101" s="28" t="s">
        <v>15</v>
      </c>
    </row>
    <row r="102" spans="1:19" x14ac:dyDescent="0.3">
      <c r="A102" s="37" t="s">
        <v>310</v>
      </c>
      <c r="B102" s="49" t="s">
        <v>87</v>
      </c>
      <c r="C102" s="50" t="s">
        <v>88</v>
      </c>
      <c r="D102" s="50" t="s">
        <v>19</v>
      </c>
      <c r="E102" s="50">
        <v>1</v>
      </c>
      <c r="F102" s="13" t="s">
        <v>15</v>
      </c>
      <c r="G102" s="12">
        <f>[1]COTIZACIONES!J268</f>
        <v>19029.666666666668</v>
      </c>
      <c r="H102" s="12" t="s">
        <v>15</v>
      </c>
      <c r="I102" s="12" t="s">
        <v>15</v>
      </c>
      <c r="J102" s="12">
        <f t="shared" si="2"/>
        <v>19029.666666666668</v>
      </c>
      <c r="L102" s="27" t="s">
        <v>15</v>
      </c>
      <c r="M102" s="12" t="s">
        <v>15</v>
      </c>
      <c r="N102" s="28" t="s">
        <v>15</v>
      </c>
    </row>
    <row r="103" spans="1:19" ht="46.8" x14ac:dyDescent="0.3">
      <c r="A103" s="37" t="s">
        <v>311</v>
      </c>
      <c r="B103" s="49" t="s">
        <v>90</v>
      </c>
      <c r="C103" s="50" t="s">
        <v>91</v>
      </c>
      <c r="D103" s="50" t="s">
        <v>19</v>
      </c>
      <c r="E103" s="50">
        <v>1</v>
      </c>
      <c r="F103" s="13" t="s">
        <v>15</v>
      </c>
      <c r="G103" s="12">
        <f>[1]COTIZACIONES!J269</f>
        <v>24205</v>
      </c>
      <c r="H103" s="12" t="s">
        <v>15</v>
      </c>
      <c r="I103" s="12" t="s">
        <v>15</v>
      </c>
      <c r="J103" s="12">
        <f t="shared" si="2"/>
        <v>24205</v>
      </c>
      <c r="L103" s="27" t="s">
        <v>15</v>
      </c>
      <c r="M103" s="12" t="s">
        <v>15</v>
      </c>
      <c r="N103" s="28" t="s">
        <v>15</v>
      </c>
    </row>
    <row r="104" spans="1:19" ht="46.8" x14ac:dyDescent="0.3">
      <c r="A104" s="37" t="s">
        <v>312</v>
      </c>
      <c r="B104" s="49" t="s">
        <v>93</v>
      </c>
      <c r="C104" s="50" t="s">
        <v>94</v>
      </c>
      <c r="D104" s="50" t="s">
        <v>19</v>
      </c>
      <c r="E104" s="50">
        <v>1</v>
      </c>
      <c r="F104" s="13" t="s">
        <v>15</v>
      </c>
      <c r="G104" s="12">
        <f>[1]COTIZACIONES!J270</f>
        <v>26306.666666666668</v>
      </c>
      <c r="H104" s="12" t="s">
        <v>15</v>
      </c>
      <c r="I104" s="12" t="s">
        <v>15</v>
      </c>
      <c r="J104" s="12">
        <f t="shared" si="2"/>
        <v>26306.666666666668</v>
      </c>
      <c r="L104" s="27" t="s">
        <v>15</v>
      </c>
      <c r="M104" s="12" t="s">
        <v>15</v>
      </c>
      <c r="N104" s="28" t="s">
        <v>15</v>
      </c>
    </row>
    <row r="105" spans="1:19" ht="46.8" x14ac:dyDescent="0.3">
      <c r="A105" s="37" t="s">
        <v>313</v>
      </c>
      <c r="B105" s="49" t="s">
        <v>96</v>
      </c>
      <c r="C105" s="50" t="s">
        <v>97</v>
      </c>
      <c r="D105" s="50" t="s">
        <v>19</v>
      </c>
      <c r="E105" s="50">
        <v>1</v>
      </c>
      <c r="F105" s="13" t="s">
        <v>15</v>
      </c>
      <c r="G105" s="12">
        <f>[1]COTIZACIONES!J271</f>
        <v>29252</v>
      </c>
      <c r="H105" s="12" t="s">
        <v>15</v>
      </c>
      <c r="I105" s="12" t="s">
        <v>15</v>
      </c>
      <c r="J105" s="12">
        <f t="shared" si="2"/>
        <v>29252</v>
      </c>
      <c r="L105" s="27" t="s">
        <v>15</v>
      </c>
      <c r="M105" s="12" t="s">
        <v>15</v>
      </c>
      <c r="N105" s="28" t="s">
        <v>15</v>
      </c>
    </row>
    <row r="106" spans="1:19" ht="46.8" x14ac:dyDescent="0.3">
      <c r="A106" s="37" t="s">
        <v>314</v>
      </c>
      <c r="B106" s="49" t="s">
        <v>99</v>
      </c>
      <c r="C106" s="50" t="s">
        <v>100</v>
      </c>
      <c r="D106" s="50" t="s">
        <v>19</v>
      </c>
      <c r="E106" s="50">
        <v>1</v>
      </c>
      <c r="F106" s="13" t="s">
        <v>15</v>
      </c>
      <c r="G106" s="12">
        <f>[1]COTIZACIONES!J272</f>
        <v>38029.333333333336</v>
      </c>
      <c r="H106" s="12" t="s">
        <v>15</v>
      </c>
      <c r="I106" s="12" t="s">
        <v>15</v>
      </c>
      <c r="J106" s="12">
        <f t="shared" si="2"/>
        <v>38029.333333333336</v>
      </c>
      <c r="L106" s="27" t="s">
        <v>15</v>
      </c>
      <c r="M106" s="12" t="s">
        <v>15</v>
      </c>
      <c r="N106" s="28" t="s">
        <v>15</v>
      </c>
    </row>
    <row r="107" spans="1:19" ht="46.8" x14ac:dyDescent="0.3">
      <c r="A107" s="37" t="s">
        <v>315</v>
      </c>
      <c r="B107" s="49" t="s">
        <v>102</v>
      </c>
      <c r="C107" s="50" t="s">
        <v>103</v>
      </c>
      <c r="D107" s="50" t="s">
        <v>19</v>
      </c>
      <c r="E107" s="50">
        <v>1</v>
      </c>
      <c r="F107" s="13" t="s">
        <v>15</v>
      </c>
      <c r="G107" s="12">
        <f>[1]COTIZACIONES!J273</f>
        <v>24228</v>
      </c>
      <c r="H107" s="12" t="s">
        <v>15</v>
      </c>
      <c r="I107" s="12" t="s">
        <v>15</v>
      </c>
      <c r="J107" s="12">
        <f t="shared" si="2"/>
        <v>24228</v>
      </c>
      <c r="L107" s="27" t="s">
        <v>15</v>
      </c>
      <c r="M107" s="12" t="s">
        <v>15</v>
      </c>
      <c r="N107" s="28" t="s">
        <v>15</v>
      </c>
    </row>
    <row r="108" spans="1:19" ht="46.8" x14ac:dyDescent="0.3">
      <c r="A108" s="37" t="s">
        <v>316</v>
      </c>
      <c r="B108" s="49" t="s">
        <v>105</v>
      </c>
      <c r="C108" s="50" t="s">
        <v>106</v>
      </c>
      <c r="D108" s="50" t="s">
        <v>19</v>
      </c>
      <c r="E108" s="50">
        <v>1</v>
      </c>
      <c r="F108" s="13" t="s">
        <v>15</v>
      </c>
      <c r="G108" s="12">
        <f>[1]COTIZACIONES!J274</f>
        <v>47423</v>
      </c>
      <c r="H108" s="12" t="s">
        <v>15</v>
      </c>
      <c r="I108" s="12" t="s">
        <v>15</v>
      </c>
      <c r="J108" s="12">
        <f t="shared" si="2"/>
        <v>47423</v>
      </c>
      <c r="L108" s="27" t="s">
        <v>15</v>
      </c>
      <c r="M108" s="12" t="s">
        <v>15</v>
      </c>
      <c r="N108" s="28" t="s">
        <v>15</v>
      </c>
      <c r="P108" s="12"/>
      <c r="Q108" s="12"/>
      <c r="R108" s="12" t="s">
        <v>317</v>
      </c>
      <c r="S108" s="12" t="s">
        <v>318</v>
      </c>
    </row>
    <row r="109" spans="1:19" ht="67.95" customHeight="1" x14ac:dyDescent="0.3">
      <c r="A109" s="37" t="s">
        <v>319</v>
      </c>
      <c r="B109" s="49" t="s">
        <v>108</v>
      </c>
      <c r="C109" s="50" t="s">
        <v>109</v>
      </c>
      <c r="D109" s="50" t="s">
        <v>19</v>
      </c>
      <c r="E109" s="50">
        <v>1</v>
      </c>
      <c r="F109" s="13" t="s">
        <v>15</v>
      </c>
      <c r="G109" s="12">
        <f>[1]COTIZACIONES!J275</f>
        <v>73152.333333333328</v>
      </c>
      <c r="H109" s="12" t="s">
        <v>15</v>
      </c>
      <c r="I109" s="12" t="s">
        <v>15</v>
      </c>
      <c r="J109" s="12">
        <f t="shared" si="2"/>
        <v>73152.333333333328</v>
      </c>
      <c r="L109" s="27" t="s">
        <v>15</v>
      </c>
      <c r="M109" s="12" t="s">
        <v>15</v>
      </c>
      <c r="N109" s="28" t="s">
        <v>15</v>
      </c>
      <c r="P109" s="51" t="s">
        <v>320</v>
      </c>
      <c r="Q109" s="52" t="s">
        <v>321</v>
      </c>
      <c r="R109" s="53">
        <v>141587000</v>
      </c>
      <c r="S109" s="12">
        <f>R109-L112</f>
        <v>141587000</v>
      </c>
    </row>
    <row r="110" spans="1:19" ht="75.45" customHeight="1" x14ac:dyDescent="0.3">
      <c r="A110" s="37" t="s">
        <v>322</v>
      </c>
      <c r="B110" s="49" t="s">
        <v>111</v>
      </c>
      <c r="C110" s="50" t="s">
        <v>112</v>
      </c>
      <c r="D110" s="50" t="s">
        <v>113</v>
      </c>
      <c r="E110" s="50">
        <v>1</v>
      </c>
      <c r="F110" s="13" t="s">
        <v>15</v>
      </c>
      <c r="G110" s="12">
        <f>[1]COTIZACIONES!J276</f>
        <v>595889.33333333337</v>
      </c>
      <c r="H110" s="12" t="s">
        <v>15</v>
      </c>
      <c r="I110" s="12" t="s">
        <v>15</v>
      </c>
      <c r="J110" s="12">
        <f t="shared" si="2"/>
        <v>595889.33333333337</v>
      </c>
      <c r="L110" s="27" t="s">
        <v>15</v>
      </c>
      <c r="M110" s="12" t="s">
        <v>15</v>
      </c>
      <c r="N110" s="28" t="s">
        <v>15</v>
      </c>
      <c r="P110" s="54" t="s">
        <v>323</v>
      </c>
      <c r="Q110" s="55" t="s">
        <v>324</v>
      </c>
      <c r="R110" s="56">
        <v>136631000</v>
      </c>
      <c r="S110" s="12">
        <f>R110-M112</f>
        <v>136631000</v>
      </c>
    </row>
    <row r="111" spans="1:19" ht="65.55" customHeight="1" thickBot="1" x14ac:dyDescent="0.35">
      <c r="A111" s="37" t="s">
        <v>325</v>
      </c>
      <c r="B111" s="49" t="s">
        <v>119</v>
      </c>
      <c r="C111" s="50" t="s">
        <v>120</v>
      </c>
      <c r="D111" s="50" t="s">
        <v>19</v>
      </c>
      <c r="E111" s="50">
        <v>1</v>
      </c>
      <c r="F111" s="13" t="s">
        <v>15</v>
      </c>
      <c r="G111" s="12">
        <f>[1]COTIZACIONES!J277</f>
        <v>98936.666666666672</v>
      </c>
      <c r="H111" s="12" t="s">
        <v>15</v>
      </c>
      <c r="I111" s="12" t="s">
        <v>15</v>
      </c>
      <c r="J111" s="12">
        <f t="shared" si="2"/>
        <v>98936.666666666672</v>
      </c>
      <c r="L111" s="27" t="s">
        <v>15</v>
      </c>
      <c r="M111" s="12" t="s">
        <v>15</v>
      </c>
      <c r="N111" s="28" t="s">
        <v>15</v>
      </c>
      <c r="P111" s="57" t="s">
        <v>326</v>
      </c>
      <c r="Q111" s="58" t="s">
        <v>327</v>
      </c>
      <c r="R111" s="59">
        <v>79031000</v>
      </c>
      <c r="S111" s="12">
        <f>R111-N112</f>
        <v>79031000</v>
      </c>
    </row>
    <row r="112" spans="1:19" x14ac:dyDescent="0.3">
      <c r="A112" s="103" t="s">
        <v>328</v>
      </c>
      <c r="B112" s="104"/>
      <c r="C112" s="104"/>
      <c r="D112" s="104"/>
      <c r="E112" s="104"/>
      <c r="F112" s="104"/>
      <c r="G112" s="104"/>
      <c r="H112" s="104"/>
      <c r="I112" s="105"/>
      <c r="J112" s="61">
        <f>J6+J19+J27</f>
        <v>357249000</v>
      </c>
      <c r="K112" s="62"/>
      <c r="L112" s="63"/>
      <c r="M112" s="63"/>
      <c r="N112" s="63"/>
    </row>
    <row r="113" spans="1:14" ht="15.45" customHeight="1" thickBot="1" x14ac:dyDescent="0.35">
      <c r="A113" s="64" t="s">
        <v>329</v>
      </c>
      <c r="B113" s="106" t="s">
        <v>330</v>
      </c>
      <c r="C113" s="106"/>
      <c r="D113" s="106"/>
      <c r="E113" s="106"/>
      <c r="F113" s="106"/>
      <c r="G113" s="106"/>
      <c r="H113" s="106"/>
      <c r="K113" s="60"/>
      <c r="L113" s="98"/>
      <c r="M113" s="99"/>
      <c r="N113" s="100"/>
    </row>
    <row r="114" spans="1:14" ht="15.45" customHeight="1" x14ac:dyDescent="0.3">
      <c r="A114" s="64" t="s">
        <v>332</v>
      </c>
      <c r="B114" s="101" t="s">
        <v>333</v>
      </c>
      <c r="C114" s="101"/>
      <c r="D114" s="101"/>
      <c r="E114" s="101"/>
      <c r="F114" s="101"/>
      <c r="G114" s="101"/>
      <c r="H114" s="65"/>
    </row>
    <row r="115" spans="1:14" ht="15.45" customHeight="1" x14ac:dyDescent="0.3">
      <c r="A115" s="64" t="s">
        <v>334</v>
      </c>
      <c r="B115" s="101" t="s">
        <v>335</v>
      </c>
      <c r="C115" s="101"/>
      <c r="D115" s="101"/>
      <c r="E115" s="101"/>
      <c r="F115" s="101"/>
      <c r="G115" s="101"/>
      <c r="H115" s="65"/>
    </row>
    <row r="117" spans="1:14" x14ac:dyDescent="0.3">
      <c r="B117" s="66"/>
      <c r="E117" s="11"/>
      <c r="F117" s="66"/>
    </row>
    <row r="118" spans="1:14" x14ac:dyDescent="0.3">
      <c r="E118" s="11"/>
      <c r="F118" s="11"/>
    </row>
    <row r="119" spans="1:14" x14ac:dyDescent="0.3">
      <c r="E119" s="11"/>
      <c r="F119" s="11"/>
    </row>
    <row r="120" spans="1:14" x14ac:dyDescent="0.3">
      <c r="B120" s="66"/>
      <c r="E120" s="11"/>
      <c r="F120" s="66"/>
      <c r="H120" s="15">
        <v>357249000</v>
      </c>
      <c r="I120" s="15" t="s">
        <v>317</v>
      </c>
    </row>
    <row r="121" spans="1:14" ht="55.5" customHeight="1" x14ac:dyDescent="0.3">
      <c r="E121" s="11"/>
      <c r="F121" s="11"/>
      <c r="H121" s="15">
        <f>H120-J112</f>
        <v>0</v>
      </c>
      <c r="I121" s="15" t="s">
        <v>318</v>
      </c>
    </row>
    <row r="122" spans="1:14" ht="48" customHeight="1" x14ac:dyDescent="0.3">
      <c r="E122" s="11"/>
      <c r="F122" s="11"/>
    </row>
    <row r="123" spans="1:14" ht="49.05" customHeight="1" x14ac:dyDescent="0.3">
      <c r="B123" s="66"/>
      <c r="E123" s="11"/>
      <c r="F123" s="66"/>
      <c r="H123" s="66"/>
    </row>
    <row r="124" spans="1:14" x14ac:dyDescent="0.3">
      <c r="E124" s="11"/>
      <c r="F124" s="11"/>
    </row>
    <row r="125" spans="1:14" x14ac:dyDescent="0.3">
      <c r="E125" s="11"/>
      <c r="F125" s="11"/>
    </row>
    <row r="126" spans="1:14" x14ac:dyDescent="0.3">
      <c r="B126" s="66"/>
      <c r="E126" s="11"/>
      <c r="F126" s="66"/>
    </row>
  </sheetData>
  <mergeCells count="14">
    <mergeCell ref="A19:G19"/>
    <mergeCell ref="A28:J28"/>
    <mergeCell ref="A84:J84"/>
    <mergeCell ref="A1:J1"/>
    <mergeCell ref="L1:N1"/>
    <mergeCell ref="A3:J3"/>
    <mergeCell ref="A6:G6"/>
    <mergeCell ref="A7:J7"/>
    <mergeCell ref="L113:N113"/>
    <mergeCell ref="B114:G114"/>
    <mergeCell ref="B115:G115"/>
    <mergeCell ref="A20:J20"/>
    <mergeCell ref="A112:I112"/>
    <mergeCell ref="B113:H113"/>
  </mergeCells>
  <dataValidations count="1">
    <dataValidation type="whole" allowBlank="1" showInputMessage="1" showErrorMessage="1" error="Este campo solo permite ingresar datos numéricos." sqref="D121:D123 R109:R111" xr:uid="{AA804EAD-1E0C-48FC-BCA4-502A80E5AB81}">
      <formula1>0</formula1>
      <formula2>100000000000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ESTRUCTURA DE COSTOS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Licitaciones Proyectamos</cp:lastModifiedBy>
  <cp:revision/>
  <dcterms:created xsi:type="dcterms:W3CDTF">2020-10-31T02:15:33Z</dcterms:created>
  <dcterms:modified xsi:type="dcterms:W3CDTF">2026-07-02T06:40:12Z</dcterms:modified>
  <cp:category/>
  <cp:contentStatus/>
</cp:coreProperties>
</file>