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3820"/>
  <mc:AlternateContent xmlns:mc="http://schemas.openxmlformats.org/markup-compatibility/2006">
    <mc:Choice Requires="x15">
      <x15ac:absPath xmlns:x15ac="http://schemas.microsoft.com/office/spreadsheetml/2010/11/ac" url="W:\AÑO 2026\0. PROCESOS EN CURSO\SMC-25-2026 Interventoria obras RCD Manizales y Dorada\"/>
    </mc:Choice>
  </mc:AlternateContent>
  <xr:revisionPtr revIDLastSave="0" documentId="13_ncr:1_{4756A1CE-CB6F-4F1E-8BED-F96401066181}" xr6:coauthVersionLast="36" xr6:coauthVersionMax="36" xr10:uidLastSave="{00000000-0000-0000-0000-000000000000}"/>
  <bookViews>
    <workbookView xWindow="0" yWindow="0" windowWidth="28800" windowHeight="10425" tabRatio="670" activeTab="1" xr2:uid="{00000000-000D-0000-FFFF-FFFF00000000}"/>
  </bookViews>
  <sheets>
    <sheet name="Presupuesto" sheetId="5" r:id="rId1"/>
    <sheet name="Factor Multiplicador 1" sheetId="2" r:id="rId2"/>
  </sheets>
  <calcPr calcId="191029"/>
</workbook>
</file>

<file path=xl/calcChain.xml><?xml version="1.0" encoding="utf-8"?>
<calcChain xmlns="http://schemas.openxmlformats.org/spreadsheetml/2006/main">
  <c r="E29" i="5" l="1"/>
  <c r="D41" i="2"/>
  <c r="E9" i="5" l="1"/>
  <c r="E29" i="2"/>
  <c r="D29" i="2" l="1"/>
  <c r="D36" i="2"/>
  <c r="D15" i="2"/>
  <c r="E10" i="5"/>
  <c r="E31" i="5" l="1"/>
  <c r="E30" i="5"/>
  <c r="E12" i="5"/>
  <c r="E11" i="5"/>
  <c r="E14" i="5" s="1"/>
  <c r="E33" i="5" l="1"/>
  <c r="D19" i="2"/>
  <c r="F39" i="2"/>
  <c r="E30" i="2"/>
  <c r="F37" i="2"/>
  <c r="D12" i="2"/>
  <c r="D10" i="2" s="1"/>
  <c r="D25" i="2" l="1"/>
  <c r="D26" i="2" s="1"/>
  <c r="D44" i="2"/>
  <c r="E15" i="5" s="1"/>
  <c r="E16" i="5" s="1"/>
  <c r="F30" i="2"/>
  <c r="F40" i="2"/>
  <c r="F41" i="2" s="1"/>
  <c r="D45" i="2" l="1"/>
  <c r="E21" i="5"/>
  <c r="E22" i="5" s="1"/>
  <c r="E23" i="5" s="1"/>
  <c r="E34" i="5"/>
  <c r="E35" i="5" s="1"/>
  <c r="E40" i="5" s="1"/>
  <c r="E41" i="5" l="1"/>
  <c r="E42" i="5" s="1"/>
  <c r="E44" i="5" s="1"/>
</calcChain>
</file>

<file path=xl/sharedStrings.xml><?xml version="1.0" encoding="utf-8"?>
<sst xmlns="http://schemas.openxmlformats.org/spreadsheetml/2006/main" count="129" uniqueCount="84">
  <si>
    <t>FORMULARIO - PRESUPUESTO POR HONORARIOS</t>
  </si>
  <si>
    <t>SUELDO Y/O</t>
  </si>
  <si>
    <t>VALOR</t>
  </si>
  <si>
    <t>JORNAL MENSUAL</t>
  </si>
  <si>
    <t>PARCIAL</t>
  </si>
  <si>
    <t>PERSONAL TECNICO</t>
  </si>
  <si>
    <t>PARTICIP.</t>
  </si>
  <si>
    <t>OTROS COSTOS DIRECTOS</t>
  </si>
  <si>
    <t>TOTAL OTROS COSTOS DIRECTOS</t>
  </si>
  <si>
    <t>COSTO TOTAL</t>
  </si>
  <si>
    <t>CONCEPTO</t>
  </si>
  <si>
    <t>DEDICACION (%)</t>
  </si>
  <si>
    <t>MESES</t>
  </si>
  <si>
    <t>PERSONAL TÉCNICO, SISTEMA DE COBRO DE DE COSTOS DIRECTOS MAS SUELDOS AFECTADOS  POR UN MULTIPLICADOR.</t>
  </si>
  <si>
    <t>UNIDAD</t>
  </si>
  <si>
    <t>COSTO</t>
  </si>
  <si>
    <t>ÍTEM</t>
  </si>
  <si>
    <t>DESCRIPCIÓN</t>
  </si>
  <si>
    <t>PORCENTAJE %</t>
  </si>
  <si>
    <t>A</t>
  </si>
  <si>
    <t>SALARIOS Y PRESTACIONES DE PERSONAL FACTURABLE</t>
  </si>
  <si>
    <t>B</t>
  </si>
  <si>
    <t>PRESTACIONES SOCIALES</t>
  </si>
  <si>
    <t>cesantía anual</t>
  </si>
  <si>
    <t>interés cesantía</t>
  </si>
  <si>
    <t>prima - 30 días</t>
  </si>
  <si>
    <t>vacaciones 15 días</t>
  </si>
  <si>
    <t>C</t>
  </si>
  <si>
    <t>SISTEMA DE SEGURIDAD SOCIAL INTEGRAL</t>
  </si>
  <si>
    <t>eps</t>
  </si>
  <si>
    <t>pensión</t>
  </si>
  <si>
    <t>arl **</t>
  </si>
  <si>
    <t>D</t>
  </si>
  <si>
    <t>APORTES Y OTROS</t>
  </si>
  <si>
    <t>sena</t>
  </si>
  <si>
    <t>fic (no aplica para Interventoría)</t>
  </si>
  <si>
    <t>icbf</t>
  </si>
  <si>
    <t>subsidio familiar</t>
  </si>
  <si>
    <t>SUB-TOTAL A + B + C + D</t>
  </si>
  <si>
    <t>%</t>
  </si>
  <si>
    <t>COSTOS INDIRECTOS</t>
  </si>
  <si>
    <t>E</t>
  </si>
  <si>
    <t>GASTOS GENERALES</t>
  </si>
  <si>
    <t>Arriendo oficina</t>
  </si>
  <si>
    <t>Equipo, mantenimiento de oficina, servicios públicos</t>
  </si>
  <si>
    <t>Papelería, correo y útiles de oficina</t>
  </si>
  <si>
    <t>Personal Administrativo y Profesional no facturado</t>
  </si>
  <si>
    <t>Transportes y viáticos</t>
  </si>
  <si>
    <t>F</t>
  </si>
  <si>
    <t>COSTOS DIRECTOS NO REEMBOLSABLES</t>
  </si>
  <si>
    <t>Pólizas</t>
  </si>
  <si>
    <t>Impuesto 4/1000</t>
  </si>
  <si>
    <t>Reteica</t>
  </si>
  <si>
    <t>Retefuente</t>
  </si>
  <si>
    <t>G</t>
  </si>
  <si>
    <t>HONORARIOS (Utilidad del Consultor y costos no previstos)</t>
  </si>
  <si>
    <t xml:space="preserve">FACTOR MULTIPLICADOR                            </t>
  </si>
  <si>
    <t>FACTOR MULTIPLICADOR (A + B + C + D + E + F + G)</t>
  </si>
  <si>
    <t>*</t>
  </si>
  <si>
    <t>No aplica dotación para salarios mayores a 2 SMMLV</t>
  </si>
  <si>
    <t>**</t>
  </si>
  <si>
    <t>Se aplica tarifa para riesgo V</t>
  </si>
  <si>
    <t>FACTOR MULTIPLICADOR (1)</t>
  </si>
  <si>
    <t>IVA = 19%</t>
  </si>
  <si>
    <t>TOTAL COSTOS DE PERSONAL = (1) * FM 1= A</t>
  </si>
  <si>
    <t>TOTAL COSTO BASICO (A+B)</t>
  </si>
  <si>
    <t>SUBTOTAL COSTOS DE PERSONAL (1)</t>
  </si>
  <si>
    <t>SUB-TOTAL B+C+D</t>
  </si>
  <si>
    <t>Comunicaciones y dotación</t>
  </si>
  <si>
    <t>Estampillas</t>
  </si>
  <si>
    <t>CÁLCULO DEL FACTOR MULTIPLICADOR 1</t>
  </si>
  <si>
    <t>INTERVENTORIA - IYD-ABD RAMA MANIZALES RCI 2025</t>
  </si>
  <si>
    <t>OBJETO: 
Contratar la prestación del servicio de interventoría técnica, administrativa, financiera, contable, jurídica y ambiental, al contrato cuyo objeto corresponde a las obras de modernización del sistema de red contra incendios del Palacio De Justicia Fanny González Franco De Manizales y del Palacio De Justicia De La Dorada Caldas, el cual comprende los sistemas de detección, extinción y seguridad humana.</t>
  </si>
  <si>
    <t>CE-043-2025</t>
  </si>
  <si>
    <t>Ingeniero Residente de Obra - Interventoría</t>
  </si>
  <si>
    <t>Ingeniero Residente de Detección - Interventoría</t>
  </si>
  <si>
    <t>Profesional SST</t>
  </si>
  <si>
    <t xml:space="preserve">INTERVENTORIA  </t>
  </si>
  <si>
    <t>1. SEDE FANNY GONZALEZ FRANCO - MANIZALES</t>
  </si>
  <si>
    <t>2. SEDE PALACIO DE JUSTICIA - LA DORADA</t>
  </si>
  <si>
    <t>Director Interventoria</t>
  </si>
  <si>
    <t>-</t>
  </si>
  <si>
    <t>INTERVENTORIA PROCESO DE CONTRATACIÓN RCI 2026</t>
  </si>
  <si>
    <t>TOTAL HONORARIOS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</si>
</sst>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$&quot;\ #,##0;\-&quot;$&quot;\ #,##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(&quot;$&quot;\ * #,##0_);_(&quot;$&quot;\ * \(#,##0\);_(&quot;$&quot;\ * &quot;-&quot;??_);_(@_)"/>
    <numFmt numFmtId="167" formatCode="&quot;$&quot;\ #,##0.00"/>
    <numFmt numFmtId="168" formatCode="&quot;$&quot;\ #,##0"/>
    <numFmt numFmtId="169" formatCode="0.0%"/>
  </numFmts>
  <fonts count="15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Gadugi"/>
      <family val="2"/>
    </font>
    <font>
      <sz val="10"/>
      <color rgb="FF000000"/>
      <name val="Gadugi"/>
      <family val="2"/>
    </font>
    <font>
      <sz val="11"/>
      <color rgb="FF000000"/>
      <name val="Gadugi"/>
      <family val="2"/>
    </font>
    <font>
      <b/>
      <sz val="12"/>
      <color rgb="FF000000"/>
      <name val="Gadugi"/>
      <family val="2"/>
    </font>
    <font>
      <b/>
      <sz val="11"/>
      <color rgb="FF000000"/>
      <name val="Gadugi"/>
      <family val="2"/>
    </font>
    <font>
      <b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D3D3D3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D3D3D3"/>
      </bottom>
      <diagonal/>
    </border>
    <border>
      <left/>
      <right/>
      <top style="medium">
        <color indexed="64"/>
      </top>
      <bottom style="thin">
        <color rgb="FFD3D3D3"/>
      </bottom>
      <diagonal/>
    </border>
    <border>
      <left/>
      <right style="medium">
        <color indexed="64"/>
      </right>
      <top style="medium">
        <color indexed="64"/>
      </top>
      <bottom style="thin">
        <color rgb="FFD3D3D3"/>
      </bottom>
      <diagonal/>
    </border>
    <border>
      <left style="medium">
        <color indexed="64"/>
      </left>
      <right/>
      <top style="thin">
        <color rgb="FFD3D3D3"/>
      </top>
      <bottom style="thin">
        <color rgb="FFD3D3D3"/>
      </bottom>
      <diagonal/>
    </border>
    <border>
      <left/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medium">
        <color indexed="64"/>
      </right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127">
    <xf numFmtId="0" fontId="0" fillId="0" borderId="0" xfId="0"/>
    <xf numFmtId="0" fontId="2" fillId="0" borderId="0" xfId="0" applyFont="1"/>
    <xf numFmtId="0" fontId="4" fillId="0" borderId="0" xfId="3" applyFont="1" applyAlignment="1">
      <alignment vertical="center" wrapText="1"/>
    </xf>
    <xf numFmtId="0" fontId="5" fillId="0" borderId="0" xfId="0" applyFont="1"/>
    <xf numFmtId="0" fontId="3" fillId="0" borderId="0" xfId="3" applyAlignment="1">
      <alignment vertical="center"/>
    </xf>
    <xf numFmtId="0" fontId="4" fillId="0" borderId="22" xfId="3" applyFont="1" applyBorder="1" applyAlignment="1">
      <alignment vertical="center" wrapText="1"/>
    </xf>
    <xf numFmtId="0" fontId="4" fillId="0" borderId="23" xfId="3" applyFont="1" applyBorder="1" applyAlignment="1">
      <alignment vertical="center" wrapText="1"/>
    </xf>
    <xf numFmtId="0" fontId="4" fillId="0" borderId="24" xfId="3" applyFont="1" applyBorder="1" applyAlignment="1">
      <alignment vertical="center" wrapText="1"/>
    </xf>
    <xf numFmtId="49" fontId="4" fillId="4" borderId="8" xfId="3" applyNumberFormat="1" applyFont="1" applyFill="1" applyBorder="1" applyAlignment="1">
      <alignment horizontal="center" vertical="center" wrapText="1"/>
    </xf>
    <xf numFmtId="0" fontId="4" fillId="4" borderId="25" xfId="3" applyFont="1" applyFill="1" applyBorder="1" applyAlignment="1">
      <alignment horizontal="center" vertical="center" wrapText="1"/>
    </xf>
    <xf numFmtId="0" fontId="4" fillId="4" borderId="27" xfId="3" applyFont="1" applyFill="1" applyBorder="1" applyAlignment="1">
      <alignment horizontal="center" vertical="center" wrapText="1"/>
    </xf>
    <xf numFmtId="10" fontId="4" fillId="4" borderId="8" xfId="2" applyNumberFormat="1" applyFont="1" applyFill="1" applyBorder="1" applyAlignment="1" applyProtection="1">
      <alignment horizontal="center" vertical="center" wrapText="1"/>
    </xf>
    <xf numFmtId="49" fontId="4" fillId="0" borderId="8" xfId="3" applyNumberFormat="1" applyFont="1" applyBorder="1" applyAlignment="1">
      <alignment horizontal="center" vertical="center"/>
    </xf>
    <xf numFmtId="10" fontId="3" fillId="5" borderId="8" xfId="2" applyNumberFormat="1" applyFont="1" applyFill="1" applyBorder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0" fontId="3" fillId="0" borderId="8" xfId="3" applyBorder="1" applyAlignment="1">
      <alignment horizontal="center" vertical="center"/>
    </xf>
    <xf numFmtId="10" fontId="4" fillId="0" borderId="8" xfId="2" applyNumberFormat="1" applyFont="1" applyBorder="1" applyAlignment="1" applyProtection="1">
      <alignment vertical="center"/>
    </xf>
    <xf numFmtId="0" fontId="4" fillId="0" borderId="8" xfId="3" applyFont="1" applyBorder="1" applyAlignment="1">
      <alignment horizontal="center" vertical="center"/>
    </xf>
    <xf numFmtId="166" fontId="5" fillId="0" borderId="0" xfId="1" applyNumberFormat="1" applyFont="1"/>
    <xf numFmtId="166" fontId="3" fillId="0" borderId="0" xfId="1" applyNumberFormat="1" applyFont="1" applyFill="1" applyAlignment="1" applyProtection="1">
      <alignment vertical="center"/>
    </xf>
    <xf numFmtId="164" fontId="5" fillId="0" borderId="0" xfId="1" applyFont="1"/>
    <xf numFmtId="49" fontId="6" fillId="6" borderId="8" xfId="3" applyNumberFormat="1" applyFont="1" applyFill="1" applyBorder="1" applyAlignment="1">
      <alignment vertical="center"/>
    </xf>
    <xf numFmtId="49" fontId="3" fillId="0" borderId="0" xfId="3" applyNumberFormat="1" applyAlignment="1">
      <alignment horizontal="center" vertical="center"/>
    </xf>
    <xf numFmtId="10" fontId="3" fillId="0" borderId="0" xfId="2" applyNumberFormat="1" applyFont="1" applyAlignment="1" applyProtection="1">
      <alignment vertical="center"/>
    </xf>
    <xf numFmtId="49" fontId="3" fillId="0" borderId="0" xfId="3" applyNumberFormat="1" applyAlignment="1">
      <alignment horizontal="center"/>
    </xf>
    <xf numFmtId="0" fontId="3" fillId="0" borderId="0" xfId="3"/>
    <xf numFmtId="0" fontId="3" fillId="0" borderId="0" xfId="3" applyAlignment="1" applyProtection="1">
      <alignment vertical="center"/>
      <protection locked="0"/>
    </xf>
    <xf numFmtId="0" fontId="7" fillId="0" borderId="0" xfId="3" applyFont="1" applyAlignment="1">
      <alignment vertical="center"/>
    </xf>
    <xf numFmtId="10" fontId="7" fillId="0" borderId="0" xfId="2" applyNumberFormat="1" applyFont="1" applyAlignment="1" applyProtection="1">
      <alignment vertical="center"/>
    </xf>
    <xf numFmtId="10" fontId="8" fillId="0" borderId="0" xfId="2" applyNumberFormat="1" applyFont="1" applyAlignment="1" applyProtection="1">
      <alignment vertical="center"/>
    </xf>
    <xf numFmtId="0" fontId="3" fillId="0" borderId="25" xfId="3" applyBorder="1" applyAlignment="1">
      <alignment horizontal="left" vertical="center"/>
    </xf>
    <xf numFmtId="0" fontId="3" fillId="0" borderId="27" xfId="3" applyBorder="1" applyAlignment="1">
      <alignment horizontal="left" vertical="center"/>
    </xf>
    <xf numFmtId="10" fontId="4" fillId="7" borderId="28" xfId="2" applyNumberFormat="1" applyFont="1" applyFill="1" applyBorder="1" applyAlignment="1" applyProtection="1">
      <alignment vertical="center"/>
    </xf>
    <xf numFmtId="10" fontId="4" fillId="7" borderId="8" xfId="2" applyNumberFormat="1" applyFont="1" applyFill="1" applyBorder="1" applyAlignment="1" applyProtection="1">
      <alignment vertical="center"/>
      <protection locked="0"/>
    </xf>
    <xf numFmtId="0" fontId="9" fillId="3" borderId="1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left" vertical="top"/>
    </xf>
    <xf numFmtId="9" fontId="10" fillId="2" borderId="6" xfId="2" applyFont="1" applyFill="1" applyBorder="1" applyAlignment="1">
      <alignment horizontal="center" vertical="top"/>
    </xf>
    <xf numFmtId="2" fontId="10" fillId="2" borderId="8" xfId="2" applyNumberFormat="1" applyFont="1" applyFill="1" applyBorder="1" applyAlignment="1">
      <alignment horizontal="center" vertical="top"/>
    </xf>
    <xf numFmtId="0" fontId="9" fillId="3" borderId="20" xfId="0" applyFont="1" applyFill="1" applyBorder="1" applyAlignment="1">
      <alignment horizontal="left" vertical="top"/>
    </xf>
    <xf numFmtId="165" fontId="10" fillId="3" borderId="1" xfId="1" applyNumberFormat="1" applyFont="1" applyFill="1" applyBorder="1" applyAlignment="1">
      <alignment horizontal="left" vertical="top"/>
    </xf>
    <xf numFmtId="0" fontId="10" fillId="3" borderId="6" xfId="0" applyFont="1" applyFill="1" applyBorder="1" applyAlignment="1">
      <alignment horizontal="left" vertical="top"/>
    </xf>
    <xf numFmtId="2" fontId="10" fillId="3" borderId="8" xfId="2" applyNumberFormat="1" applyFont="1" applyFill="1" applyBorder="1" applyAlignment="1">
      <alignment horizontal="center" vertical="top"/>
    </xf>
    <xf numFmtId="9" fontId="10" fillId="2" borderId="17" xfId="2" applyFont="1" applyFill="1" applyBorder="1" applyAlignment="1">
      <alignment horizontal="right" vertical="top"/>
    </xf>
    <xf numFmtId="0" fontId="9" fillId="3" borderId="1" xfId="0" applyFont="1" applyFill="1" applyBorder="1" applyAlignment="1">
      <alignment horizontal="left" vertical="top"/>
    </xf>
    <xf numFmtId="0" fontId="9" fillId="2" borderId="20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/>
    </xf>
    <xf numFmtId="0" fontId="11" fillId="0" borderId="38" xfId="0" applyFont="1" applyBorder="1" applyAlignment="1">
      <alignment horizontal="left" vertical="center" wrapText="1"/>
    </xf>
    <xf numFmtId="0" fontId="9" fillId="2" borderId="13" xfId="0" applyFont="1" applyFill="1" applyBorder="1" applyAlignment="1">
      <alignment vertical="top"/>
    </xf>
    <xf numFmtId="44" fontId="2" fillId="0" borderId="0" xfId="0" applyNumberFormat="1" applyFont="1"/>
    <xf numFmtId="167" fontId="0" fillId="0" borderId="0" xfId="0" applyNumberFormat="1"/>
    <xf numFmtId="0" fontId="2" fillId="0" borderId="0" xfId="0" applyFont="1" applyAlignment="1">
      <alignment vertical="center"/>
    </xf>
    <xf numFmtId="164" fontId="2" fillId="0" borderId="0" xfId="1" applyFont="1" applyAlignment="1">
      <alignment vertical="center"/>
    </xf>
    <xf numFmtId="10" fontId="3" fillId="10" borderId="8" xfId="2" applyNumberFormat="1" applyFont="1" applyFill="1" applyBorder="1" applyAlignment="1" applyProtection="1">
      <alignment vertical="center"/>
      <protection locked="0"/>
    </xf>
    <xf numFmtId="165" fontId="2" fillId="0" borderId="0" xfId="0" applyNumberFormat="1" applyFont="1"/>
    <xf numFmtId="168" fontId="10" fillId="3" borderId="21" xfId="0" applyNumberFormat="1" applyFont="1" applyFill="1" applyBorder="1" applyAlignment="1">
      <alignment horizontal="left" vertical="top"/>
    </xf>
    <xf numFmtId="5" fontId="10" fillId="2" borderId="1" xfId="1" applyNumberFormat="1" applyFont="1" applyFill="1" applyBorder="1" applyAlignment="1">
      <alignment horizontal="center" vertical="center"/>
    </xf>
    <xf numFmtId="168" fontId="10" fillId="2" borderId="21" xfId="1" applyNumberFormat="1" applyFont="1" applyFill="1" applyBorder="1" applyAlignment="1">
      <alignment horizontal="center" vertical="center"/>
    </xf>
    <xf numFmtId="168" fontId="10" fillId="3" borderId="21" xfId="0" applyNumberFormat="1" applyFont="1" applyFill="1" applyBorder="1" applyAlignment="1">
      <alignment horizontal="center" vertical="center"/>
    </xf>
    <xf numFmtId="168" fontId="9" fillId="2" borderId="17" xfId="0" applyNumberFormat="1" applyFont="1" applyFill="1" applyBorder="1" applyAlignment="1">
      <alignment horizontal="center" vertical="center"/>
    </xf>
    <xf numFmtId="168" fontId="9" fillId="2" borderId="17" xfId="1" applyNumberFormat="1" applyFont="1" applyFill="1" applyBorder="1" applyAlignment="1">
      <alignment horizontal="center" vertical="center"/>
    </xf>
    <xf numFmtId="5" fontId="9" fillId="2" borderId="17" xfId="0" applyNumberFormat="1" applyFont="1" applyFill="1" applyBorder="1" applyAlignment="1">
      <alignment horizontal="center" vertical="center"/>
    </xf>
    <xf numFmtId="5" fontId="10" fillId="2" borderId="17" xfId="1" applyNumberFormat="1" applyFont="1" applyFill="1" applyBorder="1" applyAlignment="1">
      <alignment horizontal="center" vertical="center"/>
    </xf>
    <xf numFmtId="9" fontId="10" fillId="2" borderId="17" xfId="2" applyFont="1" applyFill="1" applyBorder="1" applyAlignment="1">
      <alignment horizontal="center" vertical="center"/>
    </xf>
    <xf numFmtId="5" fontId="9" fillId="2" borderId="17" xfId="1" applyNumberFormat="1" applyFont="1" applyFill="1" applyBorder="1" applyAlignment="1">
      <alignment horizontal="center" vertical="center"/>
    </xf>
    <xf numFmtId="168" fontId="14" fillId="0" borderId="41" xfId="0" applyNumberFormat="1" applyFont="1" applyBorder="1" applyAlignment="1">
      <alignment horizontal="center" vertical="center"/>
    </xf>
    <xf numFmtId="164" fontId="9" fillId="2" borderId="17" xfId="0" applyNumberFormat="1" applyFont="1" applyFill="1" applyBorder="1" applyAlignment="1">
      <alignment horizontal="center" vertical="center"/>
    </xf>
    <xf numFmtId="168" fontId="10" fillId="2" borderId="17" xfId="1" applyNumberFormat="1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8" fontId="9" fillId="2" borderId="44" xfId="0" applyNumberFormat="1" applyFont="1" applyFill="1" applyBorder="1" applyAlignment="1">
      <alignment horizontal="center" vertical="center"/>
    </xf>
    <xf numFmtId="5" fontId="9" fillId="2" borderId="44" xfId="0" applyNumberFormat="1" applyFont="1" applyFill="1" applyBorder="1" applyAlignment="1">
      <alignment horizontal="center" vertical="center"/>
    </xf>
    <xf numFmtId="10" fontId="4" fillId="7" borderId="45" xfId="2" applyNumberFormat="1" applyFont="1" applyFill="1" applyBorder="1" applyAlignment="1" applyProtection="1">
      <alignment vertical="center"/>
    </xf>
    <xf numFmtId="169" fontId="3" fillId="5" borderId="8" xfId="2" applyNumberFormat="1" applyFont="1" applyFill="1" applyBorder="1" applyAlignment="1" applyProtection="1">
      <alignment vertical="center"/>
      <protection locked="0"/>
    </xf>
    <xf numFmtId="0" fontId="9" fillId="2" borderId="20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/>
    </xf>
    <xf numFmtId="0" fontId="10" fillId="2" borderId="20" xfId="0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/>
    </xf>
    <xf numFmtId="0" fontId="9" fillId="2" borderId="42" xfId="0" applyFont="1" applyFill="1" applyBorder="1" applyAlignment="1">
      <alignment horizontal="center" vertical="top"/>
    </xf>
    <xf numFmtId="0" fontId="9" fillId="2" borderId="43" xfId="0" applyFont="1" applyFill="1" applyBorder="1" applyAlignment="1">
      <alignment horizontal="center" vertical="top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center" vertical="top"/>
    </xf>
    <xf numFmtId="0" fontId="13" fillId="9" borderId="35" xfId="0" applyFont="1" applyFill="1" applyBorder="1" applyAlignment="1">
      <alignment horizontal="center" vertical="center" wrapText="1"/>
    </xf>
    <xf numFmtId="0" fontId="13" fillId="9" borderId="36" xfId="0" applyFont="1" applyFill="1" applyBorder="1" applyAlignment="1">
      <alignment horizontal="center" vertical="center" wrapText="1"/>
    </xf>
    <xf numFmtId="0" fontId="13" fillId="9" borderId="3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horizontal="left" vertical="top" wrapText="1"/>
    </xf>
    <xf numFmtId="0" fontId="9" fillId="2" borderId="11" xfId="0" applyFont="1" applyFill="1" applyBorder="1" applyAlignment="1">
      <alignment horizontal="center" vertical="top"/>
    </xf>
    <xf numFmtId="0" fontId="9" fillId="2" borderId="12" xfId="0" applyFont="1" applyFill="1" applyBorder="1" applyAlignment="1">
      <alignment horizontal="center" vertical="top"/>
    </xf>
    <xf numFmtId="0" fontId="9" fillId="2" borderId="13" xfId="0" applyFont="1" applyFill="1" applyBorder="1" applyAlignment="1">
      <alignment horizontal="center" vertical="top"/>
    </xf>
    <xf numFmtId="0" fontId="9" fillId="2" borderId="14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top"/>
    </xf>
    <xf numFmtId="0" fontId="9" fillId="2" borderId="15" xfId="0" applyFont="1" applyFill="1" applyBorder="1" applyAlignment="1">
      <alignment horizontal="center" vertical="top"/>
    </xf>
    <xf numFmtId="0" fontId="10" fillId="2" borderId="30" xfId="0" applyFont="1" applyFill="1" applyBorder="1" applyAlignment="1">
      <alignment horizontal="center" vertical="top"/>
    </xf>
    <xf numFmtId="0" fontId="10" fillId="2" borderId="31" xfId="0" applyFont="1" applyFill="1" applyBorder="1" applyAlignment="1">
      <alignment horizontal="center" vertical="top"/>
    </xf>
    <xf numFmtId="0" fontId="10" fillId="2" borderId="32" xfId="0" applyFont="1" applyFill="1" applyBorder="1" applyAlignment="1">
      <alignment horizontal="center" vertical="top"/>
    </xf>
    <xf numFmtId="0" fontId="12" fillId="8" borderId="33" xfId="0" applyFont="1" applyFill="1" applyBorder="1" applyAlignment="1">
      <alignment horizontal="center" vertical="center" wrapText="1"/>
    </xf>
    <xf numFmtId="0" fontId="12" fillId="8" borderId="34" xfId="0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left" vertical="top" wrapText="1"/>
    </xf>
    <xf numFmtId="0" fontId="4" fillId="0" borderId="25" xfId="3" applyFont="1" applyBorder="1" applyAlignment="1">
      <alignment horizontal="left" vertical="center"/>
    </xf>
    <xf numFmtId="0" fontId="4" fillId="0" borderId="27" xfId="3" applyFont="1" applyBorder="1" applyAlignment="1">
      <alignment horizontal="left" vertical="center"/>
    </xf>
    <xf numFmtId="2" fontId="3" fillId="0" borderId="25" xfId="3" applyNumberFormat="1" applyBorder="1" applyAlignment="1">
      <alignment horizontal="justify" vertical="center" wrapText="1"/>
    </xf>
    <xf numFmtId="2" fontId="3" fillId="0" borderId="26" xfId="3" applyNumberFormat="1" applyBorder="1" applyAlignment="1">
      <alignment horizontal="justify" vertical="center" wrapText="1"/>
    </xf>
    <xf numFmtId="2" fontId="3" fillId="0" borderId="27" xfId="3" applyNumberFormat="1" applyBorder="1" applyAlignment="1">
      <alignment horizontal="justify" vertical="center" wrapText="1"/>
    </xf>
    <xf numFmtId="0" fontId="4" fillId="0" borderId="25" xfId="3" applyFont="1" applyBorder="1" applyAlignment="1">
      <alignment horizontal="center" vertical="center" wrapText="1"/>
    </xf>
    <xf numFmtId="0" fontId="4" fillId="0" borderId="26" xfId="3" applyFont="1" applyBorder="1" applyAlignment="1">
      <alignment horizontal="center" vertical="center" wrapText="1"/>
    </xf>
    <xf numFmtId="0" fontId="4" fillId="0" borderId="27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center" vertical="top"/>
    </xf>
    <xf numFmtId="0" fontId="3" fillId="0" borderId="25" xfId="3" applyBorder="1" applyAlignment="1">
      <alignment horizontal="left" vertical="center"/>
    </xf>
    <xf numFmtId="0" fontId="3" fillId="0" borderId="27" xfId="3" applyBorder="1" applyAlignment="1">
      <alignment horizontal="left" vertical="center"/>
    </xf>
    <xf numFmtId="0" fontId="4" fillId="0" borderId="25" xfId="3" applyFont="1" applyBorder="1" applyAlignment="1">
      <alignment horizontal="right" vertical="center"/>
    </xf>
    <xf numFmtId="0" fontId="4" fillId="0" borderId="27" xfId="3" applyFont="1" applyBorder="1" applyAlignment="1">
      <alignment horizontal="right" vertical="center"/>
    </xf>
    <xf numFmtId="49" fontId="6" fillId="6" borderId="25" xfId="3" applyNumberFormat="1" applyFont="1" applyFill="1" applyBorder="1" applyAlignment="1">
      <alignment horizontal="center" vertical="center"/>
    </xf>
    <xf numFmtId="49" fontId="6" fillId="6" borderId="27" xfId="3" applyNumberFormat="1" applyFont="1" applyFill="1" applyBorder="1" applyAlignment="1">
      <alignment horizontal="center" vertical="center"/>
    </xf>
    <xf numFmtId="0" fontId="4" fillId="0" borderId="25" xfId="3" applyFont="1" applyBorder="1" applyAlignment="1">
      <alignment horizontal="center" vertical="center"/>
    </xf>
    <xf numFmtId="0" fontId="4" fillId="0" borderId="26" xfId="3" applyFont="1" applyBorder="1" applyAlignment="1">
      <alignment horizontal="center" vertical="center"/>
    </xf>
    <xf numFmtId="0" fontId="4" fillId="0" borderId="27" xfId="3" applyFont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 2" xfId="3" xr:uid="{CED56CB3-29F9-4C39-BB00-C5E89B313FCC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4458F-621F-4D1B-891F-0649780996D1}">
  <sheetPr>
    <pageSetUpPr fitToPage="1"/>
  </sheetPr>
  <dimension ref="A1:J49"/>
  <sheetViews>
    <sheetView topLeftCell="A7" zoomScale="85" zoomScaleNormal="85" workbookViewId="0">
      <selection activeCell="C10" sqref="C10"/>
    </sheetView>
  </sheetViews>
  <sheetFormatPr baseColWidth="10" defaultColWidth="9.140625" defaultRowHeight="12.75" x14ac:dyDescent="0.2"/>
  <cols>
    <col min="1" max="1" width="55.7109375" style="1" customWidth="1"/>
    <col min="2" max="2" width="22.5703125" style="1" bestFit="1" customWidth="1"/>
    <col min="3" max="3" width="16" style="1" customWidth="1"/>
    <col min="4" max="4" width="10.85546875" style="1" bestFit="1" customWidth="1"/>
    <col min="5" max="5" width="17.7109375" style="1" bestFit="1" customWidth="1"/>
    <col min="6" max="6" width="6.5703125" style="1" customWidth="1"/>
    <col min="7" max="7" width="14.7109375" style="1" bestFit="1" customWidth="1"/>
    <col min="8" max="8" width="16.42578125" style="1" customWidth="1"/>
    <col min="9" max="9" width="11.42578125" style="1" bestFit="1" customWidth="1"/>
    <col min="10" max="10" width="11.7109375" style="1" bestFit="1" customWidth="1"/>
    <col min="11" max="16384" width="9.140625" style="1"/>
  </cols>
  <sheetData>
    <row r="1" spans="1:5" ht="14.1" customHeight="1" x14ac:dyDescent="0.2">
      <c r="A1" s="94" t="s">
        <v>82</v>
      </c>
      <c r="B1" s="95"/>
      <c r="C1" s="95"/>
      <c r="D1" s="95"/>
      <c r="E1" s="96"/>
    </row>
    <row r="2" spans="1:5" ht="16.149999999999999" customHeight="1" x14ac:dyDescent="0.2">
      <c r="A2" s="97" t="s">
        <v>0</v>
      </c>
      <c r="B2" s="98"/>
      <c r="C2" s="98"/>
      <c r="D2" s="98"/>
      <c r="E2" s="99"/>
    </row>
    <row r="3" spans="1:5" ht="16.149999999999999" customHeight="1" thickBot="1" x14ac:dyDescent="0.25">
      <c r="A3" s="100"/>
      <c r="B3" s="101"/>
      <c r="C3" s="101"/>
      <c r="D3" s="101"/>
      <c r="E3" s="102"/>
    </row>
    <row r="4" spans="1:5" ht="23.1" customHeight="1" thickBot="1" x14ac:dyDescent="0.25">
      <c r="A4" s="103" t="s">
        <v>77</v>
      </c>
      <c r="B4" s="104"/>
      <c r="C4" s="104"/>
      <c r="D4" s="104"/>
      <c r="E4" s="105"/>
    </row>
    <row r="5" spans="1:5" ht="18" customHeight="1" x14ac:dyDescent="0.2">
      <c r="A5" s="84" t="s">
        <v>78</v>
      </c>
      <c r="B5" s="85"/>
      <c r="C5" s="85"/>
      <c r="D5" s="85"/>
      <c r="E5" s="86"/>
    </row>
    <row r="6" spans="1:5" ht="14.25" x14ac:dyDescent="0.2">
      <c r="A6" s="87" t="s">
        <v>10</v>
      </c>
      <c r="B6" s="34" t="s">
        <v>1</v>
      </c>
      <c r="C6" s="89" t="s">
        <v>11</v>
      </c>
      <c r="D6" s="89" t="s">
        <v>12</v>
      </c>
      <c r="E6" s="35" t="s">
        <v>2</v>
      </c>
    </row>
    <row r="7" spans="1:5" ht="14.25" x14ac:dyDescent="0.2">
      <c r="A7" s="88" t="s">
        <v>10</v>
      </c>
      <c r="B7" s="34" t="s">
        <v>3</v>
      </c>
      <c r="C7" s="90" t="s">
        <v>11</v>
      </c>
      <c r="D7" s="90" t="s">
        <v>12</v>
      </c>
      <c r="E7" s="36" t="s">
        <v>4</v>
      </c>
    </row>
    <row r="8" spans="1:5" ht="25.5" customHeight="1" x14ac:dyDescent="0.2">
      <c r="A8" s="91" t="s">
        <v>13</v>
      </c>
      <c r="B8" s="92"/>
      <c r="C8" s="92"/>
      <c r="D8" s="93"/>
      <c r="E8" s="37"/>
    </row>
    <row r="9" spans="1:5" ht="15" x14ac:dyDescent="0.2">
      <c r="A9" s="48" t="s">
        <v>80</v>
      </c>
      <c r="B9" s="57">
        <v>6500000</v>
      </c>
      <c r="C9" s="38">
        <v>0.4</v>
      </c>
      <c r="D9" s="39">
        <v>2</v>
      </c>
      <c r="E9" s="58">
        <f>ROUND((D9*C9*B9),0)</f>
        <v>5200000</v>
      </c>
    </row>
    <row r="10" spans="1:5" ht="15" x14ac:dyDescent="0.2">
      <c r="A10" s="48" t="s">
        <v>74</v>
      </c>
      <c r="B10" s="57">
        <v>3500000</v>
      </c>
      <c r="C10" s="38">
        <v>1</v>
      </c>
      <c r="D10" s="39">
        <v>2</v>
      </c>
      <c r="E10" s="58">
        <f>ROUND((D10*C10*B10),0)</f>
        <v>7000000</v>
      </c>
    </row>
    <row r="11" spans="1:5" ht="15" x14ac:dyDescent="0.2">
      <c r="A11" s="48" t="s">
        <v>75</v>
      </c>
      <c r="B11" s="57">
        <v>3500000</v>
      </c>
      <c r="C11" s="38">
        <v>1</v>
      </c>
      <c r="D11" s="39">
        <v>2</v>
      </c>
      <c r="E11" s="58">
        <f t="shared" ref="E11:E12" si="0">ROUND((D11*C11*B11),0)</f>
        <v>7000000</v>
      </c>
    </row>
    <row r="12" spans="1:5" ht="15" x14ac:dyDescent="0.2">
      <c r="A12" s="48" t="s">
        <v>76</v>
      </c>
      <c r="B12" s="57">
        <v>3500000</v>
      </c>
      <c r="C12" s="38">
        <v>1</v>
      </c>
      <c r="D12" s="39">
        <v>2</v>
      </c>
      <c r="E12" s="58">
        <f t="shared" si="0"/>
        <v>7000000</v>
      </c>
    </row>
    <row r="13" spans="1:5" ht="14.25" x14ac:dyDescent="0.2">
      <c r="A13" s="40" t="s">
        <v>5</v>
      </c>
      <c r="B13" s="41"/>
      <c r="C13" s="42"/>
      <c r="D13" s="43"/>
      <c r="E13" s="59"/>
    </row>
    <row r="14" spans="1:5" ht="14.25" x14ac:dyDescent="0.2">
      <c r="A14" s="74" t="s">
        <v>66</v>
      </c>
      <c r="B14" s="75"/>
      <c r="C14" s="75"/>
      <c r="D14" s="83"/>
      <c r="E14" s="60">
        <f>SUM(E9:E13)</f>
        <v>26200000</v>
      </c>
    </row>
    <row r="15" spans="1:5" x14ac:dyDescent="0.2">
      <c r="A15" s="76" t="s">
        <v>62</v>
      </c>
      <c r="B15" s="77"/>
      <c r="C15" s="77"/>
      <c r="D15" s="77"/>
      <c r="E15" s="44">
        <f>'Factor Multiplicador 1'!D44</f>
        <v>1.6972959999999999</v>
      </c>
    </row>
    <row r="16" spans="1:5" ht="14.25" x14ac:dyDescent="0.2">
      <c r="A16" s="74" t="s">
        <v>64</v>
      </c>
      <c r="B16" s="75"/>
      <c r="C16" s="75"/>
      <c r="D16" s="75"/>
      <c r="E16" s="61">
        <f>+ROUND((E14*E15),0)</f>
        <v>44469155</v>
      </c>
    </row>
    <row r="17" spans="1:10" ht="14.25" x14ac:dyDescent="0.2">
      <c r="A17" s="106" t="s">
        <v>10</v>
      </c>
      <c r="B17" s="82" t="s">
        <v>14</v>
      </c>
      <c r="C17" s="82" t="s">
        <v>15</v>
      </c>
      <c r="D17" s="45" t="s">
        <v>6</v>
      </c>
      <c r="E17" s="36" t="s">
        <v>2</v>
      </c>
    </row>
    <row r="18" spans="1:10" ht="14.25" x14ac:dyDescent="0.2">
      <c r="A18" s="106" t="s">
        <v>10</v>
      </c>
      <c r="B18" s="82" t="s">
        <v>14</v>
      </c>
      <c r="C18" s="82" t="s">
        <v>15</v>
      </c>
      <c r="D18" s="45"/>
      <c r="E18" s="36" t="s">
        <v>4</v>
      </c>
    </row>
    <row r="19" spans="1:10" ht="14.25" x14ac:dyDescent="0.2">
      <c r="A19" s="46" t="s">
        <v>7</v>
      </c>
      <c r="B19" s="47"/>
      <c r="C19" s="47"/>
      <c r="D19" s="47"/>
      <c r="E19" s="37"/>
    </row>
    <row r="20" spans="1:10" ht="14.25" x14ac:dyDescent="0.2">
      <c r="A20" s="74" t="s">
        <v>8</v>
      </c>
      <c r="B20" s="75"/>
      <c r="C20" s="75"/>
      <c r="D20" s="75"/>
      <c r="E20" s="62">
        <v>0</v>
      </c>
    </row>
    <row r="21" spans="1:10" ht="14.25" x14ac:dyDescent="0.2">
      <c r="A21" s="74" t="s">
        <v>65</v>
      </c>
      <c r="B21" s="75"/>
      <c r="C21" s="75"/>
      <c r="D21" s="75"/>
      <c r="E21" s="62">
        <f>+E16+E20</f>
        <v>44469155</v>
      </c>
    </row>
    <row r="22" spans="1:10" x14ac:dyDescent="0.2">
      <c r="A22" s="76" t="s">
        <v>63</v>
      </c>
      <c r="B22" s="77"/>
      <c r="C22" s="77"/>
      <c r="D22" s="77"/>
      <c r="E22" s="63">
        <f>+ROUND((E21*0.19),0)</f>
        <v>8449139</v>
      </c>
    </row>
    <row r="23" spans="1:10" ht="15" thickBot="1" x14ac:dyDescent="0.25">
      <c r="A23" s="78" t="s">
        <v>9</v>
      </c>
      <c r="B23" s="79"/>
      <c r="C23" s="79"/>
      <c r="D23" s="79"/>
      <c r="E23" s="71">
        <f>+E22+E21</f>
        <v>52918294</v>
      </c>
    </row>
    <row r="24" spans="1:10" ht="13.5" thickBot="1" x14ac:dyDescent="0.25"/>
    <row r="25" spans="1:10" ht="21" customHeight="1" x14ac:dyDescent="0.2">
      <c r="A25" s="84" t="s">
        <v>79</v>
      </c>
      <c r="B25" s="85"/>
      <c r="C25" s="85"/>
      <c r="D25" s="85"/>
      <c r="E25" s="86"/>
    </row>
    <row r="26" spans="1:10" ht="18" customHeight="1" x14ac:dyDescent="0.2">
      <c r="A26" s="87" t="s">
        <v>10</v>
      </c>
      <c r="B26" s="34" t="s">
        <v>1</v>
      </c>
      <c r="C26" s="89" t="s">
        <v>11</v>
      </c>
      <c r="D26" s="89" t="s">
        <v>12</v>
      </c>
      <c r="E26" s="35" t="s">
        <v>2</v>
      </c>
    </row>
    <row r="27" spans="1:10" ht="14.25" x14ac:dyDescent="0.2">
      <c r="A27" s="88" t="s">
        <v>10</v>
      </c>
      <c r="B27" s="34" t="s">
        <v>3</v>
      </c>
      <c r="C27" s="90" t="s">
        <v>11</v>
      </c>
      <c r="D27" s="90" t="s">
        <v>12</v>
      </c>
      <c r="E27" s="36" t="s">
        <v>4</v>
      </c>
    </row>
    <row r="28" spans="1:10" ht="14.25" x14ac:dyDescent="0.2">
      <c r="A28" s="91" t="s">
        <v>13</v>
      </c>
      <c r="B28" s="92"/>
      <c r="C28" s="92"/>
      <c r="D28" s="93"/>
      <c r="E28" s="37"/>
    </row>
    <row r="29" spans="1:10" ht="15" x14ac:dyDescent="0.2">
      <c r="A29" s="48" t="s">
        <v>80</v>
      </c>
      <c r="B29" s="57">
        <v>6500000</v>
      </c>
      <c r="C29" s="38">
        <v>0.4</v>
      </c>
      <c r="D29" s="39">
        <v>2</v>
      </c>
      <c r="E29" s="58">
        <f>ROUND((D29*C29*B29),0)</f>
        <v>5200000</v>
      </c>
      <c r="G29" s="55"/>
      <c r="H29" s="55"/>
      <c r="I29" s="55"/>
      <c r="J29" s="55"/>
    </row>
    <row r="30" spans="1:10" ht="15" x14ac:dyDescent="0.2">
      <c r="A30" s="48" t="s">
        <v>74</v>
      </c>
      <c r="B30" s="57">
        <v>3500000</v>
      </c>
      <c r="C30" s="38">
        <v>1</v>
      </c>
      <c r="D30" s="39">
        <v>2</v>
      </c>
      <c r="E30" s="58">
        <f t="shared" ref="E30:E31" si="1">ROUND((D30*C30*B30),0)</f>
        <v>7000000</v>
      </c>
      <c r="G30" s="55"/>
      <c r="H30" s="55"/>
      <c r="I30" s="55"/>
    </row>
    <row r="31" spans="1:10" ht="15" x14ac:dyDescent="0.25">
      <c r="A31" s="48" t="s">
        <v>76</v>
      </c>
      <c r="B31" s="57">
        <v>3500000</v>
      </c>
      <c r="C31" s="38">
        <v>1</v>
      </c>
      <c r="D31" s="39">
        <v>2</v>
      </c>
      <c r="E31" s="58">
        <f t="shared" si="1"/>
        <v>7000000</v>
      </c>
      <c r="F31"/>
      <c r="G31" s="51"/>
    </row>
    <row r="32" spans="1:10" ht="14.25" x14ac:dyDescent="0.2">
      <c r="A32" s="40" t="s">
        <v>5</v>
      </c>
      <c r="B32" s="41"/>
      <c r="C32" s="42"/>
      <c r="D32" s="43"/>
      <c r="E32" s="56"/>
    </row>
    <row r="33" spans="1:8" ht="14.25" x14ac:dyDescent="0.2">
      <c r="A33" s="74" t="s">
        <v>66</v>
      </c>
      <c r="B33" s="75"/>
      <c r="C33" s="75"/>
      <c r="D33" s="83"/>
      <c r="E33" s="60">
        <f>SUM(E29:E32)</f>
        <v>19200000</v>
      </c>
    </row>
    <row r="34" spans="1:8" x14ac:dyDescent="0.2">
      <c r="A34" s="76" t="s">
        <v>62</v>
      </c>
      <c r="B34" s="77"/>
      <c r="C34" s="77"/>
      <c r="D34" s="77"/>
      <c r="E34" s="64">
        <f>'Factor Multiplicador 1'!D44</f>
        <v>1.6972959999999999</v>
      </c>
    </row>
    <row r="35" spans="1:8" ht="14.25" x14ac:dyDescent="0.2">
      <c r="A35" s="74" t="s">
        <v>64</v>
      </c>
      <c r="B35" s="75"/>
      <c r="C35" s="75"/>
      <c r="D35" s="75"/>
      <c r="E35" s="65">
        <f>+ROUND((E33*E34),0)</f>
        <v>32588083</v>
      </c>
    </row>
    <row r="36" spans="1:8" ht="14.25" x14ac:dyDescent="0.2">
      <c r="A36" s="106" t="s">
        <v>10</v>
      </c>
      <c r="B36" s="82" t="s">
        <v>14</v>
      </c>
      <c r="C36" s="82" t="s">
        <v>15</v>
      </c>
      <c r="D36" s="45" t="s">
        <v>6</v>
      </c>
      <c r="E36" s="36" t="s">
        <v>2</v>
      </c>
    </row>
    <row r="37" spans="1:8" ht="14.25" x14ac:dyDescent="0.2">
      <c r="A37" s="106" t="s">
        <v>10</v>
      </c>
      <c r="B37" s="82" t="s">
        <v>14</v>
      </c>
      <c r="C37" s="82" t="s">
        <v>15</v>
      </c>
      <c r="D37" s="45"/>
      <c r="E37" s="36" t="s">
        <v>4</v>
      </c>
    </row>
    <row r="38" spans="1:8" ht="14.25" x14ac:dyDescent="0.2">
      <c r="A38" s="46" t="s">
        <v>7</v>
      </c>
      <c r="B38" s="47"/>
      <c r="C38" s="47"/>
      <c r="D38" s="47"/>
      <c r="E38" s="37"/>
    </row>
    <row r="39" spans="1:8" ht="14.25" x14ac:dyDescent="0.2">
      <c r="A39" s="74" t="s">
        <v>8</v>
      </c>
      <c r="B39" s="75"/>
      <c r="C39" s="75"/>
      <c r="D39" s="75"/>
      <c r="E39" s="67" t="s">
        <v>81</v>
      </c>
    </row>
    <row r="40" spans="1:8" ht="14.25" x14ac:dyDescent="0.2">
      <c r="A40" s="74" t="s">
        <v>65</v>
      </c>
      <c r="B40" s="75"/>
      <c r="C40" s="75"/>
      <c r="D40" s="75"/>
      <c r="E40" s="60">
        <f>+E35</f>
        <v>32588083</v>
      </c>
    </row>
    <row r="41" spans="1:8" x14ac:dyDescent="0.2">
      <c r="A41" s="76" t="s">
        <v>63</v>
      </c>
      <c r="B41" s="77"/>
      <c r="C41" s="77"/>
      <c r="D41" s="77"/>
      <c r="E41" s="68">
        <f>+ROUND((E40*0.19),0)</f>
        <v>6191736</v>
      </c>
    </row>
    <row r="42" spans="1:8" ht="15" thickBot="1" x14ac:dyDescent="0.25">
      <c r="A42" s="78" t="s">
        <v>9</v>
      </c>
      <c r="B42" s="79"/>
      <c r="C42" s="79"/>
      <c r="D42" s="79"/>
      <c r="E42" s="70">
        <f>+E41+E40</f>
        <v>38779819</v>
      </c>
    </row>
    <row r="43" spans="1:8" ht="13.5" thickBot="1" x14ac:dyDescent="0.25">
      <c r="E43" s="69"/>
    </row>
    <row r="44" spans="1:8" ht="15.75" thickBot="1" x14ac:dyDescent="0.25">
      <c r="A44" s="80" t="s">
        <v>83</v>
      </c>
      <c r="B44" s="81"/>
      <c r="C44" s="81"/>
      <c r="D44" s="81"/>
      <c r="E44" s="66">
        <f>+E42+E23</f>
        <v>91698113</v>
      </c>
      <c r="H44" s="50"/>
    </row>
    <row r="46" spans="1:8" ht="14.65" customHeight="1" x14ac:dyDescent="0.2">
      <c r="E46" s="50"/>
    </row>
    <row r="47" spans="1:8" s="52" customFormat="1" ht="19.350000000000001" customHeight="1" x14ac:dyDescent="0.2">
      <c r="A47" s="1"/>
      <c r="B47" s="1"/>
      <c r="C47" s="1"/>
      <c r="D47" s="1"/>
      <c r="E47" s="1"/>
      <c r="H47" s="53"/>
    </row>
    <row r="48" spans="1:8" ht="7.7" customHeight="1" x14ac:dyDescent="0.2"/>
    <row r="49" ht="7.35" customHeight="1" x14ac:dyDescent="0.2"/>
  </sheetData>
  <sheetProtection algorithmName="SHA-512" hashValue="BKVsrLtHX9XJUq60/1Q3Sx1L6zxU/aj6HyizEIyAAyx2UfOIcEqNBgF4Kxfu0SWWJkB1NlbyB2kgPA2z06shXQ==" saltValue="Fc2uq4Flnm3cx6/IT1oenw==" spinCount="100000" sheet="1" objects="1" scenarios="1"/>
  <mergeCells count="35">
    <mergeCell ref="B36:B37"/>
    <mergeCell ref="A36:A37"/>
    <mergeCell ref="A6:A7"/>
    <mergeCell ref="C6:C7"/>
    <mergeCell ref="D6:D7"/>
    <mergeCell ref="A20:D20"/>
    <mergeCell ref="A21:D21"/>
    <mergeCell ref="A22:D22"/>
    <mergeCell ref="A23:D23"/>
    <mergeCell ref="A8:D8"/>
    <mergeCell ref="A14:D14"/>
    <mergeCell ref="A15:D15"/>
    <mergeCell ref="A16:D16"/>
    <mergeCell ref="A17:A18"/>
    <mergeCell ref="A1:E1"/>
    <mergeCell ref="A2:E2"/>
    <mergeCell ref="A3:E3"/>
    <mergeCell ref="A4:E4"/>
    <mergeCell ref="A5:E5"/>
    <mergeCell ref="A40:D40"/>
    <mergeCell ref="A41:D41"/>
    <mergeCell ref="A42:D42"/>
    <mergeCell ref="A44:D44"/>
    <mergeCell ref="B17:B18"/>
    <mergeCell ref="C17:C18"/>
    <mergeCell ref="A33:D33"/>
    <mergeCell ref="A34:D34"/>
    <mergeCell ref="A35:D35"/>
    <mergeCell ref="A25:E25"/>
    <mergeCell ref="A26:A27"/>
    <mergeCell ref="C26:C27"/>
    <mergeCell ref="D26:D27"/>
    <mergeCell ref="A28:D28"/>
    <mergeCell ref="A39:D39"/>
    <mergeCell ref="C36:C37"/>
  </mergeCells>
  <pageMargins left="0.7" right="0.7" top="0.75" bottom="0.75" header="0.3" footer="0.3"/>
  <pageSetup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8F6CB-B578-4273-A507-DC3F778E3A6B}">
  <dimension ref="A1:AW133"/>
  <sheetViews>
    <sheetView tabSelected="1" topLeftCell="A7" zoomScaleNormal="100" workbookViewId="0">
      <selection activeCell="G24" sqref="G24"/>
    </sheetView>
  </sheetViews>
  <sheetFormatPr baseColWidth="10" defaultColWidth="11.42578125" defaultRowHeight="12.75" x14ac:dyDescent="0.2"/>
  <cols>
    <col min="1" max="1" width="8" style="22" customWidth="1"/>
    <col min="2" max="2" width="55.28515625" style="4" customWidth="1"/>
    <col min="3" max="3" width="15.42578125" style="4" bestFit="1" customWidth="1"/>
    <col min="4" max="4" width="16.5703125" style="23" customWidth="1"/>
    <col min="5" max="5" width="22.5703125" style="3" customWidth="1"/>
    <col min="6" max="6" width="12.5703125" style="3" customWidth="1"/>
    <col min="7" max="7" width="19.28515625" style="3" customWidth="1"/>
    <col min="8" max="8" width="16.5703125" style="3" customWidth="1"/>
    <col min="9" max="9" width="17.5703125" style="3" customWidth="1"/>
    <col min="10" max="10" width="8" style="3" customWidth="1"/>
    <col min="11" max="11" width="13.42578125" style="3" bestFit="1" customWidth="1"/>
    <col min="12" max="12" width="38.5703125" style="3" customWidth="1"/>
    <col min="13" max="13" width="19.140625" style="3" customWidth="1"/>
    <col min="14" max="14" width="17.5703125" style="3" customWidth="1"/>
    <col min="15" max="15" width="16.85546875" style="3" customWidth="1"/>
    <col min="16" max="16" width="16.5703125" style="3" customWidth="1"/>
    <col min="17" max="17" width="20" style="3" customWidth="1"/>
    <col min="18" max="18" width="11.5703125" style="3" customWidth="1"/>
    <col min="19" max="19" width="13.42578125" style="3" bestFit="1" customWidth="1"/>
    <col min="20" max="49" width="11.5703125" style="3" customWidth="1"/>
    <col min="50" max="255" width="11.42578125" style="4"/>
    <col min="256" max="256" width="8" style="4" customWidth="1"/>
    <col min="257" max="257" width="55.28515625" style="4" customWidth="1"/>
    <col min="258" max="258" width="15.42578125" style="4" bestFit="1" customWidth="1"/>
    <col min="259" max="259" width="16.5703125" style="4" customWidth="1"/>
    <col min="260" max="260" width="7.28515625" style="4" customWidth="1"/>
    <col min="261" max="261" width="22.5703125" style="4" customWidth="1"/>
    <col min="262" max="262" width="16" style="4" customWidth="1"/>
    <col min="263" max="263" width="19.28515625" style="4" customWidth="1"/>
    <col min="264" max="264" width="16.5703125" style="4" customWidth="1"/>
    <col min="265" max="265" width="17.5703125" style="4" customWidth="1"/>
    <col min="266" max="266" width="8" style="4" customWidth="1"/>
    <col min="267" max="267" width="13.42578125" style="4" bestFit="1" customWidth="1"/>
    <col min="268" max="268" width="38.5703125" style="4" customWidth="1"/>
    <col min="269" max="269" width="19.140625" style="4" customWidth="1"/>
    <col min="270" max="270" width="17.5703125" style="4" customWidth="1"/>
    <col min="271" max="271" width="16.85546875" style="4" customWidth="1"/>
    <col min="272" max="272" width="16.5703125" style="4" customWidth="1"/>
    <col min="273" max="273" width="20" style="4" customWidth="1"/>
    <col min="274" max="274" width="11.5703125" style="4" customWidth="1"/>
    <col min="275" max="275" width="13.42578125" style="4" bestFit="1" customWidth="1"/>
    <col min="276" max="305" width="11.5703125" style="4" customWidth="1"/>
    <col min="306" max="511" width="11.42578125" style="4"/>
    <col min="512" max="512" width="8" style="4" customWidth="1"/>
    <col min="513" max="513" width="55.28515625" style="4" customWidth="1"/>
    <col min="514" max="514" width="15.42578125" style="4" bestFit="1" customWidth="1"/>
    <col min="515" max="515" width="16.5703125" style="4" customWidth="1"/>
    <col min="516" max="516" width="7.28515625" style="4" customWidth="1"/>
    <col min="517" max="517" width="22.5703125" style="4" customWidth="1"/>
    <col min="518" max="518" width="16" style="4" customWidth="1"/>
    <col min="519" max="519" width="19.28515625" style="4" customWidth="1"/>
    <col min="520" max="520" width="16.5703125" style="4" customWidth="1"/>
    <col min="521" max="521" width="17.5703125" style="4" customWidth="1"/>
    <col min="522" max="522" width="8" style="4" customWidth="1"/>
    <col min="523" max="523" width="13.42578125" style="4" bestFit="1" customWidth="1"/>
    <col min="524" max="524" width="38.5703125" style="4" customWidth="1"/>
    <col min="525" max="525" width="19.140625" style="4" customWidth="1"/>
    <col min="526" max="526" width="17.5703125" style="4" customWidth="1"/>
    <col min="527" max="527" width="16.85546875" style="4" customWidth="1"/>
    <col min="528" max="528" width="16.5703125" style="4" customWidth="1"/>
    <col min="529" max="529" width="20" style="4" customWidth="1"/>
    <col min="530" max="530" width="11.5703125" style="4" customWidth="1"/>
    <col min="531" max="531" width="13.42578125" style="4" bestFit="1" customWidth="1"/>
    <col min="532" max="561" width="11.5703125" style="4" customWidth="1"/>
    <col min="562" max="767" width="11.42578125" style="4"/>
    <col min="768" max="768" width="8" style="4" customWidth="1"/>
    <col min="769" max="769" width="55.28515625" style="4" customWidth="1"/>
    <col min="770" max="770" width="15.42578125" style="4" bestFit="1" customWidth="1"/>
    <col min="771" max="771" width="16.5703125" style="4" customWidth="1"/>
    <col min="772" max="772" width="7.28515625" style="4" customWidth="1"/>
    <col min="773" max="773" width="22.5703125" style="4" customWidth="1"/>
    <col min="774" max="774" width="16" style="4" customWidth="1"/>
    <col min="775" max="775" width="19.28515625" style="4" customWidth="1"/>
    <col min="776" max="776" width="16.5703125" style="4" customWidth="1"/>
    <col min="777" max="777" width="17.5703125" style="4" customWidth="1"/>
    <col min="778" max="778" width="8" style="4" customWidth="1"/>
    <col min="779" max="779" width="13.42578125" style="4" bestFit="1" customWidth="1"/>
    <col min="780" max="780" width="38.5703125" style="4" customWidth="1"/>
    <col min="781" max="781" width="19.140625" style="4" customWidth="1"/>
    <col min="782" max="782" width="17.5703125" style="4" customWidth="1"/>
    <col min="783" max="783" width="16.85546875" style="4" customWidth="1"/>
    <col min="784" max="784" width="16.5703125" style="4" customWidth="1"/>
    <col min="785" max="785" width="20" style="4" customWidth="1"/>
    <col min="786" max="786" width="11.5703125" style="4" customWidth="1"/>
    <col min="787" max="787" width="13.42578125" style="4" bestFit="1" customWidth="1"/>
    <col min="788" max="817" width="11.5703125" style="4" customWidth="1"/>
    <col min="818" max="1023" width="11.42578125" style="4"/>
    <col min="1024" max="1024" width="8" style="4" customWidth="1"/>
    <col min="1025" max="1025" width="55.28515625" style="4" customWidth="1"/>
    <col min="1026" max="1026" width="15.42578125" style="4" bestFit="1" customWidth="1"/>
    <col min="1027" max="1027" width="16.5703125" style="4" customWidth="1"/>
    <col min="1028" max="1028" width="7.28515625" style="4" customWidth="1"/>
    <col min="1029" max="1029" width="22.5703125" style="4" customWidth="1"/>
    <col min="1030" max="1030" width="16" style="4" customWidth="1"/>
    <col min="1031" max="1031" width="19.28515625" style="4" customWidth="1"/>
    <col min="1032" max="1032" width="16.5703125" style="4" customWidth="1"/>
    <col min="1033" max="1033" width="17.5703125" style="4" customWidth="1"/>
    <col min="1034" max="1034" width="8" style="4" customWidth="1"/>
    <col min="1035" max="1035" width="13.42578125" style="4" bestFit="1" customWidth="1"/>
    <col min="1036" max="1036" width="38.5703125" style="4" customWidth="1"/>
    <col min="1037" max="1037" width="19.140625" style="4" customWidth="1"/>
    <col min="1038" max="1038" width="17.5703125" style="4" customWidth="1"/>
    <col min="1039" max="1039" width="16.85546875" style="4" customWidth="1"/>
    <col min="1040" max="1040" width="16.5703125" style="4" customWidth="1"/>
    <col min="1041" max="1041" width="20" style="4" customWidth="1"/>
    <col min="1042" max="1042" width="11.5703125" style="4" customWidth="1"/>
    <col min="1043" max="1043" width="13.42578125" style="4" bestFit="1" customWidth="1"/>
    <col min="1044" max="1073" width="11.5703125" style="4" customWidth="1"/>
    <col min="1074" max="1279" width="11.42578125" style="4"/>
    <col min="1280" max="1280" width="8" style="4" customWidth="1"/>
    <col min="1281" max="1281" width="55.28515625" style="4" customWidth="1"/>
    <col min="1282" max="1282" width="15.42578125" style="4" bestFit="1" customWidth="1"/>
    <col min="1283" max="1283" width="16.5703125" style="4" customWidth="1"/>
    <col min="1284" max="1284" width="7.28515625" style="4" customWidth="1"/>
    <col min="1285" max="1285" width="22.5703125" style="4" customWidth="1"/>
    <col min="1286" max="1286" width="16" style="4" customWidth="1"/>
    <col min="1287" max="1287" width="19.28515625" style="4" customWidth="1"/>
    <col min="1288" max="1288" width="16.5703125" style="4" customWidth="1"/>
    <col min="1289" max="1289" width="17.5703125" style="4" customWidth="1"/>
    <col min="1290" max="1290" width="8" style="4" customWidth="1"/>
    <col min="1291" max="1291" width="13.42578125" style="4" bestFit="1" customWidth="1"/>
    <col min="1292" max="1292" width="38.5703125" style="4" customWidth="1"/>
    <col min="1293" max="1293" width="19.140625" style="4" customWidth="1"/>
    <col min="1294" max="1294" width="17.5703125" style="4" customWidth="1"/>
    <col min="1295" max="1295" width="16.85546875" style="4" customWidth="1"/>
    <col min="1296" max="1296" width="16.5703125" style="4" customWidth="1"/>
    <col min="1297" max="1297" width="20" style="4" customWidth="1"/>
    <col min="1298" max="1298" width="11.5703125" style="4" customWidth="1"/>
    <col min="1299" max="1299" width="13.42578125" style="4" bestFit="1" customWidth="1"/>
    <col min="1300" max="1329" width="11.5703125" style="4" customWidth="1"/>
    <col min="1330" max="1535" width="11.42578125" style="4"/>
    <col min="1536" max="1536" width="8" style="4" customWidth="1"/>
    <col min="1537" max="1537" width="55.28515625" style="4" customWidth="1"/>
    <col min="1538" max="1538" width="15.42578125" style="4" bestFit="1" customWidth="1"/>
    <col min="1539" max="1539" width="16.5703125" style="4" customWidth="1"/>
    <col min="1540" max="1540" width="7.28515625" style="4" customWidth="1"/>
    <col min="1541" max="1541" width="22.5703125" style="4" customWidth="1"/>
    <col min="1542" max="1542" width="16" style="4" customWidth="1"/>
    <col min="1543" max="1543" width="19.28515625" style="4" customWidth="1"/>
    <col min="1544" max="1544" width="16.5703125" style="4" customWidth="1"/>
    <col min="1545" max="1545" width="17.5703125" style="4" customWidth="1"/>
    <col min="1546" max="1546" width="8" style="4" customWidth="1"/>
    <col min="1547" max="1547" width="13.42578125" style="4" bestFit="1" customWidth="1"/>
    <col min="1548" max="1548" width="38.5703125" style="4" customWidth="1"/>
    <col min="1549" max="1549" width="19.140625" style="4" customWidth="1"/>
    <col min="1550" max="1550" width="17.5703125" style="4" customWidth="1"/>
    <col min="1551" max="1551" width="16.85546875" style="4" customWidth="1"/>
    <col min="1552" max="1552" width="16.5703125" style="4" customWidth="1"/>
    <col min="1553" max="1553" width="20" style="4" customWidth="1"/>
    <col min="1554" max="1554" width="11.5703125" style="4" customWidth="1"/>
    <col min="1555" max="1555" width="13.42578125" style="4" bestFit="1" customWidth="1"/>
    <col min="1556" max="1585" width="11.5703125" style="4" customWidth="1"/>
    <col min="1586" max="1791" width="11.42578125" style="4"/>
    <col min="1792" max="1792" width="8" style="4" customWidth="1"/>
    <col min="1793" max="1793" width="55.28515625" style="4" customWidth="1"/>
    <col min="1794" max="1794" width="15.42578125" style="4" bestFit="1" customWidth="1"/>
    <col min="1795" max="1795" width="16.5703125" style="4" customWidth="1"/>
    <col min="1796" max="1796" width="7.28515625" style="4" customWidth="1"/>
    <col min="1797" max="1797" width="22.5703125" style="4" customWidth="1"/>
    <col min="1798" max="1798" width="16" style="4" customWidth="1"/>
    <col min="1799" max="1799" width="19.28515625" style="4" customWidth="1"/>
    <col min="1800" max="1800" width="16.5703125" style="4" customWidth="1"/>
    <col min="1801" max="1801" width="17.5703125" style="4" customWidth="1"/>
    <col min="1802" max="1802" width="8" style="4" customWidth="1"/>
    <col min="1803" max="1803" width="13.42578125" style="4" bestFit="1" customWidth="1"/>
    <col min="1804" max="1804" width="38.5703125" style="4" customWidth="1"/>
    <col min="1805" max="1805" width="19.140625" style="4" customWidth="1"/>
    <col min="1806" max="1806" width="17.5703125" style="4" customWidth="1"/>
    <col min="1807" max="1807" width="16.85546875" style="4" customWidth="1"/>
    <col min="1808" max="1808" width="16.5703125" style="4" customWidth="1"/>
    <col min="1809" max="1809" width="20" style="4" customWidth="1"/>
    <col min="1810" max="1810" width="11.5703125" style="4" customWidth="1"/>
    <col min="1811" max="1811" width="13.42578125" style="4" bestFit="1" customWidth="1"/>
    <col min="1812" max="1841" width="11.5703125" style="4" customWidth="1"/>
    <col min="1842" max="2047" width="11.42578125" style="4"/>
    <col min="2048" max="2048" width="8" style="4" customWidth="1"/>
    <col min="2049" max="2049" width="55.28515625" style="4" customWidth="1"/>
    <col min="2050" max="2050" width="15.42578125" style="4" bestFit="1" customWidth="1"/>
    <col min="2051" max="2051" width="16.5703125" style="4" customWidth="1"/>
    <col min="2052" max="2052" width="7.28515625" style="4" customWidth="1"/>
    <col min="2053" max="2053" width="22.5703125" style="4" customWidth="1"/>
    <col min="2054" max="2054" width="16" style="4" customWidth="1"/>
    <col min="2055" max="2055" width="19.28515625" style="4" customWidth="1"/>
    <col min="2056" max="2056" width="16.5703125" style="4" customWidth="1"/>
    <col min="2057" max="2057" width="17.5703125" style="4" customWidth="1"/>
    <col min="2058" max="2058" width="8" style="4" customWidth="1"/>
    <col min="2059" max="2059" width="13.42578125" style="4" bestFit="1" customWidth="1"/>
    <col min="2060" max="2060" width="38.5703125" style="4" customWidth="1"/>
    <col min="2061" max="2061" width="19.140625" style="4" customWidth="1"/>
    <col min="2062" max="2062" width="17.5703125" style="4" customWidth="1"/>
    <col min="2063" max="2063" width="16.85546875" style="4" customWidth="1"/>
    <col min="2064" max="2064" width="16.5703125" style="4" customWidth="1"/>
    <col min="2065" max="2065" width="20" style="4" customWidth="1"/>
    <col min="2066" max="2066" width="11.5703125" style="4" customWidth="1"/>
    <col min="2067" max="2067" width="13.42578125" style="4" bestFit="1" customWidth="1"/>
    <col min="2068" max="2097" width="11.5703125" style="4" customWidth="1"/>
    <col min="2098" max="2303" width="11.42578125" style="4"/>
    <col min="2304" max="2304" width="8" style="4" customWidth="1"/>
    <col min="2305" max="2305" width="55.28515625" style="4" customWidth="1"/>
    <col min="2306" max="2306" width="15.42578125" style="4" bestFit="1" customWidth="1"/>
    <col min="2307" max="2307" width="16.5703125" style="4" customWidth="1"/>
    <col min="2308" max="2308" width="7.28515625" style="4" customWidth="1"/>
    <col min="2309" max="2309" width="22.5703125" style="4" customWidth="1"/>
    <col min="2310" max="2310" width="16" style="4" customWidth="1"/>
    <col min="2311" max="2311" width="19.28515625" style="4" customWidth="1"/>
    <col min="2312" max="2312" width="16.5703125" style="4" customWidth="1"/>
    <col min="2313" max="2313" width="17.5703125" style="4" customWidth="1"/>
    <col min="2314" max="2314" width="8" style="4" customWidth="1"/>
    <col min="2315" max="2315" width="13.42578125" style="4" bestFit="1" customWidth="1"/>
    <col min="2316" max="2316" width="38.5703125" style="4" customWidth="1"/>
    <col min="2317" max="2317" width="19.140625" style="4" customWidth="1"/>
    <col min="2318" max="2318" width="17.5703125" style="4" customWidth="1"/>
    <col min="2319" max="2319" width="16.85546875" style="4" customWidth="1"/>
    <col min="2320" max="2320" width="16.5703125" style="4" customWidth="1"/>
    <col min="2321" max="2321" width="20" style="4" customWidth="1"/>
    <col min="2322" max="2322" width="11.5703125" style="4" customWidth="1"/>
    <col min="2323" max="2323" width="13.42578125" style="4" bestFit="1" customWidth="1"/>
    <col min="2324" max="2353" width="11.5703125" style="4" customWidth="1"/>
    <col min="2354" max="2559" width="11.42578125" style="4"/>
    <col min="2560" max="2560" width="8" style="4" customWidth="1"/>
    <col min="2561" max="2561" width="55.28515625" style="4" customWidth="1"/>
    <col min="2562" max="2562" width="15.42578125" style="4" bestFit="1" customWidth="1"/>
    <col min="2563" max="2563" width="16.5703125" style="4" customWidth="1"/>
    <col min="2564" max="2564" width="7.28515625" style="4" customWidth="1"/>
    <col min="2565" max="2565" width="22.5703125" style="4" customWidth="1"/>
    <col min="2566" max="2566" width="16" style="4" customWidth="1"/>
    <col min="2567" max="2567" width="19.28515625" style="4" customWidth="1"/>
    <col min="2568" max="2568" width="16.5703125" style="4" customWidth="1"/>
    <col min="2569" max="2569" width="17.5703125" style="4" customWidth="1"/>
    <col min="2570" max="2570" width="8" style="4" customWidth="1"/>
    <col min="2571" max="2571" width="13.42578125" style="4" bestFit="1" customWidth="1"/>
    <col min="2572" max="2572" width="38.5703125" style="4" customWidth="1"/>
    <col min="2573" max="2573" width="19.140625" style="4" customWidth="1"/>
    <col min="2574" max="2574" width="17.5703125" style="4" customWidth="1"/>
    <col min="2575" max="2575" width="16.85546875" style="4" customWidth="1"/>
    <col min="2576" max="2576" width="16.5703125" style="4" customWidth="1"/>
    <col min="2577" max="2577" width="20" style="4" customWidth="1"/>
    <col min="2578" max="2578" width="11.5703125" style="4" customWidth="1"/>
    <col min="2579" max="2579" width="13.42578125" style="4" bestFit="1" customWidth="1"/>
    <col min="2580" max="2609" width="11.5703125" style="4" customWidth="1"/>
    <col min="2610" max="2815" width="11.42578125" style="4"/>
    <col min="2816" max="2816" width="8" style="4" customWidth="1"/>
    <col min="2817" max="2817" width="55.28515625" style="4" customWidth="1"/>
    <col min="2818" max="2818" width="15.42578125" style="4" bestFit="1" customWidth="1"/>
    <col min="2819" max="2819" width="16.5703125" style="4" customWidth="1"/>
    <col min="2820" max="2820" width="7.28515625" style="4" customWidth="1"/>
    <col min="2821" max="2821" width="22.5703125" style="4" customWidth="1"/>
    <col min="2822" max="2822" width="16" style="4" customWidth="1"/>
    <col min="2823" max="2823" width="19.28515625" style="4" customWidth="1"/>
    <col min="2824" max="2824" width="16.5703125" style="4" customWidth="1"/>
    <col min="2825" max="2825" width="17.5703125" style="4" customWidth="1"/>
    <col min="2826" max="2826" width="8" style="4" customWidth="1"/>
    <col min="2827" max="2827" width="13.42578125" style="4" bestFit="1" customWidth="1"/>
    <col min="2828" max="2828" width="38.5703125" style="4" customWidth="1"/>
    <col min="2829" max="2829" width="19.140625" style="4" customWidth="1"/>
    <col min="2830" max="2830" width="17.5703125" style="4" customWidth="1"/>
    <col min="2831" max="2831" width="16.85546875" style="4" customWidth="1"/>
    <col min="2832" max="2832" width="16.5703125" style="4" customWidth="1"/>
    <col min="2833" max="2833" width="20" style="4" customWidth="1"/>
    <col min="2834" max="2834" width="11.5703125" style="4" customWidth="1"/>
    <col min="2835" max="2835" width="13.42578125" style="4" bestFit="1" customWidth="1"/>
    <col min="2836" max="2865" width="11.5703125" style="4" customWidth="1"/>
    <col min="2866" max="3071" width="11.42578125" style="4"/>
    <col min="3072" max="3072" width="8" style="4" customWidth="1"/>
    <col min="3073" max="3073" width="55.28515625" style="4" customWidth="1"/>
    <col min="3074" max="3074" width="15.42578125" style="4" bestFit="1" customWidth="1"/>
    <col min="3075" max="3075" width="16.5703125" style="4" customWidth="1"/>
    <col min="3076" max="3076" width="7.28515625" style="4" customWidth="1"/>
    <col min="3077" max="3077" width="22.5703125" style="4" customWidth="1"/>
    <col min="3078" max="3078" width="16" style="4" customWidth="1"/>
    <col min="3079" max="3079" width="19.28515625" style="4" customWidth="1"/>
    <col min="3080" max="3080" width="16.5703125" style="4" customWidth="1"/>
    <col min="3081" max="3081" width="17.5703125" style="4" customWidth="1"/>
    <col min="3082" max="3082" width="8" style="4" customWidth="1"/>
    <col min="3083" max="3083" width="13.42578125" style="4" bestFit="1" customWidth="1"/>
    <col min="3084" max="3084" width="38.5703125" style="4" customWidth="1"/>
    <col min="3085" max="3085" width="19.140625" style="4" customWidth="1"/>
    <col min="3086" max="3086" width="17.5703125" style="4" customWidth="1"/>
    <col min="3087" max="3087" width="16.85546875" style="4" customWidth="1"/>
    <col min="3088" max="3088" width="16.5703125" style="4" customWidth="1"/>
    <col min="3089" max="3089" width="20" style="4" customWidth="1"/>
    <col min="3090" max="3090" width="11.5703125" style="4" customWidth="1"/>
    <col min="3091" max="3091" width="13.42578125" style="4" bestFit="1" customWidth="1"/>
    <col min="3092" max="3121" width="11.5703125" style="4" customWidth="1"/>
    <col min="3122" max="3327" width="11.42578125" style="4"/>
    <col min="3328" max="3328" width="8" style="4" customWidth="1"/>
    <col min="3329" max="3329" width="55.28515625" style="4" customWidth="1"/>
    <col min="3330" max="3330" width="15.42578125" style="4" bestFit="1" customWidth="1"/>
    <col min="3331" max="3331" width="16.5703125" style="4" customWidth="1"/>
    <col min="3332" max="3332" width="7.28515625" style="4" customWidth="1"/>
    <col min="3333" max="3333" width="22.5703125" style="4" customWidth="1"/>
    <col min="3334" max="3334" width="16" style="4" customWidth="1"/>
    <col min="3335" max="3335" width="19.28515625" style="4" customWidth="1"/>
    <col min="3336" max="3336" width="16.5703125" style="4" customWidth="1"/>
    <col min="3337" max="3337" width="17.5703125" style="4" customWidth="1"/>
    <col min="3338" max="3338" width="8" style="4" customWidth="1"/>
    <col min="3339" max="3339" width="13.42578125" style="4" bestFit="1" customWidth="1"/>
    <col min="3340" max="3340" width="38.5703125" style="4" customWidth="1"/>
    <col min="3341" max="3341" width="19.140625" style="4" customWidth="1"/>
    <col min="3342" max="3342" width="17.5703125" style="4" customWidth="1"/>
    <col min="3343" max="3343" width="16.85546875" style="4" customWidth="1"/>
    <col min="3344" max="3344" width="16.5703125" style="4" customWidth="1"/>
    <col min="3345" max="3345" width="20" style="4" customWidth="1"/>
    <col min="3346" max="3346" width="11.5703125" style="4" customWidth="1"/>
    <col min="3347" max="3347" width="13.42578125" style="4" bestFit="1" customWidth="1"/>
    <col min="3348" max="3377" width="11.5703125" style="4" customWidth="1"/>
    <col min="3378" max="3583" width="11.42578125" style="4"/>
    <col min="3584" max="3584" width="8" style="4" customWidth="1"/>
    <col min="3585" max="3585" width="55.28515625" style="4" customWidth="1"/>
    <col min="3586" max="3586" width="15.42578125" style="4" bestFit="1" customWidth="1"/>
    <col min="3587" max="3587" width="16.5703125" style="4" customWidth="1"/>
    <col min="3588" max="3588" width="7.28515625" style="4" customWidth="1"/>
    <col min="3589" max="3589" width="22.5703125" style="4" customWidth="1"/>
    <col min="3590" max="3590" width="16" style="4" customWidth="1"/>
    <col min="3591" max="3591" width="19.28515625" style="4" customWidth="1"/>
    <col min="3592" max="3592" width="16.5703125" style="4" customWidth="1"/>
    <col min="3593" max="3593" width="17.5703125" style="4" customWidth="1"/>
    <col min="3594" max="3594" width="8" style="4" customWidth="1"/>
    <col min="3595" max="3595" width="13.42578125" style="4" bestFit="1" customWidth="1"/>
    <col min="3596" max="3596" width="38.5703125" style="4" customWidth="1"/>
    <col min="3597" max="3597" width="19.140625" style="4" customWidth="1"/>
    <col min="3598" max="3598" width="17.5703125" style="4" customWidth="1"/>
    <col min="3599" max="3599" width="16.85546875" style="4" customWidth="1"/>
    <col min="3600" max="3600" width="16.5703125" style="4" customWidth="1"/>
    <col min="3601" max="3601" width="20" style="4" customWidth="1"/>
    <col min="3602" max="3602" width="11.5703125" style="4" customWidth="1"/>
    <col min="3603" max="3603" width="13.42578125" style="4" bestFit="1" customWidth="1"/>
    <col min="3604" max="3633" width="11.5703125" style="4" customWidth="1"/>
    <col min="3634" max="3839" width="11.42578125" style="4"/>
    <col min="3840" max="3840" width="8" style="4" customWidth="1"/>
    <col min="3841" max="3841" width="55.28515625" style="4" customWidth="1"/>
    <col min="3842" max="3842" width="15.42578125" style="4" bestFit="1" customWidth="1"/>
    <col min="3843" max="3843" width="16.5703125" style="4" customWidth="1"/>
    <col min="3844" max="3844" width="7.28515625" style="4" customWidth="1"/>
    <col min="3845" max="3845" width="22.5703125" style="4" customWidth="1"/>
    <col min="3846" max="3846" width="16" style="4" customWidth="1"/>
    <col min="3847" max="3847" width="19.28515625" style="4" customWidth="1"/>
    <col min="3848" max="3848" width="16.5703125" style="4" customWidth="1"/>
    <col min="3849" max="3849" width="17.5703125" style="4" customWidth="1"/>
    <col min="3850" max="3850" width="8" style="4" customWidth="1"/>
    <col min="3851" max="3851" width="13.42578125" style="4" bestFit="1" customWidth="1"/>
    <col min="3852" max="3852" width="38.5703125" style="4" customWidth="1"/>
    <col min="3853" max="3853" width="19.140625" style="4" customWidth="1"/>
    <col min="3854" max="3854" width="17.5703125" style="4" customWidth="1"/>
    <col min="3855" max="3855" width="16.85546875" style="4" customWidth="1"/>
    <col min="3856" max="3856" width="16.5703125" style="4" customWidth="1"/>
    <col min="3857" max="3857" width="20" style="4" customWidth="1"/>
    <col min="3858" max="3858" width="11.5703125" style="4" customWidth="1"/>
    <col min="3859" max="3859" width="13.42578125" style="4" bestFit="1" customWidth="1"/>
    <col min="3860" max="3889" width="11.5703125" style="4" customWidth="1"/>
    <col min="3890" max="4095" width="11.42578125" style="4"/>
    <col min="4096" max="4096" width="8" style="4" customWidth="1"/>
    <col min="4097" max="4097" width="55.28515625" style="4" customWidth="1"/>
    <col min="4098" max="4098" width="15.42578125" style="4" bestFit="1" customWidth="1"/>
    <col min="4099" max="4099" width="16.5703125" style="4" customWidth="1"/>
    <col min="4100" max="4100" width="7.28515625" style="4" customWidth="1"/>
    <col min="4101" max="4101" width="22.5703125" style="4" customWidth="1"/>
    <col min="4102" max="4102" width="16" style="4" customWidth="1"/>
    <col min="4103" max="4103" width="19.28515625" style="4" customWidth="1"/>
    <col min="4104" max="4104" width="16.5703125" style="4" customWidth="1"/>
    <col min="4105" max="4105" width="17.5703125" style="4" customWidth="1"/>
    <col min="4106" max="4106" width="8" style="4" customWidth="1"/>
    <col min="4107" max="4107" width="13.42578125" style="4" bestFit="1" customWidth="1"/>
    <col min="4108" max="4108" width="38.5703125" style="4" customWidth="1"/>
    <col min="4109" max="4109" width="19.140625" style="4" customWidth="1"/>
    <col min="4110" max="4110" width="17.5703125" style="4" customWidth="1"/>
    <col min="4111" max="4111" width="16.85546875" style="4" customWidth="1"/>
    <col min="4112" max="4112" width="16.5703125" style="4" customWidth="1"/>
    <col min="4113" max="4113" width="20" style="4" customWidth="1"/>
    <col min="4114" max="4114" width="11.5703125" style="4" customWidth="1"/>
    <col min="4115" max="4115" width="13.42578125" style="4" bestFit="1" customWidth="1"/>
    <col min="4116" max="4145" width="11.5703125" style="4" customWidth="1"/>
    <col min="4146" max="4351" width="11.42578125" style="4"/>
    <col min="4352" max="4352" width="8" style="4" customWidth="1"/>
    <col min="4353" max="4353" width="55.28515625" style="4" customWidth="1"/>
    <col min="4354" max="4354" width="15.42578125" style="4" bestFit="1" customWidth="1"/>
    <col min="4355" max="4355" width="16.5703125" style="4" customWidth="1"/>
    <col min="4356" max="4356" width="7.28515625" style="4" customWidth="1"/>
    <col min="4357" max="4357" width="22.5703125" style="4" customWidth="1"/>
    <col min="4358" max="4358" width="16" style="4" customWidth="1"/>
    <col min="4359" max="4359" width="19.28515625" style="4" customWidth="1"/>
    <col min="4360" max="4360" width="16.5703125" style="4" customWidth="1"/>
    <col min="4361" max="4361" width="17.5703125" style="4" customWidth="1"/>
    <col min="4362" max="4362" width="8" style="4" customWidth="1"/>
    <col min="4363" max="4363" width="13.42578125" style="4" bestFit="1" customWidth="1"/>
    <col min="4364" max="4364" width="38.5703125" style="4" customWidth="1"/>
    <col min="4365" max="4365" width="19.140625" style="4" customWidth="1"/>
    <col min="4366" max="4366" width="17.5703125" style="4" customWidth="1"/>
    <col min="4367" max="4367" width="16.85546875" style="4" customWidth="1"/>
    <col min="4368" max="4368" width="16.5703125" style="4" customWidth="1"/>
    <col min="4369" max="4369" width="20" style="4" customWidth="1"/>
    <col min="4370" max="4370" width="11.5703125" style="4" customWidth="1"/>
    <col min="4371" max="4371" width="13.42578125" style="4" bestFit="1" customWidth="1"/>
    <col min="4372" max="4401" width="11.5703125" style="4" customWidth="1"/>
    <col min="4402" max="4607" width="11.42578125" style="4"/>
    <col min="4608" max="4608" width="8" style="4" customWidth="1"/>
    <col min="4609" max="4609" width="55.28515625" style="4" customWidth="1"/>
    <col min="4610" max="4610" width="15.42578125" style="4" bestFit="1" customWidth="1"/>
    <col min="4611" max="4611" width="16.5703125" style="4" customWidth="1"/>
    <col min="4612" max="4612" width="7.28515625" style="4" customWidth="1"/>
    <col min="4613" max="4613" width="22.5703125" style="4" customWidth="1"/>
    <col min="4614" max="4614" width="16" style="4" customWidth="1"/>
    <col min="4615" max="4615" width="19.28515625" style="4" customWidth="1"/>
    <col min="4616" max="4616" width="16.5703125" style="4" customWidth="1"/>
    <col min="4617" max="4617" width="17.5703125" style="4" customWidth="1"/>
    <col min="4618" max="4618" width="8" style="4" customWidth="1"/>
    <col min="4619" max="4619" width="13.42578125" style="4" bestFit="1" customWidth="1"/>
    <col min="4620" max="4620" width="38.5703125" style="4" customWidth="1"/>
    <col min="4621" max="4621" width="19.140625" style="4" customWidth="1"/>
    <col min="4622" max="4622" width="17.5703125" style="4" customWidth="1"/>
    <col min="4623" max="4623" width="16.85546875" style="4" customWidth="1"/>
    <col min="4624" max="4624" width="16.5703125" style="4" customWidth="1"/>
    <col min="4625" max="4625" width="20" style="4" customWidth="1"/>
    <col min="4626" max="4626" width="11.5703125" style="4" customWidth="1"/>
    <col min="4627" max="4627" width="13.42578125" style="4" bestFit="1" customWidth="1"/>
    <col min="4628" max="4657" width="11.5703125" style="4" customWidth="1"/>
    <col min="4658" max="4863" width="11.42578125" style="4"/>
    <col min="4864" max="4864" width="8" style="4" customWidth="1"/>
    <col min="4865" max="4865" width="55.28515625" style="4" customWidth="1"/>
    <col min="4866" max="4866" width="15.42578125" style="4" bestFit="1" customWidth="1"/>
    <col min="4867" max="4867" width="16.5703125" style="4" customWidth="1"/>
    <col min="4868" max="4868" width="7.28515625" style="4" customWidth="1"/>
    <col min="4869" max="4869" width="22.5703125" style="4" customWidth="1"/>
    <col min="4870" max="4870" width="16" style="4" customWidth="1"/>
    <col min="4871" max="4871" width="19.28515625" style="4" customWidth="1"/>
    <col min="4872" max="4872" width="16.5703125" style="4" customWidth="1"/>
    <col min="4873" max="4873" width="17.5703125" style="4" customWidth="1"/>
    <col min="4874" max="4874" width="8" style="4" customWidth="1"/>
    <col min="4875" max="4875" width="13.42578125" style="4" bestFit="1" customWidth="1"/>
    <col min="4876" max="4876" width="38.5703125" style="4" customWidth="1"/>
    <col min="4877" max="4877" width="19.140625" style="4" customWidth="1"/>
    <col min="4878" max="4878" width="17.5703125" style="4" customWidth="1"/>
    <col min="4879" max="4879" width="16.85546875" style="4" customWidth="1"/>
    <col min="4880" max="4880" width="16.5703125" style="4" customWidth="1"/>
    <col min="4881" max="4881" width="20" style="4" customWidth="1"/>
    <col min="4882" max="4882" width="11.5703125" style="4" customWidth="1"/>
    <col min="4883" max="4883" width="13.42578125" style="4" bestFit="1" customWidth="1"/>
    <col min="4884" max="4913" width="11.5703125" style="4" customWidth="1"/>
    <col min="4914" max="5119" width="11.42578125" style="4"/>
    <col min="5120" max="5120" width="8" style="4" customWidth="1"/>
    <col min="5121" max="5121" width="55.28515625" style="4" customWidth="1"/>
    <col min="5122" max="5122" width="15.42578125" style="4" bestFit="1" customWidth="1"/>
    <col min="5123" max="5123" width="16.5703125" style="4" customWidth="1"/>
    <col min="5124" max="5124" width="7.28515625" style="4" customWidth="1"/>
    <col min="5125" max="5125" width="22.5703125" style="4" customWidth="1"/>
    <col min="5126" max="5126" width="16" style="4" customWidth="1"/>
    <col min="5127" max="5127" width="19.28515625" style="4" customWidth="1"/>
    <col min="5128" max="5128" width="16.5703125" style="4" customWidth="1"/>
    <col min="5129" max="5129" width="17.5703125" style="4" customWidth="1"/>
    <col min="5130" max="5130" width="8" style="4" customWidth="1"/>
    <col min="5131" max="5131" width="13.42578125" style="4" bestFit="1" customWidth="1"/>
    <col min="5132" max="5132" width="38.5703125" style="4" customWidth="1"/>
    <col min="5133" max="5133" width="19.140625" style="4" customWidth="1"/>
    <col min="5134" max="5134" width="17.5703125" style="4" customWidth="1"/>
    <col min="5135" max="5135" width="16.85546875" style="4" customWidth="1"/>
    <col min="5136" max="5136" width="16.5703125" style="4" customWidth="1"/>
    <col min="5137" max="5137" width="20" style="4" customWidth="1"/>
    <col min="5138" max="5138" width="11.5703125" style="4" customWidth="1"/>
    <col min="5139" max="5139" width="13.42578125" style="4" bestFit="1" customWidth="1"/>
    <col min="5140" max="5169" width="11.5703125" style="4" customWidth="1"/>
    <col min="5170" max="5375" width="11.42578125" style="4"/>
    <col min="5376" max="5376" width="8" style="4" customWidth="1"/>
    <col min="5377" max="5377" width="55.28515625" style="4" customWidth="1"/>
    <col min="5378" max="5378" width="15.42578125" style="4" bestFit="1" customWidth="1"/>
    <col min="5379" max="5379" width="16.5703125" style="4" customWidth="1"/>
    <col min="5380" max="5380" width="7.28515625" style="4" customWidth="1"/>
    <col min="5381" max="5381" width="22.5703125" style="4" customWidth="1"/>
    <col min="5382" max="5382" width="16" style="4" customWidth="1"/>
    <col min="5383" max="5383" width="19.28515625" style="4" customWidth="1"/>
    <col min="5384" max="5384" width="16.5703125" style="4" customWidth="1"/>
    <col min="5385" max="5385" width="17.5703125" style="4" customWidth="1"/>
    <col min="5386" max="5386" width="8" style="4" customWidth="1"/>
    <col min="5387" max="5387" width="13.42578125" style="4" bestFit="1" customWidth="1"/>
    <col min="5388" max="5388" width="38.5703125" style="4" customWidth="1"/>
    <col min="5389" max="5389" width="19.140625" style="4" customWidth="1"/>
    <col min="5390" max="5390" width="17.5703125" style="4" customWidth="1"/>
    <col min="5391" max="5391" width="16.85546875" style="4" customWidth="1"/>
    <col min="5392" max="5392" width="16.5703125" style="4" customWidth="1"/>
    <col min="5393" max="5393" width="20" style="4" customWidth="1"/>
    <col min="5394" max="5394" width="11.5703125" style="4" customWidth="1"/>
    <col min="5395" max="5395" width="13.42578125" style="4" bestFit="1" customWidth="1"/>
    <col min="5396" max="5425" width="11.5703125" style="4" customWidth="1"/>
    <col min="5426" max="5631" width="11.42578125" style="4"/>
    <col min="5632" max="5632" width="8" style="4" customWidth="1"/>
    <col min="5633" max="5633" width="55.28515625" style="4" customWidth="1"/>
    <col min="5634" max="5634" width="15.42578125" style="4" bestFit="1" customWidth="1"/>
    <col min="5635" max="5635" width="16.5703125" style="4" customWidth="1"/>
    <col min="5636" max="5636" width="7.28515625" style="4" customWidth="1"/>
    <col min="5637" max="5637" width="22.5703125" style="4" customWidth="1"/>
    <col min="5638" max="5638" width="16" style="4" customWidth="1"/>
    <col min="5639" max="5639" width="19.28515625" style="4" customWidth="1"/>
    <col min="5640" max="5640" width="16.5703125" style="4" customWidth="1"/>
    <col min="5641" max="5641" width="17.5703125" style="4" customWidth="1"/>
    <col min="5642" max="5642" width="8" style="4" customWidth="1"/>
    <col min="5643" max="5643" width="13.42578125" style="4" bestFit="1" customWidth="1"/>
    <col min="5644" max="5644" width="38.5703125" style="4" customWidth="1"/>
    <col min="5645" max="5645" width="19.140625" style="4" customWidth="1"/>
    <col min="5646" max="5646" width="17.5703125" style="4" customWidth="1"/>
    <col min="5647" max="5647" width="16.85546875" style="4" customWidth="1"/>
    <col min="5648" max="5648" width="16.5703125" style="4" customWidth="1"/>
    <col min="5649" max="5649" width="20" style="4" customWidth="1"/>
    <col min="5650" max="5650" width="11.5703125" style="4" customWidth="1"/>
    <col min="5651" max="5651" width="13.42578125" style="4" bestFit="1" customWidth="1"/>
    <col min="5652" max="5681" width="11.5703125" style="4" customWidth="1"/>
    <col min="5682" max="5887" width="11.42578125" style="4"/>
    <col min="5888" max="5888" width="8" style="4" customWidth="1"/>
    <col min="5889" max="5889" width="55.28515625" style="4" customWidth="1"/>
    <col min="5890" max="5890" width="15.42578125" style="4" bestFit="1" customWidth="1"/>
    <col min="5891" max="5891" width="16.5703125" style="4" customWidth="1"/>
    <col min="5892" max="5892" width="7.28515625" style="4" customWidth="1"/>
    <col min="5893" max="5893" width="22.5703125" style="4" customWidth="1"/>
    <col min="5894" max="5894" width="16" style="4" customWidth="1"/>
    <col min="5895" max="5895" width="19.28515625" style="4" customWidth="1"/>
    <col min="5896" max="5896" width="16.5703125" style="4" customWidth="1"/>
    <col min="5897" max="5897" width="17.5703125" style="4" customWidth="1"/>
    <col min="5898" max="5898" width="8" style="4" customWidth="1"/>
    <col min="5899" max="5899" width="13.42578125" style="4" bestFit="1" customWidth="1"/>
    <col min="5900" max="5900" width="38.5703125" style="4" customWidth="1"/>
    <col min="5901" max="5901" width="19.140625" style="4" customWidth="1"/>
    <col min="5902" max="5902" width="17.5703125" style="4" customWidth="1"/>
    <col min="5903" max="5903" width="16.85546875" style="4" customWidth="1"/>
    <col min="5904" max="5904" width="16.5703125" style="4" customWidth="1"/>
    <col min="5905" max="5905" width="20" style="4" customWidth="1"/>
    <col min="5906" max="5906" width="11.5703125" style="4" customWidth="1"/>
    <col min="5907" max="5907" width="13.42578125" style="4" bestFit="1" customWidth="1"/>
    <col min="5908" max="5937" width="11.5703125" style="4" customWidth="1"/>
    <col min="5938" max="6143" width="11.42578125" style="4"/>
    <col min="6144" max="6144" width="8" style="4" customWidth="1"/>
    <col min="6145" max="6145" width="55.28515625" style="4" customWidth="1"/>
    <col min="6146" max="6146" width="15.42578125" style="4" bestFit="1" customWidth="1"/>
    <col min="6147" max="6147" width="16.5703125" style="4" customWidth="1"/>
    <col min="6148" max="6148" width="7.28515625" style="4" customWidth="1"/>
    <col min="6149" max="6149" width="22.5703125" style="4" customWidth="1"/>
    <col min="6150" max="6150" width="16" style="4" customWidth="1"/>
    <col min="6151" max="6151" width="19.28515625" style="4" customWidth="1"/>
    <col min="6152" max="6152" width="16.5703125" style="4" customWidth="1"/>
    <col min="6153" max="6153" width="17.5703125" style="4" customWidth="1"/>
    <col min="6154" max="6154" width="8" style="4" customWidth="1"/>
    <col min="6155" max="6155" width="13.42578125" style="4" bestFit="1" customWidth="1"/>
    <col min="6156" max="6156" width="38.5703125" style="4" customWidth="1"/>
    <col min="6157" max="6157" width="19.140625" style="4" customWidth="1"/>
    <col min="6158" max="6158" width="17.5703125" style="4" customWidth="1"/>
    <col min="6159" max="6159" width="16.85546875" style="4" customWidth="1"/>
    <col min="6160" max="6160" width="16.5703125" style="4" customWidth="1"/>
    <col min="6161" max="6161" width="20" style="4" customWidth="1"/>
    <col min="6162" max="6162" width="11.5703125" style="4" customWidth="1"/>
    <col min="6163" max="6163" width="13.42578125" style="4" bestFit="1" customWidth="1"/>
    <col min="6164" max="6193" width="11.5703125" style="4" customWidth="1"/>
    <col min="6194" max="6399" width="11.42578125" style="4"/>
    <col min="6400" max="6400" width="8" style="4" customWidth="1"/>
    <col min="6401" max="6401" width="55.28515625" style="4" customWidth="1"/>
    <col min="6402" max="6402" width="15.42578125" style="4" bestFit="1" customWidth="1"/>
    <col min="6403" max="6403" width="16.5703125" style="4" customWidth="1"/>
    <col min="6404" max="6404" width="7.28515625" style="4" customWidth="1"/>
    <col min="6405" max="6405" width="22.5703125" style="4" customWidth="1"/>
    <col min="6406" max="6406" width="16" style="4" customWidth="1"/>
    <col min="6407" max="6407" width="19.28515625" style="4" customWidth="1"/>
    <col min="6408" max="6408" width="16.5703125" style="4" customWidth="1"/>
    <col min="6409" max="6409" width="17.5703125" style="4" customWidth="1"/>
    <col min="6410" max="6410" width="8" style="4" customWidth="1"/>
    <col min="6411" max="6411" width="13.42578125" style="4" bestFit="1" customWidth="1"/>
    <col min="6412" max="6412" width="38.5703125" style="4" customWidth="1"/>
    <col min="6413" max="6413" width="19.140625" style="4" customWidth="1"/>
    <col min="6414" max="6414" width="17.5703125" style="4" customWidth="1"/>
    <col min="6415" max="6415" width="16.85546875" style="4" customWidth="1"/>
    <col min="6416" max="6416" width="16.5703125" style="4" customWidth="1"/>
    <col min="6417" max="6417" width="20" style="4" customWidth="1"/>
    <col min="6418" max="6418" width="11.5703125" style="4" customWidth="1"/>
    <col min="6419" max="6419" width="13.42578125" style="4" bestFit="1" customWidth="1"/>
    <col min="6420" max="6449" width="11.5703125" style="4" customWidth="1"/>
    <col min="6450" max="6655" width="11.42578125" style="4"/>
    <col min="6656" max="6656" width="8" style="4" customWidth="1"/>
    <col min="6657" max="6657" width="55.28515625" style="4" customWidth="1"/>
    <col min="6658" max="6658" width="15.42578125" style="4" bestFit="1" customWidth="1"/>
    <col min="6659" max="6659" width="16.5703125" style="4" customWidth="1"/>
    <col min="6660" max="6660" width="7.28515625" style="4" customWidth="1"/>
    <col min="6661" max="6661" width="22.5703125" style="4" customWidth="1"/>
    <col min="6662" max="6662" width="16" style="4" customWidth="1"/>
    <col min="6663" max="6663" width="19.28515625" style="4" customWidth="1"/>
    <col min="6664" max="6664" width="16.5703125" style="4" customWidth="1"/>
    <col min="6665" max="6665" width="17.5703125" style="4" customWidth="1"/>
    <col min="6666" max="6666" width="8" style="4" customWidth="1"/>
    <col min="6667" max="6667" width="13.42578125" style="4" bestFit="1" customWidth="1"/>
    <col min="6668" max="6668" width="38.5703125" style="4" customWidth="1"/>
    <col min="6669" max="6669" width="19.140625" style="4" customWidth="1"/>
    <col min="6670" max="6670" width="17.5703125" style="4" customWidth="1"/>
    <col min="6671" max="6671" width="16.85546875" style="4" customWidth="1"/>
    <col min="6672" max="6672" width="16.5703125" style="4" customWidth="1"/>
    <col min="6673" max="6673" width="20" style="4" customWidth="1"/>
    <col min="6674" max="6674" width="11.5703125" style="4" customWidth="1"/>
    <col min="6675" max="6675" width="13.42578125" style="4" bestFit="1" customWidth="1"/>
    <col min="6676" max="6705" width="11.5703125" style="4" customWidth="1"/>
    <col min="6706" max="6911" width="11.42578125" style="4"/>
    <col min="6912" max="6912" width="8" style="4" customWidth="1"/>
    <col min="6913" max="6913" width="55.28515625" style="4" customWidth="1"/>
    <col min="6914" max="6914" width="15.42578125" style="4" bestFit="1" customWidth="1"/>
    <col min="6915" max="6915" width="16.5703125" style="4" customWidth="1"/>
    <col min="6916" max="6916" width="7.28515625" style="4" customWidth="1"/>
    <col min="6917" max="6917" width="22.5703125" style="4" customWidth="1"/>
    <col min="6918" max="6918" width="16" style="4" customWidth="1"/>
    <col min="6919" max="6919" width="19.28515625" style="4" customWidth="1"/>
    <col min="6920" max="6920" width="16.5703125" style="4" customWidth="1"/>
    <col min="6921" max="6921" width="17.5703125" style="4" customWidth="1"/>
    <col min="6922" max="6922" width="8" style="4" customWidth="1"/>
    <col min="6923" max="6923" width="13.42578125" style="4" bestFit="1" customWidth="1"/>
    <col min="6924" max="6924" width="38.5703125" style="4" customWidth="1"/>
    <col min="6925" max="6925" width="19.140625" style="4" customWidth="1"/>
    <col min="6926" max="6926" width="17.5703125" style="4" customWidth="1"/>
    <col min="6927" max="6927" width="16.85546875" style="4" customWidth="1"/>
    <col min="6928" max="6928" width="16.5703125" style="4" customWidth="1"/>
    <col min="6929" max="6929" width="20" style="4" customWidth="1"/>
    <col min="6930" max="6930" width="11.5703125" style="4" customWidth="1"/>
    <col min="6931" max="6931" width="13.42578125" style="4" bestFit="1" customWidth="1"/>
    <col min="6932" max="6961" width="11.5703125" style="4" customWidth="1"/>
    <col min="6962" max="7167" width="11.42578125" style="4"/>
    <col min="7168" max="7168" width="8" style="4" customWidth="1"/>
    <col min="7169" max="7169" width="55.28515625" style="4" customWidth="1"/>
    <col min="7170" max="7170" width="15.42578125" style="4" bestFit="1" customWidth="1"/>
    <col min="7171" max="7171" width="16.5703125" style="4" customWidth="1"/>
    <col min="7172" max="7172" width="7.28515625" style="4" customWidth="1"/>
    <col min="7173" max="7173" width="22.5703125" style="4" customWidth="1"/>
    <col min="7174" max="7174" width="16" style="4" customWidth="1"/>
    <col min="7175" max="7175" width="19.28515625" style="4" customWidth="1"/>
    <col min="7176" max="7176" width="16.5703125" style="4" customWidth="1"/>
    <col min="7177" max="7177" width="17.5703125" style="4" customWidth="1"/>
    <col min="7178" max="7178" width="8" style="4" customWidth="1"/>
    <col min="7179" max="7179" width="13.42578125" style="4" bestFit="1" customWidth="1"/>
    <col min="7180" max="7180" width="38.5703125" style="4" customWidth="1"/>
    <col min="7181" max="7181" width="19.140625" style="4" customWidth="1"/>
    <col min="7182" max="7182" width="17.5703125" style="4" customWidth="1"/>
    <col min="7183" max="7183" width="16.85546875" style="4" customWidth="1"/>
    <col min="7184" max="7184" width="16.5703125" style="4" customWidth="1"/>
    <col min="7185" max="7185" width="20" style="4" customWidth="1"/>
    <col min="7186" max="7186" width="11.5703125" style="4" customWidth="1"/>
    <col min="7187" max="7187" width="13.42578125" style="4" bestFit="1" customWidth="1"/>
    <col min="7188" max="7217" width="11.5703125" style="4" customWidth="1"/>
    <col min="7218" max="7423" width="11.42578125" style="4"/>
    <col min="7424" max="7424" width="8" style="4" customWidth="1"/>
    <col min="7425" max="7425" width="55.28515625" style="4" customWidth="1"/>
    <col min="7426" max="7426" width="15.42578125" style="4" bestFit="1" customWidth="1"/>
    <col min="7427" max="7427" width="16.5703125" style="4" customWidth="1"/>
    <col min="7428" max="7428" width="7.28515625" style="4" customWidth="1"/>
    <col min="7429" max="7429" width="22.5703125" style="4" customWidth="1"/>
    <col min="7430" max="7430" width="16" style="4" customWidth="1"/>
    <col min="7431" max="7431" width="19.28515625" style="4" customWidth="1"/>
    <col min="7432" max="7432" width="16.5703125" style="4" customWidth="1"/>
    <col min="7433" max="7433" width="17.5703125" style="4" customWidth="1"/>
    <col min="7434" max="7434" width="8" style="4" customWidth="1"/>
    <col min="7435" max="7435" width="13.42578125" style="4" bestFit="1" customWidth="1"/>
    <col min="7436" max="7436" width="38.5703125" style="4" customWidth="1"/>
    <col min="7437" max="7437" width="19.140625" style="4" customWidth="1"/>
    <col min="7438" max="7438" width="17.5703125" style="4" customWidth="1"/>
    <col min="7439" max="7439" width="16.85546875" style="4" customWidth="1"/>
    <col min="7440" max="7440" width="16.5703125" style="4" customWidth="1"/>
    <col min="7441" max="7441" width="20" style="4" customWidth="1"/>
    <col min="7442" max="7442" width="11.5703125" style="4" customWidth="1"/>
    <col min="7443" max="7443" width="13.42578125" style="4" bestFit="1" customWidth="1"/>
    <col min="7444" max="7473" width="11.5703125" style="4" customWidth="1"/>
    <col min="7474" max="7679" width="11.42578125" style="4"/>
    <col min="7680" max="7680" width="8" style="4" customWidth="1"/>
    <col min="7681" max="7681" width="55.28515625" style="4" customWidth="1"/>
    <col min="7682" max="7682" width="15.42578125" style="4" bestFit="1" customWidth="1"/>
    <col min="7683" max="7683" width="16.5703125" style="4" customWidth="1"/>
    <col min="7684" max="7684" width="7.28515625" style="4" customWidth="1"/>
    <col min="7685" max="7685" width="22.5703125" style="4" customWidth="1"/>
    <col min="7686" max="7686" width="16" style="4" customWidth="1"/>
    <col min="7687" max="7687" width="19.28515625" style="4" customWidth="1"/>
    <col min="7688" max="7688" width="16.5703125" style="4" customWidth="1"/>
    <col min="7689" max="7689" width="17.5703125" style="4" customWidth="1"/>
    <col min="7690" max="7690" width="8" style="4" customWidth="1"/>
    <col min="7691" max="7691" width="13.42578125" style="4" bestFit="1" customWidth="1"/>
    <col min="7692" max="7692" width="38.5703125" style="4" customWidth="1"/>
    <col min="7693" max="7693" width="19.140625" style="4" customWidth="1"/>
    <col min="7694" max="7694" width="17.5703125" style="4" customWidth="1"/>
    <col min="7695" max="7695" width="16.85546875" style="4" customWidth="1"/>
    <col min="7696" max="7696" width="16.5703125" style="4" customWidth="1"/>
    <col min="7697" max="7697" width="20" style="4" customWidth="1"/>
    <col min="7698" max="7698" width="11.5703125" style="4" customWidth="1"/>
    <col min="7699" max="7699" width="13.42578125" style="4" bestFit="1" customWidth="1"/>
    <col min="7700" max="7729" width="11.5703125" style="4" customWidth="1"/>
    <col min="7730" max="7935" width="11.42578125" style="4"/>
    <col min="7936" max="7936" width="8" style="4" customWidth="1"/>
    <col min="7937" max="7937" width="55.28515625" style="4" customWidth="1"/>
    <col min="7938" max="7938" width="15.42578125" style="4" bestFit="1" customWidth="1"/>
    <col min="7939" max="7939" width="16.5703125" style="4" customWidth="1"/>
    <col min="7940" max="7940" width="7.28515625" style="4" customWidth="1"/>
    <col min="7941" max="7941" width="22.5703125" style="4" customWidth="1"/>
    <col min="7942" max="7942" width="16" style="4" customWidth="1"/>
    <col min="7943" max="7943" width="19.28515625" style="4" customWidth="1"/>
    <col min="7944" max="7944" width="16.5703125" style="4" customWidth="1"/>
    <col min="7945" max="7945" width="17.5703125" style="4" customWidth="1"/>
    <col min="7946" max="7946" width="8" style="4" customWidth="1"/>
    <col min="7947" max="7947" width="13.42578125" style="4" bestFit="1" customWidth="1"/>
    <col min="7948" max="7948" width="38.5703125" style="4" customWidth="1"/>
    <col min="7949" max="7949" width="19.140625" style="4" customWidth="1"/>
    <col min="7950" max="7950" width="17.5703125" style="4" customWidth="1"/>
    <col min="7951" max="7951" width="16.85546875" style="4" customWidth="1"/>
    <col min="7952" max="7952" width="16.5703125" style="4" customWidth="1"/>
    <col min="7953" max="7953" width="20" style="4" customWidth="1"/>
    <col min="7954" max="7954" width="11.5703125" style="4" customWidth="1"/>
    <col min="7955" max="7955" width="13.42578125" style="4" bestFit="1" customWidth="1"/>
    <col min="7956" max="7985" width="11.5703125" style="4" customWidth="1"/>
    <col min="7986" max="8191" width="11.42578125" style="4"/>
    <col min="8192" max="8192" width="8" style="4" customWidth="1"/>
    <col min="8193" max="8193" width="55.28515625" style="4" customWidth="1"/>
    <col min="8194" max="8194" width="15.42578125" style="4" bestFit="1" customWidth="1"/>
    <col min="8195" max="8195" width="16.5703125" style="4" customWidth="1"/>
    <col min="8196" max="8196" width="7.28515625" style="4" customWidth="1"/>
    <col min="8197" max="8197" width="22.5703125" style="4" customWidth="1"/>
    <col min="8198" max="8198" width="16" style="4" customWidth="1"/>
    <col min="8199" max="8199" width="19.28515625" style="4" customWidth="1"/>
    <col min="8200" max="8200" width="16.5703125" style="4" customWidth="1"/>
    <col min="8201" max="8201" width="17.5703125" style="4" customWidth="1"/>
    <col min="8202" max="8202" width="8" style="4" customWidth="1"/>
    <col min="8203" max="8203" width="13.42578125" style="4" bestFit="1" customWidth="1"/>
    <col min="8204" max="8204" width="38.5703125" style="4" customWidth="1"/>
    <col min="8205" max="8205" width="19.140625" style="4" customWidth="1"/>
    <col min="8206" max="8206" width="17.5703125" style="4" customWidth="1"/>
    <col min="8207" max="8207" width="16.85546875" style="4" customWidth="1"/>
    <col min="8208" max="8208" width="16.5703125" style="4" customWidth="1"/>
    <col min="8209" max="8209" width="20" style="4" customWidth="1"/>
    <col min="8210" max="8210" width="11.5703125" style="4" customWidth="1"/>
    <col min="8211" max="8211" width="13.42578125" style="4" bestFit="1" customWidth="1"/>
    <col min="8212" max="8241" width="11.5703125" style="4" customWidth="1"/>
    <col min="8242" max="8447" width="11.42578125" style="4"/>
    <col min="8448" max="8448" width="8" style="4" customWidth="1"/>
    <col min="8449" max="8449" width="55.28515625" style="4" customWidth="1"/>
    <col min="8450" max="8450" width="15.42578125" style="4" bestFit="1" customWidth="1"/>
    <col min="8451" max="8451" width="16.5703125" style="4" customWidth="1"/>
    <col min="8452" max="8452" width="7.28515625" style="4" customWidth="1"/>
    <col min="8453" max="8453" width="22.5703125" style="4" customWidth="1"/>
    <col min="8454" max="8454" width="16" style="4" customWidth="1"/>
    <col min="8455" max="8455" width="19.28515625" style="4" customWidth="1"/>
    <col min="8456" max="8456" width="16.5703125" style="4" customWidth="1"/>
    <col min="8457" max="8457" width="17.5703125" style="4" customWidth="1"/>
    <col min="8458" max="8458" width="8" style="4" customWidth="1"/>
    <col min="8459" max="8459" width="13.42578125" style="4" bestFit="1" customWidth="1"/>
    <col min="8460" max="8460" width="38.5703125" style="4" customWidth="1"/>
    <col min="8461" max="8461" width="19.140625" style="4" customWidth="1"/>
    <col min="8462" max="8462" width="17.5703125" style="4" customWidth="1"/>
    <col min="8463" max="8463" width="16.85546875" style="4" customWidth="1"/>
    <col min="8464" max="8464" width="16.5703125" style="4" customWidth="1"/>
    <col min="8465" max="8465" width="20" style="4" customWidth="1"/>
    <col min="8466" max="8466" width="11.5703125" style="4" customWidth="1"/>
    <col min="8467" max="8467" width="13.42578125" style="4" bestFit="1" customWidth="1"/>
    <col min="8468" max="8497" width="11.5703125" style="4" customWidth="1"/>
    <col min="8498" max="8703" width="11.42578125" style="4"/>
    <col min="8704" max="8704" width="8" style="4" customWidth="1"/>
    <col min="8705" max="8705" width="55.28515625" style="4" customWidth="1"/>
    <col min="8706" max="8706" width="15.42578125" style="4" bestFit="1" customWidth="1"/>
    <col min="8707" max="8707" width="16.5703125" style="4" customWidth="1"/>
    <col min="8708" max="8708" width="7.28515625" style="4" customWidth="1"/>
    <col min="8709" max="8709" width="22.5703125" style="4" customWidth="1"/>
    <col min="8710" max="8710" width="16" style="4" customWidth="1"/>
    <col min="8711" max="8711" width="19.28515625" style="4" customWidth="1"/>
    <col min="8712" max="8712" width="16.5703125" style="4" customWidth="1"/>
    <col min="8713" max="8713" width="17.5703125" style="4" customWidth="1"/>
    <col min="8714" max="8714" width="8" style="4" customWidth="1"/>
    <col min="8715" max="8715" width="13.42578125" style="4" bestFit="1" customWidth="1"/>
    <col min="8716" max="8716" width="38.5703125" style="4" customWidth="1"/>
    <col min="8717" max="8717" width="19.140625" style="4" customWidth="1"/>
    <col min="8718" max="8718" width="17.5703125" style="4" customWidth="1"/>
    <col min="8719" max="8719" width="16.85546875" style="4" customWidth="1"/>
    <col min="8720" max="8720" width="16.5703125" style="4" customWidth="1"/>
    <col min="8721" max="8721" width="20" style="4" customWidth="1"/>
    <col min="8722" max="8722" width="11.5703125" style="4" customWidth="1"/>
    <col min="8723" max="8723" width="13.42578125" style="4" bestFit="1" customWidth="1"/>
    <col min="8724" max="8753" width="11.5703125" style="4" customWidth="1"/>
    <col min="8754" max="8959" width="11.42578125" style="4"/>
    <col min="8960" max="8960" width="8" style="4" customWidth="1"/>
    <col min="8961" max="8961" width="55.28515625" style="4" customWidth="1"/>
    <col min="8962" max="8962" width="15.42578125" style="4" bestFit="1" customWidth="1"/>
    <col min="8963" max="8963" width="16.5703125" style="4" customWidth="1"/>
    <col min="8964" max="8964" width="7.28515625" style="4" customWidth="1"/>
    <col min="8965" max="8965" width="22.5703125" style="4" customWidth="1"/>
    <col min="8966" max="8966" width="16" style="4" customWidth="1"/>
    <col min="8967" max="8967" width="19.28515625" style="4" customWidth="1"/>
    <col min="8968" max="8968" width="16.5703125" style="4" customWidth="1"/>
    <col min="8969" max="8969" width="17.5703125" style="4" customWidth="1"/>
    <col min="8970" max="8970" width="8" style="4" customWidth="1"/>
    <col min="8971" max="8971" width="13.42578125" style="4" bestFit="1" customWidth="1"/>
    <col min="8972" max="8972" width="38.5703125" style="4" customWidth="1"/>
    <col min="8973" max="8973" width="19.140625" style="4" customWidth="1"/>
    <col min="8974" max="8974" width="17.5703125" style="4" customWidth="1"/>
    <col min="8975" max="8975" width="16.85546875" style="4" customWidth="1"/>
    <col min="8976" max="8976" width="16.5703125" style="4" customWidth="1"/>
    <col min="8977" max="8977" width="20" style="4" customWidth="1"/>
    <col min="8978" max="8978" width="11.5703125" style="4" customWidth="1"/>
    <col min="8979" max="8979" width="13.42578125" style="4" bestFit="1" customWidth="1"/>
    <col min="8980" max="9009" width="11.5703125" style="4" customWidth="1"/>
    <col min="9010" max="9215" width="11.42578125" style="4"/>
    <col min="9216" max="9216" width="8" style="4" customWidth="1"/>
    <col min="9217" max="9217" width="55.28515625" style="4" customWidth="1"/>
    <col min="9218" max="9218" width="15.42578125" style="4" bestFit="1" customWidth="1"/>
    <col min="9219" max="9219" width="16.5703125" style="4" customWidth="1"/>
    <col min="9220" max="9220" width="7.28515625" style="4" customWidth="1"/>
    <col min="9221" max="9221" width="22.5703125" style="4" customWidth="1"/>
    <col min="9222" max="9222" width="16" style="4" customWidth="1"/>
    <col min="9223" max="9223" width="19.28515625" style="4" customWidth="1"/>
    <col min="9224" max="9224" width="16.5703125" style="4" customWidth="1"/>
    <col min="9225" max="9225" width="17.5703125" style="4" customWidth="1"/>
    <col min="9226" max="9226" width="8" style="4" customWidth="1"/>
    <col min="9227" max="9227" width="13.42578125" style="4" bestFit="1" customWidth="1"/>
    <col min="9228" max="9228" width="38.5703125" style="4" customWidth="1"/>
    <col min="9229" max="9229" width="19.140625" style="4" customWidth="1"/>
    <col min="9230" max="9230" width="17.5703125" style="4" customWidth="1"/>
    <col min="9231" max="9231" width="16.85546875" style="4" customWidth="1"/>
    <col min="9232" max="9232" width="16.5703125" style="4" customWidth="1"/>
    <col min="9233" max="9233" width="20" style="4" customWidth="1"/>
    <col min="9234" max="9234" width="11.5703125" style="4" customWidth="1"/>
    <col min="9235" max="9235" width="13.42578125" style="4" bestFit="1" customWidth="1"/>
    <col min="9236" max="9265" width="11.5703125" style="4" customWidth="1"/>
    <col min="9266" max="9471" width="11.42578125" style="4"/>
    <col min="9472" max="9472" width="8" style="4" customWidth="1"/>
    <col min="9473" max="9473" width="55.28515625" style="4" customWidth="1"/>
    <col min="9474" max="9474" width="15.42578125" style="4" bestFit="1" customWidth="1"/>
    <col min="9475" max="9475" width="16.5703125" style="4" customWidth="1"/>
    <col min="9476" max="9476" width="7.28515625" style="4" customWidth="1"/>
    <col min="9477" max="9477" width="22.5703125" style="4" customWidth="1"/>
    <col min="9478" max="9478" width="16" style="4" customWidth="1"/>
    <col min="9479" max="9479" width="19.28515625" style="4" customWidth="1"/>
    <col min="9480" max="9480" width="16.5703125" style="4" customWidth="1"/>
    <col min="9481" max="9481" width="17.5703125" style="4" customWidth="1"/>
    <col min="9482" max="9482" width="8" style="4" customWidth="1"/>
    <col min="9483" max="9483" width="13.42578125" style="4" bestFit="1" customWidth="1"/>
    <col min="9484" max="9484" width="38.5703125" style="4" customWidth="1"/>
    <col min="9485" max="9485" width="19.140625" style="4" customWidth="1"/>
    <col min="9486" max="9486" width="17.5703125" style="4" customWidth="1"/>
    <col min="9487" max="9487" width="16.85546875" style="4" customWidth="1"/>
    <col min="9488" max="9488" width="16.5703125" style="4" customWidth="1"/>
    <col min="9489" max="9489" width="20" style="4" customWidth="1"/>
    <col min="9490" max="9490" width="11.5703125" style="4" customWidth="1"/>
    <col min="9491" max="9491" width="13.42578125" style="4" bestFit="1" customWidth="1"/>
    <col min="9492" max="9521" width="11.5703125" style="4" customWidth="1"/>
    <col min="9522" max="9727" width="11.42578125" style="4"/>
    <col min="9728" max="9728" width="8" style="4" customWidth="1"/>
    <col min="9729" max="9729" width="55.28515625" style="4" customWidth="1"/>
    <col min="9730" max="9730" width="15.42578125" style="4" bestFit="1" customWidth="1"/>
    <col min="9731" max="9731" width="16.5703125" style="4" customWidth="1"/>
    <col min="9732" max="9732" width="7.28515625" style="4" customWidth="1"/>
    <col min="9733" max="9733" width="22.5703125" style="4" customWidth="1"/>
    <col min="9734" max="9734" width="16" style="4" customWidth="1"/>
    <col min="9735" max="9735" width="19.28515625" style="4" customWidth="1"/>
    <col min="9736" max="9736" width="16.5703125" style="4" customWidth="1"/>
    <col min="9737" max="9737" width="17.5703125" style="4" customWidth="1"/>
    <col min="9738" max="9738" width="8" style="4" customWidth="1"/>
    <col min="9739" max="9739" width="13.42578125" style="4" bestFit="1" customWidth="1"/>
    <col min="9740" max="9740" width="38.5703125" style="4" customWidth="1"/>
    <col min="9741" max="9741" width="19.140625" style="4" customWidth="1"/>
    <col min="9742" max="9742" width="17.5703125" style="4" customWidth="1"/>
    <col min="9743" max="9743" width="16.85546875" style="4" customWidth="1"/>
    <col min="9744" max="9744" width="16.5703125" style="4" customWidth="1"/>
    <col min="9745" max="9745" width="20" style="4" customWidth="1"/>
    <col min="9746" max="9746" width="11.5703125" style="4" customWidth="1"/>
    <col min="9747" max="9747" width="13.42578125" style="4" bestFit="1" customWidth="1"/>
    <col min="9748" max="9777" width="11.5703125" style="4" customWidth="1"/>
    <col min="9778" max="9983" width="11.42578125" style="4"/>
    <col min="9984" max="9984" width="8" style="4" customWidth="1"/>
    <col min="9985" max="9985" width="55.28515625" style="4" customWidth="1"/>
    <col min="9986" max="9986" width="15.42578125" style="4" bestFit="1" customWidth="1"/>
    <col min="9987" max="9987" width="16.5703125" style="4" customWidth="1"/>
    <col min="9988" max="9988" width="7.28515625" style="4" customWidth="1"/>
    <col min="9989" max="9989" width="22.5703125" style="4" customWidth="1"/>
    <col min="9990" max="9990" width="16" style="4" customWidth="1"/>
    <col min="9991" max="9991" width="19.28515625" style="4" customWidth="1"/>
    <col min="9992" max="9992" width="16.5703125" style="4" customWidth="1"/>
    <col min="9993" max="9993" width="17.5703125" style="4" customWidth="1"/>
    <col min="9994" max="9994" width="8" style="4" customWidth="1"/>
    <col min="9995" max="9995" width="13.42578125" style="4" bestFit="1" customWidth="1"/>
    <col min="9996" max="9996" width="38.5703125" style="4" customWidth="1"/>
    <col min="9997" max="9997" width="19.140625" style="4" customWidth="1"/>
    <col min="9998" max="9998" width="17.5703125" style="4" customWidth="1"/>
    <col min="9999" max="9999" width="16.85546875" style="4" customWidth="1"/>
    <col min="10000" max="10000" width="16.5703125" style="4" customWidth="1"/>
    <col min="10001" max="10001" width="20" style="4" customWidth="1"/>
    <col min="10002" max="10002" width="11.5703125" style="4" customWidth="1"/>
    <col min="10003" max="10003" width="13.42578125" style="4" bestFit="1" customWidth="1"/>
    <col min="10004" max="10033" width="11.5703125" style="4" customWidth="1"/>
    <col min="10034" max="10239" width="11.42578125" style="4"/>
    <col min="10240" max="10240" width="8" style="4" customWidth="1"/>
    <col min="10241" max="10241" width="55.28515625" style="4" customWidth="1"/>
    <col min="10242" max="10242" width="15.42578125" style="4" bestFit="1" customWidth="1"/>
    <col min="10243" max="10243" width="16.5703125" style="4" customWidth="1"/>
    <col min="10244" max="10244" width="7.28515625" style="4" customWidth="1"/>
    <col min="10245" max="10245" width="22.5703125" style="4" customWidth="1"/>
    <col min="10246" max="10246" width="16" style="4" customWidth="1"/>
    <col min="10247" max="10247" width="19.28515625" style="4" customWidth="1"/>
    <col min="10248" max="10248" width="16.5703125" style="4" customWidth="1"/>
    <col min="10249" max="10249" width="17.5703125" style="4" customWidth="1"/>
    <col min="10250" max="10250" width="8" style="4" customWidth="1"/>
    <col min="10251" max="10251" width="13.42578125" style="4" bestFit="1" customWidth="1"/>
    <col min="10252" max="10252" width="38.5703125" style="4" customWidth="1"/>
    <col min="10253" max="10253" width="19.140625" style="4" customWidth="1"/>
    <col min="10254" max="10254" width="17.5703125" style="4" customWidth="1"/>
    <col min="10255" max="10255" width="16.85546875" style="4" customWidth="1"/>
    <col min="10256" max="10256" width="16.5703125" style="4" customWidth="1"/>
    <col min="10257" max="10257" width="20" style="4" customWidth="1"/>
    <col min="10258" max="10258" width="11.5703125" style="4" customWidth="1"/>
    <col min="10259" max="10259" width="13.42578125" style="4" bestFit="1" customWidth="1"/>
    <col min="10260" max="10289" width="11.5703125" style="4" customWidth="1"/>
    <col min="10290" max="10495" width="11.42578125" style="4"/>
    <col min="10496" max="10496" width="8" style="4" customWidth="1"/>
    <col min="10497" max="10497" width="55.28515625" style="4" customWidth="1"/>
    <col min="10498" max="10498" width="15.42578125" style="4" bestFit="1" customWidth="1"/>
    <col min="10499" max="10499" width="16.5703125" style="4" customWidth="1"/>
    <col min="10500" max="10500" width="7.28515625" style="4" customWidth="1"/>
    <col min="10501" max="10501" width="22.5703125" style="4" customWidth="1"/>
    <col min="10502" max="10502" width="16" style="4" customWidth="1"/>
    <col min="10503" max="10503" width="19.28515625" style="4" customWidth="1"/>
    <col min="10504" max="10504" width="16.5703125" style="4" customWidth="1"/>
    <col min="10505" max="10505" width="17.5703125" style="4" customWidth="1"/>
    <col min="10506" max="10506" width="8" style="4" customWidth="1"/>
    <col min="10507" max="10507" width="13.42578125" style="4" bestFit="1" customWidth="1"/>
    <col min="10508" max="10508" width="38.5703125" style="4" customWidth="1"/>
    <col min="10509" max="10509" width="19.140625" style="4" customWidth="1"/>
    <col min="10510" max="10510" width="17.5703125" style="4" customWidth="1"/>
    <col min="10511" max="10511" width="16.85546875" style="4" customWidth="1"/>
    <col min="10512" max="10512" width="16.5703125" style="4" customWidth="1"/>
    <col min="10513" max="10513" width="20" style="4" customWidth="1"/>
    <col min="10514" max="10514" width="11.5703125" style="4" customWidth="1"/>
    <col min="10515" max="10515" width="13.42578125" style="4" bestFit="1" customWidth="1"/>
    <col min="10516" max="10545" width="11.5703125" style="4" customWidth="1"/>
    <col min="10546" max="10751" width="11.42578125" style="4"/>
    <col min="10752" max="10752" width="8" style="4" customWidth="1"/>
    <col min="10753" max="10753" width="55.28515625" style="4" customWidth="1"/>
    <col min="10754" max="10754" width="15.42578125" style="4" bestFit="1" customWidth="1"/>
    <col min="10755" max="10755" width="16.5703125" style="4" customWidth="1"/>
    <col min="10756" max="10756" width="7.28515625" style="4" customWidth="1"/>
    <col min="10757" max="10757" width="22.5703125" style="4" customWidth="1"/>
    <col min="10758" max="10758" width="16" style="4" customWidth="1"/>
    <col min="10759" max="10759" width="19.28515625" style="4" customWidth="1"/>
    <col min="10760" max="10760" width="16.5703125" style="4" customWidth="1"/>
    <col min="10761" max="10761" width="17.5703125" style="4" customWidth="1"/>
    <col min="10762" max="10762" width="8" style="4" customWidth="1"/>
    <col min="10763" max="10763" width="13.42578125" style="4" bestFit="1" customWidth="1"/>
    <col min="10764" max="10764" width="38.5703125" style="4" customWidth="1"/>
    <col min="10765" max="10765" width="19.140625" style="4" customWidth="1"/>
    <col min="10766" max="10766" width="17.5703125" style="4" customWidth="1"/>
    <col min="10767" max="10767" width="16.85546875" style="4" customWidth="1"/>
    <col min="10768" max="10768" width="16.5703125" style="4" customWidth="1"/>
    <col min="10769" max="10769" width="20" style="4" customWidth="1"/>
    <col min="10770" max="10770" width="11.5703125" style="4" customWidth="1"/>
    <col min="10771" max="10771" width="13.42578125" style="4" bestFit="1" customWidth="1"/>
    <col min="10772" max="10801" width="11.5703125" style="4" customWidth="1"/>
    <col min="10802" max="11007" width="11.42578125" style="4"/>
    <col min="11008" max="11008" width="8" style="4" customWidth="1"/>
    <col min="11009" max="11009" width="55.28515625" style="4" customWidth="1"/>
    <col min="11010" max="11010" width="15.42578125" style="4" bestFit="1" customWidth="1"/>
    <col min="11011" max="11011" width="16.5703125" style="4" customWidth="1"/>
    <col min="11012" max="11012" width="7.28515625" style="4" customWidth="1"/>
    <col min="11013" max="11013" width="22.5703125" style="4" customWidth="1"/>
    <col min="11014" max="11014" width="16" style="4" customWidth="1"/>
    <col min="11015" max="11015" width="19.28515625" style="4" customWidth="1"/>
    <col min="11016" max="11016" width="16.5703125" style="4" customWidth="1"/>
    <col min="11017" max="11017" width="17.5703125" style="4" customWidth="1"/>
    <col min="11018" max="11018" width="8" style="4" customWidth="1"/>
    <col min="11019" max="11019" width="13.42578125" style="4" bestFit="1" customWidth="1"/>
    <col min="11020" max="11020" width="38.5703125" style="4" customWidth="1"/>
    <col min="11021" max="11021" width="19.140625" style="4" customWidth="1"/>
    <col min="11022" max="11022" width="17.5703125" style="4" customWidth="1"/>
    <col min="11023" max="11023" width="16.85546875" style="4" customWidth="1"/>
    <col min="11024" max="11024" width="16.5703125" style="4" customWidth="1"/>
    <col min="11025" max="11025" width="20" style="4" customWidth="1"/>
    <col min="11026" max="11026" width="11.5703125" style="4" customWidth="1"/>
    <col min="11027" max="11027" width="13.42578125" style="4" bestFit="1" customWidth="1"/>
    <col min="11028" max="11057" width="11.5703125" style="4" customWidth="1"/>
    <col min="11058" max="11263" width="11.42578125" style="4"/>
    <col min="11264" max="11264" width="8" style="4" customWidth="1"/>
    <col min="11265" max="11265" width="55.28515625" style="4" customWidth="1"/>
    <col min="11266" max="11266" width="15.42578125" style="4" bestFit="1" customWidth="1"/>
    <col min="11267" max="11267" width="16.5703125" style="4" customWidth="1"/>
    <col min="11268" max="11268" width="7.28515625" style="4" customWidth="1"/>
    <col min="11269" max="11269" width="22.5703125" style="4" customWidth="1"/>
    <col min="11270" max="11270" width="16" style="4" customWidth="1"/>
    <col min="11271" max="11271" width="19.28515625" style="4" customWidth="1"/>
    <col min="11272" max="11272" width="16.5703125" style="4" customWidth="1"/>
    <col min="11273" max="11273" width="17.5703125" style="4" customWidth="1"/>
    <col min="11274" max="11274" width="8" style="4" customWidth="1"/>
    <col min="11275" max="11275" width="13.42578125" style="4" bestFit="1" customWidth="1"/>
    <col min="11276" max="11276" width="38.5703125" style="4" customWidth="1"/>
    <col min="11277" max="11277" width="19.140625" style="4" customWidth="1"/>
    <col min="11278" max="11278" width="17.5703125" style="4" customWidth="1"/>
    <col min="11279" max="11279" width="16.85546875" style="4" customWidth="1"/>
    <col min="11280" max="11280" width="16.5703125" style="4" customWidth="1"/>
    <col min="11281" max="11281" width="20" style="4" customWidth="1"/>
    <col min="11282" max="11282" width="11.5703125" style="4" customWidth="1"/>
    <col min="11283" max="11283" width="13.42578125" style="4" bestFit="1" customWidth="1"/>
    <col min="11284" max="11313" width="11.5703125" style="4" customWidth="1"/>
    <col min="11314" max="11519" width="11.42578125" style="4"/>
    <col min="11520" max="11520" width="8" style="4" customWidth="1"/>
    <col min="11521" max="11521" width="55.28515625" style="4" customWidth="1"/>
    <col min="11522" max="11522" width="15.42578125" style="4" bestFit="1" customWidth="1"/>
    <col min="11523" max="11523" width="16.5703125" style="4" customWidth="1"/>
    <col min="11524" max="11524" width="7.28515625" style="4" customWidth="1"/>
    <col min="11525" max="11525" width="22.5703125" style="4" customWidth="1"/>
    <col min="11526" max="11526" width="16" style="4" customWidth="1"/>
    <col min="11527" max="11527" width="19.28515625" style="4" customWidth="1"/>
    <col min="11528" max="11528" width="16.5703125" style="4" customWidth="1"/>
    <col min="11529" max="11529" width="17.5703125" style="4" customWidth="1"/>
    <col min="11530" max="11530" width="8" style="4" customWidth="1"/>
    <col min="11531" max="11531" width="13.42578125" style="4" bestFit="1" customWidth="1"/>
    <col min="11532" max="11532" width="38.5703125" style="4" customWidth="1"/>
    <col min="11533" max="11533" width="19.140625" style="4" customWidth="1"/>
    <col min="11534" max="11534" width="17.5703125" style="4" customWidth="1"/>
    <col min="11535" max="11535" width="16.85546875" style="4" customWidth="1"/>
    <col min="11536" max="11536" width="16.5703125" style="4" customWidth="1"/>
    <col min="11537" max="11537" width="20" style="4" customWidth="1"/>
    <col min="11538" max="11538" width="11.5703125" style="4" customWidth="1"/>
    <col min="11539" max="11539" width="13.42578125" style="4" bestFit="1" customWidth="1"/>
    <col min="11540" max="11569" width="11.5703125" style="4" customWidth="1"/>
    <col min="11570" max="11775" width="11.42578125" style="4"/>
    <col min="11776" max="11776" width="8" style="4" customWidth="1"/>
    <col min="11777" max="11777" width="55.28515625" style="4" customWidth="1"/>
    <col min="11778" max="11778" width="15.42578125" style="4" bestFit="1" customWidth="1"/>
    <col min="11779" max="11779" width="16.5703125" style="4" customWidth="1"/>
    <col min="11780" max="11780" width="7.28515625" style="4" customWidth="1"/>
    <col min="11781" max="11781" width="22.5703125" style="4" customWidth="1"/>
    <col min="11782" max="11782" width="16" style="4" customWidth="1"/>
    <col min="11783" max="11783" width="19.28515625" style="4" customWidth="1"/>
    <col min="11784" max="11784" width="16.5703125" style="4" customWidth="1"/>
    <col min="11785" max="11785" width="17.5703125" style="4" customWidth="1"/>
    <col min="11786" max="11786" width="8" style="4" customWidth="1"/>
    <col min="11787" max="11787" width="13.42578125" style="4" bestFit="1" customWidth="1"/>
    <col min="11788" max="11788" width="38.5703125" style="4" customWidth="1"/>
    <col min="11789" max="11789" width="19.140625" style="4" customWidth="1"/>
    <col min="11790" max="11790" width="17.5703125" style="4" customWidth="1"/>
    <col min="11791" max="11791" width="16.85546875" style="4" customWidth="1"/>
    <col min="11792" max="11792" width="16.5703125" style="4" customWidth="1"/>
    <col min="11793" max="11793" width="20" style="4" customWidth="1"/>
    <col min="11794" max="11794" width="11.5703125" style="4" customWidth="1"/>
    <col min="11795" max="11795" width="13.42578125" style="4" bestFit="1" customWidth="1"/>
    <col min="11796" max="11825" width="11.5703125" style="4" customWidth="1"/>
    <col min="11826" max="12031" width="11.42578125" style="4"/>
    <col min="12032" max="12032" width="8" style="4" customWidth="1"/>
    <col min="12033" max="12033" width="55.28515625" style="4" customWidth="1"/>
    <col min="12034" max="12034" width="15.42578125" style="4" bestFit="1" customWidth="1"/>
    <col min="12035" max="12035" width="16.5703125" style="4" customWidth="1"/>
    <col min="12036" max="12036" width="7.28515625" style="4" customWidth="1"/>
    <col min="12037" max="12037" width="22.5703125" style="4" customWidth="1"/>
    <col min="12038" max="12038" width="16" style="4" customWidth="1"/>
    <col min="12039" max="12039" width="19.28515625" style="4" customWidth="1"/>
    <col min="12040" max="12040" width="16.5703125" style="4" customWidth="1"/>
    <col min="12041" max="12041" width="17.5703125" style="4" customWidth="1"/>
    <col min="12042" max="12042" width="8" style="4" customWidth="1"/>
    <col min="12043" max="12043" width="13.42578125" style="4" bestFit="1" customWidth="1"/>
    <col min="12044" max="12044" width="38.5703125" style="4" customWidth="1"/>
    <col min="12045" max="12045" width="19.140625" style="4" customWidth="1"/>
    <col min="12046" max="12046" width="17.5703125" style="4" customWidth="1"/>
    <col min="12047" max="12047" width="16.85546875" style="4" customWidth="1"/>
    <col min="12048" max="12048" width="16.5703125" style="4" customWidth="1"/>
    <col min="12049" max="12049" width="20" style="4" customWidth="1"/>
    <col min="12050" max="12050" width="11.5703125" style="4" customWidth="1"/>
    <col min="12051" max="12051" width="13.42578125" style="4" bestFit="1" customWidth="1"/>
    <col min="12052" max="12081" width="11.5703125" style="4" customWidth="1"/>
    <col min="12082" max="12287" width="11.42578125" style="4"/>
    <col min="12288" max="12288" width="8" style="4" customWidth="1"/>
    <col min="12289" max="12289" width="55.28515625" style="4" customWidth="1"/>
    <col min="12290" max="12290" width="15.42578125" style="4" bestFit="1" customWidth="1"/>
    <col min="12291" max="12291" width="16.5703125" style="4" customWidth="1"/>
    <col min="12292" max="12292" width="7.28515625" style="4" customWidth="1"/>
    <col min="12293" max="12293" width="22.5703125" style="4" customWidth="1"/>
    <col min="12294" max="12294" width="16" style="4" customWidth="1"/>
    <col min="12295" max="12295" width="19.28515625" style="4" customWidth="1"/>
    <col min="12296" max="12296" width="16.5703125" style="4" customWidth="1"/>
    <col min="12297" max="12297" width="17.5703125" style="4" customWidth="1"/>
    <col min="12298" max="12298" width="8" style="4" customWidth="1"/>
    <col min="12299" max="12299" width="13.42578125" style="4" bestFit="1" customWidth="1"/>
    <col min="12300" max="12300" width="38.5703125" style="4" customWidth="1"/>
    <col min="12301" max="12301" width="19.140625" style="4" customWidth="1"/>
    <col min="12302" max="12302" width="17.5703125" style="4" customWidth="1"/>
    <col min="12303" max="12303" width="16.85546875" style="4" customWidth="1"/>
    <col min="12304" max="12304" width="16.5703125" style="4" customWidth="1"/>
    <col min="12305" max="12305" width="20" style="4" customWidth="1"/>
    <col min="12306" max="12306" width="11.5703125" style="4" customWidth="1"/>
    <col min="12307" max="12307" width="13.42578125" style="4" bestFit="1" customWidth="1"/>
    <col min="12308" max="12337" width="11.5703125" style="4" customWidth="1"/>
    <col min="12338" max="12543" width="11.42578125" style="4"/>
    <col min="12544" max="12544" width="8" style="4" customWidth="1"/>
    <col min="12545" max="12545" width="55.28515625" style="4" customWidth="1"/>
    <col min="12546" max="12546" width="15.42578125" style="4" bestFit="1" customWidth="1"/>
    <col min="12547" max="12547" width="16.5703125" style="4" customWidth="1"/>
    <col min="12548" max="12548" width="7.28515625" style="4" customWidth="1"/>
    <col min="12549" max="12549" width="22.5703125" style="4" customWidth="1"/>
    <col min="12550" max="12550" width="16" style="4" customWidth="1"/>
    <col min="12551" max="12551" width="19.28515625" style="4" customWidth="1"/>
    <col min="12552" max="12552" width="16.5703125" style="4" customWidth="1"/>
    <col min="12553" max="12553" width="17.5703125" style="4" customWidth="1"/>
    <col min="12554" max="12554" width="8" style="4" customWidth="1"/>
    <col min="12555" max="12555" width="13.42578125" style="4" bestFit="1" customWidth="1"/>
    <col min="12556" max="12556" width="38.5703125" style="4" customWidth="1"/>
    <col min="12557" max="12557" width="19.140625" style="4" customWidth="1"/>
    <col min="12558" max="12558" width="17.5703125" style="4" customWidth="1"/>
    <col min="12559" max="12559" width="16.85546875" style="4" customWidth="1"/>
    <col min="12560" max="12560" width="16.5703125" style="4" customWidth="1"/>
    <col min="12561" max="12561" width="20" style="4" customWidth="1"/>
    <col min="12562" max="12562" width="11.5703125" style="4" customWidth="1"/>
    <col min="12563" max="12563" width="13.42578125" style="4" bestFit="1" customWidth="1"/>
    <col min="12564" max="12593" width="11.5703125" style="4" customWidth="1"/>
    <col min="12594" max="12799" width="11.42578125" style="4"/>
    <col min="12800" max="12800" width="8" style="4" customWidth="1"/>
    <col min="12801" max="12801" width="55.28515625" style="4" customWidth="1"/>
    <col min="12802" max="12802" width="15.42578125" style="4" bestFit="1" customWidth="1"/>
    <col min="12803" max="12803" width="16.5703125" style="4" customWidth="1"/>
    <col min="12804" max="12804" width="7.28515625" style="4" customWidth="1"/>
    <col min="12805" max="12805" width="22.5703125" style="4" customWidth="1"/>
    <col min="12806" max="12806" width="16" style="4" customWidth="1"/>
    <col min="12807" max="12807" width="19.28515625" style="4" customWidth="1"/>
    <col min="12808" max="12808" width="16.5703125" style="4" customWidth="1"/>
    <col min="12809" max="12809" width="17.5703125" style="4" customWidth="1"/>
    <col min="12810" max="12810" width="8" style="4" customWidth="1"/>
    <col min="12811" max="12811" width="13.42578125" style="4" bestFit="1" customWidth="1"/>
    <col min="12812" max="12812" width="38.5703125" style="4" customWidth="1"/>
    <col min="12813" max="12813" width="19.140625" style="4" customWidth="1"/>
    <col min="12814" max="12814" width="17.5703125" style="4" customWidth="1"/>
    <col min="12815" max="12815" width="16.85546875" style="4" customWidth="1"/>
    <col min="12816" max="12816" width="16.5703125" style="4" customWidth="1"/>
    <col min="12817" max="12817" width="20" style="4" customWidth="1"/>
    <col min="12818" max="12818" width="11.5703125" style="4" customWidth="1"/>
    <col min="12819" max="12819" width="13.42578125" style="4" bestFit="1" customWidth="1"/>
    <col min="12820" max="12849" width="11.5703125" style="4" customWidth="1"/>
    <col min="12850" max="13055" width="11.42578125" style="4"/>
    <col min="13056" max="13056" width="8" style="4" customWidth="1"/>
    <col min="13057" max="13057" width="55.28515625" style="4" customWidth="1"/>
    <col min="13058" max="13058" width="15.42578125" style="4" bestFit="1" customWidth="1"/>
    <col min="13059" max="13059" width="16.5703125" style="4" customWidth="1"/>
    <col min="13060" max="13060" width="7.28515625" style="4" customWidth="1"/>
    <col min="13061" max="13061" width="22.5703125" style="4" customWidth="1"/>
    <col min="13062" max="13062" width="16" style="4" customWidth="1"/>
    <col min="13063" max="13063" width="19.28515625" style="4" customWidth="1"/>
    <col min="13064" max="13064" width="16.5703125" style="4" customWidth="1"/>
    <col min="13065" max="13065" width="17.5703125" style="4" customWidth="1"/>
    <col min="13066" max="13066" width="8" style="4" customWidth="1"/>
    <col min="13067" max="13067" width="13.42578125" style="4" bestFit="1" customWidth="1"/>
    <col min="13068" max="13068" width="38.5703125" style="4" customWidth="1"/>
    <col min="13069" max="13069" width="19.140625" style="4" customWidth="1"/>
    <col min="13070" max="13070" width="17.5703125" style="4" customWidth="1"/>
    <col min="13071" max="13071" width="16.85546875" style="4" customWidth="1"/>
    <col min="13072" max="13072" width="16.5703125" style="4" customWidth="1"/>
    <col min="13073" max="13073" width="20" style="4" customWidth="1"/>
    <col min="13074" max="13074" width="11.5703125" style="4" customWidth="1"/>
    <col min="13075" max="13075" width="13.42578125" style="4" bestFit="1" customWidth="1"/>
    <col min="13076" max="13105" width="11.5703125" style="4" customWidth="1"/>
    <col min="13106" max="13311" width="11.42578125" style="4"/>
    <col min="13312" max="13312" width="8" style="4" customWidth="1"/>
    <col min="13313" max="13313" width="55.28515625" style="4" customWidth="1"/>
    <col min="13314" max="13314" width="15.42578125" style="4" bestFit="1" customWidth="1"/>
    <col min="13315" max="13315" width="16.5703125" style="4" customWidth="1"/>
    <col min="13316" max="13316" width="7.28515625" style="4" customWidth="1"/>
    <col min="13317" max="13317" width="22.5703125" style="4" customWidth="1"/>
    <col min="13318" max="13318" width="16" style="4" customWidth="1"/>
    <col min="13319" max="13319" width="19.28515625" style="4" customWidth="1"/>
    <col min="13320" max="13320" width="16.5703125" style="4" customWidth="1"/>
    <col min="13321" max="13321" width="17.5703125" style="4" customWidth="1"/>
    <col min="13322" max="13322" width="8" style="4" customWidth="1"/>
    <col min="13323" max="13323" width="13.42578125" style="4" bestFit="1" customWidth="1"/>
    <col min="13324" max="13324" width="38.5703125" style="4" customWidth="1"/>
    <col min="13325" max="13325" width="19.140625" style="4" customWidth="1"/>
    <col min="13326" max="13326" width="17.5703125" style="4" customWidth="1"/>
    <col min="13327" max="13327" width="16.85546875" style="4" customWidth="1"/>
    <col min="13328" max="13328" width="16.5703125" style="4" customWidth="1"/>
    <col min="13329" max="13329" width="20" style="4" customWidth="1"/>
    <col min="13330" max="13330" width="11.5703125" style="4" customWidth="1"/>
    <col min="13331" max="13331" width="13.42578125" style="4" bestFit="1" customWidth="1"/>
    <col min="13332" max="13361" width="11.5703125" style="4" customWidth="1"/>
    <col min="13362" max="13567" width="11.42578125" style="4"/>
    <col min="13568" max="13568" width="8" style="4" customWidth="1"/>
    <col min="13569" max="13569" width="55.28515625" style="4" customWidth="1"/>
    <col min="13570" max="13570" width="15.42578125" style="4" bestFit="1" customWidth="1"/>
    <col min="13571" max="13571" width="16.5703125" style="4" customWidth="1"/>
    <col min="13572" max="13572" width="7.28515625" style="4" customWidth="1"/>
    <col min="13573" max="13573" width="22.5703125" style="4" customWidth="1"/>
    <col min="13574" max="13574" width="16" style="4" customWidth="1"/>
    <col min="13575" max="13575" width="19.28515625" style="4" customWidth="1"/>
    <col min="13576" max="13576" width="16.5703125" style="4" customWidth="1"/>
    <col min="13577" max="13577" width="17.5703125" style="4" customWidth="1"/>
    <col min="13578" max="13578" width="8" style="4" customWidth="1"/>
    <col min="13579" max="13579" width="13.42578125" style="4" bestFit="1" customWidth="1"/>
    <col min="13580" max="13580" width="38.5703125" style="4" customWidth="1"/>
    <col min="13581" max="13581" width="19.140625" style="4" customWidth="1"/>
    <col min="13582" max="13582" width="17.5703125" style="4" customWidth="1"/>
    <col min="13583" max="13583" width="16.85546875" style="4" customWidth="1"/>
    <col min="13584" max="13584" width="16.5703125" style="4" customWidth="1"/>
    <col min="13585" max="13585" width="20" style="4" customWidth="1"/>
    <col min="13586" max="13586" width="11.5703125" style="4" customWidth="1"/>
    <col min="13587" max="13587" width="13.42578125" style="4" bestFit="1" customWidth="1"/>
    <col min="13588" max="13617" width="11.5703125" style="4" customWidth="1"/>
    <col min="13618" max="13823" width="11.42578125" style="4"/>
    <col min="13824" max="13824" width="8" style="4" customWidth="1"/>
    <col min="13825" max="13825" width="55.28515625" style="4" customWidth="1"/>
    <col min="13826" max="13826" width="15.42578125" style="4" bestFit="1" customWidth="1"/>
    <col min="13827" max="13827" width="16.5703125" style="4" customWidth="1"/>
    <col min="13828" max="13828" width="7.28515625" style="4" customWidth="1"/>
    <col min="13829" max="13829" width="22.5703125" style="4" customWidth="1"/>
    <col min="13830" max="13830" width="16" style="4" customWidth="1"/>
    <col min="13831" max="13831" width="19.28515625" style="4" customWidth="1"/>
    <col min="13832" max="13832" width="16.5703125" style="4" customWidth="1"/>
    <col min="13833" max="13833" width="17.5703125" style="4" customWidth="1"/>
    <col min="13834" max="13834" width="8" style="4" customWidth="1"/>
    <col min="13835" max="13835" width="13.42578125" style="4" bestFit="1" customWidth="1"/>
    <col min="13836" max="13836" width="38.5703125" style="4" customWidth="1"/>
    <col min="13837" max="13837" width="19.140625" style="4" customWidth="1"/>
    <col min="13838" max="13838" width="17.5703125" style="4" customWidth="1"/>
    <col min="13839" max="13839" width="16.85546875" style="4" customWidth="1"/>
    <col min="13840" max="13840" width="16.5703125" style="4" customWidth="1"/>
    <col min="13841" max="13841" width="20" style="4" customWidth="1"/>
    <col min="13842" max="13842" width="11.5703125" style="4" customWidth="1"/>
    <col min="13843" max="13843" width="13.42578125" style="4" bestFit="1" customWidth="1"/>
    <col min="13844" max="13873" width="11.5703125" style="4" customWidth="1"/>
    <col min="13874" max="14079" width="11.42578125" style="4"/>
    <col min="14080" max="14080" width="8" style="4" customWidth="1"/>
    <col min="14081" max="14081" width="55.28515625" style="4" customWidth="1"/>
    <col min="14082" max="14082" width="15.42578125" style="4" bestFit="1" customWidth="1"/>
    <col min="14083" max="14083" width="16.5703125" style="4" customWidth="1"/>
    <col min="14084" max="14084" width="7.28515625" style="4" customWidth="1"/>
    <col min="14085" max="14085" width="22.5703125" style="4" customWidth="1"/>
    <col min="14086" max="14086" width="16" style="4" customWidth="1"/>
    <col min="14087" max="14087" width="19.28515625" style="4" customWidth="1"/>
    <col min="14088" max="14088" width="16.5703125" style="4" customWidth="1"/>
    <col min="14089" max="14089" width="17.5703125" style="4" customWidth="1"/>
    <col min="14090" max="14090" width="8" style="4" customWidth="1"/>
    <col min="14091" max="14091" width="13.42578125" style="4" bestFit="1" customWidth="1"/>
    <col min="14092" max="14092" width="38.5703125" style="4" customWidth="1"/>
    <col min="14093" max="14093" width="19.140625" style="4" customWidth="1"/>
    <col min="14094" max="14094" width="17.5703125" style="4" customWidth="1"/>
    <col min="14095" max="14095" width="16.85546875" style="4" customWidth="1"/>
    <col min="14096" max="14096" width="16.5703125" style="4" customWidth="1"/>
    <col min="14097" max="14097" width="20" style="4" customWidth="1"/>
    <col min="14098" max="14098" width="11.5703125" style="4" customWidth="1"/>
    <col min="14099" max="14099" width="13.42578125" style="4" bestFit="1" customWidth="1"/>
    <col min="14100" max="14129" width="11.5703125" style="4" customWidth="1"/>
    <col min="14130" max="14335" width="11.42578125" style="4"/>
    <col min="14336" max="14336" width="8" style="4" customWidth="1"/>
    <col min="14337" max="14337" width="55.28515625" style="4" customWidth="1"/>
    <col min="14338" max="14338" width="15.42578125" style="4" bestFit="1" customWidth="1"/>
    <col min="14339" max="14339" width="16.5703125" style="4" customWidth="1"/>
    <col min="14340" max="14340" width="7.28515625" style="4" customWidth="1"/>
    <col min="14341" max="14341" width="22.5703125" style="4" customWidth="1"/>
    <col min="14342" max="14342" width="16" style="4" customWidth="1"/>
    <col min="14343" max="14343" width="19.28515625" style="4" customWidth="1"/>
    <col min="14344" max="14344" width="16.5703125" style="4" customWidth="1"/>
    <col min="14345" max="14345" width="17.5703125" style="4" customWidth="1"/>
    <col min="14346" max="14346" width="8" style="4" customWidth="1"/>
    <col min="14347" max="14347" width="13.42578125" style="4" bestFit="1" customWidth="1"/>
    <col min="14348" max="14348" width="38.5703125" style="4" customWidth="1"/>
    <col min="14349" max="14349" width="19.140625" style="4" customWidth="1"/>
    <col min="14350" max="14350" width="17.5703125" style="4" customWidth="1"/>
    <col min="14351" max="14351" width="16.85546875" style="4" customWidth="1"/>
    <col min="14352" max="14352" width="16.5703125" style="4" customWidth="1"/>
    <col min="14353" max="14353" width="20" style="4" customWidth="1"/>
    <col min="14354" max="14354" width="11.5703125" style="4" customWidth="1"/>
    <col min="14355" max="14355" width="13.42578125" style="4" bestFit="1" customWidth="1"/>
    <col min="14356" max="14385" width="11.5703125" style="4" customWidth="1"/>
    <col min="14386" max="14591" width="11.42578125" style="4"/>
    <col min="14592" max="14592" width="8" style="4" customWidth="1"/>
    <col min="14593" max="14593" width="55.28515625" style="4" customWidth="1"/>
    <col min="14594" max="14594" width="15.42578125" style="4" bestFit="1" customWidth="1"/>
    <col min="14595" max="14595" width="16.5703125" style="4" customWidth="1"/>
    <col min="14596" max="14596" width="7.28515625" style="4" customWidth="1"/>
    <col min="14597" max="14597" width="22.5703125" style="4" customWidth="1"/>
    <col min="14598" max="14598" width="16" style="4" customWidth="1"/>
    <col min="14599" max="14599" width="19.28515625" style="4" customWidth="1"/>
    <col min="14600" max="14600" width="16.5703125" style="4" customWidth="1"/>
    <col min="14601" max="14601" width="17.5703125" style="4" customWidth="1"/>
    <col min="14602" max="14602" width="8" style="4" customWidth="1"/>
    <col min="14603" max="14603" width="13.42578125" style="4" bestFit="1" customWidth="1"/>
    <col min="14604" max="14604" width="38.5703125" style="4" customWidth="1"/>
    <col min="14605" max="14605" width="19.140625" style="4" customWidth="1"/>
    <col min="14606" max="14606" width="17.5703125" style="4" customWidth="1"/>
    <col min="14607" max="14607" width="16.85546875" style="4" customWidth="1"/>
    <col min="14608" max="14608" width="16.5703125" style="4" customWidth="1"/>
    <col min="14609" max="14609" width="20" style="4" customWidth="1"/>
    <col min="14610" max="14610" width="11.5703125" style="4" customWidth="1"/>
    <col min="14611" max="14611" width="13.42578125" style="4" bestFit="1" customWidth="1"/>
    <col min="14612" max="14641" width="11.5703125" style="4" customWidth="1"/>
    <col min="14642" max="14847" width="11.42578125" style="4"/>
    <col min="14848" max="14848" width="8" style="4" customWidth="1"/>
    <col min="14849" max="14849" width="55.28515625" style="4" customWidth="1"/>
    <col min="14850" max="14850" width="15.42578125" style="4" bestFit="1" customWidth="1"/>
    <col min="14851" max="14851" width="16.5703125" style="4" customWidth="1"/>
    <col min="14852" max="14852" width="7.28515625" style="4" customWidth="1"/>
    <col min="14853" max="14853" width="22.5703125" style="4" customWidth="1"/>
    <col min="14854" max="14854" width="16" style="4" customWidth="1"/>
    <col min="14855" max="14855" width="19.28515625" style="4" customWidth="1"/>
    <col min="14856" max="14856" width="16.5703125" style="4" customWidth="1"/>
    <col min="14857" max="14857" width="17.5703125" style="4" customWidth="1"/>
    <col min="14858" max="14858" width="8" style="4" customWidth="1"/>
    <col min="14859" max="14859" width="13.42578125" style="4" bestFit="1" customWidth="1"/>
    <col min="14860" max="14860" width="38.5703125" style="4" customWidth="1"/>
    <col min="14861" max="14861" width="19.140625" style="4" customWidth="1"/>
    <col min="14862" max="14862" width="17.5703125" style="4" customWidth="1"/>
    <col min="14863" max="14863" width="16.85546875" style="4" customWidth="1"/>
    <col min="14864" max="14864" width="16.5703125" style="4" customWidth="1"/>
    <col min="14865" max="14865" width="20" style="4" customWidth="1"/>
    <col min="14866" max="14866" width="11.5703125" style="4" customWidth="1"/>
    <col min="14867" max="14867" width="13.42578125" style="4" bestFit="1" customWidth="1"/>
    <col min="14868" max="14897" width="11.5703125" style="4" customWidth="1"/>
    <col min="14898" max="15103" width="11.42578125" style="4"/>
    <col min="15104" max="15104" width="8" style="4" customWidth="1"/>
    <col min="15105" max="15105" width="55.28515625" style="4" customWidth="1"/>
    <col min="15106" max="15106" width="15.42578125" style="4" bestFit="1" customWidth="1"/>
    <col min="15107" max="15107" width="16.5703125" style="4" customWidth="1"/>
    <col min="15108" max="15108" width="7.28515625" style="4" customWidth="1"/>
    <col min="15109" max="15109" width="22.5703125" style="4" customWidth="1"/>
    <col min="15110" max="15110" width="16" style="4" customWidth="1"/>
    <col min="15111" max="15111" width="19.28515625" style="4" customWidth="1"/>
    <col min="15112" max="15112" width="16.5703125" style="4" customWidth="1"/>
    <col min="15113" max="15113" width="17.5703125" style="4" customWidth="1"/>
    <col min="15114" max="15114" width="8" style="4" customWidth="1"/>
    <col min="15115" max="15115" width="13.42578125" style="4" bestFit="1" customWidth="1"/>
    <col min="15116" max="15116" width="38.5703125" style="4" customWidth="1"/>
    <col min="15117" max="15117" width="19.140625" style="4" customWidth="1"/>
    <col min="15118" max="15118" width="17.5703125" style="4" customWidth="1"/>
    <col min="15119" max="15119" width="16.85546875" style="4" customWidth="1"/>
    <col min="15120" max="15120" width="16.5703125" style="4" customWidth="1"/>
    <col min="15121" max="15121" width="20" style="4" customWidth="1"/>
    <col min="15122" max="15122" width="11.5703125" style="4" customWidth="1"/>
    <col min="15123" max="15123" width="13.42578125" style="4" bestFit="1" customWidth="1"/>
    <col min="15124" max="15153" width="11.5703125" style="4" customWidth="1"/>
    <col min="15154" max="15359" width="11.42578125" style="4"/>
    <col min="15360" max="15360" width="8" style="4" customWidth="1"/>
    <col min="15361" max="15361" width="55.28515625" style="4" customWidth="1"/>
    <col min="15362" max="15362" width="15.42578125" style="4" bestFit="1" customWidth="1"/>
    <col min="15363" max="15363" width="16.5703125" style="4" customWidth="1"/>
    <col min="15364" max="15364" width="7.28515625" style="4" customWidth="1"/>
    <col min="15365" max="15365" width="22.5703125" style="4" customWidth="1"/>
    <col min="15366" max="15366" width="16" style="4" customWidth="1"/>
    <col min="15367" max="15367" width="19.28515625" style="4" customWidth="1"/>
    <col min="15368" max="15368" width="16.5703125" style="4" customWidth="1"/>
    <col min="15369" max="15369" width="17.5703125" style="4" customWidth="1"/>
    <col min="15370" max="15370" width="8" style="4" customWidth="1"/>
    <col min="15371" max="15371" width="13.42578125" style="4" bestFit="1" customWidth="1"/>
    <col min="15372" max="15372" width="38.5703125" style="4" customWidth="1"/>
    <col min="15373" max="15373" width="19.140625" style="4" customWidth="1"/>
    <col min="15374" max="15374" width="17.5703125" style="4" customWidth="1"/>
    <col min="15375" max="15375" width="16.85546875" style="4" customWidth="1"/>
    <col min="15376" max="15376" width="16.5703125" style="4" customWidth="1"/>
    <col min="15377" max="15377" width="20" style="4" customWidth="1"/>
    <col min="15378" max="15378" width="11.5703125" style="4" customWidth="1"/>
    <col min="15379" max="15379" width="13.42578125" style="4" bestFit="1" customWidth="1"/>
    <col min="15380" max="15409" width="11.5703125" style="4" customWidth="1"/>
    <col min="15410" max="15615" width="11.42578125" style="4"/>
    <col min="15616" max="15616" width="8" style="4" customWidth="1"/>
    <col min="15617" max="15617" width="55.28515625" style="4" customWidth="1"/>
    <col min="15618" max="15618" width="15.42578125" style="4" bestFit="1" customWidth="1"/>
    <col min="15619" max="15619" width="16.5703125" style="4" customWidth="1"/>
    <col min="15620" max="15620" width="7.28515625" style="4" customWidth="1"/>
    <col min="15621" max="15621" width="22.5703125" style="4" customWidth="1"/>
    <col min="15622" max="15622" width="16" style="4" customWidth="1"/>
    <col min="15623" max="15623" width="19.28515625" style="4" customWidth="1"/>
    <col min="15624" max="15624" width="16.5703125" style="4" customWidth="1"/>
    <col min="15625" max="15625" width="17.5703125" style="4" customWidth="1"/>
    <col min="15626" max="15626" width="8" style="4" customWidth="1"/>
    <col min="15627" max="15627" width="13.42578125" style="4" bestFit="1" customWidth="1"/>
    <col min="15628" max="15628" width="38.5703125" style="4" customWidth="1"/>
    <col min="15629" max="15629" width="19.140625" style="4" customWidth="1"/>
    <col min="15630" max="15630" width="17.5703125" style="4" customWidth="1"/>
    <col min="15631" max="15631" width="16.85546875" style="4" customWidth="1"/>
    <col min="15632" max="15632" width="16.5703125" style="4" customWidth="1"/>
    <col min="15633" max="15633" width="20" style="4" customWidth="1"/>
    <col min="15634" max="15634" width="11.5703125" style="4" customWidth="1"/>
    <col min="15635" max="15635" width="13.42578125" style="4" bestFit="1" customWidth="1"/>
    <col min="15636" max="15665" width="11.5703125" style="4" customWidth="1"/>
    <col min="15666" max="15871" width="11.42578125" style="4"/>
    <col min="15872" max="15872" width="8" style="4" customWidth="1"/>
    <col min="15873" max="15873" width="55.28515625" style="4" customWidth="1"/>
    <col min="15874" max="15874" width="15.42578125" style="4" bestFit="1" customWidth="1"/>
    <col min="15875" max="15875" width="16.5703125" style="4" customWidth="1"/>
    <col min="15876" max="15876" width="7.28515625" style="4" customWidth="1"/>
    <col min="15877" max="15877" width="22.5703125" style="4" customWidth="1"/>
    <col min="15878" max="15878" width="16" style="4" customWidth="1"/>
    <col min="15879" max="15879" width="19.28515625" style="4" customWidth="1"/>
    <col min="15880" max="15880" width="16.5703125" style="4" customWidth="1"/>
    <col min="15881" max="15881" width="17.5703125" style="4" customWidth="1"/>
    <col min="15882" max="15882" width="8" style="4" customWidth="1"/>
    <col min="15883" max="15883" width="13.42578125" style="4" bestFit="1" customWidth="1"/>
    <col min="15884" max="15884" width="38.5703125" style="4" customWidth="1"/>
    <col min="15885" max="15885" width="19.140625" style="4" customWidth="1"/>
    <col min="15886" max="15886" width="17.5703125" style="4" customWidth="1"/>
    <col min="15887" max="15887" width="16.85546875" style="4" customWidth="1"/>
    <col min="15888" max="15888" width="16.5703125" style="4" customWidth="1"/>
    <col min="15889" max="15889" width="20" style="4" customWidth="1"/>
    <col min="15890" max="15890" width="11.5703125" style="4" customWidth="1"/>
    <col min="15891" max="15891" width="13.42578125" style="4" bestFit="1" customWidth="1"/>
    <col min="15892" max="15921" width="11.5703125" style="4" customWidth="1"/>
    <col min="15922" max="16127" width="11.42578125" style="4"/>
    <col min="16128" max="16128" width="8" style="4" customWidth="1"/>
    <col min="16129" max="16129" width="55.28515625" style="4" customWidth="1"/>
    <col min="16130" max="16130" width="15.42578125" style="4" bestFit="1" customWidth="1"/>
    <col min="16131" max="16131" width="16.5703125" style="4" customWidth="1"/>
    <col min="16132" max="16132" width="7.28515625" style="4" customWidth="1"/>
    <col min="16133" max="16133" width="22.5703125" style="4" customWidth="1"/>
    <col min="16134" max="16134" width="16" style="4" customWidth="1"/>
    <col min="16135" max="16135" width="19.28515625" style="4" customWidth="1"/>
    <col min="16136" max="16136" width="16.5703125" style="4" customWidth="1"/>
    <col min="16137" max="16137" width="17.5703125" style="4" customWidth="1"/>
    <col min="16138" max="16138" width="8" style="4" customWidth="1"/>
    <col min="16139" max="16139" width="13.42578125" style="4" bestFit="1" customWidth="1"/>
    <col min="16140" max="16140" width="38.5703125" style="4" customWidth="1"/>
    <col min="16141" max="16141" width="19.140625" style="4" customWidth="1"/>
    <col min="16142" max="16142" width="17.5703125" style="4" customWidth="1"/>
    <col min="16143" max="16143" width="16.85546875" style="4" customWidth="1"/>
    <col min="16144" max="16144" width="16.5703125" style="4" customWidth="1"/>
    <col min="16145" max="16145" width="20" style="4" customWidth="1"/>
    <col min="16146" max="16146" width="11.5703125" style="4" customWidth="1"/>
    <col min="16147" max="16147" width="13.42578125" style="4" bestFit="1" customWidth="1"/>
    <col min="16148" max="16177" width="11.5703125" style="4" customWidth="1"/>
    <col min="16178" max="16384" width="11.42578125" style="4"/>
  </cols>
  <sheetData>
    <row r="1" spans="1:49" s="1" customFormat="1" ht="14.1" customHeight="1" x14ac:dyDescent="0.2">
      <c r="A1" s="116" t="s">
        <v>71</v>
      </c>
      <c r="B1" s="116"/>
      <c r="C1" s="116"/>
      <c r="D1" s="116"/>
      <c r="E1" s="49"/>
    </row>
    <row r="2" spans="1:49" s="1" customFormat="1" ht="16.149999999999999" customHeight="1" x14ac:dyDescent="0.2">
      <c r="A2" s="116" t="s">
        <v>0</v>
      </c>
      <c r="B2" s="116"/>
      <c r="C2" s="116"/>
      <c r="D2" s="116"/>
    </row>
    <row r="3" spans="1:49" s="1" customFormat="1" ht="12.95" customHeight="1" x14ac:dyDescent="0.2">
      <c r="A3" s="117" t="s">
        <v>73</v>
      </c>
      <c r="B3" s="117"/>
      <c r="C3" s="117"/>
      <c r="D3" s="117"/>
    </row>
    <row r="4" spans="1:49" ht="6.95" customHeight="1" x14ac:dyDescent="0.2">
      <c r="A4" s="5"/>
      <c r="B4" s="6"/>
      <c r="C4" s="6"/>
      <c r="D4" s="7"/>
      <c r="E4" s="2"/>
    </row>
    <row r="5" spans="1:49" ht="48.95" customHeight="1" x14ac:dyDescent="0.2">
      <c r="A5" s="109" t="s">
        <v>72</v>
      </c>
      <c r="B5" s="110"/>
      <c r="C5" s="110"/>
      <c r="D5" s="111"/>
    </row>
    <row r="6" spans="1:49" ht="31.5" customHeight="1" x14ac:dyDescent="0.2">
      <c r="A6" s="112" t="s">
        <v>70</v>
      </c>
      <c r="B6" s="113"/>
      <c r="C6" s="113"/>
      <c r="D6" s="114"/>
    </row>
    <row r="7" spans="1:49" x14ac:dyDescent="0.2">
      <c r="A7" s="115"/>
      <c r="B7" s="115"/>
      <c r="C7" s="115"/>
      <c r="D7" s="115"/>
    </row>
    <row r="8" spans="1:49" ht="30" customHeight="1" thickBot="1" x14ac:dyDescent="0.25">
      <c r="A8" s="8" t="s">
        <v>16</v>
      </c>
      <c r="B8" s="9" t="s">
        <v>17</v>
      </c>
      <c r="C8" s="10"/>
      <c r="D8" s="11" t="s">
        <v>18</v>
      </c>
    </row>
    <row r="9" spans="1:49" s="14" customFormat="1" ht="14.25" thickTop="1" thickBot="1" x14ac:dyDescent="0.25">
      <c r="A9" s="12" t="s">
        <v>19</v>
      </c>
      <c r="B9" s="107" t="s">
        <v>20</v>
      </c>
      <c r="C9" s="108"/>
      <c r="D9" s="32">
        <v>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</row>
    <row r="10" spans="1:49" s="14" customFormat="1" ht="14.25" thickTop="1" thickBot="1" x14ac:dyDescent="0.25">
      <c r="A10" s="12" t="s">
        <v>21</v>
      </c>
      <c r="B10" s="107" t="s">
        <v>22</v>
      </c>
      <c r="C10" s="108"/>
      <c r="D10" s="32">
        <f>SUM(D11:D14)</f>
        <v>0.21829599999999999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</row>
    <row r="11" spans="1:49" ht="13.5" thickTop="1" x14ac:dyDescent="0.2">
      <c r="A11" s="15">
        <v>2</v>
      </c>
      <c r="B11" s="118" t="s">
        <v>23</v>
      </c>
      <c r="C11" s="119"/>
      <c r="D11" s="13">
        <v>8.3299999999999999E-2</v>
      </c>
    </row>
    <row r="12" spans="1:49" x14ac:dyDescent="0.2">
      <c r="A12" s="15">
        <v>3</v>
      </c>
      <c r="B12" s="118" t="s">
        <v>24</v>
      </c>
      <c r="C12" s="119"/>
      <c r="D12" s="13">
        <f>+D11*0.12</f>
        <v>9.9959999999999997E-3</v>
      </c>
    </row>
    <row r="13" spans="1:49" x14ac:dyDescent="0.2">
      <c r="A13" s="15">
        <v>4</v>
      </c>
      <c r="B13" s="118" t="s">
        <v>25</v>
      </c>
      <c r="C13" s="119"/>
      <c r="D13" s="13">
        <v>8.3299999999999999E-2</v>
      </c>
    </row>
    <row r="14" spans="1:49" x14ac:dyDescent="0.2">
      <c r="A14" s="15">
        <v>5</v>
      </c>
      <c r="B14" s="118" t="s">
        <v>26</v>
      </c>
      <c r="C14" s="119"/>
      <c r="D14" s="13">
        <v>4.1700000000000001E-2</v>
      </c>
    </row>
    <row r="15" spans="1:49" x14ac:dyDescent="0.2">
      <c r="A15" s="12" t="s">
        <v>27</v>
      </c>
      <c r="B15" s="107" t="s">
        <v>28</v>
      </c>
      <c r="C15" s="108"/>
      <c r="D15" s="33">
        <f>SUM(D16:D18)</f>
        <v>0.22900000000000001</v>
      </c>
    </row>
    <row r="16" spans="1:49" s="14" customFormat="1" x14ac:dyDescent="0.2">
      <c r="A16" s="15">
        <v>6</v>
      </c>
      <c r="B16" s="118" t="s">
        <v>29</v>
      </c>
      <c r="C16" s="119"/>
      <c r="D16" s="54">
        <v>8.5000000000000006E-2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</row>
    <row r="17" spans="1:49" x14ac:dyDescent="0.2">
      <c r="A17" s="15">
        <v>7</v>
      </c>
      <c r="B17" s="118" t="s">
        <v>30</v>
      </c>
      <c r="C17" s="119"/>
      <c r="D17" s="54">
        <v>0.12</v>
      </c>
    </row>
    <row r="18" spans="1:49" ht="13.5" thickBot="1" x14ac:dyDescent="0.25">
      <c r="A18" s="15">
        <v>8</v>
      </c>
      <c r="B18" s="118" t="s">
        <v>31</v>
      </c>
      <c r="C18" s="119"/>
      <c r="D18" s="13">
        <v>2.4E-2</v>
      </c>
    </row>
    <row r="19" spans="1:49" ht="14.25" thickTop="1" thickBot="1" x14ac:dyDescent="0.25">
      <c r="A19" s="12" t="s">
        <v>32</v>
      </c>
      <c r="B19" s="107" t="s">
        <v>33</v>
      </c>
      <c r="C19" s="108"/>
      <c r="D19" s="32">
        <f>SUM(D20:D24)</f>
        <v>4.4999999999999998E-2</v>
      </c>
    </row>
    <row r="20" spans="1:49" ht="13.5" thickTop="1" x14ac:dyDescent="0.2">
      <c r="A20" s="15">
        <v>9</v>
      </c>
      <c r="B20" s="118" t="s">
        <v>34</v>
      </c>
      <c r="C20" s="119"/>
      <c r="D20" s="13">
        <v>0</v>
      </c>
    </row>
    <row r="21" spans="1:49" s="14" customFormat="1" x14ac:dyDescent="0.2">
      <c r="A21" s="15">
        <v>10</v>
      </c>
      <c r="B21" s="118" t="s">
        <v>35</v>
      </c>
      <c r="C21" s="119"/>
      <c r="D21" s="13">
        <v>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 spans="1:49" x14ac:dyDescent="0.2">
      <c r="A22" s="15">
        <v>11</v>
      </c>
      <c r="B22" s="118" t="s">
        <v>36</v>
      </c>
      <c r="C22" s="119"/>
      <c r="D22" s="13">
        <v>0</v>
      </c>
    </row>
    <row r="23" spans="1:49" x14ac:dyDescent="0.2">
      <c r="A23" s="15">
        <v>12</v>
      </c>
      <c r="B23" s="118" t="s">
        <v>37</v>
      </c>
      <c r="C23" s="119"/>
      <c r="D23" s="13">
        <v>0.04</v>
      </c>
    </row>
    <row r="24" spans="1:49" x14ac:dyDescent="0.2">
      <c r="A24" s="15">
        <v>13</v>
      </c>
      <c r="B24" s="30" t="s">
        <v>69</v>
      </c>
      <c r="C24" s="31"/>
      <c r="D24" s="73">
        <v>5.0000000000000001E-3</v>
      </c>
    </row>
    <row r="25" spans="1:49" ht="13.5" thickBot="1" x14ac:dyDescent="0.25">
      <c r="A25" s="12"/>
      <c r="B25" s="120" t="s">
        <v>67</v>
      </c>
      <c r="C25" s="121"/>
      <c r="D25" s="72">
        <f>+D10+D15+D19</f>
        <v>0.49229600000000001</v>
      </c>
    </row>
    <row r="26" spans="1:49" ht="14.25" thickTop="1" thickBot="1" x14ac:dyDescent="0.25">
      <c r="A26" s="12"/>
      <c r="B26" s="120" t="s">
        <v>38</v>
      </c>
      <c r="C26" s="121"/>
      <c r="D26" s="32">
        <f>+D9+D25</f>
        <v>1.4922960000000001</v>
      </c>
    </row>
    <row r="27" spans="1:49" s="14" customFormat="1" ht="15.75" customHeight="1" thickTop="1" x14ac:dyDescent="0.2">
      <c r="A27" s="8" t="s">
        <v>16</v>
      </c>
      <c r="B27" s="9" t="s">
        <v>17</v>
      </c>
      <c r="C27" s="10"/>
      <c r="D27" s="11" t="s">
        <v>39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 s="14" customFormat="1" ht="15.75" customHeight="1" thickBot="1" x14ac:dyDescent="0.25">
      <c r="A28" s="12"/>
      <c r="B28" s="107" t="s">
        <v>40</v>
      </c>
      <c r="C28" s="108"/>
      <c r="D28" s="1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14.25" thickTop="1" thickBot="1" x14ac:dyDescent="0.25">
      <c r="A29" s="17" t="s">
        <v>41</v>
      </c>
      <c r="B29" s="107" t="s">
        <v>42</v>
      </c>
      <c r="C29" s="108"/>
      <c r="D29" s="32">
        <f>SUM(D30:D35)</f>
        <v>4.9000000000000002E-2</v>
      </c>
      <c r="E29" s="3">
        <f>450000000/1.19</f>
        <v>378151260.50420171</v>
      </c>
      <c r="G29" s="18"/>
    </row>
    <row r="30" spans="1:49" s="14" customFormat="1" ht="13.5" thickTop="1" x14ac:dyDescent="0.2">
      <c r="A30" s="15">
        <v>14</v>
      </c>
      <c r="B30" s="118" t="s">
        <v>43</v>
      </c>
      <c r="C30" s="119"/>
      <c r="D30" s="13">
        <v>2E-3</v>
      </c>
      <c r="E30" s="3">
        <f>(2400000/3)*8</f>
        <v>6400000</v>
      </c>
      <c r="F30" s="3">
        <f>+E30/E29</f>
        <v>1.6924444444444443E-2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 s="14" customFormat="1" x14ac:dyDescent="0.2">
      <c r="A31" s="15">
        <v>15</v>
      </c>
      <c r="B31" s="118" t="s">
        <v>44</v>
      </c>
      <c r="C31" s="119"/>
      <c r="D31" s="13">
        <v>2E-3</v>
      </c>
      <c r="E31" s="3"/>
      <c r="F31" s="3"/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 x14ac:dyDescent="0.2">
      <c r="A32" s="15">
        <v>16</v>
      </c>
      <c r="B32" s="118" t="s">
        <v>45</v>
      </c>
      <c r="C32" s="119"/>
      <c r="D32" s="13">
        <v>5.0000000000000001E-3</v>
      </c>
      <c r="G32" s="18"/>
    </row>
    <row r="33" spans="1:49" x14ac:dyDescent="0.2">
      <c r="A33" s="15">
        <v>17</v>
      </c>
      <c r="B33" s="118" t="s">
        <v>46</v>
      </c>
      <c r="C33" s="119"/>
      <c r="D33" s="13">
        <v>0.03</v>
      </c>
      <c r="G33" s="18"/>
    </row>
    <row r="34" spans="1:49" x14ac:dyDescent="0.2">
      <c r="A34" s="15">
        <v>18</v>
      </c>
      <c r="B34" s="118" t="s">
        <v>47</v>
      </c>
      <c r="C34" s="119"/>
      <c r="D34" s="13">
        <v>0</v>
      </c>
      <c r="F34" s="4"/>
      <c r="G34" s="18"/>
    </row>
    <row r="35" spans="1:49" ht="13.5" thickBot="1" x14ac:dyDescent="0.25">
      <c r="A35" s="15">
        <v>19</v>
      </c>
      <c r="B35" s="118" t="s">
        <v>68</v>
      </c>
      <c r="C35" s="119"/>
      <c r="D35" s="13">
        <v>0.01</v>
      </c>
      <c r="F35" s="4"/>
      <c r="G35" s="18"/>
    </row>
    <row r="36" spans="1:49" ht="14.25" thickTop="1" thickBot="1" x14ac:dyDescent="0.25">
      <c r="A36" s="17" t="s">
        <v>48</v>
      </c>
      <c r="B36" s="107" t="s">
        <v>49</v>
      </c>
      <c r="C36" s="108"/>
      <c r="D36" s="32">
        <f>SUM(D37:D40)</f>
        <v>6.0000000000000001E-3</v>
      </c>
      <c r="F36" s="4"/>
      <c r="G36" s="19"/>
    </row>
    <row r="37" spans="1:49" ht="13.5" thickTop="1" x14ac:dyDescent="0.2">
      <c r="A37" s="15">
        <v>20</v>
      </c>
      <c r="B37" s="118" t="s">
        <v>50</v>
      </c>
      <c r="C37" s="119"/>
      <c r="D37" s="13">
        <v>1E-3</v>
      </c>
      <c r="E37" s="3">
        <v>3700000</v>
      </c>
      <c r="F37" s="3">
        <f>+E37/E29</f>
        <v>9.7844444444444428E-3</v>
      </c>
      <c r="G37" s="20"/>
      <c r="H37" s="20"/>
    </row>
    <row r="38" spans="1:49" s="14" customFormat="1" x14ac:dyDescent="0.2">
      <c r="A38" s="15">
        <v>21</v>
      </c>
      <c r="B38" s="118" t="s">
        <v>51</v>
      </c>
      <c r="C38" s="119"/>
      <c r="D38" s="13">
        <v>5.0000000000000001E-3</v>
      </c>
      <c r="E38" s="3"/>
      <c r="F38" s="3"/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x14ac:dyDescent="0.2">
      <c r="A39" s="15">
        <v>22</v>
      </c>
      <c r="B39" s="118" t="s">
        <v>52</v>
      </c>
      <c r="C39" s="119"/>
      <c r="D39" s="13">
        <v>0</v>
      </c>
      <c r="F39" s="3">
        <f>450000000*4/1000</f>
        <v>1800000</v>
      </c>
      <c r="G39" s="18"/>
    </row>
    <row r="40" spans="1:49" ht="13.5" thickBot="1" x14ac:dyDescent="0.25">
      <c r="A40" s="15">
        <v>23</v>
      </c>
      <c r="B40" s="118" t="s">
        <v>53</v>
      </c>
      <c r="C40" s="119"/>
      <c r="D40" s="13">
        <v>0</v>
      </c>
      <c r="F40" s="3">
        <f>+F39/E29</f>
        <v>4.7599999999999995E-3</v>
      </c>
      <c r="G40" s="18"/>
    </row>
    <row r="41" spans="1:49" ht="14.25" thickTop="1" thickBot="1" x14ac:dyDescent="0.25">
      <c r="A41" s="17" t="s">
        <v>54</v>
      </c>
      <c r="B41" s="107" t="s">
        <v>55</v>
      </c>
      <c r="C41" s="108"/>
      <c r="D41" s="32">
        <f>D42</f>
        <v>0.15</v>
      </c>
      <c r="F41" s="3">
        <f>+F40*100</f>
        <v>0.47599999999999992</v>
      </c>
      <c r="G41" s="18"/>
    </row>
    <row r="42" spans="1:49" ht="13.5" thickTop="1" x14ac:dyDescent="0.2">
      <c r="A42" s="15">
        <v>24</v>
      </c>
      <c r="B42" s="118" t="s">
        <v>55</v>
      </c>
      <c r="C42" s="119"/>
      <c r="D42" s="13">
        <v>0.15</v>
      </c>
    </row>
    <row r="43" spans="1:49" s="14" customFormat="1" ht="15.75" customHeight="1" thickBot="1" x14ac:dyDescent="0.25">
      <c r="A43" s="21"/>
      <c r="B43" s="122" t="s">
        <v>56</v>
      </c>
      <c r="C43" s="123"/>
      <c r="D43" s="21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s="14" customFormat="1" ht="15.75" customHeight="1" thickTop="1" thickBot="1" x14ac:dyDescent="0.25">
      <c r="A44" s="124" t="s">
        <v>57</v>
      </c>
      <c r="B44" s="125"/>
      <c r="C44" s="126"/>
      <c r="D44" s="32">
        <f>+D9+D10+D15+D19+D29+D36+D41</f>
        <v>1.6972959999999999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15" customHeight="1" thickTop="1" x14ac:dyDescent="0.2">
      <c r="D45" s="23">
        <f>+ROUND(D44,2)</f>
        <v>1.7</v>
      </c>
    </row>
    <row r="46" spans="1:49" x14ac:dyDescent="0.2">
      <c r="A46" s="24" t="s">
        <v>58</v>
      </c>
      <c r="B46" s="25" t="s">
        <v>59</v>
      </c>
      <c r="D46" s="26"/>
    </row>
    <row r="47" spans="1:49" x14ac:dyDescent="0.2">
      <c r="A47" s="22" t="s">
        <v>60</v>
      </c>
      <c r="B47" s="4" t="s">
        <v>61</v>
      </c>
      <c r="D47" s="4"/>
    </row>
    <row r="48" spans="1:49" x14ac:dyDescent="0.2">
      <c r="D48" s="4"/>
    </row>
    <row r="49" spans="1:4" x14ac:dyDescent="0.2">
      <c r="D49" s="4"/>
    </row>
    <row r="50" spans="1:4" x14ac:dyDescent="0.2">
      <c r="D50" s="4"/>
    </row>
    <row r="51" spans="1:4" x14ac:dyDescent="0.2">
      <c r="D51" s="4"/>
    </row>
    <row r="52" spans="1:4" x14ac:dyDescent="0.2">
      <c r="A52" s="4"/>
      <c r="D52" s="4"/>
    </row>
    <row r="53" spans="1:4" x14ac:dyDescent="0.2">
      <c r="A53" s="4"/>
      <c r="B53" s="27"/>
      <c r="C53" s="27"/>
      <c r="D53" s="28"/>
    </row>
    <row r="54" spans="1:4" x14ac:dyDescent="0.2">
      <c r="A54" s="4"/>
      <c r="B54" s="27"/>
      <c r="D54" s="29"/>
    </row>
    <row r="55" spans="1:4" x14ac:dyDescent="0.2">
      <c r="A55" s="4"/>
      <c r="B55" s="27"/>
      <c r="C55" s="27"/>
      <c r="D55" s="28"/>
    </row>
    <row r="56" spans="1:4" x14ac:dyDescent="0.2">
      <c r="A56" s="4"/>
      <c r="B56" s="27"/>
      <c r="C56" s="27"/>
    </row>
    <row r="57" spans="1:4" x14ac:dyDescent="0.2">
      <c r="A57" s="4"/>
      <c r="B57" s="27"/>
      <c r="C57" s="27"/>
      <c r="D57" s="28"/>
    </row>
    <row r="58" spans="1:4" s="3" customFormat="1" x14ac:dyDescent="0.2"/>
    <row r="59" spans="1:4" s="3" customFormat="1" x14ac:dyDescent="0.2"/>
    <row r="60" spans="1:4" s="3" customFormat="1" x14ac:dyDescent="0.2"/>
    <row r="61" spans="1:4" s="3" customFormat="1" x14ac:dyDescent="0.2"/>
    <row r="62" spans="1:4" s="3" customFormat="1" x14ac:dyDescent="0.2"/>
    <row r="63" spans="1:4" s="3" customFormat="1" x14ac:dyDescent="0.2"/>
    <row r="64" spans="1: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</sheetData>
  <sheetProtection algorithmName="SHA-512" hashValue="PS4RTnZO7sWX5TrwdPMcbMQ5tUNKN5e9bU9PGQkhVIKZBTCiS+J3iZ9p70DtDn1T/WfP5Y51L9M8uieNUfrrsg==" saltValue="FWbm0BbtQC/5tWaavjiCOw==" spinCount="100000" sheet="1" objects="1" scenarios="1"/>
  <mergeCells count="40">
    <mergeCell ref="B41:C41"/>
    <mergeCell ref="B42:C42"/>
    <mergeCell ref="B43:C43"/>
    <mergeCell ref="A44:C44"/>
    <mergeCell ref="B35:C35"/>
    <mergeCell ref="B36:C36"/>
    <mergeCell ref="B37:C37"/>
    <mergeCell ref="B38:C38"/>
    <mergeCell ref="B39:C39"/>
    <mergeCell ref="B40:C40"/>
    <mergeCell ref="B34:C34"/>
    <mergeCell ref="B22:C22"/>
    <mergeCell ref="B23:C23"/>
    <mergeCell ref="B25:C25"/>
    <mergeCell ref="B26:C26"/>
    <mergeCell ref="B28:C28"/>
    <mergeCell ref="B29:C29"/>
    <mergeCell ref="B30:C30"/>
    <mergeCell ref="B31:C31"/>
    <mergeCell ref="B32:C32"/>
    <mergeCell ref="B33:C33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9:C9"/>
    <mergeCell ref="A5:D5"/>
    <mergeCell ref="A6:D6"/>
    <mergeCell ref="A7:D7"/>
    <mergeCell ref="A1:D1"/>
    <mergeCell ref="A2:D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Factor Multiplicador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Ingenieria y Diseño de Occidente SAS</dc:creator>
  <cp:lastModifiedBy>Luz Yaneth Valencia Gómez</cp:lastModifiedBy>
  <cp:lastPrinted>2026-03-27T13:28:38Z</cp:lastPrinted>
  <dcterms:created xsi:type="dcterms:W3CDTF">2015-04-21T12:09:58Z</dcterms:created>
  <dcterms:modified xsi:type="dcterms:W3CDTF">2026-07-17T20:15:13Z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2025-08-19T16:41:37Z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3da6803f-6451-49d0-8534-27af9a056135</vt:lpwstr>
  </property>
  <property fmtid="{D5CDD505-2E9C-101B-9397-08002B2CF9AE}" pid="8" name="MSIP_Label_fc111285-cafa-4fc9-8a9a-bd902089b24f_ContentBits">
    <vt:lpwstr>0</vt:lpwstr>
  </property>
</Properties>
</file>