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6.xml" ContentType="application/vnd.openxmlformats-officedocument.drawing+xml"/>
  <Override PartName="/xl/drawings/drawing7.xml" ContentType="application/vnd.openxmlformats-officedocument.drawing+xml"/>
  <Override PartName="/xl/comments4.xml" ContentType="application/vnd.openxmlformats-officedocument.spreadsheetml.comments+xml"/>
  <Override PartName="/xl/drawings/drawing8.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28389E77-7640-9E18-AD5C-E98E2F4A8B83}"/>
  <workbookPr codeName="ThisWorkbook" defaultThemeVersion="166925"/>
  <mc:AlternateContent xmlns:mc="http://schemas.openxmlformats.org/markup-compatibility/2006">
    <mc:Choice Requires="x15">
      <x15ac:absPath xmlns:x15ac="http://schemas.microsoft.com/office/spreadsheetml/2010/11/ac" url="C:\Users\Fabio Pastrana\iCloudDrive\000. AEROCIVIL\01. REVISIONES PRECONTRACTUAL\04. Borrador - Adquirir Compresores Recarga Autocontenidos\"/>
    </mc:Choice>
  </mc:AlternateContent>
  <xr:revisionPtr revIDLastSave="0" documentId="13_ncr:1_{1E9DA762-17B3-4F6D-8E12-F6DE2CB214CD}" xr6:coauthVersionLast="47" xr6:coauthVersionMax="47" xr10:uidLastSave="{00000000-0000-0000-0000-000000000000}"/>
  <bookViews>
    <workbookView xWindow="28680" yWindow="-120" windowWidth="29040" windowHeight="15720" tabRatio="878" activeTab="6" xr2:uid="{00000000-000D-0000-FFFF-FFFF00000000}"/>
  </bookViews>
  <sheets>
    <sheet name="Portada" sheetId="32" r:id="rId1"/>
    <sheet name="Tabla de Contenido" sheetId="31" state="hidden" r:id="rId2"/>
    <sheet name="Formato 1A. Estudios Previo" sheetId="30" state="hidden" r:id="rId3"/>
    <sheet name="INDEXADOR" sheetId="22" r:id="rId4"/>
    <sheet name="Modelo Estadistico" sheetId="9" r:id="rId5"/>
    <sheet name="ANALISIS PRESUPUESTAL" sheetId="35" r:id="rId6"/>
    <sheet name="PRESUPUESTO OFICIAL" sheetId="34" r:id="rId7"/>
    <sheet name="INPUTS Y LISTAS" sheetId="21" state="hidden" r:id="rId8"/>
    <sheet name="Cronograma" sheetId="26" state="hidden" r:id="rId9"/>
    <sheet name="INDICES-ICOCIV" sheetId="23" state="hidden" r:id="rId10"/>
    <sheet name="INDICES IPC" sheetId="25" r:id="rId11"/>
  </sheets>
  <externalReferences>
    <externalReference r:id="rId12"/>
  </externalReferences>
  <definedNames>
    <definedName name="_xleta.IFERROR" hidden="1" xlm="1">#NAME?</definedName>
    <definedName name="_xleta.ROUND" hidden="1" xlm="1">#NAME?</definedName>
    <definedName name="APLICA">'INPUTS Y LISTAS'!$A$36</definedName>
    <definedName name="_xlnm.Print_Area" localSheetId="4">'Modelo Estadistico'!$C$2:$H$16</definedName>
    <definedName name="_xlnm.Print_Area" localSheetId="6">'PRESUPUESTO OFICIAL'!$A$2:$I$10</definedName>
    <definedName name="CALIFICACION">'INPUTS Y LISTAS'!$A$39:$A$45</definedName>
    <definedName name="DECISION">'INPUTS Y LISTAS'!$A$12:$A$13</definedName>
    <definedName name="Fecha" localSheetId="2">Tabla1[FECHA]</definedName>
    <definedName name="Fecha">Tabla1[FECHA]</definedName>
    <definedName name="INDICE">'INPUTS Y LISTAS'!$A$23:$A$24</definedName>
    <definedName name="Tipologia">'[1]INPUTS Y LISTAS'!$A$47:$A$57</definedName>
    <definedName name="_xlnm.Print_Titles" localSheetId="4">'Modelo Estadistico'!$14:$14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7" i="34" l="1"/>
  <c r="K8" i="35"/>
  <c r="J9" i="35"/>
  <c r="AC15" i="9"/>
  <c r="J10" i="35"/>
  <c r="J8" i="35"/>
  <c r="F9" i="35"/>
  <c r="E9" i="35"/>
  <c r="AB17" i="9"/>
  <c r="AA17" i="9"/>
  <c r="F8" i="35"/>
  <c r="E8" i="35"/>
  <c r="D9" i="35"/>
  <c r="D8" i="35"/>
  <c r="H17" i="9"/>
  <c r="I17" i="9"/>
  <c r="N20" i="22"/>
  <c r="V14" i="9"/>
  <c r="N14" i="9"/>
  <c r="N18" i="22"/>
  <c r="N16" i="22"/>
  <c r="D783" i="25"/>
  <c r="B782" i="25"/>
  <c r="D784" i="25"/>
  <c r="G8" i="35" l="1"/>
  <c r="N22" i="22"/>
  <c r="F26" i="22" s="1"/>
  <c r="G26" i="22" s="1"/>
  <c r="Y14" i="9"/>
  <c r="B783" i="25"/>
  <c r="I1014" i="22" l="1"/>
  <c r="I1013" i="22"/>
  <c r="I1012" i="22"/>
  <c r="I1011" i="22"/>
  <c r="I1010" i="22"/>
  <c r="I1009" i="22"/>
  <c r="I1008" i="22"/>
  <c r="I1007" i="22"/>
  <c r="I1006" i="22"/>
  <c r="I1005" i="22"/>
  <c r="I1004" i="22"/>
  <c r="I1003" i="22"/>
  <c r="I1002" i="22"/>
  <c r="I1001" i="22"/>
  <c r="I1000" i="22"/>
  <c r="I999" i="22"/>
  <c r="I998" i="22"/>
  <c r="I997" i="22"/>
  <c r="I996" i="22"/>
  <c r="I995" i="22"/>
  <c r="I994" i="22"/>
  <c r="I993" i="22"/>
  <c r="I992" i="22"/>
  <c r="I991" i="22"/>
  <c r="I990" i="22"/>
  <c r="I989" i="22"/>
  <c r="I988" i="22"/>
  <c r="I987" i="22"/>
  <c r="I986" i="22"/>
  <c r="I985" i="22"/>
  <c r="I984" i="22"/>
  <c r="I983" i="22"/>
  <c r="I982" i="22"/>
  <c r="I981" i="22"/>
  <c r="I980" i="22"/>
  <c r="I979" i="22"/>
  <c r="I978" i="22"/>
  <c r="I977" i="22"/>
  <c r="I976" i="22"/>
  <c r="I975" i="22"/>
  <c r="I974" i="22"/>
  <c r="I973" i="22"/>
  <c r="I972" i="22"/>
  <c r="I971" i="22"/>
  <c r="I970" i="22"/>
  <c r="I969" i="22"/>
  <c r="I968" i="22"/>
  <c r="I967" i="22"/>
  <c r="I966" i="22"/>
  <c r="I965" i="22"/>
  <c r="I964" i="22"/>
  <c r="I963" i="22"/>
  <c r="I962" i="22"/>
  <c r="I961" i="22"/>
  <c r="I960" i="22"/>
  <c r="I959" i="22"/>
  <c r="I958" i="22"/>
  <c r="I957" i="22"/>
  <c r="I956" i="22"/>
  <c r="I955" i="22"/>
  <c r="I954" i="22"/>
  <c r="I953" i="22"/>
  <c r="I952" i="22"/>
  <c r="I951" i="22"/>
  <c r="I950" i="22"/>
  <c r="I949" i="22"/>
  <c r="I948" i="22"/>
  <c r="I947" i="22"/>
  <c r="I946" i="22"/>
  <c r="I945" i="22"/>
  <c r="I944" i="22"/>
  <c r="I943" i="22"/>
  <c r="I942" i="22"/>
  <c r="I941" i="22"/>
  <c r="I940" i="22"/>
  <c r="I939" i="22"/>
  <c r="I938" i="22"/>
  <c r="I937" i="22"/>
  <c r="I936" i="22"/>
  <c r="I935" i="22"/>
  <c r="I934" i="22"/>
  <c r="I933" i="22"/>
  <c r="I932" i="22"/>
  <c r="I931" i="22"/>
  <c r="I930" i="22"/>
  <c r="I929" i="22"/>
  <c r="I928" i="22"/>
  <c r="I927" i="22"/>
  <c r="I926" i="22"/>
  <c r="I925" i="22"/>
  <c r="I924" i="22"/>
  <c r="I923" i="22"/>
  <c r="I922" i="22"/>
  <c r="I921" i="22"/>
  <c r="I920" i="22"/>
  <c r="I919" i="22"/>
  <c r="I918" i="22"/>
  <c r="I917" i="22"/>
  <c r="I916" i="22"/>
  <c r="I915" i="22"/>
  <c r="I914" i="22"/>
  <c r="I913" i="22"/>
  <c r="I912" i="22"/>
  <c r="I911" i="22"/>
  <c r="I910" i="22"/>
  <c r="I909" i="22"/>
  <c r="I908" i="22"/>
  <c r="I907" i="22"/>
  <c r="I906" i="22"/>
  <c r="I905" i="22"/>
  <c r="I904" i="22"/>
  <c r="I903" i="22"/>
  <c r="I902" i="22"/>
  <c r="I901" i="22"/>
  <c r="I900" i="22"/>
  <c r="I899" i="22"/>
  <c r="I898" i="22"/>
  <c r="I897" i="22"/>
  <c r="I896" i="22"/>
  <c r="I895" i="22"/>
  <c r="I894" i="22"/>
  <c r="I893" i="22"/>
  <c r="I892" i="22"/>
  <c r="I891" i="22"/>
  <c r="I890" i="22"/>
  <c r="I889" i="22"/>
  <c r="I888" i="22"/>
  <c r="I887" i="22"/>
  <c r="I886" i="22"/>
  <c r="I885" i="22"/>
  <c r="I884" i="22"/>
  <c r="I883" i="22"/>
  <c r="I882" i="22"/>
  <c r="I881" i="22"/>
  <c r="I880" i="22"/>
  <c r="I879" i="22"/>
  <c r="I878" i="22"/>
  <c r="I877" i="22"/>
  <c r="I876" i="22"/>
  <c r="I875" i="22"/>
  <c r="I874" i="22"/>
  <c r="I873" i="22"/>
  <c r="I872" i="22"/>
  <c r="I871" i="22"/>
  <c r="I870" i="22"/>
  <c r="I869" i="22"/>
  <c r="I868" i="22"/>
  <c r="I867" i="22"/>
  <c r="I866" i="22"/>
  <c r="I865" i="22"/>
  <c r="I864" i="22"/>
  <c r="I863" i="22"/>
  <c r="I862" i="22"/>
  <c r="I861" i="22"/>
  <c r="I860" i="22"/>
  <c r="I859" i="22"/>
  <c r="I858" i="22"/>
  <c r="I857" i="22"/>
  <c r="I856" i="22"/>
  <c r="I855" i="22"/>
  <c r="I854" i="22"/>
  <c r="I853" i="22"/>
  <c r="I852" i="22"/>
  <c r="I851" i="22"/>
  <c r="I850" i="22"/>
  <c r="I849" i="22"/>
  <c r="I848" i="22"/>
  <c r="I847" i="22"/>
  <c r="I846" i="22"/>
  <c r="I845" i="22"/>
  <c r="I844" i="22"/>
  <c r="I843" i="22"/>
  <c r="I842" i="22"/>
  <c r="I841" i="22"/>
  <c r="I840" i="22"/>
  <c r="I839" i="22"/>
  <c r="I838" i="22"/>
  <c r="I837" i="22"/>
  <c r="I836" i="22"/>
  <c r="I835" i="22"/>
  <c r="I834" i="22"/>
  <c r="I833" i="22"/>
  <c r="I832" i="22"/>
  <c r="I831" i="22"/>
  <c r="I830" i="22"/>
  <c r="I829" i="22"/>
  <c r="I828" i="22"/>
  <c r="I827" i="22"/>
  <c r="I826" i="22"/>
  <c r="I825" i="22"/>
  <c r="I824" i="22"/>
  <c r="I823" i="22"/>
  <c r="I822" i="22"/>
  <c r="I821" i="22"/>
  <c r="I820" i="22"/>
  <c r="I819" i="22"/>
  <c r="I818" i="22"/>
  <c r="I817" i="22"/>
  <c r="I816" i="22"/>
  <c r="I815" i="22"/>
  <c r="I814" i="22"/>
  <c r="I813" i="22"/>
  <c r="I812" i="22"/>
  <c r="I811" i="22"/>
  <c r="I810" i="22"/>
  <c r="I809" i="22"/>
  <c r="I808" i="22"/>
  <c r="I807" i="22"/>
  <c r="I806" i="22"/>
  <c r="I805" i="22"/>
  <c r="I804" i="22"/>
  <c r="I803" i="22"/>
  <c r="I802" i="22"/>
  <c r="I801" i="22"/>
  <c r="I800" i="22"/>
  <c r="I799" i="22"/>
  <c r="I798" i="22"/>
  <c r="I797" i="22"/>
  <c r="I796" i="22"/>
  <c r="I795" i="22"/>
  <c r="I794" i="22"/>
  <c r="I793" i="22"/>
  <c r="I792" i="22"/>
  <c r="I791" i="22"/>
  <c r="I790" i="22"/>
  <c r="I789" i="22"/>
  <c r="I788" i="22"/>
  <c r="I787" i="22"/>
  <c r="I786" i="22"/>
  <c r="I785" i="22"/>
  <c r="I784" i="22"/>
  <c r="I783" i="22"/>
  <c r="I782" i="22"/>
  <c r="I781" i="22"/>
  <c r="I780" i="22"/>
  <c r="I779" i="22"/>
  <c r="I778" i="22"/>
  <c r="I777" i="22"/>
  <c r="I776" i="22"/>
  <c r="I775" i="22"/>
  <c r="I774" i="22"/>
  <c r="I773" i="22"/>
  <c r="I772" i="22"/>
  <c r="I771" i="22"/>
  <c r="I770" i="22"/>
  <c r="I769" i="22"/>
  <c r="I768" i="22"/>
  <c r="I767" i="22"/>
  <c r="I766" i="22"/>
  <c r="I765" i="22"/>
  <c r="I764" i="22"/>
  <c r="I763" i="22"/>
  <c r="I762" i="22"/>
  <c r="I761" i="22"/>
  <c r="I760" i="22"/>
  <c r="I759" i="22"/>
  <c r="I758" i="22"/>
  <c r="I757" i="22"/>
  <c r="I756" i="22"/>
  <c r="I755" i="22"/>
  <c r="I754" i="22"/>
  <c r="I753" i="22"/>
  <c r="I752" i="22"/>
  <c r="I751" i="22"/>
  <c r="I750" i="22"/>
  <c r="I749" i="22"/>
  <c r="I748" i="22"/>
  <c r="I747" i="22"/>
  <c r="I746" i="22"/>
  <c r="I745" i="22"/>
  <c r="I744" i="22"/>
  <c r="I743" i="22"/>
  <c r="I742" i="22"/>
  <c r="I741" i="22"/>
  <c r="I740" i="22"/>
  <c r="I739" i="22"/>
  <c r="I738" i="22"/>
  <c r="I737" i="22"/>
  <c r="I736" i="22"/>
  <c r="I735" i="22"/>
  <c r="I734" i="22"/>
  <c r="I733" i="22"/>
  <c r="I732" i="22"/>
  <c r="I731" i="22"/>
  <c r="I730" i="22"/>
  <c r="I729" i="22"/>
  <c r="I728" i="22"/>
  <c r="I727" i="22"/>
  <c r="I726" i="22"/>
  <c r="I725" i="22"/>
  <c r="I724" i="22"/>
  <c r="I723" i="22"/>
  <c r="I722" i="22"/>
  <c r="I721" i="22"/>
  <c r="I720" i="22"/>
  <c r="I719" i="22"/>
  <c r="I718" i="22"/>
  <c r="I717" i="22"/>
  <c r="I716" i="22"/>
  <c r="I715" i="22"/>
  <c r="I714" i="22"/>
  <c r="I713" i="22"/>
  <c r="I712" i="22"/>
  <c r="I711" i="22"/>
  <c r="I710" i="22"/>
  <c r="I709" i="22"/>
  <c r="I708" i="22"/>
  <c r="I707" i="22"/>
  <c r="I706" i="22"/>
  <c r="I705" i="22"/>
  <c r="I704" i="22"/>
  <c r="I703" i="22"/>
  <c r="I702" i="22"/>
  <c r="I701" i="22"/>
  <c r="I700" i="22"/>
  <c r="I699" i="22"/>
  <c r="I698" i="22"/>
  <c r="I697" i="22"/>
  <c r="I696" i="22"/>
  <c r="I695" i="22"/>
  <c r="I694" i="22"/>
  <c r="I693" i="22"/>
  <c r="I692" i="22"/>
  <c r="I691" i="22"/>
  <c r="I690" i="22"/>
  <c r="I689" i="22"/>
  <c r="I688" i="22"/>
  <c r="I687" i="22"/>
  <c r="I686" i="22"/>
  <c r="I685" i="22"/>
  <c r="I684" i="22"/>
  <c r="I683" i="22"/>
  <c r="I682" i="22"/>
  <c r="I681" i="22"/>
  <c r="I680" i="22"/>
  <c r="I679" i="22"/>
  <c r="I678" i="22"/>
  <c r="I677" i="22"/>
  <c r="I676" i="22"/>
  <c r="I675" i="22"/>
  <c r="I674" i="22"/>
  <c r="I673" i="22"/>
  <c r="I672" i="22"/>
  <c r="I671" i="22"/>
  <c r="I670" i="22"/>
  <c r="I669" i="22"/>
  <c r="I668" i="22"/>
  <c r="I667" i="22"/>
  <c r="I666" i="22"/>
  <c r="I665" i="22"/>
  <c r="I664" i="22"/>
  <c r="I663" i="22"/>
  <c r="I662" i="22"/>
  <c r="I661" i="22"/>
  <c r="I660" i="22"/>
  <c r="I659" i="22"/>
  <c r="I658" i="22"/>
  <c r="I657" i="22"/>
  <c r="I656" i="22"/>
  <c r="I655" i="22"/>
  <c r="I654" i="22"/>
  <c r="I653" i="22"/>
  <c r="I652" i="22"/>
  <c r="I651" i="22"/>
  <c r="I650" i="22"/>
  <c r="I649" i="22"/>
  <c r="I648" i="22"/>
  <c r="I647" i="22"/>
  <c r="I646" i="22"/>
  <c r="I645" i="22"/>
  <c r="I644" i="22"/>
  <c r="I643" i="22"/>
  <c r="I642" i="22"/>
  <c r="I641" i="22"/>
  <c r="I640" i="22"/>
  <c r="I639" i="22"/>
  <c r="I638" i="22"/>
  <c r="I637" i="22"/>
  <c r="I636" i="22"/>
  <c r="I635" i="22"/>
  <c r="I634" i="22"/>
  <c r="I633" i="22"/>
  <c r="I632" i="22"/>
  <c r="I631" i="22"/>
  <c r="I630" i="22"/>
  <c r="I629" i="22"/>
  <c r="I628" i="22"/>
  <c r="I627" i="22"/>
  <c r="I626" i="22"/>
  <c r="I625" i="22"/>
  <c r="I624" i="22"/>
  <c r="I623" i="22"/>
  <c r="I622" i="22"/>
  <c r="I621" i="22"/>
  <c r="I620" i="22"/>
  <c r="I619" i="22"/>
  <c r="I618" i="22"/>
  <c r="I617" i="22"/>
  <c r="I616" i="22"/>
  <c r="I615" i="22"/>
  <c r="I614" i="22"/>
  <c r="I613" i="22"/>
  <c r="I612" i="22"/>
  <c r="I611" i="22"/>
  <c r="I610" i="22"/>
  <c r="I609" i="22"/>
  <c r="I608" i="22"/>
  <c r="I607" i="22"/>
  <c r="I606" i="22"/>
  <c r="I605" i="22"/>
  <c r="I604" i="22"/>
  <c r="I603" i="22"/>
  <c r="I602" i="22"/>
  <c r="I601" i="22"/>
  <c r="I600" i="22"/>
  <c r="I599" i="22"/>
  <c r="I598" i="22"/>
  <c r="I597" i="22"/>
  <c r="I596" i="22"/>
  <c r="I595" i="22"/>
  <c r="I594" i="22"/>
  <c r="I593" i="22"/>
  <c r="I592" i="22"/>
  <c r="I591" i="22"/>
  <c r="I590" i="22"/>
  <c r="I589" i="22"/>
  <c r="I588" i="22"/>
  <c r="I587" i="22"/>
  <c r="I586" i="22"/>
  <c r="I585" i="22"/>
  <c r="I584" i="22"/>
  <c r="I583" i="22"/>
  <c r="I582" i="22"/>
  <c r="I581" i="22"/>
  <c r="I580" i="22"/>
  <c r="I579" i="22"/>
  <c r="I578" i="22"/>
  <c r="I577" i="22"/>
  <c r="I576" i="22"/>
  <c r="I575" i="22"/>
  <c r="I574" i="22"/>
  <c r="I573" i="22"/>
  <c r="I572" i="22"/>
  <c r="I571" i="22"/>
  <c r="I570" i="22"/>
  <c r="I569" i="22"/>
  <c r="I568" i="22"/>
  <c r="I567" i="22"/>
  <c r="I566" i="22"/>
  <c r="I565" i="22"/>
  <c r="I564" i="22"/>
  <c r="I563" i="22"/>
  <c r="I562" i="22"/>
  <c r="I561" i="22"/>
  <c r="I560" i="22"/>
  <c r="I559" i="22"/>
  <c r="I558" i="22"/>
  <c r="I557" i="22"/>
  <c r="I556" i="22"/>
  <c r="I555" i="22"/>
  <c r="I554" i="22"/>
  <c r="I553" i="22"/>
  <c r="I552" i="22"/>
  <c r="I551" i="22"/>
  <c r="I550" i="22"/>
  <c r="I549" i="22"/>
  <c r="I548" i="22"/>
  <c r="I547" i="22"/>
  <c r="I546" i="22"/>
  <c r="I545" i="22"/>
  <c r="I544" i="22"/>
  <c r="I543" i="22"/>
  <c r="I542" i="22"/>
  <c r="I541" i="22"/>
  <c r="I540" i="22"/>
  <c r="I539" i="22"/>
  <c r="I538" i="22"/>
  <c r="I537" i="22"/>
  <c r="I536" i="22"/>
  <c r="I535" i="22"/>
  <c r="I534" i="22"/>
  <c r="I533" i="22"/>
  <c r="I532" i="22"/>
  <c r="I531" i="22"/>
  <c r="I530" i="22"/>
  <c r="I529" i="22"/>
  <c r="I528" i="22"/>
  <c r="I527" i="22"/>
  <c r="I526" i="22"/>
  <c r="I525" i="22"/>
  <c r="I524" i="22"/>
  <c r="I523" i="22"/>
  <c r="I522" i="22"/>
  <c r="I521" i="22"/>
  <c r="I520" i="22"/>
  <c r="I519" i="22"/>
  <c r="I518" i="22"/>
  <c r="I517" i="22"/>
  <c r="I516" i="22"/>
  <c r="I515" i="22"/>
  <c r="I514" i="22"/>
  <c r="I513" i="22"/>
  <c r="I512" i="22"/>
  <c r="I511" i="22"/>
  <c r="I510" i="22"/>
  <c r="I509" i="22"/>
  <c r="I508" i="22"/>
  <c r="I507" i="22"/>
  <c r="I506" i="22"/>
  <c r="I505" i="22"/>
  <c r="I504" i="22"/>
  <c r="I503" i="22"/>
  <c r="I502" i="22"/>
  <c r="I501" i="22"/>
  <c r="I500" i="22"/>
  <c r="I499" i="22"/>
  <c r="I498" i="22"/>
  <c r="I497" i="22"/>
  <c r="I496" i="22"/>
  <c r="I495" i="22"/>
  <c r="I494" i="22"/>
  <c r="I493" i="22"/>
  <c r="I492" i="22"/>
  <c r="I491" i="22"/>
  <c r="I490" i="22"/>
  <c r="I489" i="22"/>
  <c r="I488" i="22"/>
  <c r="I487" i="22"/>
  <c r="I486" i="22"/>
  <c r="I485" i="22"/>
  <c r="I484" i="22"/>
  <c r="I483" i="22"/>
  <c r="I482" i="22"/>
  <c r="I481" i="22"/>
  <c r="I480" i="22"/>
  <c r="I479" i="22"/>
  <c r="I478" i="22"/>
  <c r="I477" i="22"/>
  <c r="I476" i="22"/>
  <c r="I475" i="22"/>
  <c r="I474" i="22"/>
  <c r="I473" i="22"/>
  <c r="I472" i="22"/>
  <c r="I471" i="22"/>
  <c r="I470" i="22"/>
  <c r="I469" i="22"/>
  <c r="I468" i="22"/>
  <c r="I467" i="22"/>
  <c r="I466" i="22"/>
  <c r="I465" i="22"/>
  <c r="I464" i="22"/>
  <c r="I463" i="22"/>
  <c r="I462" i="22"/>
  <c r="I461" i="22"/>
  <c r="I460" i="22"/>
  <c r="I459" i="22"/>
  <c r="I458" i="22"/>
  <c r="I457" i="22"/>
  <c r="I456" i="22"/>
  <c r="I455" i="22"/>
  <c r="I454" i="22"/>
  <c r="I453" i="22"/>
  <c r="I452" i="22"/>
  <c r="I451" i="22"/>
  <c r="I450" i="22"/>
  <c r="I449" i="22"/>
  <c r="I448" i="22"/>
  <c r="I447" i="22"/>
  <c r="I446" i="22"/>
  <c r="I445" i="22"/>
  <c r="I444" i="22"/>
  <c r="I443" i="22"/>
  <c r="I442" i="22"/>
  <c r="I441" i="22"/>
  <c r="I440" i="22"/>
  <c r="I439" i="22"/>
  <c r="I438" i="22"/>
  <c r="I437" i="22"/>
  <c r="I436" i="22"/>
  <c r="I435" i="22"/>
  <c r="I434" i="22"/>
  <c r="I433" i="22"/>
  <c r="I432" i="22"/>
  <c r="I431" i="22"/>
  <c r="I430" i="22"/>
  <c r="I429" i="22"/>
  <c r="I428" i="22"/>
  <c r="I427" i="22"/>
  <c r="I426" i="22"/>
  <c r="I425" i="22"/>
  <c r="I424" i="22"/>
  <c r="I423" i="22"/>
  <c r="I422" i="22"/>
  <c r="I421" i="22"/>
  <c r="I420" i="22"/>
  <c r="I419" i="22"/>
  <c r="I418" i="22"/>
  <c r="I417" i="22"/>
  <c r="I416" i="22"/>
  <c r="I415" i="22"/>
  <c r="I414" i="22"/>
  <c r="I413" i="22"/>
  <c r="I412" i="22"/>
  <c r="I411" i="22"/>
  <c r="I410" i="22"/>
  <c r="I409" i="22"/>
  <c r="I408" i="22"/>
  <c r="I407" i="22"/>
  <c r="I406" i="22"/>
  <c r="I405" i="22"/>
  <c r="I404" i="22"/>
  <c r="I403" i="22"/>
  <c r="I402" i="22"/>
  <c r="I401" i="22"/>
  <c r="I400" i="22"/>
  <c r="I399" i="22"/>
  <c r="I398" i="22"/>
  <c r="I397" i="22"/>
  <c r="I396" i="22"/>
  <c r="I395" i="22"/>
  <c r="I394" i="22"/>
  <c r="I393" i="22"/>
  <c r="I392" i="22"/>
  <c r="I391" i="22"/>
  <c r="I390" i="22"/>
  <c r="I389" i="22"/>
  <c r="I388" i="22"/>
  <c r="I387" i="22"/>
  <c r="I386" i="22"/>
  <c r="I385" i="22"/>
  <c r="I384" i="22"/>
  <c r="I383" i="22"/>
  <c r="I382" i="22"/>
  <c r="I381" i="22"/>
  <c r="I380" i="22"/>
  <c r="I379" i="22"/>
  <c r="I378" i="22"/>
  <c r="I377" i="22"/>
  <c r="I376" i="22"/>
  <c r="I375" i="22"/>
  <c r="I374" i="22"/>
  <c r="I373" i="22"/>
  <c r="I372" i="22"/>
  <c r="I371" i="22"/>
  <c r="I370" i="22"/>
  <c r="I369" i="22"/>
  <c r="I368" i="22"/>
  <c r="I367" i="22"/>
  <c r="I366" i="22"/>
  <c r="I365" i="22"/>
  <c r="I364" i="22"/>
  <c r="I363" i="22"/>
  <c r="I362" i="22"/>
  <c r="I361" i="22"/>
  <c r="I360" i="22"/>
  <c r="I359" i="22"/>
  <c r="I358" i="22"/>
  <c r="I357" i="22"/>
  <c r="I356" i="22"/>
  <c r="I355" i="22"/>
  <c r="I354" i="22"/>
  <c r="I353" i="22"/>
  <c r="I352" i="22"/>
  <c r="I351" i="22"/>
  <c r="I350" i="22"/>
  <c r="I349" i="22"/>
  <c r="I348" i="22"/>
  <c r="I347" i="22"/>
  <c r="I346" i="22"/>
  <c r="I345" i="22"/>
  <c r="I344" i="22"/>
  <c r="I343" i="22"/>
  <c r="I342" i="22"/>
  <c r="I341" i="22"/>
  <c r="I340" i="22"/>
  <c r="I339" i="22"/>
  <c r="I338" i="22"/>
  <c r="I337" i="22"/>
  <c r="I336" i="22"/>
  <c r="I335" i="22"/>
  <c r="I334" i="22"/>
  <c r="I333" i="22"/>
  <c r="I332" i="22"/>
  <c r="I331" i="22"/>
  <c r="I330" i="22"/>
  <c r="I329" i="22"/>
  <c r="I328" i="22"/>
  <c r="I327" i="22"/>
  <c r="I326" i="22"/>
  <c r="I325" i="22"/>
  <c r="I324" i="22"/>
  <c r="I323" i="22"/>
  <c r="I322" i="22"/>
  <c r="I321" i="22"/>
  <c r="I320" i="22"/>
  <c r="I319" i="22"/>
  <c r="I318" i="22"/>
  <c r="I317" i="22"/>
  <c r="I316" i="22"/>
  <c r="I315" i="22"/>
  <c r="I314" i="22"/>
  <c r="I313" i="22"/>
  <c r="I312" i="22"/>
  <c r="I311" i="22"/>
  <c r="I310" i="22"/>
  <c r="I309" i="22"/>
  <c r="I308" i="22"/>
  <c r="I307" i="22"/>
  <c r="I306" i="22"/>
  <c r="I305" i="22"/>
  <c r="I304" i="22"/>
  <c r="I303" i="22"/>
  <c r="I302" i="22"/>
  <c r="I301" i="22"/>
  <c r="I300" i="22"/>
  <c r="I299" i="22"/>
  <c r="I298" i="22"/>
  <c r="I297" i="22"/>
  <c r="I296" i="22"/>
  <c r="I295" i="22"/>
  <c r="I294" i="22"/>
  <c r="I293" i="22"/>
  <c r="I292" i="22"/>
  <c r="I291" i="22"/>
  <c r="I290" i="22"/>
  <c r="I289" i="22"/>
  <c r="I288" i="22"/>
  <c r="I287" i="22"/>
  <c r="I286" i="22"/>
  <c r="I285" i="22"/>
  <c r="I284" i="22"/>
  <c r="I283" i="22"/>
  <c r="I282" i="22"/>
  <c r="I281" i="22"/>
  <c r="I280" i="22"/>
  <c r="I279" i="22"/>
  <c r="I278" i="22"/>
  <c r="I277" i="22"/>
  <c r="I276" i="22"/>
  <c r="I275" i="22"/>
  <c r="I274" i="22"/>
  <c r="I273" i="22"/>
  <c r="I272" i="22"/>
  <c r="I271" i="22"/>
  <c r="I270" i="22"/>
  <c r="I269" i="22"/>
  <c r="I268" i="22"/>
  <c r="I267" i="22"/>
  <c r="I266" i="22"/>
  <c r="I265" i="22"/>
  <c r="I264" i="22"/>
  <c r="I263" i="22"/>
  <c r="I262" i="22"/>
  <c r="I261" i="22"/>
  <c r="I260" i="22"/>
  <c r="I259" i="22"/>
  <c r="I258" i="22"/>
  <c r="I257" i="22"/>
  <c r="I256" i="22"/>
  <c r="I255" i="22"/>
  <c r="I254" i="22"/>
  <c r="I253" i="22"/>
  <c r="I252" i="22"/>
  <c r="I251" i="22"/>
  <c r="I250" i="22"/>
  <c r="I249" i="22"/>
  <c r="I248" i="22"/>
  <c r="I247" i="22"/>
  <c r="I246" i="22"/>
  <c r="I245" i="22"/>
  <c r="I244" i="22"/>
  <c r="I243" i="22"/>
  <c r="I242" i="22"/>
  <c r="I241" i="22"/>
  <c r="I240" i="22"/>
  <c r="I239" i="22"/>
  <c r="I238" i="22"/>
  <c r="I237" i="22"/>
  <c r="I236" i="22"/>
  <c r="I235" i="22"/>
  <c r="I234" i="22"/>
  <c r="I233" i="22"/>
  <c r="I232" i="22"/>
  <c r="I231" i="22"/>
  <c r="I230" i="22"/>
  <c r="I229" i="22"/>
  <c r="I228" i="22"/>
  <c r="I227" i="22"/>
  <c r="I226" i="22"/>
  <c r="I225" i="22"/>
  <c r="I224" i="22"/>
  <c r="I223" i="22"/>
  <c r="I222" i="22"/>
  <c r="I221" i="22"/>
  <c r="I220" i="22"/>
  <c r="I219" i="22"/>
  <c r="I218" i="22"/>
  <c r="I217" i="22"/>
  <c r="I216" i="22"/>
  <c r="I215" i="22"/>
  <c r="I214" i="22"/>
  <c r="I213" i="22"/>
  <c r="I212" i="22"/>
  <c r="I211" i="22"/>
  <c r="I210" i="22"/>
  <c r="I209" i="22"/>
  <c r="I208" i="22"/>
  <c r="I207" i="22"/>
  <c r="I206" i="22"/>
  <c r="I205" i="22"/>
  <c r="I204" i="22"/>
  <c r="I203" i="22"/>
  <c r="I202" i="22"/>
  <c r="I201" i="22"/>
  <c r="I200" i="22"/>
  <c r="I199" i="22"/>
  <c r="I198" i="22"/>
  <c r="I197" i="22"/>
  <c r="I196" i="22"/>
  <c r="I195" i="22"/>
  <c r="I194" i="22"/>
  <c r="I193" i="22"/>
  <c r="I192" i="22"/>
  <c r="I191" i="22"/>
  <c r="I190" i="22"/>
  <c r="I189" i="22"/>
  <c r="I188" i="22"/>
  <c r="I187" i="22"/>
  <c r="I186" i="22"/>
  <c r="I185" i="22"/>
  <c r="I184" i="22"/>
  <c r="I183" i="22"/>
  <c r="I182" i="22"/>
  <c r="I181" i="22"/>
  <c r="I180" i="22"/>
  <c r="I179" i="22"/>
  <c r="I178" i="22"/>
  <c r="I177" i="22"/>
  <c r="I176" i="22"/>
  <c r="I175" i="22"/>
  <c r="I174" i="22"/>
  <c r="I173" i="22"/>
  <c r="I172" i="22"/>
  <c r="I171" i="22"/>
  <c r="I170" i="22"/>
  <c r="I169" i="22"/>
  <c r="I168" i="22"/>
  <c r="I167" i="22"/>
  <c r="I166" i="22"/>
  <c r="I165" i="22"/>
  <c r="I164" i="22"/>
  <c r="I163" i="22"/>
  <c r="I162" i="22"/>
  <c r="I161" i="22"/>
  <c r="I160" i="22"/>
  <c r="I159" i="22"/>
  <c r="I158" i="22"/>
  <c r="I157" i="22"/>
  <c r="I156" i="22"/>
  <c r="I155" i="22"/>
  <c r="I154" i="22"/>
  <c r="I153" i="22"/>
  <c r="I152" i="22"/>
  <c r="I151" i="22"/>
  <c r="I150" i="22"/>
  <c r="I149" i="22"/>
  <c r="I148" i="22"/>
  <c r="I147" i="22"/>
  <c r="I146" i="22"/>
  <c r="I145" i="22"/>
  <c r="I144" i="22"/>
  <c r="I143" i="22"/>
  <c r="I142" i="22"/>
  <c r="I141" i="22"/>
  <c r="I140" i="22"/>
  <c r="I139" i="22"/>
  <c r="I138" i="22"/>
  <c r="I137" i="22"/>
  <c r="I136" i="22"/>
  <c r="I135" i="22"/>
  <c r="I134" i="22"/>
  <c r="I133" i="22"/>
  <c r="I132" i="22"/>
  <c r="I131" i="22"/>
  <c r="I130" i="22"/>
  <c r="I129" i="22"/>
  <c r="I128" i="22"/>
  <c r="I127" i="22"/>
  <c r="I126" i="22"/>
  <c r="I125" i="22"/>
  <c r="I124" i="22"/>
  <c r="I123" i="22"/>
  <c r="I122" i="22"/>
  <c r="I121" i="22"/>
  <c r="I120" i="22"/>
  <c r="I119" i="22"/>
  <c r="I118" i="22"/>
  <c r="I117" i="22"/>
  <c r="I116" i="22"/>
  <c r="I115" i="22"/>
  <c r="I114" i="22"/>
  <c r="I113" i="22"/>
  <c r="I112" i="22"/>
  <c r="I111" i="22"/>
  <c r="I110" i="22"/>
  <c r="I109" i="22"/>
  <c r="I108" i="22"/>
  <c r="I107" i="22"/>
  <c r="I106" i="22"/>
  <c r="I105" i="22"/>
  <c r="I104" i="22"/>
  <c r="I103" i="22"/>
  <c r="I102" i="22"/>
  <c r="I101" i="22"/>
  <c r="I100" i="22"/>
  <c r="I99" i="22"/>
  <c r="I98" i="22"/>
  <c r="I97" i="22"/>
  <c r="I96" i="22"/>
  <c r="I95" i="22"/>
  <c r="I20" i="22"/>
  <c r="I19" i="22"/>
  <c r="I18" i="22"/>
  <c r="I17" i="22"/>
  <c r="I16" i="22"/>
  <c r="I15" i="22"/>
  <c r="K1014" i="22" l="1"/>
  <c r="K1013" i="22"/>
  <c r="K1012" i="22"/>
  <c r="K1011" i="22"/>
  <c r="K1010" i="22"/>
  <c r="K1009" i="22"/>
  <c r="K1008" i="22"/>
  <c r="K1007" i="22"/>
  <c r="K1006" i="22"/>
  <c r="K1005" i="22"/>
  <c r="K1004" i="22"/>
  <c r="K1003" i="22"/>
  <c r="K1002" i="22"/>
  <c r="K1001" i="22"/>
  <c r="K1000" i="22"/>
  <c r="K999" i="22"/>
  <c r="K998" i="22"/>
  <c r="K997" i="22"/>
  <c r="K996" i="22"/>
  <c r="K995" i="22"/>
  <c r="K994" i="22"/>
  <c r="K993" i="22"/>
  <c r="K992" i="22"/>
  <c r="K991" i="22"/>
  <c r="K990" i="22"/>
  <c r="K989" i="22"/>
  <c r="K988" i="22"/>
  <c r="K987" i="22"/>
  <c r="K986" i="22"/>
  <c r="K985" i="22"/>
  <c r="K984" i="22"/>
  <c r="K983" i="22"/>
  <c r="K982" i="22"/>
  <c r="K981" i="22"/>
  <c r="K980" i="22"/>
  <c r="K979" i="22"/>
  <c r="K978" i="22"/>
  <c r="K977" i="22"/>
  <c r="K976" i="22"/>
  <c r="K975" i="22"/>
  <c r="K974" i="22"/>
  <c r="K973" i="22"/>
  <c r="K972" i="22"/>
  <c r="K971" i="22"/>
  <c r="K970" i="22"/>
  <c r="K969" i="22"/>
  <c r="K968" i="22"/>
  <c r="K967" i="22"/>
  <c r="K966" i="22"/>
  <c r="K965" i="22"/>
  <c r="K964" i="22"/>
  <c r="K963" i="22"/>
  <c r="K962" i="22"/>
  <c r="K961" i="22"/>
  <c r="K960" i="22"/>
  <c r="K959" i="22"/>
  <c r="K958" i="22"/>
  <c r="K957" i="22"/>
  <c r="K956" i="22"/>
  <c r="K955" i="22"/>
  <c r="K954" i="22"/>
  <c r="K953" i="22"/>
  <c r="K952" i="22"/>
  <c r="K951" i="22"/>
  <c r="K950" i="22"/>
  <c r="K949" i="22"/>
  <c r="K948" i="22"/>
  <c r="K947" i="22"/>
  <c r="K946" i="22"/>
  <c r="K945" i="22"/>
  <c r="K944" i="22"/>
  <c r="K943" i="22"/>
  <c r="K942" i="22"/>
  <c r="K941" i="22"/>
  <c r="K940" i="22"/>
  <c r="K939" i="22"/>
  <c r="K938" i="22"/>
  <c r="K937" i="22"/>
  <c r="K936" i="22"/>
  <c r="K935" i="22"/>
  <c r="K934" i="22"/>
  <c r="K933" i="22"/>
  <c r="K932" i="22"/>
  <c r="K931" i="22"/>
  <c r="K930" i="22"/>
  <c r="K929" i="22"/>
  <c r="K928" i="22"/>
  <c r="K927" i="22"/>
  <c r="K926" i="22"/>
  <c r="K925" i="22"/>
  <c r="K924" i="22"/>
  <c r="K923" i="22"/>
  <c r="K922" i="22"/>
  <c r="K921" i="22"/>
  <c r="K920" i="22"/>
  <c r="K919" i="22"/>
  <c r="K918" i="22"/>
  <c r="K917" i="22"/>
  <c r="K916" i="22"/>
  <c r="K915" i="22"/>
  <c r="K914" i="22"/>
  <c r="K913" i="22"/>
  <c r="K912" i="22"/>
  <c r="K911" i="22"/>
  <c r="K910" i="22"/>
  <c r="K909" i="22"/>
  <c r="K908" i="22"/>
  <c r="K907" i="22"/>
  <c r="K906" i="22"/>
  <c r="K905" i="22"/>
  <c r="K904" i="22"/>
  <c r="K903" i="22"/>
  <c r="K902" i="22"/>
  <c r="K901" i="22"/>
  <c r="K900" i="22"/>
  <c r="K899" i="22"/>
  <c r="K898" i="22"/>
  <c r="K897" i="22"/>
  <c r="K896" i="22"/>
  <c r="K895" i="22"/>
  <c r="K894" i="22"/>
  <c r="K893" i="22"/>
  <c r="K892" i="22"/>
  <c r="K891" i="22"/>
  <c r="K890" i="22"/>
  <c r="K889" i="22"/>
  <c r="K888" i="22"/>
  <c r="K887" i="22"/>
  <c r="K886" i="22"/>
  <c r="K885" i="22"/>
  <c r="K884" i="22"/>
  <c r="K883" i="22"/>
  <c r="K882" i="22"/>
  <c r="K881" i="22"/>
  <c r="K880" i="22"/>
  <c r="K879" i="22"/>
  <c r="K878" i="22"/>
  <c r="K877" i="22"/>
  <c r="K876" i="22"/>
  <c r="K875" i="22"/>
  <c r="K874" i="22"/>
  <c r="K873" i="22"/>
  <c r="K872" i="22"/>
  <c r="K871" i="22"/>
  <c r="K870" i="22"/>
  <c r="K869" i="22"/>
  <c r="K868" i="22"/>
  <c r="K867" i="22"/>
  <c r="K866" i="22"/>
  <c r="K865" i="22"/>
  <c r="K864" i="22"/>
  <c r="K863" i="22"/>
  <c r="K862" i="22"/>
  <c r="K861" i="22"/>
  <c r="K860" i="22"/>
  <c r="K859" i="22"/>
  <c r="K858" i="22"/>
  <c r="K857" i="22"/>
  <c r="K856" i="22"/>
  <c r="K855" i="22"/>
  <c r="K854" i="22"/>
  <c r="K853" i="22"/>
  <c r="K852" i="22"/>
  <c r="K851" i="22"/>
  <c r="K850" i="22"/>
  <c r="K849" i="22"/>
  <c r="K848" i="22"/>
  <c r="K847" i="22"/>
  <c r="K846" i="22"/>
  <c r="K845" i="22"/>
  <c r="K844" i="22"/>
  <c r="K843" i="22"/>
  <c r="K842" i="22"/>
  <c r="K841" i="22"/>
  <c r="K840" i="22"/>
  <c r="K839" i="22"/>
  <c r="K838" i="22"/>
  <c r="K837" i="22"/>
  <c r="K836" i="22"/>
  <c r="K835" i="22"/>
  <c r="K834" i="22"/>
  <c r="K833" i="22"/>
  <c r="K832" i="22"/>
  <c r="K831" i="22"/>
  <c r="K830" i="22"/>
  <c r="K829" i="22"/>
  <c r="K828" i="22"/>
  <c r="K827" i="22"/>
  <c r="K826" i="22"/>
  <c r="K825" i="22"/>
  <c r="K824" i="22"/>
  <c r="K823" i="22"/>
  <c r="K822" i="22"/>
  <c r="K821" i="22"/>
  <c r="K820" i="22"/>
  <c r="K819" i="22"/>
  <c r="K818" i="22"/>
  <c r="K817" i="22"/>
  <c r="K816" i="22"/>
  <c r="K815" i="22"/>
  <c r="K814" i="22"/>
  <c r="K813" i="22"/>
  <c r="K812" i="22"/>
  <c r="K811" i="22"/>
  <c r="K810" i="22"/>
  <c r="K809" i="22"/>
  <c r="K808" i="22"/>
  <c r="K807" i="22"/>
  <c r="K806" i="22"/>
  <c r="K805" i="22"/>
  <c r="K804" i="22"/>
  <c r="K803" i="22"/>
  <c r="K802" i="22"/>
  <c r="K801" i="22"/>
  <c r="K800" i="22"/>
  <c r="K799" i="22"/>
  <c r="K798" i="22"/>
  <c r="K797" i="22"/>
  <c r="K796" i="22"/>
  <c r="K795" i="22"/>
  <c r="K794" i="22"/>
  <c r="K793" i="22"/>
  <c r="K792" i="22"/>
  <c r="K791" i="22"/>
  <c r="K790" i="22"/>
  <c r="K789" i="22"/>
  <c r="K788" i="22"/>
  <c r="K787" i="22"/>
  <c r="K786" i="22"/>
  <c r="K785" i="22"/>
  <c r="K784" i="22"/>
  <c r="K783" i="22"/>
  <c r="K782" i="22"/>
  <c r="K781" i="22"/>
  <c r="K780" i="22"/>
  <c r="K779" i="22"/>
  <c r="K778" i="22"/>
  <c r="K777" i="22"/>
  <c r="K776" i="22"/>
  <c r="K775" i="22"/>
  <c r="K774" i="22"/>
  <c r="K773" i="22"/>
  <c r="K772" i="22"/>
  <c r="K771" i="22"/>
  <c r="K770" i="22"/>
  <c r="K769" i="22"/>
  <c r="K768" i="22"/>
  <c r="K767" i="22"/>
  <c r="K766" i="22"/>
  <c r="K765" i="22"/>
  <c r="K764" i="22"/>
  <c r="K763" i="22"/>
  <c r="K762" i="22"/>
  <c r="K761" i="22"/>
  <c r="K760" i="22"/>
  <c r="K759" i="22"/>
  <c r="K758" i="22"/>
  <c r="K757" i="22"/>
  <c r="K756" i="22"/>
  <c r="K755" i="22"/>
  <c r="K754" i="22"/>
  <c r="K753" i="22"/>
  <c r="K752" i="22"/>
  <c r="K751" i="22"/>
  <c r="K750" i="22"/>
  <c r="K749" i="22"/>
  <c r="K748" i="22"/>
  <c r="K747" i="22"/>
  <c r="K746" i="22"/>
  <c r="K745" i="22"/>
  <c r="K744" i="22"/>
  <c r="K743" i="22"/>
  <c r="K742" i="22"/>
  <c r="K741" i="22"/>
  <c r="K740" i="22"/>
  <c r="K739" i="22"/>
  <c r="K738" i="22"/>
  <c r="K737" i="22"/>
  <c r="K736" i="22"/>
  <c r="K735" i="22"/>
  <c r="K734" i="22"/>
  <c r="K733" i="22"/>
  <c r="K732" i="22"/>
  <c r="K731" i="22"/>
  <c r="K730" i="22"/>
  <c r="K729" i="22"/>
  <c r="K728" i="22"/>
  <c r="K727" i="22"/>
  <c r="K726" i="22"/>
  <c r="K725" i="22"/>
  <c r="K724" i="22"/>
  <c r="K723" i="22"/>
  <c r="K722" i="22"/>
  <c r="K721" i="22"/>
  <c r="K720" i="22"/>
  <c r="K719" i="22"/>
  <c r="K718" i="22"/>
  <c r="K717" i="22"/>
  <c r="K716" i="22"/>
  <c r="K715" i="22"/>
  <c r="K714" i="22"/>
  <c r="K713" i="22"/>
  <c r="K712" i="22"/>
  <c r="K711" i="22"/>
  <c r="K710" i="22"/>
  <c r="K709" i="22"/>
  <c r="K708" i="22"/>
  <c r="K707" i="22"/>
  <c r="K706" i="22"/>
  <c r="K705" i="22"/>
  <c r="K704" i="22"/>
  <c r="K703" i="22"/>
  <c r="K702" i="22"/>
  <c r="K701" i="22"/>
  <c r="K700" i="22"/>
  <c r="K699" i="22"/>
  <c r="K698" i="22"/>
  <c r="K697" i="22"/>
  <c r="K696" i="22"/>
  <c r="K695" i="22"/>
  <c r="K694" i="22"/>
  <c r="K693" i="22"/>
  <c r="K692" i="22"/>
  <c r="K691" i="22"/>
  <c r="K690" i="22"/>
  <c r="K689" i="22"/>
  <c r="K688" i="22"/>
  <c r="K687" i="22"/>
  <c r="K686" i="22"/>
  <c r="K685" i="22"/>
  <c r="K684" i="22"/>
  <c r="K683" i="22"/>
  <c r="K682" i="22"/>
  <c r="K681" i="22"/>
  <c r="K680" i="22"/>
  <c r="K679" i="22"/>
  <c r="K678" i="22"/>
  <c r="K677" i="22"/>
  <c r="K676" i="22"/>
  <c r="K675" i="22"/>
  <c r="K674" i="22"/>
  <c r="K673" i="22"/>
  <c r="K672" i="22"/>
  <c r="K671" i="22"/>
  <c r="K670" i="22"/>
  <c r="K669" i="22"/>
  <c r="K668" i="22"/>
  <c r="K667" i="22"/>
  <c r="K666" i="22"/>
  <c r="K665" i="22"/>
  <c r="K664" i="22"/>
  <c r="K663" i="22"/>
  <c r="K662" i="22"/>
  <c r="K661" i="22"/>
  <c r="K660" i="22"/>
  <c r="K659" i="22"/>
  <c r="K658" i="22"/>
  <c r="K657" i="22"/>
  <c r="K656" i="22"/>
  <c r="K655" i="22"/>
  <c r="K654" i="22"/>
  <c r="K653" i="22"/>
  <c r="K652" i="22"/>
  <c r="K651" i="22"/>
  <c r="K650" i="22"/>
  <c r="K649" i="22"/>
  <c r="K648" i="22"/>
  <c r="K647" i="22"/>
  <c r="K646" i="22"/>
  <c r="K645" i="22"/>
  <c r="K644" i="22"/>
  <c r="K643" i="22"/>
  <c r="K642" i="22"/>
  <c r="K641" i="22"/>
  <c r="K640" i="22"/>
  <c r="K639" i="22"/>
  <c r="K638" i="22"/>
  <c r="K637" i="22"/>
  <c r="K636" i="22"/>
  <c r="K635" i="22"/>
  <c r="K634" i="22"/>
  <c r="K633" i="22"/>
  <c r="K632" i="22"/>
  <c r="K631" i="22"/>
  <c r="K630" i="22"/>
  <c r="K629" i="22"/>
  <c r="K628" i="22"/>
  <c r="K627" i="22"/>
  <c r="K626" i="22"/>
  <c r="K625" i="22"/>
  <c r="K624" i="22"/>
  <c r="K623" i="22"/>
  <c r="K622" i="22"/>
  <c r="K621" i="22"/>
  <c r="K620" i="22"/>
  <c r="K619" i="22"/>
  <c r="K618" i="22"/>
  <c r="K617" i="22"/>
  <c r="K616" i="22"/>
  <c r="K615" i="22"/>
  <c r="K614" i="22"/>
  <c r="K613" i="22"/>
  <c r="K612" i="22"/>
  <c r="K611" i="22"/>
  <c r="K610" i="22"/>
  <c r="K609" i="22"/>
  <c r="K608" i="22"/>
  <c r="K607" i="22"/>
  <c r="K606" i="22"/>
  <c r="K605" i="22"/>
  <c r="K604" i="22"/>
  <c r="K603" i="22"/>
  <c r="K602" i="22"/>
  <c r="K601" i="22"/>
  <c r="K600" i="22"/>
  <c r="K599" i="22"/>
  <c r="K598" i="22"/>
  <c r="K597" i="22"/>
  <c r="K596" i="22"/>
  <c r="K595" i="22"/>
  <c r="K594" i="22"/>
  <c r="K593" i="22"/>
  <c r="K592" i="22"/>
  <c r="K591" i="22"/>
  <c r="K590" i="22"/>
  <c r="K589" i="22"/>
  <c r="K588" i="22"/>
  <c r="K587" i="22"/>
  <c r="K586" i="22"/>
  <c r="K585" i="22"/>
  <c r="K584" i="22"/>
  <c r="K583" i="22"/>
  <c r="K582" i="22"/>
  <c r="K581" i="22"/>
  <c r="K580" i="22"/>
  <c r="K579" i="22"/>
  <c r="K578" i="22"/>
  <c r="K577" i="22"/>
  <c r="K576" i="22"/>
  <c r="K575" i="22"/>
  <c r="K574" i="22"/>
  <c r="K573" i="22"/>
  <c r="K572" i="22"/>
  <c r="K571" i="22"/>
  <c r="K570" i="22"/>
  <c r="K569" i="22"/>
  <c r="K568" i="22"/>
  <c r="K567" i="22"/>
  <c r="K566" i="22"/>
  <c r="K565" i="22"/>
  <c r="K564" i="22"/>
  <c r="K563" i="22"/>
  <c r="K562" i="22"/>
  <c r="K561" i="22"/>
  <c r="K560" i="22"/>
  <c r="K559" i="22"/>
  <c r="K558" i="22"/>
  <c r="K557" i="22"/>
  <c r="K556" i="22"/>
  <c r="K555" i="22"/>
  <c r="K554" i="22"/>
  <c r="K553" i="22"/>
  <c r="K552" i="22"/>
  <c r="K551" i="22"/>
  <c r="K550" i="22"/>
  <c r="K549" i="22"/>
  <c r="K548" i="22"/>
  <c r="K547" i="22"/>
  <c r="K546" i="22"/>
  <c r="K545" i="22"/>
  <c r="K544" i="22"/>
  <c r="K543" i="22"/>
  <c r="K542" i="22"/>
  <c r="K541" i="22"/>
  <c r="K540" i="22"/>
  <c r="K539" i="22"/>
  <c r="K538" i="22"/>
  <c r="K537" i="22"/>
  <c r="K536" i="22"/>
  <c r="K535" i="22"/>
  <c r="K534" i="22"/>
  <c r="K533" i="22"/>
  <c r="K532" i="22"/>
  <c r="K531" i="22"/>
  <c r="K530" i="22"/>
  <c r="K529" i="22"/>
  <c r="K528" i="22"/>
  <c r="K527" i="22"/>
  <c r="K526" i="22"/>
  <c r="K525" i="22"/>
  <c r="K524" i="22"/>
  <c r="K523" i="22"/>
  <c r="K522" i="22"/>
  <c r="K521" i="22"/>
  <c r="K520" i="22"/>
  <c r="K519" i="22"/>
  <c r="K518" i="22"/>
  <c r="K517" i="22"/>
  <c r="K516" i="22"/>
  <c r="K515" i="22"/>
  <c r="K514" i="22"/>
  <c r="K513" i="22"/>
  <c r="K512" i="22"/>
  <c r="K511" i="22"/>
  <c r="K510" i="22"/>
  <c r="K509" i="22"/>
  <c r="K508" i="22"/>
  <c r="K507" i="22"/>
  <c r="K506" i="22"/>
  <c r="K505" i="22"/>
  <c r="K504" i="22"/>
  <c r="K503" i="22"/>
  <c r="K502" i="22"/>
  <c r="K501" i="22"/>
  <c r="K500" i="22"/>
  <c r="K499" i="22"/>
  <c r="K498" i="22"/>
  <c r="K497" i="22"/>
  <c r="K496" i="22"/>
  <c r="K495" i="22"/>
  <c r="K494" i="22"/>
  <c r="K493" i="22"/>
  <c r="K492" i="22"/>
  <c r="K491" i="22"/>
  <c r="K490" i="22"/>
  <c r="K489" i="22"/>
  <c r="K488" i="22"/>
  <c r="K487" i="22"/>
  <c r="K486" i="22"/>
  <c r="K485" i="22"/>
  <c r="K484" i="22"/>
  <c r="K483" i="22"/>
  <c r="K482" i="22"/>
  <c r="K481" i="22"/>
  <c r="K480" i="22"/>
  <c r="K479" i="22"/>
  <c r="K478" i="22"/>
  <c r="K477" i="22"/>
  <c r="K476" i="22"/>
  <c r="K475" i="22"/>
  <c r="K474" i="22"/>
  <c r="K473" i="22"/>
  <c r="K472" i="22"/>
  <c r="K471" i="22"/>
  <c r="K470" i="22"/>
  <c r="K469" i="22"/>
  <c r="K468" i="22"/>
  <c r="K467" i="22"/>
  <c r="K466" i="22"/>
  <c r="K465" i="22"/>
  <c r="K464" i="22"/>
  <c r="K463" i="22"/>
  <c r="K462" i="22"/>
  <c r="K461" i="22"/>
  <c r="K460" i="22"/>
  <c r="K459" i="22"/>
  <c r="K458" i="22"/>
  <c r="K457" i="22"/>
  <c r="K456" i="22"/>
  <c r="K455" i="22"/>
  <c r="K454" i="22"/>
  <c r="K453" i="22"/>
  <c r="K452" i="22"/>
  <c r="K451" i="22"/>
  <c r="K450" i="22"/>
  <c r="K449" i="22"/>
  <c r="K448" i="22"/>
  <c r="K447" i="22"/>
  <c r="K446" i="22"/>
  <c r="K445" i="22"/>
  <c r="K444" i="22"/>
  <c r="K443" i="22"/>
  <c r="K442" i="22"/>
  <c r="K441" i="22"/>
  <c r="K440" i="22"/>
  <c r="K439" i="22"/>
  <c r="K438" i="22"/>
  <c r="K437" i="22"/>
  <c r="K436" i="22"/>
  <c r="K435" i="22"/>
  <c r="K434" i="22"/>
  <c r="K433" i="22"/>
  <c r="K432" i="22"/>
  <c r="K431" i="22"/>
  <c r="K430" i="22"/>
  <c r="K429" i="22"/>
  <c r="K428" i="22"/>
  <c r="K427" i="22"/>
  <c r="K426" i="22"/>
  <c r="K425" i="22"/>
  <c r="K424" i="22"/>
  <c r="K423" i="22"/>
  <c r="K422" i="22"/>
  <c r="K421" i="22"/>
  <c r="K420" i="22"/>
  <c r="K419" i="22"/>
  <c r="K418" i="22"/>
  <c r="K417" i="22"/>
  <c r="K416" i="22"/>
  <c r="K415" i="22"/>
  <c r="K414" i="22"/>
  <c r="K413" i="22"/>
  <c r="K412" i="22"/>
  <c r="K411" i="22"/>
  <c r="K410" i="22"/>
  <c r="K409" i="22"/>
  <c r="K408" i="22"/>
  <c r="K407" i="22"/>
  <c r="K406" i="22"/>
  <c r="K405" i="22"/>
  <c r="K404" i="22"/>
  <c r="K403" i="22"/>
  <c r="K402" i="22"/>
  <c r="K401" i="22"/>
  <c r="K400" i="22"/>
  <c r="K399" i="22"/>
  <c r="K398" i="22"/>
  <c r="K397" i="22"/>
  <c r="K396" i="22"/>
  <c r="K395" i="22"/>
  <c r="K394" i="22"/>
  <c r="K393" i="22"/>
  <c r="K392" i="22"/>
  <c r="K391" i="22"/>
  <c r="K390" i="22"/>
  <c r="K389" i="22"/>
  <c r="K388" i="22"/>
  <c r="K387" i="22"/>
  <c r="K386" i="22"/>
  <c r="K385" i="22"/>
  <c r="K384" i="22"/>
  <c r="K383" i="22"/>
  <c r="K382" i="22"/>
  <c r="K381" i="22"/>
  <c r="K380" i="22"/>
  <c r="K379" i="22"/>
  <c r="K378" i="22"/>
  <c r="K377" i="22"/>
  <c r="K376" i="22"/>
  <c r="K375" i="22"/>
  <c r="K374" i="22"/>
  <c r="K373" i="22"/>
  <c r="K372" i="22"/>
  <c r="K371" i="22"/>
  <c r="K370" i="22"/>
  <c r="K369" i="22"/>
  <c r="K368" i="22"/>
  <c r="K367" i="22"/>
  <c r="K366" i="22"/>
  <c r="K365" i="22"/>
  <c r="K364" i="22"/>
  <c r="K363" i="22"/>
  <c r="K362" i="22"/>
  <c r="K361" i="22"/>
  <c r="K360" i="22"/>
  <c r="K359" i="22"/>
  <c r="K358" i="22"/>
  <c r="K357" i="22"/>
  <c r="K356" i="22"/>
  <c r="K355" i="22"/>
  <c r="K354" i="22"/>
  <c r="K353" i="22"/>
  <c r="K352" i="22"/>
  <c r="K351" i="22"/>
  <c r="K350" i="22"/>
  <c r="K349" i="22"/>
  <c r="K348" i="22"/>
  <c r="K347" i="22"/>
  <c r="K346" i="22"/>
  <c r="K345" i="22"/>
  <c r="K344" i="22"/>
  <c r="K343" i="22"/>
  <c r="K342" i="22"/>
  <c r="K341" i="22"/>
  <c r="K340" i="22"/>
  <c r="K339" i="22"/>
  <c r="K338" i="22"/>
  <c r="K337" i="22"/>
  <c r="K336" i="22"/>
  <c r="K335" i="22"/>
  <c r="K334" i="22"/>
  <c r="K333" i="22"/>
  <c r="K332" i="22"/>
  <c r="K331" i="22"/>
  <c r="K330" i="22"/>
  <c r="K329" i="22"/>
  <c r="K328" i="22"/>
  <c r="K327" i="22"/>
  <c r="K326" i="22"/>
  <c r="K325" i="22"/>
  <c r="K324" i="22"/>
  <c r="K323" i="22"/>
  <c r="K322" i="22"/>
  <c r="K321" i="22"/>
  <c r="K320" i="22"/>
  <c r="K319" i="22"/>
  <c r="K318" i="22"/>
  <c r="K317" i="22"/>
  <c r="K316" i="22"/>
  <c r="K315" i="22"/>
  <c r="K314" i="22"/>
  <c r="K313" i="22"/>
  <c r="K312" i="22"/>
  <c r="K311" i="22"/>
  <c r="K310" i="22"/>
  <c r="K309" i="22"/>
  <c r="K308" i="22"/>
  <c r="K307" i="22"/>
  <c r="K306" i="22"/>
  <c r="K305" i="22"/>
  <c r="K304" i="22"/>
  <c r="K303" i="22"/>
  <c r="K302" i="22"/>
  <c r="K301" i="22"/>
  <c r="K300" i="22"/>
  <c r="K299" i="22"/>
  <c r="K298" i="22"/>
  <c r="K297" i="22"/>
  <c r="K296" i="22"/>
  <c r="K295" i="22"/>
  <c r="K294" i="22"/>
  <c r="K293" i="22"/>
  <c r="K292" i="22"/>
  <c r="K291" i="22"/>
  <c r="K290" i="22"/>
  <c r="K289" i="22"/>
  <c r="K288" i="22"/>
  <c r="K287" i="22"/>
  <c r="K286" i="22"/>
  <c r="K285" i="22"/>
  <c r="K284" i="22"/>
  <c r="K283" i="22"/>
  <c r="K282" i="22"/>
  <c r="K281" i="22"/>
  <c r="K280" i="22"/>
  <c r="K279" i="22"/>
  <c r="K278" i="22"/>
  <c r="K277" i="22"/>
  <c r="K276" i="22"/>
  <c r="K275" i="22"/>
  <c r="K274" i="22"/>
  <c r="K273" i="22"/>
  <c r="K272" i="22"/>
  <c r="K271" i="22"/>
  <c r="K270" i="22"/>
  <c r="K269" i="22"/>
  <c r="K268" i="22"/>
  <c r="K267" i="22"/>
  <c r="K266" i="22"/>
  <c r="K265" i="22"/>
  <c r="K264" i="22"/>
  <c r="K263" i="22"/>
  <c r="K262" i="22"/>
  <c r="K261" i="22"/>
  <c r="K260" i="22"/>
  <c r="K259" i="22"/>
  <c r="K258" i="22"/>
  <c r="K257" i="22"/>
  <c r="K256" i="22"/>
  <c r="K255" i="22"/>
  <c r="K254" i="22"/>
  <c r="K253" i="22"/>
  <c r="K252" i="22"/>
  <c r="K251" i="22"/>
  <c r="K250" i="22"/>
  <c r="K249" i="22"/>
  <c r="K248" i="22"/>
  <c r="K247" i="22"/>
  <c r="K246" i="22"/>
  <c r="K245" i="22"/>
  <c r="K244" i="22"/>
  <c r="K243" i="22"/>
  <c r="K242" i="22"/>
  <c r="K241" i="22"/>
  <c r="K240" i="22"/>
  <c r="K239" i="22"/>
  <c r="K238" i="22"/>
  <c r="K237" i="22"/>
  <c r="K236" i="22"/>
  <c r="K235" i="22"/>
  <c r="K234" i="22"/>
  <c r="K233" i="22"/>
  <c r="K232" i="22"/>
  <c r="K231" i="22"/>
  <c r="K230" i="22"/>
  <c r="K229" i="22"/>
  <c r="K228" i="22"/>
  <c r="K227" i="22"/>
  <c r="K226" i="22"/>
  <c r="K225" i="22"/>
  <c r="K224" i="22"/>
  <c r="K223" i="22"/>
  <c r="K222" i="22"/>
  <c r="K221" i="22"/>
  <c r="K220" i="22"/>
  <c r="K219" i="22"/>
  <c r="K218" i="22"/>
  <c r="K217" i="22"/>
  <c r="K216" i="22"/>
  <c r="K215" i="22"/>
  <c r="K214" i="22"/>
  <c r="K213" i="22"/>
  <c r="K212" i="22"/>
  <c r="K211" i="22"/>
  <c r="K210" i="22"/>
  <c r="K209" i="22"/>
  <c r="K208" i="22"/>
  <c r="K207" i="22"/>
  <c r="K206" i="22"/>
  <c r="K205" i="22"/>
  <c r="K204" i="22"/>
  <c r="K203" i="22"/>
  <c r="K202" i="22"/>
  <c r="K201" i="22"/>
  <c r="K200" i="22"/>
  <c r="K199" i="22"/>
  <c r="K198" i="22"/>
  <c r="K197" i="22"/>
  <c r="K196" i="22"/>
  <c r="K195" i="22"/>
  <c r="K194" i="22"/>
  <c r="K193" i="22"/>
  <c r="K192" i="22"/>
  <c r="K191" i="22"/>
  <c r="K190" i="22"/>
  <c r="K189" i="22"/>
  <c r="K188" i="22"/>
  <c r="K187" i="22"/>
  <c r="K186" i="22"/>
  <c r="K185" i="22"/>
  <c r="K184" i="22"/>
  <c r="K183" i="22"/>
  <c r="K182" i="22"/>
  <c r="K181" i="22"/>
  <c r="K180" i="22"/>
  <c r="K179" i="22"/>
  <c r="K178" i="22"/>
  <c r="K177" i="22"/>
  <c r="K176" i="22"/>
  <c r="K175" i="22"/>
  <c r="K174" i="22"/>
  <c r="K173" i="22"/>
  <c r="K172" i="22"/>
  <c r="K171" i="22"/>
  <c r="K170" i="22"/>
  <c r="K169" i="22"/>
  <c r="K168" i="22"/>
  <c r="K167" i="22"/>
  <c r="K166" i="22"/>
  <c r="K165" i="22"/>
  <c r="K164" i="22"/>
  <c r="K163" i="22"/>
  <c r="K162" i="22"/>
  <c r="K161" i="22"/>
  <c r="K160" i="22"/>
  <c r="K159" i="22"/>
  <c r="K158" i="22"/>
  <c r="K157" i="22"/>
  <c r="K156" i="22"/>
  <c r="K155" i="22"/>
  <c r="K154" i="22"/>
  <c r="K153" i="22"/>
  <c r="K152" i="22"/>
  <c r="K151" i="22"/>
  <c r="K150" i="22"/>
  <c r="K149" i="22"/>
  <c r="K148" i="22"/>
  <c r="K147" i="22"/>
  <c r="K146" i="22"/>
  <c r="K145" i="22"/>
  <c r="K144" i="22"/>
  <c r="K143" i="22"/>
  <c r="K142" i="22"/>
  <c r="K141" i="22"/>
  <c r="K140" i="22"/>
  <c r="K139" i="22"/>
  <c r="K138" i="22"/>
  <c r="K137" i="22"/>
  <c r="K136" i="22"/>
  <c r="K135" i="22"/>
  <c r="K134" i="22"/>
  <c r="K133" i="22"/>
  <c r="K132" i="22"/>
  <c r="K131" i="22"/>
  <c r="K130" i="22"/>
  <c r="K129" i="22"/>
  <c r="K128" i="22"/>
  <c r="K127" i="22"/>
  <c r="K126" i="22"/>
  <c r="K125" i="22"/>
  <c r="K124" i="22"/>
  <c r="K123" i="22"/>
  <c r="K122" i="22"/>
  <c r="K121" i="22"/>
  <c r="K120" i="22"/>
  <c r="K119" i="22"/>
  <c r="K118" i="22"/>
  <c r="K117" i="22"/>
  <c r="K116" i="22"/>
  <c r="K115" i="22"/>
  <c r="K114" i="22"/>
  <c r="K113" i="22"/>
  <c r="K112" i="22"/>
  <c r="K111" i="22"/>
  <c r="K110" i="22"/>
  <c r="K109" i="22"/>
  <c r="K108" i="22"/>
  <c r="K107" i="22"/>
  <c r="K106" i="22"/>
  <c r="K105" i="22"/>
  <c r="K104" i="22"/>
  <c r="K103" i="22"/>
  <c r="K102" i="22"/>
  <c r="K101" i="22"/>
  <c r="K100" i="22"/>
  <c r="K99" i="22"/>
  <c r="K98" i="22"/>
  <c r="K97" i="22"/>
  <c r="K96" i="22"/>
  <c r="K95" i="22"/>
  <c r="K20" i="22"/>
  <c r="K19" i="22"/>
  <c r="K18" i="22"/>
  <c r="K17" i="22"/>
  <c r="K16" i="22"/>
  <c r="I38" i="30"/>
  <c r="I26" i="30"/>
  <c r="I24" i="30"/>
  <c r="I23" i="30"/>
  <c r="I20" i="30"/>
  <c r="I14" i="30"/>
  <c r="I8" i="30"/>
  <c r="B784" i="25" l="1"/>
  <c r="H42" i="30"/>
  <c r="D41" i="30"/>
  <c r="D40" i="30"/>
  <c r="D39" i="30"/>
  <c r="D38" i="30"/>
  <c r="D37" i="30"/>
  <c r="D36" i="30"/>
  <c r="D35" i="30"/>
  <c r="D34" i="30"/>
  <c r="D33" i="30"/>
  <c r="D32" i="30"/>
  <c r="D31" i="30"/>
  <c r="D30" i="30"/>
  <c r="D29" i="30"/>
  <c r="D28" i="30"/>
  <c r="D27" i="30"/>
  <c r="D26" i="30"/>
  <c r="D25" i="30"/>
  <c r="D24" i="30"/>
  <c r="D23" i="30"/>
  <c r="D22" i="30"/>
  <c r="D21" i="30"/>
  <c r="D20" i="30"/>
  <c r="D19" i="30"/>
  <c r="D18" i="30"/>
  <c r="D17" i="30"/>
  <c r="D16" i="30"/>
  <c r="D15" i="30"/>
  <c r="D14" i="30"/>
  <c r="D13" i="30"/>
  <c r="D12" i="30"/>
  <c r="D11" i="30"/>
  <c r="D10" i="30"/>
  <c r="D9" i="30"/>
  <c r="D8" i="30"/>
  <c r="B785" i="25" l="1"/>
  <c r="I42" i="30"/>
  <c r="J42" i="30" s="1"/>
  <c r="B786" i="25" l="1"/>
  <c r="L15" i="9"/>
  <c r="E17" i="9"/>
  <c r="G17" i="9"/>
  <c r="N15" i="9" l="1"/>
  <c r="N17" i="9" s="1"/>
  <c r="B787" i="25"/>
  <c r="E843" i="25"/>
  <c r="F26" i="26"/>
  <c r="E26" i="26"/>
  <c r="D26" i="26"/>
  <c r="C26" i="26"/>
  <c r="G25" i="26"/>
  <c r="F23" i="26"/>
  <c r="E23" i="26"/>
  <c r="D23" i="26"/>
  <c r="G22" i="26"/>
  <c r="G23" i="26" s="1"/>
  <c r="D12" i="26"/>
  <c r="E12" i="26" s="1"/>
  <c r="F12" i="26" s="1"/>
  <c r="B788" i="25" l="1"/>
  <c r="G26" i="26"/>
  <c r="C23" i="26"/>
  <c r="B789" i="25" l="1"/>
  <c r="D27" i="26"/>
  <c r="C27" i="26"/>
  <c r="F27" i="26"/>
  <c r="G27" i="26"/>
  <c r="E27" i="26"/>
  <c r="B790" i="25" l="1"/>
  <c r="B791" i="25" l="1"/>
  <c r="B792" i="25" l="1"/>
  <c r="B793" i="25" l="1"/>
  <c r="L940" i="22"/>
  <c r="N940" i="22" s="1"/>
  <c r="L952" i="22"/>
  <c r="N952" i="22" s="1"/>
  <c r="L958" i="22"/>
  <c r="N958" i="22" s="1"/>
  <c r="L727" i="22"/>
  <c r="N727" i="22" s="1"/>
  <c r="L799" i="22"/>
  <c r="N799" i="22" s="1"/>
  <c r="L859" i="22"/>
  <c r="N859" i="22" s="1"/>
  <c r="L871" i="22"/>
  <c r="N871" i="22" s="1"/>
  <c r="L943" i="22"/>
  <c r="N943" i="22" s="1"/>
  <c r="L969" i="22"/>
  <c r="N969" i="22" s="1"/>
  <c r="L981" i="22"/>
  <c r="N981" i="22" s="1"/>
  <c r="L993" i="22"/>
  <c r="N993" i="22" s="1"/>
  <c r="L964" i="22"/>
  <c r="N964" i="22" s="1"/>
  <c r="L771" i="22"/>
  <c r="N771" i="22" s="1"/>
  <c r="L873" i="22"/>
  <c r="N873" i="22" s="1"/>
  <c r="L933" i="22"/>
  <c r="N933" i="22" s="1"/>
  <c r="L966" i="22"/>
  <c r="N966" i="22" s="1"/>
  <c r="L982" i="22"/>
  <c r="N982" i="22" s="1"/>
  <c r="L994" i="22"/>
  <c r="N994" i="22" s="1"/>
  <c r="L1006" i="22"/>
  <c r="N1006" i="22" s="1"/>
  <c r="L942" i="22"/>
  <c r="N942" i="22" s="1"/>
  <c r="L762" i="22"/>
  <c r="N762" i="22" s="1"/>
  <c r="L774" i="22"/>
  <c r="N774" i="22" s="1"/>
  <c r="L740" i="22"/>
  <c r="N740" i="22" s="1"/>
  <c r="L752" i="22"/>
  <c r="N752" i="22" s="1"/>
  <c r="L824" i="22"/>
  <c r="N824" i="22" s="1"/>
  <c r="L932" i="22"/>
  <c r="N932" i="22" s="1"/>
  <c r="L944" i="22"/>
  <c r="N944" i="22" s="1"/>
  <c r="L956" i="22"/>
  <c r="N956" i="22" s="1"/>
  <c r="L717" i="22"/>
  <c r="N717" i="22" s="1"/>
  <c r="L754" i="22"/>
  <c r="N754" i="22" s="1"/>
  <c r="L749" i="22"/>
  <c r="N749" i="22" s="1"/>
  <c r="L757" i="22"/>
  <c r="N757" i="22" s="1"/>
  <c r="L769" i="22"/>
  <c r="N769" i="22" s="1"/>
  <c r="L781" i="22"/>
  <c r="N781" i="22" s="1"/>
  <c r="L787" i="22"/>
  <c r="N787" i="22" s="1"/>
  <c r="L895" i="22"/>
  <c r="N895" i="22" s="1"/>
  <c r="L782" i="22"/>
  <c r="N782" i="22" s="1"/>
  <c r="L801" i="22"/>
  <c r="N801" i="22" s="1"/>
  <c r="L736" i="22"/>
  <c r="N736" i="22" s="1"/>
  <c r="L742" i="22"/>
  <c r="N742" i="22" s="1"/>
  <c r="L790" i="22"/>
  <c r="N790" i="22" s="1"/>
  <c r="L802" i="22"/>
  <c r="N802" i="22" s="1"/>
  <c r="L814" i="22"/>
  <c r="N814" i="22" s="1"/>
  <c r="L862" i="22"/>
  <c r="N862" i="22" s="1"/>
  <c r="L898" i="22"/>
  <c r="N898" i="22" s="1"/>
  <c r="L755" i="22"/>
  <c r="N755" i="22" s="1"/>
  <c r="L767" i="22"/>
  <c r="N767" i="22" s="1"/>
  <c r="L779" i="22"/>
  <c r="N779" i="22" s="1"/>
  <c r="L893" i="22"/>
  <c r="N893" i="22" s="1"/>
  <c r="L738" i="22"/>
  <c r="N738" i="22" s="1"/>
  <c r="L746" i="22"/>
  <c r="N746" i="22" s="1"/>
  <c r="L823" i="22"/>
  <c r="N823" i="22" s="1"/>
  <c r="L829" i="22"/>
  <c r="N829" i="22" s="1"/>
  <c r="L841" i="22"/>
  <c r="N841" i="22" s="1"/>
  <c r="L853" i="22"/>
  <c r="N853" i="22" s="1"/>
  <c r="L906" i="22"/>
  <c r="N906" i="22" s="1"/>
  <c r="L918" i="22"/>
  <c r="N918" i="22" s="1"/>
  <c r="L930" i="22"/>
  <c r="N930" i="22" s="1"/>
  <c r="L747" i="22"/>
  <c r="N747" i="22" s="1"/>
  <c r="L806" i="22"/>
  <c r="N806" i="22" s="1"/>
  <c r="L818" i="22"/>
  <c r="N818" i="22" s="1"/>
  <c r="L854" i="22"/>
  <c r="N854" i="22" s="1"/>
  <c r="L896" i="22"/>
  <c r="N896" i="22" s="1"/>
  <c r="L931" i="22"/>
  <c r="N931" i="22" s="1"/>
  <c r="L967" i="22"/>
  <c r="N967" i="22" s="1"/>
  <c r="L979" i="22"/>
  <c r="N979" i="22" s="1"/>
  <c r="L991" i="22"/>
  <c r="N991" i="22" s="1"/>
  <c r="L718" i="22"/>
  <c r="N718" i="22" s="1"/>
  <c r="L789" i="22"/>
  <c r="N789" i="22" s="1"/>
  <c r="L813" i="22"/>
  <c r="N813" i="22" s="1"/>
  <c r="L819" i="22"/>
  <c r="N819" i="22" s="1"/>
  <c r="L843" i="22"/>
  <c r="N843" i="22" s="1"/>
  <c r="L861" i="22"/>
  <c r="N861" i="22" s="1"/>
  <c r="L926" i="22"/>
  <c r="N926" i="22" s="1"/>
  <c r="L826" i="22"/>
  <c r="N826" i="22" s="1"/>
  <c r="L885" i="22"/>
  <c r="N885" i="22" s="1"/>
  <c r="L891" i="22"/>
  <c r="N891" i="22" s="1"/>
  <c r="L880" i="22"/>
  <c r="N880" i="22" s="1"/>
  <c r="L892" i="22"/>
  <c r="N892" i="22" s="1"/>
  <c r="L744" i="22"/>
  <c r="N744" i="22" s="1"/>
  <c r="L821" i="22"/>
  <c r="N821" i="22" s="1"/>
  <c r="L827" i="22"/>
  <c r="N827" i="22" s="1"/>
  <c r="L839" i="22"/>
  <c r="N839" i="22" s="1"/>
  <c r="L851" i="22"/>
  <c r="N851" i="22" s="1"/>
  <c r="L751" i="22"/>
  <c r="N751" i="22" s="1"/>
  <c r="L804" i="22"/>
  <c r="N804" i="22" s="1"/>
  <c r="L816" i="22"/>
  <c r="N816" i="22" s="1"/>
  <c r="L834" i="22"/>
  <c r="N834" i="22" s="1"/>
  <c r="L846" i="22"/>
  <c r="N846" i="22" s="1"/>
  <c r="L720" i="22"/>
  <c r="N720" i="22" s="1"/>
  <c r="L730" i="22"/>
  <c r="N730" i="22" s="1"/>
  <c r="L732" i="22"/>
  <c r="N732" i="22" s="1"/>
  <c r="L734" i="22"/>
  <c r="N734" i="22" s="1"/>
  <c r="L748" i="22"/>
  <c r="N748" i="22" s="1"/>
  <c r="L750" i="22"/>
  <c r="N750" i="22" s="1"/>
  <c r="L786" i="22"/>
  <c r="N786" i="22" s="1"/>
  <c r="L788" i="22"/>
  <c r="N788" i="22" s="1"/>
  <c r="L795" i="22"/>
  <c r="N795" i="22" s="1"/>
  <c r="L811" i="22"/>
  <c r="N811" i="22" s="1"/>
  <c r="L836" i="22"/>
  <c r="N836" i="22" s="1"/>
  <c r="L838" i="22"/>
  <c r="N838" i="22" s="1"/>
  <c r="L844" i="22"/>
  <c r="N844" i="22" s="1"/>
  <c r="L848" i="22"/>
  <c r="N848" i="22" s="1"/>
  <c r="L850" i="22"/>
  <c r="N850" i="22" s="1"/>
  <c r="L864" i="22"/>
  <c r="N864" i="22" s="1"/>
  <c r="L894" i="22"/>
  <c r="N894" i="22" s="1"/>
  <c r="L939" i="22"/>
  <c r="N939" i="22" s="1"/>
  <c r="L945" i="22"/>
  <c r="N945" i="22" s="1"/>
  <c r="L957" i="22"/>
  <c r="N957" i="22" s="1"/>
  <c r="L1008" i="22"/>
  <c r="N1008" i="22" s="1"/>
  <c r="L1010" i="22"/>
  <c r="N1010" i="22" s="1"/>
  <c r="L1014" i="22"/>
  <c r="N1014" i="22" s="1"/>
  <c r="L874" i="22"/>
  <c r="N874" i="22" s="1"/>
  <c r="L876" i="22"/>
  <c r="N876" i="22" s="1"/>
  <c r="L878" i="22"/>
  <c r="N878" i="22" s="1"/>
  <c r="L886" i="22"/>
  <c r="N886" i="22" s="1"/>
  <c r="L888" i="22"/>
  <c r="N888" i="22" s="1"/>
  <c r="L890" i="22"/>
  <c r="N890" i="22" s="1"/>
  <c r="L899" i="22"/>
  <c r="N899" i="22" s="1"/>
  <c r="L901" i="22"/>
  <c r="N901" i="22" s="1"/>
  <c r="L911" i="22"/>
  <c r="N911" i="22" s="1"/>
  <c r="L913" i="22"/>
  <c r="N913" i="22" s="1"/>
  <c r="L915" i="22"/>
  <c r="N915" i="22" s="1"/>
  <c r="L923" i="22"/>
  <c r="N923" i="22" s="1"/>
  <c r="L925" i="22"/>
  <c r="N925" i="22" s="1"/>
  <c r="L971" i="22"/>
  <c r="N971" i="22" s="1"/>
  <c r="L973" i="22"/>
  <c r="N973" i="22" s="1"/>
  <c r="L975" i="22"/>
  <c r="N975" i="22" s="1"/>
  <c r="L977" i="22"/>
  <c r="N977" i="22" s="1"/>
  <c r="L983" i="22"/>
  <c r="N983" i="22" s="1"/>
  <c r="L985" i="22"/>
  <c r="N985" i="22" s="1"/>
  <c r="L987" i="22"/>
  <c r="N987" i="22" s="1"/>
  <c r="L989" i="22"/>
  <c r="N989" i="22" s="1"/>
  <c r="L995" i="22"/>
  <c r="N995" i="22" s="1"/>
  <c r="L997" i="22"/>
  <c r="N997" i="22" s="1"/>
  <c r="L999" i="22"/>
  <c r="N999" i="22" s="1"/>
  <c r="L1005" i="22"/>
  <c r="N1005" i="22" s="1"/>
  <c r="L715" i="22"/>
  <c r="N715" i="22" s="1"/>
  <c r="L723" i="22"/>
  <c r="N723" i="22" s="1"/>
  <c r="L729" i="22"/>
  <c r="N729" i="22" s="1"/>
  <c r="L741" i="22"/>
  <c r="N741" i="22" s="1"/>
  <c r="L764" i="22"/>
  <c r="N764" i="22" s="1"/>
  <c r="L766" i="22"/>
  <c r="N766" i="22" s="1"/>
  <c r="L772" i="22"/>
  <c r="N772" i="22" s="1"/>
  <c r="L776" i="22"/>
  <c r="N776" i="22" s="1"/>
  <c r="L778" i="22"/>
  <c r="N778" i="22" s="1"/>
  <c r="L792" i="22"/>
  <c r="N792" i="22" s="1"/>
  <c r="L808" i="22"/>
  <c r="N808" i="22" s="1"/>
  <c r="L820" i="22"/>
  <c r="N820" i="22" s="1"/>
  <c r="L822" i="22"/>
  <c r="N822" i="22" s="1"/>
  <c r="L858" i="22"/>
  <c r="N858" i="22" s="1"/>
  <c r="L860" i="22"/>
  <c r="N860" i="22" s="1"/>
  <c r="L867" i="22"/>
  <c r="N867" i="22" s="1"/>
  <c r="L883" i="22"/>
  <c r="N883" i="22" s="1"/>
  <c r="L908" i="22"/>
  <c r="N908" i="22" s="1"/>
  <c r="L910" i="22"/>
  <c r="N910" i="22" s="1"/>
  <c r="L916" i="22"/>
  <c r="N916" i="22" s="1"/>
  <c r="L920" i="22"/>
  <c r="N920" i="22" s="1"/>
  <c r="L922" i="22"/>
  <c r="N922" i="22" s="1"/>
  <c r="L934" i="22"/>
  <c r="N934" i="22" s="1"/>
  <c r="L936" i="22"/>
  <c r="N936" i="22" s="1"/>
  <c r="L946" i="22"/>
  <c r="N946" i="22" s="1"/>
  <c r="L948" i="22"/>
  <c r="N948" i="22" s="1"/>
  <c r="L950" i="22"/>
  <c r="N950" i="22" s="1"/>
  <c r="L954" i="22"/>
  <c r="N954" i="22" s="1"/>
  <c r="L960" i="22"/>
  <c r="N960" i="22" s="1"/>
  <c r="L962" i="22"/>
  <c r="N962" i="22" s="1"/>
  <c r="L988" i="22"/>
  <c r="N988" i="22" s="1"/>
  <c r="L990" i="22"/>
  <c r="N990" i="22" s="1"/>
  <c r="L992" i="22"/>
  <c r="N992" i="22" s="1"/>
  <c r="L1000" i="22"/>
  <c r="N1000" i="22" s="1"/>
  <c r="L1002" i="22"/>
  <c r="N1002" i="22" s="1"/>
  <c r="L1004" i="22"/>
  <c r="N1004" i="22" s="1"/>
  <c r="L724" i="22"/>
  <c r="N724" i="22" s="1"/>
  <c r="L726" i="22"/>
  <c r="N726" i="22" s="1"/>
  <c r="L728" i="22"/>
  <c r="N728" i="22" s="1"/>
  <c r="L763" i="22"/>
  <c r="N763" i="22" s="1"/>
  <c r="L765" i="22"/>
  <c r="N765" i="22" s="1"/>
  <c r="L810" i="22"/>
  <c r="N810" i="22" s="1"/>
  <c r="L812" i="22"/>
  <c r="N812" i="22" s="1"/>
  <c r="L835" i="22"/>
  <c r="N835" i="22" s="1"/>
  <c r="L837" i="22"/>
  <c r="N837" i="22" s="1"/>
  <c r="L882" i="22"/>
  <c r="N882" i="22" s="1"/>
  <c r="L884" i="22"/>
  <c r="N884" i="22" s="1"/>
  <c r="L907" i="22"/>
  <c r="N907" i="22" s="1"/>
  <c r="L909" i="22"/>
  <c r="N909" i="22" s="1"/>
  <c r="L928" i="22"/>
  <c r="N928" i="22" s="1"/>
  <c r="L716" i="22"/>
  <c r="N716" i="22" s="1"/>
  <c r="L739" i="22"/>
  <c r="N739" i="22" s="1"/>
  <c r="L753" i="22"/>
  <c r="N753" i="22" s="1"/>
  <c r="L760" i="22"/>
  <c r="N760" i="22" s="1"/>
  <c r="L775" i="22"/>
  <c r="N775" i="22" s="1"/>
  <c r="L777" i="22"/>
  <c r="N777" i="22" s="1"/>
  <c r="L784" i="22"/>
  <c r="N784" i="22" s="1"/>
  <c r="L796" i="22"/>
  <c r="N796" i="22" s="1"/>
  <c r="L798" i="22"/>
  <c r="N798" i="22" s="1"/>
  <c r="L800" i="22"/>
  <c r="N800" i="22" s="1"/>
  <c r="L825" i="22"/>
  <c r="N825" i="22" s="1"/>
  <c r="L832" i="22"/>
  <c r="N832" i="22" s="1"/>
  <c r="L847" i="22"/>
  <c r="N847" i="22" s="1"/>
  <c r="L849" i="22"/>
  <c r="N849" i="22" s="1"/>
  <c r="L856" i="22"/>
  <c r="N856" i="22" s="1"/>
  <c r="L868" i="22"/>
  <c r="N868" i="22" s="1"/>
  <c r="L870" i="22"/>
  <c r="N870" i="22" s="1"/>
  <c r="L872" i="22"/>
  <c r="N872" i="22" s="1"/>
  <c r="L897" i="22"/>
  <c r="N897" i="22" s="1"/>
  <c r="L904" i="22"/>
  <c r="N904" i="22" s="1"/>
  <c r="L919" i="22"/>
  <c r="N919" i="22" s="1"/>
  <c r="L921" i="22"/>
  <c r="N921" i="22" s="1"/>
  <c r="L955" i="22"/>
  <c r="N955" i="22" s="1"/>
  <c r="L968" i="22"/>
  <c r="N968" i="22" s="1"/>
  <c r="L970" i="22"/>
  <c r="N970" i="22" s="1"/>
  <c r="L976" i="22"/>
  <c r="N976" i="22" s="1"/>
  <c r="L978" i="22"/>
  <c r="N978" i="22" s="1"/>
  <c r="L980" i="22"/>
  <c r="N980" i="22" s="1"/>
  <c r="L1003" i="22"/>
  <c r="N1003" i="22" s="1"/>
  <c r="L1012" i="22"/>
  <c r="N1012" i="22" s="1"/>
  <c r="L722" i="22"/>
  <c r="N722" i="22" s="1"/>
  <c r="L756" i="22"/>
  <c r="N756" i="22" s="1"/>
  <c r="L773" i="22"/>
  <c r="N773" i="22" s="1"/>
  <c r="L831" i="22"/>
  <c r="N831" i="22" s="1"/>
  <c r="L759" i="22"/>
  <c r="N759" i="22" s="1"/>
  <c r="L794" i="22"/>
  <c r="N794" i="22" s="1"/>
  <c r="L828" i="22"/>
  <c r="N828" i="22" s="1"/>
  <c r="L845" i="22"/>
  <c r="N845" i="22" s="1"/>
  <c r="L866" i="22"/>
  <c r="N866" i="22" s="1"/>
  <c r="L900" i="22"/>
  <c r="N900" i="22" s="1"/>
  <c r="L903" i="22"/>
  <c r="N903" i="22" s="1"/>
  <c r="L917" i="22"/>
  <c r="N917" i="22" s="1"/>
  <c r="L959" i="22"/>
  <c r="N959" i="22" s="1"/>
  <c r="L961" i="22"/>
  <c r="N961" i="22" s="1"/>
  <c r="L963" i="22"/>
  <c r="N963" i="22" s="1"/>
  <c r="L965" i="22"/>
  <c r="N965" i="22" s="1"/>
  <c r="L984" i="22"/>
  <c r="N984" i="22" s="1"/>
  <c r="L986" i="22"/>
  <c r="N986" i="22" s="1"/>
  <c r="L719" i="22"/>
  <c r="N719" i="22" s="1"/>
  <c r="L721" i="22"/>
  <c r="N721" i="22" s="1"/>
  <c r="L731" i="22"/>
  <c r="N731" i="22" s="1"/>
  <c r="L733" i="22"/>
  <c r="N733" i="22" s="1"/>
  <c r="L735" i="22"/>
  <c r="N735" i="22" s="1"/>
  <c r="L743" i="22"/>
  <c r="N743" i="22" s="1"/>
  <c r="L745" i="22"/>
  <c r="N745" i="22" s="1"/>
  <c r="L758" i="22"/>
  <c r="N758" i="22" s="1"/>
  <c r="L768" i="22"/>
  <c r="N768" i="22" s="1"/>
  <c r="L770" i="22"/>
  <c r="N770" i="22" s="1"/>
  <c r="L780" i="22"/>
  <c r="N780" i="22" s="1"/>
  <c r="L783" i="22"/>
  <c r="N783" i="22" s="1"/>
  <c r="L785" i="22"/>
  <c r="N785" i="22" s="1"/>
  <c r="L791" i="22"/>
  <c r="N791" i="22" s="1"/>
  <c r="L793" i="22"/>
  <c r="N793" i="22" s="1"/>
  <c r="L803" i="22"/>
  <c r="N803" i="22" s="1"/>
  <c r="L805" i="22"/>
  <c r="N805" i="22" s="1"/>
  <c r="L807" i="22"/>
  <c r="N807" i="22" s="1"/>
  <c r="L815" i="22"/>
  <c r="N815" i="22" s="1"/>
  <c r="L817" i="22"/>
  <c r="N817" i="22" s="1"/>
  <c r="L830" i="22"/>
  <c r="N830" i="22" s="1"/>
  <c r="L840" i="22"/>
  <c r="N840" i="22" s="1"/>
  <c r="L842" i="22"/>
  <c r="N842" i="22" s="1"/>
  <c r="L852" i="22"/>
  <c r="N852" i="22" s="1"/>
  <c r="L855" i="22"/>
  <c r="N855" i="22" s="1"/>
  <c r="L857" i="22"/>
  <c r="N857" i="22" s="1"/>
  <c r="L863" i="22"/>
  <c r="N863" i="22" s="1"/>
  <c r="L865" i="22"/>
  <c r="N865" i="22" s="1"/>
  <c r="L875" i="22"/>
  <c r="N875" i="22" s="1"/>
  <c r="L877" i="22"/>
  <c r="N877" i="22" s="1"/>
  <c r="L879" i="22"/>
  <c r="N879" i="22" s="1"/>
  <c r="L887" i="22"/>
  <c r="N887" i="22" s="1"/>
  <c r="L889" i="22"/>
  <c r="N889" i="22" s="1"/>
  <c r="L902" i="22"/>
  <c r="N902" i="22" s="1"/>
  <c r="L912" i="22"/>
  <c r="N912" i="22" s="1"/>
  <c r="L914" i="22"/>
  <c r="N914" i="22" s="1"/>
  <c r="L924" i="22"/>
  <c r="N924" i="22" s="1"/>
  <c r="L927" i="22"/>
  <c r="N927" i="22" s="1"/>
  <c r="L929" i="22"/>
  <c r="N929" i="22" s="1"/>
  <c r="L935" i="22"/>
  <c r="N935" i="22" s="1"/>
  <c r="L937" i="22"/>
  <c r="N937" i="22" s="1"/>
  <c r="L947" i="22"/>
  <c r="N947" i="22" s="1"/>
  <c r="L949" i="22"/>
  <c r="N949" i="22" s="1"/>
  <c r="L951" i="22"/>
  <c r="N951" i="22" s="1"/>
  <c r="L953" i="22"/>
  <c r="N953" i="22" s="1"/>
  <c r="L972" i="22"/>
  <c r="N972" i="22" s="1"/>
  <c r="L974" i="22"/>
  <c r="N974" i="22" s="1"/>
  <c r="L1007" i="22"/>
  <c r="N1007" i="22" s="1"/>
  <c r="L1009" i="22"/>
  <c r="N1009" i="22" s="1"/>
  <c r="L1011" i="22"/>
  <c r="N1011" i="22" s="1"/>
  <c r="L1013" i="22"/>
  <c r="N1013" i="22" s="1"/>
  <c r="L938" i="22"/>
  <c r="N938" i="22" s="1"/>
  <c r="L996" i="22"/>
  <c r="N996" i="22" s="1"/>
  <c r="L998" i="22"/>
  <c r="N998" i="22" s="1"/>
  <c r="L1001" i="22"/>
  <c r="N1001" i="22" s="1"/>
  <c r="L761" i="22"/>
  <c r="N761" i="22" s="1"/>
  <c r="L833" i="22"/>
  <c r="N833" i="22" s="1"/>
  <c r="L905" i="22"/>
  <c r="N905" i="22" s="1"/>
  <c r="L737" i="22"/>
  <c r="N737" i="22" s="1"/>
  <c r="L809" i="22"/>
  <c r="N809" i="22" s="1"/>
  <c r="L881" i="22"/>
  <c r="N881" i="22" s="1"/>
  <c r="L725" i="22"/>
  <c r="N725" i="22" s="1"/>
  <c r="L797" i="22"/>
  <c r="N797" i="22" s="1"/>
  <c r="L869" i="22"/>
  <c r="N869" i="22" s="1"/>
  <c r="L941" i="22"/>
  <c r="N941" i="22" s="1"/>
  <c r="B794" i="25" l="1"/>
  <c r="B795" i="25" l="1"/>
  <c r="B796" i="25" l="1"/>
  <c r="L95" i="22"/>
  <c r="N95" i="22" s="1"/>
  <c r="L97" i="22"/>
  <c r="N97" i="22" s="1"/>
  <c r="L99" i="22"/>
  <c r="N99" i="22" s="1"/>
  <c r="L101" i="22"/>
  <c r="N101" i="22" s="1"/>
  <c r="L103" i="22"/>
  <c r="N103" i="22" s="1"/>
  <c r="L105" i="22"/>
  <c r="N105" i="22" s="1"/>
  <c r="L107" i="22"/>
  <c r="N107" i="22" s="1"/>
  <c r="L109" i="22"/>
  <c r="N109" i="22" s="1"/>
  <c r="L111" i="22"/>
  <c r="N111" i="22" s="1"/>
  <c r="L113" i="22"/>
  <c r="N113" i="22" s="1"/>
  <c r="L115" i="22"/>
  <c r="N115" i="22" s="1"/>
  <c r="L117" i="22"/>
  <c r="N117" i="22" s="1"/>
  <c r="L119" i="22"/>
  <c r="N119" i="22" s="1"/>
  <c r="L121" i="22"/>
  <c r="N121" i="22" s="1"/>
  <c r="L123" i="22"/>
  <c r="N123" i="22" s="1"/>
  <c r="L125" i="22"/>
  <c r="N125" i="22" s="1"/>
  <c r="L127" i="22"/>
  <c r="N127" i="22" s="1"/>
  <c r="L129" i="22"/>
  <c r="N129" i="22" s="1"/>
  <c r="L131" i="22"/>
  <c r="N131" i="22" s="1"/>
  <c r="L133" i="22"/>
  <c r="N133" i="22" s="1"/>
  <c r="L135" i="22"/>
  <c r="N135" i="22" s="1"/>
  <c r="L137" i="22"/>
  <c r="N137" i="22" s="1"/>
  <c r="L139" i="22"/>
  <c r="N139" i="22" s="1"/>
  <c r="L141" i="22"/>
  <c r="N141" i="22" s="1"/>
  <c r="L143" i="22"/>
  <c r="N143" i="22" s="1"/>
  <c r="L145" i="22"/>
  <c r="N145" i="22" s="1"/>
  <c r="L147" i="22"/>
  <c r="N147" i="22" s="1"/>
  <c r="L149" i="22"/>
  <c r="N149" i="22" s="1"/>
  <c r="L151" i="22"/>
  <c r="N151" i="22" s="1"/>
  <c r="L153" i="22"/>
  <c r="N153" i="22" s="1"/>
  <c r="L155" i="22"/>
  <c r="N155" i="22" s="1"/>
  <c r="L157" i="22"/>
  <c r="N157" i="22" s="1"/>
  <c r="L159" i="22"/>
  <c r="N159" i="22" s="1"/>
  <c r="L161" i="22"/>
  <c r="N161" i="22" s="1"/>
  <c r="L163" i="22"/>
  <c r="N163" i="22" s="1"/>
  <c r="L165" i="22"/>
  <c r="N165" i="22" s="1"/>
  <c r="L167" i="22"/>
  <c r="N167" i="22" s="1"/>
  <c r="L169" i="22"/>
  <c r="N169" i="22" s="1"/>
  <c r="L171" i="22"/>
  <c r="N171" i="22" s="1"/>
  <c r="L173" i="22"/>
  <c r="N173" i="22" s="1"/>
  <c r="L175" i="22"/>
  <c r="N175" i="22" s="1"/>
  <c r="L177" i="22"/>
  <c r="N177" i="22" s="1"/>
  <c r="L179" i="22"/>
  <c r="N179" i="22" s="1"/>
  <c r="L181" i="22"/>
  <c r="N181" i="22" s="1"/>
  <c r="L183" i="22"/>
  <c r="N183" i="22" s="1"/>
  <c r="L185" i="22"/>
  <c r="N185" i="22" s="1"/>
  <c r="L187" i="22"/>
  <c r="N187" i="22" s="1"/>
  <c r="L189" i="22"/>
  <c r="N189" i="22" s="1"/>
  <c r="L191" i="22"/>
  <c r="N191" i="22" s="1"/>
  <c r="L193" i="22"/>
  <c r="N193" i="22" s="1"/>
  <c r="L195" i="22"/>
  <c r="N195" i="22" s="1"/>
  <c r="L197" i="22"/>
  <c r="N197" i="22" s="1"/>
  <c r="L199" i="22"/>
  <c r="N199" i="22" s="1"/>
  <c r="L201" i="22"/>
  <c r="N201" i="22" s="1"/>
  <c r="L203" i="22"/>
  <c r="N203" i="22" s="1"/>
  <c r="L205" i="22"/>
  <c r="N205" i="22" s="1"/>
  <c r="L207" i="22"/>
  <c r="N207" i="22" s="1"/>
  <c r="L209" i="22"/>
  <c r="N209" i="22" s="1"/>
  <c r="L211" i="22"/>
  <c r="N211" i="22" s="1"/>
  <c r="L213" i="22"/>
  <c r="N213" i="22" s="1"/>
  <c r="L215" i="22"/>
  <c r="N215" i="22" s="1"/>
  <c r="L217" i="22"/>
  <c r="N217" i="22" s="1"/>
  <c r="L219" i="22"/>
  <c r="N219" i="22" s="1"/>
  <c r="L221" i="22"/>
  <c r="N221" i="22" s="1"/>
  <c r="L223" i="22"/>
  <c r="N223" i="22" s="1"/>
  <c r="L225" i="22"/>
  <c r="N225" i="22" s="1"/>
  <c r="L227" i="22"/>
  <c r="N227" i="22" s="1"/>
  <c r="L229" i="22"/>
  <c r="N229" i="22" s="1"/>
  <c r="L231" i="22"/>
  <c r="N231" i="22" s="1"/>
  <c r="L233" i="22"/>
  <c r="N233" i="22" s="1"/>
  <c r="L235" i="22"/>
  <c r="N235" i="22" s="1"/>
  <c r="L237" i="22"/>
  <c r="N237" i="22" s="1"/>
  <c r="L239" i="22"/>
  <c r="N239" i="22" s="1"/>
  <c r="L241" i="22"/>
  <c r="N241" i="22" s="1"/>
  <c r="L243" i="22"/>
  <c r="N243" i="22" s="1"/>
  <c r="L245" i="22"/>
  <c r="N245" i="22" s="1"/>
  <c r="L247" i="22"/>
  <c r="N247" i="22" s="1"/>
  <c r="L249" i="22"/>
  <c r="N249" i="22" s="1"/>
  <c r="L251" i="22"/>
  <c r="N251" i="22" s="1"/>
  <c r="L253" i="22"/>
  <c r="N253" i="22" s="1"/>
  <c r="L255" i="22"/>
  <c r="N255" i="22" s="1"/>
  <c r="L257" i="22"/>
  <c r="N257" i="22" s="1"/>
  <c r="L259" i="22"/>
  <c r="N259" i="22" s="1"/>
  <c r="L261" i="22"/>
  <c r="N261" i="22" s="1"/>
  <c r="L263" i="22"/>
  <c r="N263" i="22" s="1"/>
  <c r="L265" i="22"/>
  <c r="N265" i="22" s="1"/>
  <c r="L267" i="22"/>
  <c r="N267" i="22" s="1"/>
  <c r="L269" i="22"/>
  <c r="N269" i="22" s="1"/>
  <c r="L271" i="22"/>
  <c r="N271" i="22" s="1"/>
  <c r="L273" i="22"/>
  <c r="N273" i="22" s="1"/>
  <c r="L275" i="22"/>
  <c r="N275" i="22" s="1"/>
  <c r="L277" i="22"/>
  <c r="N277" i="22" s="1"/>
  <c r="L279" i="22"/>
  <c r="N279" i="22" s="1"/>
  <c r="L281" i="22"/>
  <c r="N281" i="22" s="1"/>
  <c r="L283" i="22"/>
  <c r="N283" i="22" s="1"/>
  <c r="L285" i="22"/>
  <c r="N285" i="22" s="1"/>
  <c r="L287" i="22"/>
  <c r="N287" i="22" s="1"/>
  <c r="L289" i="22"/>
  <c r="N289" i="22" s="1"/>
  <c r="L291" i="22"/>
  <c r="N291" i="22" s="1"/>
  <c r="L293" i="22"/>
  <c r="N293" i="22" s="1"/>
  <c r="L295" i="22"/>
  <c r="N295" i="22" s="1"/>
  <c r="L297" i="22"/>
  <c r="N297" i="22" s="1"/>
  <c r="L299" i="22"/>
  <c r="N299" i="22" s="1"/>
  <c r="L301" i="22"/>
  <c r="N301" i="22" s="1"/>
  <c r="L303" i="22"/>
  <c r="N303" i="22" s="1"/>
  <c r="L305" i="22"/>
  <c r="N305" i="22" s="1"/>
  <c r="L307" i="22"/>
  <c r="N307" i="22" s="1"/>
  <c r="L309" i="22"/>
  <c r="N309" i="22" s="1"/>
  <c r="L311" i="22"/>
  <c r="N311" i="22" s="1"/>
  <c r="L313" i="22"/>
  <c r="N313" i="22" s="1"/>
  <c r="L315" i="22"/>
  <c r="N315" i="22" s="1"/>
  <c r="L317" i="22"/>
  <c r="N317" i="22" s="1"/>
  <c r="L319" i="22"/>
  <c r="N319" i="22" s="1"/>
  <c r="L321" i="22"/>
  <c r="N321" i="22" s="1"/>
  <c r="L323" i="22"/>
  <c r="N323" i="22" s="1"/>
  <c r="L325" i="22"/>
  <c r="N325" i="22" s="1"/>
  <c r="L327" i="22"/>
  <c r="N327" i="22" s="1"/>
  <c r="L329" i="22"/>
  <c r="N329" i="22" s="1"/>
  <c r="L331" i="22"/>
  <c r="N331" i="22" s="1"/>
  <c r="L333" i="22"/>
  <c r="N333" i="22" s="1"/>
  <c r="L335" i="22"/>
  <c r="N335" i="22" s="1"/>
  <c r="L337" i="22"/>
  <c r="N337" i="22" s="1"/>
  <c r="L339" i="22"/>
  <c r="N339" i="22" s="1"/>
  <c r="L341" i="22"/>
  <c r="N341" i="22" s="1"/>
  <c r="L343" i="22"/>
  <c r="N343" i="22" s="1"/>
  <c r="L345" i="22"/>
  <c r="N345" i="22" s="1"/>
  <c r="L347" i="22"/>
  <c r="N347" i="22" s="1"/>
  <c r="L349" i="22"/>
  <c r="N349" i="22" s="1"/>
  <c r="L351" i="22"/>
  <c r="N351" i="22" s="1"/>
  <c r="L353" i="22"/>
  <c r="N353" i="22" s="1"/>
  <c r="L355" i="22"/>
  <c r="N355" i="22" s="1"/>
  <c r="L357" i="22"/>
  <c r="N357" i="22" s="1"/>
  <c r="L359" i="22"/>
  <c r="N359" i="22" s="1"/>
  <c r="L361" i="22"/>
  <c r="N361" i="22" s="1"/>
  <c r="L363" i="22"/>
  <c r="N363" i="22" s="1"/>
  <c r="L365" i="22"/>
  <c r="N365" i="22" s="1"/>
  <c r="L367" i="22"/>
  <c r="N367" i="22" s="1"/>
  <c r="L369" i="22"/>
  <c r="N369" i="22" s="1"/>
  <c r="L371" i="22"/>
  <c r="N371" i="22" s="1"/>
  <c r="L373" i="22"/>
  <c r="N373" i="22" s="1"/>
  <c r="L375" i="22"/>
  <c r="N375" i="22" s="1"/>
  <c r="L377" i="22"/>
  <c r="N377" i="22" s="1"/>
  <c r="L379" i="22"/>
  <c r="N379" i="22" s="1"/>
  <c r="L381" i="22"/>
  <c r="N381" i="22" s="1"/>
  <c r="L383" i="22"/>
  <c r="N383" i="22" s="1"/>
  <c r="L385" i="22"/>
  <c r="N385" i="22" s="1"/>
  <c r="L387" i="22"/>
  <c r="N387" i="22" s="1"/>
  <c r="L389" i="22"/>
  <c r="N389" i="22" s="1"/>
  <c r="L391" i="22"/>
  <c r="N391" i="22" s="1"/>
  <c r="L393" i="22"/>
  <c r="N393" i="22" s="1"/>
  <c r="L395" i="22"/>
  <c r="N395" i="22" s="1"/>
  <c r="L397" i="22"/>
  <c r="N397" i="22" s="1"/>
  <c r="L399" i="22"/>
  <c r="N399" i="22" s="1"/>
  <c r="L401" i="22"/>
  <c r="N401" i="22" s="1"/>
  <c r="L403" i="22"/>
  <c r="N403" i="22" s="1"/>
  <c r="L405" i="22"/>
  <c r="N405" i="22" s="1"/>
  <c r="L407" i="22"/>
  <c r="N407" i="22" s="1"/>
  <c r="L409" i="22"/>
  <c r="N409" i="22" s="1"/>
  <c r="L411" i="22"/>
  <c r="N411" i="22" s="1"/>
  <c r="L413" i="22"/>
  <c r="N413" i="22" s="1"/>
  <c r="L415" i="22"/>
  <c r="N415" i="22" s="1"/>
  <c r="L417" i="22"/>
  <c r="N417" i="22" s="1"/>
  <c r="L419" i="22"/>
  <c r="N419" i="22" s="1"/>
  <c r="L421" i="22"/>
  <c r="N421" i="22" s="1"/>
  <c r="L423" i="22"/>
  <c r="N423" i="22" s="1"/>
  <c r="L425" i="22"/>
  <c r="N425" i="22" s="1"/>
  <c r="L427" i="22"/>
  <c r="N427" i="22" s="1"/>
  <c r="L429" i="22"/>
  <c r="N429" i="22" s="1"/>
  <c r="L431" i="22"/>
  <c r="N431" i="22" s="1"/>
  <c r="L433" i="22"/>
  <c r="N433" i="22" s="1"/>
  <c r="L435" i="22"/>
  <c r="N435" i="22" s="1"/>
  <c r="L437" i="22"/>
  <c r="N437" i="22" s="1"/>
  <c r="L439" i="22"/>
  <c r="N439" i="22" s="1"/>
  <c r="L441" i="22"/>
  <c r="N441" i="22" s="1"/>
  <c r="L443" i="22"/>
  <c r="N443" i="22" s="1"/>
  <c r="L445" i="22"/>
  <c r="N445" i="22" s="1"/>
  <c r="L447" i="22"/>
  <c r="N447" i="22" s="1"/>
  <c r="L449" i="22"/>
  <c r="N449" i="22" s="1"/>
  <c r="L451" i="22"/>
  <c r="N451" i="22" s="1"/>
  <c r="L453" i="22"/>
  <c r="N453" i="22" s="1"/>
  <c r="L455" i="22"/>
  <c r="N455" i="22" s="1"/>
  <c r="L457" i="22"/>
  <c r="N457" i="22" s="1"/>
  <c r="L461" i="22"/>
  <c r="N461" i="22" s="1"/>
  <c r="L463" i="22"/>
  <c r="N463" i="22" s="1"/>
  <c r="L465" i="22"/>
  <c r="N465" i="22" s="1"/>
  <c r="L467" i="22"/>
  <c r="N467" i="22" s="1"/>
  <c r="L469" i="22"/>
  <c r="N469" i="22" s="1"/>
  <c r="L471" i="22"/>
  <c r="N471" i="22" s="1"/>
  <c r="L473" i="22"/>
  <c r="N473" i="22" s="1"/>
  <c r="L475" i="22"/>
  <c r="N475" i="22" s="1"/>
  <c r="L477" i="22"/>
  <c r="N477" i="22" s="1"/>
  <c r="L479" i="22"/>
  <c r="N479" i="22" s="1"/>
  <c r="L481" i="22"/>
  <c r="N481" i="22" s="1"/>
  <c r="L483" i="22"/>
  <c r="N483" i="22" s="1"/>
  <c r="L485" i="22"/>
  <c r="N485" i="22" s="1"/>
  <c r="L487" i="22"/>
  <c r="N487" i="22" s="1"/>
  <c r="L489" i="22"/>
  <c r="N489" i="22" s="1"/>
  <c r="L491" i="22"/>
  <c r="N491" i="22" s="1"/>
  <c r="L493" i="22"/>
  <c r="N493" i="22" s="1"/>
  <c r="L495" i="22"/>
  <c r="N495" i="22" s="1"/>
  <c r="L497" i="22"/>
  <c r="N497" i="22" s="1"/>
  <c r="L499" i="22"/>
  <c r="N499" i="22" s="1"/>
  <c r="L501" i="22"/>
  <c r="N501" i="22" s="1"/>
  <c r="L503" i="22"/>
  <c r="N503" i="22" s="1"/>
  <c r="L505" i="22"/>
  <c r="N505" i="22" s="1"/>
  <c r="L507" i="22"/>
  <c r="N507" i="22" s="1"/>
  <c r="L509" i="22"/>
  <c r="N509" i="22" s="1"/>
  <c r="L511" i="22"/>
  <c r="N511" i="22" s="1"/>
  <c r="L513" i="22"/>
  <c r="N513" i="22" s="1"/>
  <c r="L515" i="22"/>
  <c r="N515" i="22" s="1"/>
  <c r="L517" i="22"/>
  <c r="N517" i="22" s="1"/>
  <c r="L519" i="22"/>
  <c r="N519" i="22" s="1"/>
  <c r="L521" i="22"/>
  <c r="N521" i="22" s="1"/>
  <c r="L523" i="22"/>
  <c r="N523" i="22" s="1"/>
  <c r="L525" i="22"/>
  <c r="N525" i="22" s="1"/>
  <c r="L527" i="22"/>
  <c r="N527" i="22" s="1"/>
  <c r="L529" i="22"/>
  <c r="N529" i="22" s="1"/>
  <c r="L531" i="22"/>
  <c r="N531" i="22" s="1"/>
  <c r="L533" i="22"/>
  <c r="N533" i="22" s="1"/>
  <c r="L535" i="22"/>
  <c r="N535" i="22" s="1"/>
  <c r="L537" i="22"/>
  <c r="N537" i="22" s="1"/>
  <c r="L539" i="22"/>
  <c r="N539" i="22" s="1"/>
  <c r="L541" i="22"/>
  <c r="N541" i="22" s="1"/>
  <c r="L543" i="22"/>
  <c r="N543" i="22" s="1"/>
  <c r="L545" i="22"/>
  <c r="N545" i="22" s="1"/>
  <c r="L547" i="22"/>
  <c r="N547" i="22" s="1"/>
  <c r="L549" i="22"/>
  <c r="N549" i="22" s="1"/>
  <c r="L551" i="22"/>
  <c r="N551" i="22" s="1"/>
  <c r="L553" i="22"/>
  <c r="N553" i="22" s="1"/>
  <c r="L555" i="22"/>
  <c r="N555" i="22" s="1"/>
  <c r="L557" i="22"/>
  <c r="N557" i="22" s="1"/>
  <c r="L559" i="22"/>
  <c r="N559" i="22" s="1"/>
  <c r="L561" i="22"/>
  <c r="N561" i="22" s="1"/>
  <c r="L563" i="22"/>
  <c r="N563" i="22" s="1"/>
  <c r="L565" i="22"/>
  <c r="N565" i="22" s="1"/>
  <c r="L567" i="22"/>
  <c r="N567" i="22" s="1"/>
  <c r="L569" i="22"/>
  <c r="N569" i="22" s="1"/>
  <c r="L571" i="22"/>
  <c r="N571" i="22" s="1"/>
  <c r="L573" i="22"/>
  <c r="N573" i="22" s="1"/>
  <c r="L575" i="22"/>
  <c r="N575" i="22" s="1"/>
  <c r="L577" i="22"/>
  <c r="N577" i="22" s="1"/>
  <c r="L579" i="22"/>
  <c r="N579" i="22" s="1"/>
  <c r="L581" i="22"/>
  <c r="N581" i="22" s="1"/>
  <c r="L583" i="22"/>
  <c r="N583" i="22" s="1"/>
  <c r="L585" i="22"/>
  <c r="N585" i="22" s="1"/>
  <c r="L589" i="22"/>
  <c r="N589" i="22" s="1"/>
  <c r="L591" i="22"/>
  <c r="N591" i="22" s="1"/>
  <c r="L593" i="22"/>
  <c r="N593" i="22" s="1"/>
  <c r="L595" i="22"/>
  <c r="N595" i="22" s="1"/>
  <c r="L597" i="22"/>
  <c r="N597" i="22" s="1"/>
  <c r="L599" i="22"/>
  <c r="N599" i="22" s="1"/>
  <c r="L601" i="22"/>
  <c r="N601" i="22" s="1"/>
  <c r="L603" i="22"/>
  <c r="N603" i="22" s="1"/>
  <c r="L605" i="22"/>
  <c r="N605" i="22" s="1"/>
  <c r="L607" i="22"/>
  <c r="N607" i="22" s="1"/>
  <c r="L609" i="22"/>
  <c r="N609" i="22" s="1"/>
  <c r="L611" i="22"/>
  <c r="N611" i="22" s="1"/>
  <c r="L613" i="22"/>
  <c r="N613" i="22" s="1"/>
  <c r="L615" i="22"/>
  <c r="N615" i="22" s="1"/>
  <c r="L617" i="22"/>
  <c r="N617" i="22" s="1"/>
  <c r="L619" i="22"/>
  <c r="N619" i="22" s="1"/>
  <c r="L621" i="22"/>
  <c r="N621" i="22" s="1"/>
  <c r="L623" i="22"/>
  <c r="N623" i="22" s="1"/>
  <c r="L625" i="22"/>
  <c r="N625" i="22" s="1"/>
  <c r="L627" i="22"/>
  <c r="N627" i="22" s="1"/>
  <c r="L629" i="22"/>
  <c r="N629" i="22" s="1"/>
  <c r="L631" i="22"/>
  <c r="N631" i="22" s="1"/>
  <c r="L633" i="22"/>
  <c r="N633" i="22" s="1"/>
  <c r="L635" i="22"/>
  <c r="N635" i="22" s="1"/>
  <c r="L637" i="22"/>
  <c r="N637" i="22" s="1"/>
  <c r="L639" i="22"/>
  <c r="N639" i="22" s="1"/>
  <c r="L641" i="22"/>
  <c r="N641" i="22" s="1"/>
  <c r="L643" i="22"/>
  <c r="N643" i="22" s="1"/>
  <c r="L645" i="22"/>
  <c r="N645" i="22" s="1"/>
  <c r="L647" i="22"/>
  <c r="N647" i="22" s="1"/>
  <c r="L649" i="22"/>
  <c r="N649" i="22" s="1"/>
  <c r="L651" i="22"/>
  <c r="N651" i="22" s="1"/>
  <c r="L653" i="22"/>
  <c r="N653" i="22" s="1"/>
  <c r="L655" i="22"/>
  <c r="N655" i="22" s="1"/>
  <c r="L657" i="22"/>
  <c r="N657" i="22" s="1"/>
  <c r="L659" i="22"/>
  <c r="N659" i="22" s="1"/>
  <c r="L661" i="22"/>
  <c r="N661" i="22" s="1"/>
  <c r="L663" i="22"/>
  <c r="N663" i="22" s="1"/>
  <c r="L665" i="22"/>
  <c r="N665" i="22" s="1"/>
  <c r="L667" i="22"/>
  <c r="N667" i="22" s="1"/>
  <c r="L669" i="22"/>
  <c r="N669" i="22" s="1"/>
  <c r="L671" i="22"/>
  <c r="N671" i="22" s="1"/>
  <c r="L673" i="22"/>
  <c r="N673" i="22" s="1"/>
  <c r="L675" i="22"/>
  <c r="N675" i="22" s="1"/>
  <c r="L677" i="22"/>
  <c r="N677" i="22" s="1"/>
  <c r="L679" i="22"/>
  <c r="N679" i="22" s="1"/>
  <c r="L681" i="22"/>
  <c r="N681" i="22" s="1"/>
  <c r="L683" i="22"/>
  <c r="N683" i="22" s="1"/>
  <c r="L685" i="22"/>
  <c r="N685" i="22" s="1"/>
  <c r="L687" i="22"/>
  <c r="N687" i="22" s="1"/>
  <c r="L689" i="22"/>
  <c r="N689" i="22" s="1"/>
  <c r="L691" i="22"/>
  <c r="N691" i="22" s="1"/>
  <c r="L693" i="22"/>
  <c r="N693" i="22" s="1"/>
  <c r="L695" i="22"/>
  <c r="N695" i="22" s="1"/>
  <c r="L697" i="22"/>
  <c r="N697" i="22" s="1"/>
  <c r="L699" i="22"/>
  <c r="N699" i="22" s="1"/>
  <c r="L701" i="22"/>
  <c r="N701" i="22" s="1"/>
  <c r="L703" i="22"/>
  <c r="N703" i="22" s="1"/>
  <c r="L705" i="22"/>
  <c r="N705" i="22" s="1"/>
  <c r="L707" i="22"/>
  <c r="N707" i="22" s="1"/>
  <c r="L709" i="22"/>
  <c r="N709" i="22" s="1"/>
  <c r="L711" i="22"/>
  <c r="N711" i="22" s="1"/>
  <c r="L713" i="22"/>
  <c r="N713" i="22" s="1"/>
  <c r="L96" i="22"/>
  <c r="N96" i="22" s="1"/>
  <c r="L98" i="22"/>
  <c r="N98" i="22" s="1"/>
  <c r="L102" i="22"/>
  <c r="N102" i="22" s="1"/>
  <c r="L104" i="22"/>
  <c r="N104" i="22" s="1"/>
  <c r="L106" i="22"/>
  <c r="N106" i="22" s="1"/>
  <c r="L110" i="22"/>
  <c r="N110" i="22" s="1"/>
  <c r="L112" i="22"/>
  <c r="N112" i="22" s="1"/>
  <c r="L114" i="22"/>
  <c r="N114" i="22" s="1"/>
  <c r="L118" i="22"/>
  <c r="N118" i="22" s="1"/>
  <c r="L120" i="22"/>
  <c r="N120" i="22" s="1"/>
  <c r="L122" i="22"/>
  <c r="N122" i="22" s="1"/>
  <c r="L124" i="22"/>
  <c r="N124" i="22" s="1"/>
  <c r="L126" i="22"/>
  <c r="N126" i="22" s="1"/>
  <c r="L128" i="22"/>
  <c r="N128" i="22" s="1"/>
  <c r="L132" i="22"/>
  <c r="N132" i="22" s="1"/>
  <c r="L134" i="22"/>
  <c r="N134" i="22" s="1"/>
  <c r="L136" i="22"/>
  <c r="N136" i="22" s="1"/>
  <c r="L138" i="22"/>
  <c r="N138" i="22" s="1"/>
  <c r="L140" i="22"/>
  <c r="N140" i="22" s="1"/>
  <c r="L142" i="22"/>
  <c r="N142" i="22" s="1"/>
  <c r="L144" i="22"/>
  <c r="N144" i="22" s="1"/>
  <c r="L148" i="22"/>
  <c r="N148" i="22" s="1"/>
  <c r="L150" i="22"/>
  <c r="N150" i="22" s="1"/>
  <c r="L152" i="22"/>
  <c r="N152" i="22" s="1"/>
  <c r="L154" i="22"/>
  <c r="N154" i="22" s="1"/>
  <c r="L156" i="22"/>
  <c r="N156" i="22" s="1"/>
  <c r="L158" i="22"/>
  <c r="N158" i="22" s="1"/>
  <c r="L160" i="22"/>
  <c r="N160" i="22" s="1"/>
  <c r="L162" i="22"/>
  <c r="N162" i="22" s="1"/>
  <c r="L164" i="22"/>
  <c r="N164" i="22" s="1"/>
  <c r="L166" i="22"/>
  <c r="N166" i="22" s="1"/>
  <c r="L168" i="22"/>
  <c r="N168" i="22" s="1"/>
  <c r="L170" i="22"/>
  <c r="N170" i="22" s="1"/>
  <c r="L174" i="22"/>
  <c r="N174" i="22" s="1"/>
  <c r="L176" i="22"/>
  <c r="N176" i="22" s="1"/>
  <c r="L178" i="22"/>
  <c r="N178" i="22" s="1"/>
  <c r="L180" i="22"/>
  <c r="N180" i="22" s="1"/>
  <c r="L182" i="22"/>
  <c r="N182" i="22" s="1"/>
  <c r="L184" i="22"/>
  <c r="N184" i="22" s="1"/>
  <c r="L186" i="22"/>
  <c r="N186" i="22" s="1"/>
  <c r="L188" i="22"/>
  <c r="N188" i="22" s="1"/>
  <c r="L190" i="22"/>
  <c r="N190" i="22" s="1"/>
  <c r="L192" i="22"/>
  <c r="N192" i="22" s="1"/>
  <c r="L194" i="22"/>
  <c r="N194" i="22" s="1"/>
  <c r="L196" i="22"/>
  <c r="N196" i="22" s="1"/>
  <c r="L198" i="22"/>
  <c r="N198" i="22" s="1"/>
  <c r="L200" i="22"/>
  <c r="N200" i="22" s="1"/>
  <c r="L202" i="22"/>
  <c r="N202" i="22" s="1"/>
  <c r="L206" i="22"/>
  <c r="N206" i="22" s="1"/>
  <c r="L208" i="22"/>
  <c r="N208" i="22" s="1"/>
  <c r="L210" i="22"/>
  <c r="N210" i="22" s="1"/>
  <c r="L212" i="22"/>
  <c r="N212" i="22" s="1"/>
  <c r="L214" i="22"/>
  <c r="N214" i="22" s="1"/>
  <c r="L216" i="22"/>
  <c r="N216" i="22" s="1"/>
  <c r="L218" i="22"/>
  <c r="N218" i="22" s="1"/>
  <c r="L220" i="22"/>
  <c r="N220" i="22" s="1"/>
  <c r="L222" i="22"/>
  <c r="N222" i="22" s="1"/>
  <c r="L224" i="22"/>
  <c r="N224" i="22" s="1"/>
  <c r="L226" i="22"/>
  <c r="N226" i="22" s="1"/>
  <c r="L228" i="22"/>
  <c r="N228" i="22" s="1"/>
  <c r="L230" i="22"/>
  <c r="N230" i="22" s="1"/>
  <c r="L232" i="22"/>
  <c r="N232" i="22" s="1"/>
  <c r="L234" i="22"/>
  <c r="N234" i="22" s="1"/>
  <c r="L238" i="22"/>
  <c r="N238" i="22" s="1"/>
  <c r="L240" i="22"/>
  <c r="N240" i="22" s="1"/>
  <c r="L242" i="22"/>
  <c r="N242" i="22" s="1"/>
  <c r="L244" i="22"/>
  <c r="N244" i="22" s="1"/>
  <c r="L246" i="22"/>
  <c r="N246" i="22" s="1"/>
  <c r="L248" i="22"/>
  <c r="N248" i="22" s="1"/>
  <c r="L250" i="22"/>
  <c r="N250" i="22" s="1"/>
  <c r="L252" i="22"/>
  <c r="N252" i="22" s="1"/>
  <c r="L254" i="22"/>
  <c r="N254" i="22" s="1"/>
  <c r="L256" i="22"/>
  <c r="N256" i="22" s="1"/>
  <c r="L258" i="22"/>
  <c r="N258" i="22" s="1"/>
  <c r="L260" i="22"/>
  <c r="N260" i="22" s="1"/>
  <c r="L262" i="22"/>
  <c r="N262" i="22" s="1"/>
  <c r="L264" i="22"/>
  <c r="N264" i="22" s="1"/>
  <c r="L266" i="22"/>
  <c r="N266" i="22" s="1"/>
  <c r="L270" i="22"/>
  <c r="N270" i="22" s="1"/>
  <c r="L272" i="22"/>
  <c r="N272" i="22" s="1"/>
  <c r="L274" i="22"/>
  <c r="N274" i="22" s="1"/>
  <c r="L276" i="22"/>
  <c r="N276" i="22" s="1"/>
  <c r="L278" i="22"/>
  <c r="N278" i="22" s="1"/>
  <c r="L280" i="22"/>
  <c r="N280" i="22" s="1"/>
  <c r="L282" i="22"/>
  <c r="N282" i="22" s="1"/>
  <c r="L284" i="22"/>
  <c r="N284" i="22" s="1"/>
  <c r="L286" i="22"/>
  <c r="N286" i="22" s="1"/>
  <c r="L288" i="22"/>
  <c r="N288" i="22" s="1"/>
  <c r="L290" i="22"/>
  <c r="N290" i="22" s="1"/>
  <c r="L292" i="22"/>
  <c r="N292" i="22" s="1"/>
  <c r="L294" i="22"/>
  <c r="N294" i="22" s="1"/>
  <c r="L296" i="22"/>
  <c r="N296" i="22" s="1"/>
  <c r="L298" i="22"/>
  <c r="N298" i="22" s="1"/>
  <c r="L302" i="22"/>
  <c r="N302" i="22" s="1"/>
  <c r="L304" i="22"/>
  <c r="N304" i="22" s="1"/>
  <c r="L306" i="22"/>
  <c r="N306" i="22" s="1"/>
  <c r="L308" i="22"/>
  <c r="N308" i="22" s="1"/>
  <c r="L310" i="22"/>
  <c r="N310" i="22" s="1"/>
  <c r="L312" i="22"/>
  <c r="N312" i="22" s="1"/>
  <c r="L314" i="22"/>
  <c r="N314" i="22" s="1"/>
  <c r="L316" i="22"/>
  <c r="N316" i="22" s="1"/>
  <c r="L318" i="22"/>
  <c r="N318" i="22" s="1"/>
  <c r="L320" i="22"/>
  <c r="N320" i="22" s="1"/>
  <c r="L322" i="22"/>
  <c r="N322" i="22" s="1"/>
  <c r="L324" i="22"/>
  <c r="N324" i="22" s="1"/>
  <c r="L326" i="22"/>
  <c r="N326" i="22" s="1"/>
  <c r="L328" i="22"/>
  <c r="N328" i="22" s="1"/>
  <c r="L330" i="22"/>
  <c r="N330" i="22" s="1"/>
  <c r="L334" i="22"/>
  <c r="N334" i="22" s="1"/>
  <c r="L336" i="22"/>
  <c r="N336" i="22" s="1"/>
  <c r="L338" i="22"/>
  <c r="N338" i="22" s="1"/>
  <c r="L340" i="22"/>
  <c r="N340" i="22" s="1"/>
  <c r="L342" i="22"/>
  <c r="N342" i="22" s="1"/>
  <c r="L344" i="22"/>
  <c r="N344" i="22" s="1"/>
  <c r="L346" i="22"/>
  <c r="N346" i="22" s="1"/>
  <c r="L348" i="22"/>
  <c r="N348" i="22" s="1"/>
  <c r="L350" i="22"/>
  <c r="N350" i="22" s="1"/>
  <c r="L352" i="22"/>
  <c r="N352" i="22" s="1"/>
  <c r="L354" i="22"/>
  <c r="N354" i="22" s="1"/>
  <c r="L356" i="22"/>
  <c r="N356" i="22" s="1"/>
  <c r="L358" i="22"/>
  <c r="N358" i="22" s="1"/>
  <c r="L360" i="22"/>
  <c r="N360" i="22" s="1"/>
  <c r="L362" i="22"/>
  <c r="N362" i="22" s="1"/>
  <c r="L366" i="22"/>
  <c r="N366" i="22" s="1"/>
  <c r="L368" i="22"/>
  <c r="N368" i="22" s="1"/>
  <c r="L370" i="22"/>
  <c r="N370" i="22" s="1"/>
  <c r="L372" i="22"/>
  <c r="N372" i="22" s="1"/>
  <c r="L374" i="22"/>
  <c r="N374" i="22" s="1"/>
  <c r="L376" i="22"/>
  <c r="N376" i="22" s="1"/>
  <c r="L378" i="22"/>
  <c r="N378" i="22" s="1"/>
  <c r="L380" i="22"/>
  <c r="N380" i="22" s="1"/>
  <c r="L382" i="22"/>
  <c r="N382" i="22" s="1"/>
  <c r="L384" i="22"/>
  <c r="N384" i="22" s="1"/>
  <c r="L386" i="22"/>
  <c r="N386" i="22" s="1"/>
  <c r="L388" i="22"/>
  <c r="N388" i="22" s="1"/>
  <c r="L390" i="22"/>
  <c r="N390" i="22" s="1"/>
  <c r="L392" i="22"/>
  <c r="N392" i="22" s="1"/>
  <c r="L394" i="22"/>
  <c r="N394" i="22" s="1"/>
  <c r="L396" i="22"/>
  <c r="N396" i="22" s="1"/>
  <c r="L398" i="22"/>
  <c r="N398" i="22" s="1"/>
  <c r="L400" i="22"/>
  <c r="N400" i="22" s="1"/>
  <c r="L402" i="22"/>
  <c r="N402" i="22" s="1"/>
  <c r="L404" i="22"/>
  <c r="N404" i="22" s="1"/>
  <c r="L406" i="22"/>
  <c r="N406" i="22" s="1"/>
  <c r="L408" i="22"/>
  <c r="N408" i="22" s="1"/>
  <c r="L410" i="22"/>
  <c r="N410" i="22" s="1"/>
  <c r="L412" i="22"/>
  <c r="N412" i="22" s="1"/>
  <c r="L414" i="22"/>
  <c r="N414" i="22" s="1"/>
  <c r="L416" i="22"/>
  <c r="N416" i="22" s="1"/>
  <c r="L418" i="22"/>
  <c r="N418" i="22" s="1"/>
  <c r="L420" i="22"/>
  <c r="N420" i="22" s="1"/>
  <c r="L422" i="22"/>
  <c r="N422" i="22" s="1"/>
  <c r="L424" i="22"/>
  <c r="N424" i="22" s="1"/>
  <c r="L426" i="22"/>
  <c r="N426" i="22" s="1"/>
  <c r="L428" i="22"/>
  <c r="N428" i="22" s="1"/>
  <c r="L430" i="22"/>
  <c r="N430" i="22" s="1"/>
  <c r="L432" i="22"/>
  <c r="N432" i="22" s="1"/>
  <c r="L434" i="22"/>
  <c r="N434" i="22" s="1"/>
  <c r="L436" i="22"/>
  <c r="N436" i="22" s="1"/>
  <c r="L438" i="22"/>
  <c r="N438" i="22" s="1"/>
  <c r="L440" i="22"/>
  <c r="N440" i="22" s="1"/>
  <c r="L442" i="22"/>
  <c r="N442" i="22" s="1"/>
  <c r="L444" i="22"/>
  <c r="N444" i="22" s="1"/>
  <c r="L446" i="22"/>
  <c r="N446" i="22" s="1"/>
  <c r="L448" i="22"/>
  <c r="N448" i="22" s="1"/>
  <c r="L450" i="22"/>
  <c r="N450" i="22" s="1"/>
  <c r="L452" i="22"/>
  <c r="N452" i="22" s="1"/>
  <c r="L454" i="22"/>
  <c r="N454" i="22" s="1"/>
  <c r="L456" i="22"/>
  <c r="N456" i="22" s="1"/>
  <c r="L458" i="22"/>
  <c r="N458" i="22" s="1"/>
  <c r="L460" i="22"/>
  <c r="N460" i="22" s="1"/>
  <c r="L462" i="22"/>
  <c r="N462" i="22" s="1"/>
  <c r="L464" i="22"/>
  <c r="N464" i="22" s="1"/>
  <c r="L466" i="22"/>
  <c r="N466" i="22" s="1"/>
  <c r="L468" i="22"/>
  <c r="N468" i="22" s="1"/>
  <c r="L470" i="22"/>
  <c r="N470" i="22" s="1"/>
  <c r="L472" i="22"/>
  <c r="N472" i="22" s="1"/>
  <c r="L474" i="22"/>
  <c r="N474" i="22" s="1"/>
  <c r="L476" i="22"/>
  <c r="N476" i="22" s="1"/>
  <c r="L478" i="22"/>
  <c r="N478" i="22" s="1"/>
  <c r="L480" i="22"/>
  <c r="N480" i="22" s="1"/>
  <c r="L482" i="22"/>
  <c r="N482" i="22" s="1"/>
  <c r="L484" i="22"/>
  <c r="N484" i="22" s="1"/>
  <c r="L486" i="22"/>
  <c r="N486" i="22" s="1"/>
  <c r="L488" i="22"/>
  <c r="N488" i="22" s="1"/>
  <c r="L490" i="22"/>
  <c r="N490" i="22" s="1"/>
  <c r="L492" i="22"/>
  <c r="N492" i="22" s="1"/>
  <c r="L494" i="22"/>
  <c r="N494" i="22" s="1"/>
  <c r="L496" i="22"/>
  <c r="N496" i="22" s="1"/>
  <c r="L498" i="22"/>
  <c r="N498" i="22" s="1"/>
  <c r="L500" i="22"/>
  <c r="N500" i="22" s="1"/>
  <c r="L502" i="22"/>
  <c r="N502" i="22" s="1"/>
  <c r="L504" i="22"/>
  <c r="N504" i="22" s="1"/>
  <c r="L506" i="22"/>
  <c r="N506" i="22" s="1"/>
  <c r="L508" i="22"/>
  <c r="N508" i="22" s="1"/>
  <c r="L510" i="22"/>
  <c r="N510" i="22" s="1"/>
  <c r="L512" i="22"/>
  <c r="N512" i="22" s="1"/>
  <c r="L514" i="22"/>
  <c r="N514" i="22" s="1"/>
  <c r="L516" i="22"/>
  <c r="N516" i="22" s="1"/>
  <c r="L518" i="22"/>
  <c r="N518" i="22" s="1"/>
  <c r="L520" i="22"/>
  <c r="N520" i="22" s="1"/>
  <c r="L522" i="22"/>
  <c r="N522" i="22" s="1"/>
  <c r="L524" i="22"/>
  <c r="N524" i="22" s="1"/>
  <c r="L526" i="22"/>
  <c r="N526" i="22" s="1"/>
  <c r="L528" i="22"/>
  <c r="N528" i="22" s="1"/>
  <c r="L530" i="22"/>
  <c r="N530" i="22" s="1"/>
  <c r="L532" i="22"/>
  <c r="N532" i="22" s="1"/>
  <c r="L534" i="22"/>
  <c r="N534" i="22" s="1"/>
  <c r="L536" i="22"/>
  <c r="N536" i="22" s="1"/>
  <c r="L538" i="22"/>
  <c r="N538" i="22" s="1"/>
  <c r="L540" i="22"/>
  <c r="N540" i="22" s="1"/>
  <c r="L542" i="22"/>
  <c r="N542" i="22" s="1"/>
  <c r="L544" i="22"/>
  <c r="N544" i="22" s="1"/>
  <c r="L546" i="22"/>
  <c r="N546" i="22" s="1"/>
  <c r="L548" i="22"/>
  <c r="N548" i="22" s="1"/>
  <c r="L550" i="22"/>
  <c r="N550" i="22" s="1"/>
  <c r="L552" i="22"/>
  <c r="N552" i="22" s="1"/>
  <c r="L554" i="22"/>
  <c r="N554" i="22" s="1"/>
  <c r="L556" i="22"/>
  <c r="N556" i="22" s="1"/>
  <c r="L558" i="22"/>
  <c r="N558" i="22" s="1"/>
  <c r="L560" i="22"/>
  <c r="N560" i="22" s="1"/>
  <c r="L562" i="22"/>
  <c r="N562" i="22" s="1"/>
  <c r="L564" i="22"/>
  <c r="N564" i="22" s="1"/>
  <c r="L566" i="22"/>
  <c r="N566" i="22" s="1"/>
  <c r="L568" i="22"/>
  <c r="N568" i="22" s="1"/>
  <c r="L570" i="22"/>
  <c r="N570" i="22" s="1"/>
  <c r="L572" i="22"/>
  <c r="N572" i="22" s="1"/>
  <c r="L574" i="22"/>
  <c r="N574" i="22" s="1"/>
  <c r="L576" i="22"/>
  <c r="N576" i="22" s="1"/>
  <c r="L578" i="22"/>
  <c r="N578" i="22" s="1"/>
  <c r="L580" i="22"/>
  <c r="N580" i="22" s="1"/>
  <c r="L582" i="22"/>
  <c r="N582" i="22" s="1"/>
  <c r="L584" i="22"/>
  <c r="N584" i="22" s="1"/>
  <c r="L586" i="22"/>
  <c r="N586" i="22" s="1"/>
  <c r="L588" i="22"/>
  <c r="N588" i="22" s="1"/>
  <c r="L590" i="22"/>
  <c r="N590" i="22" s="1"/>
  <c r="L592" i="22"/>
  <c r="N592" i="22" s="1"/>
  <c r="L594" i="22"/>
  <c r="N594" i="22" s="1"/>
  <c r="L596" i="22"/>
  <c r="N596" i="22" s="1"/>
  <c r="L598" i="22"/>
  <c r="N598" i="22" s="1"/>
  <c r="L600" i="22"/>
  <c r="N600" i="22" s="1"/>
  <c r="L602" i="22"/>
  <c r="N602" i="22" s="1"/>
  <c r="L604" i="22"/>
  <c r="N604" i="22" s="1"/>
  <c r="L606" i="22"/>
  <c r="N606" i="22" s="1"/>
  <c r="L608" i="22"/>
  <c r="N608" i="22" s="1"/>
  <c r="L610" i="22"/>
  <c r="N610" i="22" s="1"/>
  <c r="L612" i="22"/>
  <c r="N612" i="22" s="1"/>
  <c r="L614" i="22"/>
  <c r="N614" i="22" s="1"/>
  <c r="L616" i="22"/>
  <c r="N616" i="22" s="1"/>
  <c r="L618" i="22"/>
  <c r="N618" i="22" s="1"/>
  <c r="L620" i="22"/>
  <c r="N620" i="22" s="1"/>
  <c r="L622" i="22"/>
  <c r="N622" i="22" s="1"/>
  <c r="L624" i="22"/>
  <c r="N624" i="22" s="1"/>
  <c r="L626" i="22"/>
  <c r="N626" i="22" s="1"/>
  <c r="L628" i="22"/>
  <c r="N628" i="22" s="1"/>
  <c r="L630" i="22"/>
  <c r="N630" i="22" s="1"/>
  <c r="L632" i="22"/>
  <c r="N632" i="22" s="1"/>
  <c r="L634" i="22"/>
  <c r="N634" i="22" s="1"/>
  <c r="L636" i="22"/>
  <c r="N636" i="22" s="1"/>
  <c r="L638" i="22"/>
  <c r="N638" i="22" s="1"/>
  <c r="L640" i="22"/>
  <c r="N640" i="22" s="1"/>
  <c r="L642" i="22"/>
  <c r="N642" i="22" s="1"/>
  <c r="L644" i="22"/>
  <c r="N644" i="22" s="1"/>
  <c r="L646" i="22"/>
  <c r="N646" i="22" s="1"/>
  <c r="L648" i="22"/>
  <c r="N648" i="22" s="1"/>
  <c r="L650" i="22"/>
  <c r="N650" i="22" s="1"/>
  <c r="L652" i="22"/>
  <c r="N652" i="22" s="1"/>
  <c r="L654" i="22"/>
  <c r="N654" i="22" s="1"/>
  <c r="L656" i="22"/>
  <c r="N656" i="22" s="1"/>
  <c r="L658" i="22"/>
  <c r="N658" i="22" s="1"/>
  <c r="L660" i="22"/>
  <c r="N660" i="22" s="1"/>
  <c r="L662" i="22"/>
  <c r="N662" i="22" s="1"/>
  <c r="L664" i="22"/>
  <c r="N664" i="22" s="1"/>
  <c r="L666" i="22"/>
  <c r="N666" i="22" s="1"/>
  <c r="L668" i="22"/>
  <c r="N668" i="22" s="1"/>
  <c r="L670" i="22"/>
  <c r="N670" i="22" s="1"/>
  <c r="L672" i="22"/>
  <c r="N672" i="22" s="1"/>
  <c r="L674" i="22"/>
  <c r="N674" i="22" s="1"/>
  <c r="L676" i="22"/>
  <c r="N676" i="22" s="1"/>
  <c r="L678" i="22"/>
  <c r="N678" i="22" s="1"/>
  <c r="L680" i="22"/>
  <c r="N680" i="22" s="1"/>
  <c r="L682" i="22"/>
  <c r="N682" i="22" s="1"/>
  <c r="L684" i="22"/>
  <c r="N684" i="22" s="1"/>
  <c r="L686" i="22"/>
  <c r="N686" i="22" s="1"/>
  <c r="L688" i="22"/>
  <c r="N688" i="22" s="1"/>
  <c r="L690" i="22"/>
  <c r="N690" i="22" s="1"/>
  <c r="L692" i="22"/>
  <c r="N692" i="22" s="1"/>
  <c r="L694" i="22"/>
  <c r="N694" i="22" s="1"/>
  <c r="L696" i="22"/>
  <c r="N696" i="22" s="1"/>
  <c r="L698" i="22"/>
  <c r="N698" i="22" s="1"/>
  <c r="L700" i="22"/>
  <c r="N700" i="22" s="1"/>
  <c r="L702" i="22"/>
  <c r="N702" i="22" s="1"/>
  <c r="L704" i="22"/>
  <c r="N704" i="22" s="1"/>
  <c r="L706" i="22"/>
  <c r="N706" i="22" s="1"/>
  <c r="L708" i="22"/>
  <c r="N708" i="22" s="1"/>
  <c r="L710" i="22"/>
  <c r="N710" i="22" s="1"/>
  <c r="L712" i="22"/>
  <c r="N712" i="22" s="1"/>
  <c r="L714" i="22"/>
  <c r="N714" i="22" s="1"/>
  <c r="L459" i="22"/>
  <c r="N459" i="22" s="1"/>
  <c r="L587" i="22"/>
  <c r="N587" i="22" s="1"/>
  <c r="L100" i="22"/>
  <c r="N100" i="22" s="1"/>
  <c r="L108" i="22"/>
  <c r="N108" i="22" s="1"/>
  <c r="L116" i="22"/>
  <c r="N116" i="22" s="1"/>
  <c r="L130" i="22"/>
  <c r="N130" i="22" s="1"/>
  <c r="L146" i="22"/>
  <c r="N146" i="22" s="1"/>
  <c r="L172" i="22"/>
  <c r="N172" i="22" s="1"/>
  <c r="L204" i="22"/>
  <c r="N204" i="22" s="1"/>
  <c r="L236" i="22"/>
  <c r="N236" i="22" s="1"/>
  <c r="L268" i="22"/>
  <c r="N268" i="22" s="1"/>
  <c r="L300" i="22"/>
  <c r="N300" i="22" s="1"/>
  <c r="L332" i="22"/>
  <c r="N332" i="22" s="1"/>
  <c r="L364" i="22"/>
  <c r="N364" i="22" s="1"/>
  <c r="M16" i="9"/>
  <c r="L16" i="9"/>
  <c r="M15" i="9"/>
  <c r="E22" i="9"/>
  <c r="Q15" i="9" l="1"/>
  <c r="P15" i="9"/>
  <c r="B797" i="25"/>
  <c r="M17" i="9"/>
  <c r="L17" i="9"/>
  <c r="Z16" i="9"/>
  <c r="R15" i="9" l="1"/>
  <c r="S15" i="9"/>
  <c r="B798" i="25"/>
  <c r="V15" i="9" l="1"/>
  <c r="Y15" i="9" s="1"/>
  <c r="U15" i="9"/>
  <c r="T15" i="9"/>
  <c r="B799" i="25"/>
  <c r="B800" i="25" l="1"/>
  <c r="B801" i="25" l="1"/>
  <c r="L18" i="22"/>
  <c r="L16" i="22"/>
  <c r="L30" i="22"/>
  <c r="N30" i="22" s="1"/>
  <c r="L17" i="22"/>
  <c r="L20" i="22"/>
  <c r="L21" i="22"/>
  <c r="L26" i="22"/>
  <c r="L19" i="22"/>
  <c r="L28" i="22"/>
  <c r="L24" i="22"/>
  <c r="L27" i="22"/>
  <c r="L23" i="22"/>
  <c r="L25" i="22"/>
  <c r="L29" i="22"/>
  <c r="E31" i="9"/>
  <c r="B802" i="25" l="1"/>
  <c r="B803" i="25" l="1"/>
  <c r="C85" i="22"/>
  <c r="C86" i="22" s="1"/>
  <c r="C87" i="22" s="1"/>
  <c r="C88" i="22" s="1"/>
  <c r="C89" i="22" s="1"/>
  <c r="C90" i="22" s="1"/>
  <c r="C91" i="22" s="1"/>
  <c r="C92" i="22" s="1"/>
  <c r="C93" i="22" s="1"/>
  <c r="C94" i="22" s="1"/>
  <c r="C95" i="22" s="1"/>
  <c r="C96" i="22" s="1"/>
  <c r="C97" i="22" s="1"/>
  <c r="C98" i="22" s="1"/>
  <c r="C99" i="22" s="1"/>
  <c r="C100" i="22" s="1"/>
  <c r="C101" i="22" s="1"/>
  <c r="C102" i="22" s="1"/>
  <c r="C103" i="22" s="1"/>
  <c r="C104" i="22" s="1"/>
  <c r="C105" i="22" s="1"/>
  <c r="C106" i="22" s="1"/>
  <c r="C107" i="22" s="1"/>
  <c r="C108" i="22" s="1"/>
  <c r="C109" i="22" s="1"/>
  <c r="C110" i="22" s="1"/>
  <c r="C111" i="22" s="1"/>
  <c r="C112" i="22" s="1"/>
  <c r="C113" i="22" s="1"/>
  <c r="C114" i="22" s="1"/>
  <c r="C115" i="22" s="1"/>
  <c r="C116" i="22" s="1"/>
  <c r="C117" i="22" s="1"/>
  <c r="C118" i="22" s="1"/>
  <c r="C119" i="22" s="1"/>
  <c r="C120" i="22" s="1"/>
  <c r="C121" i="22" s="1"/>
  <c r="C122" i="22" s="1"/>
  <c r="C123" i="22" s="1"/>
  <c r="C124" i="22" s="1"/>
  <c r="C125" i="22" s="1"/>
  <c r="C126" i="22" s="1"/>
  <c r="C127" i="22" s="1"/>
  <c r="C128" i="22" s="1"/>
  <c r="C129" i="22" s="1"/>
  <c r="C130" i="22" s="1"/>
  <c r="C131" i="22" s="1"/>
  <c r="C132" i="22" s="1"/>
  <c r="C133" i="22" s="1"/>
  <c r="C134" i="22" s="1"/>
  <c r="C135" i="22" s="1"/>
  <c r="C136" i="22" s="1"/>
  <c r="C137" i="22" s="1"/>
  <c r="C138" i="22" s="1"/>
  <c r="C139" i="22" s="1"/>
  <c r="C140" i="22" s="1"/>
  <c r="C141" i="22" s="1"/>
  <c r="C142" i="22" s="1"/>
  <c r="C143" i="22" s="1"/>
  <c r="C144" i="22" s="1"/>
  <c r="C145" i="22" s="1"/>
  <c r="C146" i="22" s="1"/>
  <c r="C147" i="22" s="1"/>
  <c r="C148" i="22" s="1"/>
  <c r="C149" i="22" s="1"/>
  <c r="C150" i="22" s="1"/>
  <c r="C151" i="22" s="1"/>
  <c r="C152" i="22" s="1"/>
  <c r="C153" i="22" s="1"/>
  <c r="C154" i="22" s="1"/>
  <c r="C155" i="22" s="1"/>
  <c r="C156" i="22" s="1"/>
  <c r="C157" i="22" s="1"/>
  <c r="C158" i="22" s="1"/>
  <c r="C159" i="22" s="1"/>
  <c r="C160" i="22" s="1"/>
  <c r="C161" i="22" s="1"/>
  <c r="C162" i="22" s="1"/>
  <c r="C163" i="22" s="1"/>
  <c r="C164" i="22" s="1"/>
  <c r="C165" i="22" s="1"/>
  <c r="C166" i="22" s="1"/>
  <c r="C167" i="22" s="1"/>
  <c r="C168" i="22" s="1"/>
  <c r="C169" i="22" s="1"/>
  <c r="C170" i="22" s="1"/>
  <c r="C171" i="22" s="1"/>
  <c r="C172" i="22" s="1"/>
  <c r="C173" i="22" s="1"/>
  <c r="C174" i="22" s="1"/>
  <c r="C175" i="22" s="1"/>
  <c r="C176" i="22" s="1"/>
  <c r="C177" i="22" s="1"/>
  <c r="C178" i="22" s="1"/>
  <c r="C179" i="22" s="1"/>
  <c r="C180" i="22" s="1"/>
  <c r="C181" i="22" s="1"/>
  <c r="C182" i="22" s="1"/>
  <c r="C183" i="22" s="1"/>
  <c r="C184" i="22" s="1"/>
  <c r="C185" i="22" s="1"/>
  <c r="C186" i="22" s="1"/>
  <c r="C187" i="22" s="1"/>
  <c r="C188" i="22" s="1"/>
  <c r="C189" i="22" s="1"/>
  <c r="C190" i="22" s="1"/>
  <c r="C191" i="22" s="1"/>
  <c r="C192" i="22" s="1"/>
  <c r="C193" i="22" s="1"/>
  <c r="C194" i="22" s="1"/>
  <c r="C195" i="22" s="1"/>
  <c r="C196" i="22" s="1"/>
  <c r="C197" i="22" s="1"/>
  <c r="C198" i="22" s="1"/>
  <c r="C199" i="22" s="1"/>
  <c r="C200" i="22" s="1"/>
  <c r="C201" i="22" s="1"/>
  <c r="C202" i="22" s="1"/>
  <c r="C203" i="22" s="1"/>
  <c r="C204" i="22" s="1"/>
  <c r="C205" i="22" s="1"/>
  <c r="C206" i="22" s="1"/>
  <c r="C207" i="22" s="1"/>
  <c r="C208" i="22" s="1"/>
  <c r="C209" i="22" s="1"/>
  <c r="C210" i="22" s="1"/>
  <c r="C211" i="22" s="1"/>
  <c r="C212" i="22" s="1"/>
  <c r="C213" i="22" s="1"/>
  <c r="C214" i="22" s="1"/>
  <c r="C215" i="22" s="1"/>
  <c r="C216" i="22" s="1"/>
  <c r="C217" i="22" s="1"/>
  <c r="C218" i="22" s="1"/>
  <c r="C219" i="22" s="1"/>
  <c r="C220" i="22" s="1"/>
  <c r="C221" i="22" s="1"/>
  <c r="C222" i="22" s="1"/>
  <c r="C223" i="22" s="1"/>
  <c r="C224" i="22" s="1"/>
  <c r="C225" i="22" s="1"/>
  <c r="C226" i="22" s="1"/>
  <c r="C227" i="22" s="1"/>
  <c r="C228" i="22" s="1"/>
  <c r="C229" i="22" s="1"/>
  <c r="C230" i="22" s="1"/>
  <c r="C231" i="22" s="1"/>
  <c r="C232" i="22" s="1"/>
  <c r="C233" i="22" s="1"/>
  <c r="C234" i="22" s="1"/>
  <c r="C235" i="22" s="1"/>
  <c r="C236" i="22" s="1"/>
  <c r="C237" i="22" s="1"/>
  <c r="C238" i="22" s="1"/>
  <c r="C239" i="22" s="1"/>
  <c r="C240" i="22" s="1"/>
  <c r="C241" i="22" s="1"/>
  <c r="C242" i="22" s="1"/>
  <c r="C243" i="22" s="1"/>
  <c r="C244" i="22" s="1"/>
  <c r="C245" i="22" s="1"/>
  <c r="C246" i="22" s="1"/>
  <c r="C247" i="22" s="1"/>
  <c r="C248" i="22" s="1"/>
  <c r="C249" i="22" s="1"/>
  <c r="C250" i="22" s="1"/>
  <c r="C251" i="22" s="1"/>
  <c r="C252" i="22" s="1"/>
  <c r="C253" i="22" s="1"/>
  <c r="C254" i="22" s="1"/>
  <c r="C255" i="22" s="1"/>
  <c r="C256" i="22" s="1"/>
  <c r="C257" i="22" s="1"/>
  <c r="C258" i="22" s="1"/>
  <c r="C259" i="22" s="1"/>
  <c r="C260" i="22" s="1"/>
  <c r="C261" i="22" s="1"/>
  <c r="C262" i="22" s="1"/>
  <c r="C263" i="22" s="1"/>
  <c r="C264" i="22" s="1"/>
  <c r="C265" i="22" s="1"/>
  <c r="C266" i="22" s="1"/>
  <c r="C267" i="22" s="1"/>
  <c r="C268" i="22" s="1"/>
  <c r="C269" i="22" s="1"/>
  <c r="C270" i="22" s="1"/>
  <c r="C271" i="22" s="1"/>
  <c r="C272" i="22" s="1"/>
  <c r="C273" i="22" s="1"/>
  <c r="C274" i="22" s="1"/>
  <c r="C275" i="22" s="1"/>
  <c r="C276" i="22" s="1"/>
  <c r="C277" i="22" s="1"/>
  <c r="C278" i="22" s="1"/>
  <c r="C279" i="22" s="1"/>
  <c r="C280" i="22" s="1"/>
  <c r="C281" i="22" s="1"/>
  <c r="C282" i="22" s="1"/>
  <c r="C283" i="22" s="1"/>
  <c r="C284" i="22" s="1"/>
  <c r="C285" i="22" s="1"/>
  <c r="C286" i="22" s="1"/>
  <c r="C287" i="22" s="1"/>
  <c r="C288" i="22" s="1"/>
  <c r="C289" i="22" s="1"/>
  <c r="C290" i="22" s="1"/>
  <c r="C291" i="22" s="1"/>
  <c r="C292" i="22" s="1"/>
  <c r="C293" i="22" s="1"/>
  <c r="C294" i="22" s="1"/>
  <c r="C295" i="22" s="1"/>
  <c r="C296" i="22" s="1"/>
  <c r="C297" i="22" s="1"/>
  <c r="C298" i="22" s="1"/>
  <c r="C299" i="22" s="1"/>
  <c r="C300" i="22" s="1"/>
  <c r="C301" i="22" s="1"/>
  <c r="C302" i="22" s="1"/>
  <c r="C303" i="22" s="1"/>
  <c r="C304" i="22" s="1"/>
  <c r="C305" i="22" s="1"/>
  <c r="C306" i="22" s="1"/>
  <c r="C307" i="22" s="1"/>
  <c r="C308" i="22" s="1"/>
  <c r="C309" i="22" s="1"/>
  <c r="C310" i="22" s="1"/>
  <c r="C311" i="22" s="1"/>
  <c r="C312" i="22" s="1"/>
  <c r="C313" i="22" s="1"/>
  <c r="C314" i="22" s="1"/>
  <c r="C315" i="22" s="1"/>
  <c r="C316" i="22" s="1"/>
  <c r="C317" i="22" s="1"/>
  <c r="C318" i="22" s="1"/>
  <c r="C319" i="22" s="1"/>
  <c r="C320" i="22" s="1"/>
  <c r="C321" i="22" s="1"/>
  <c r="C322" i="22" s="1"/>
  <c r="C323" i="22" s="1"/>
  <c r="C324" i="22" s="1"/>
  <c r="C325" i="22" s="1"/>
  <c r="C326" i="22" s="1"/>
  <c r="C327" i="22" s="1"/>
  <c r="C328" i="22" s="1"/>
  <c r="C329" i="22" s="1"/>
  <c r="C330" i="22" s="1"/>
  <c r="C331" i="22" s="1"/>
  <c r="C332" i="22" s="1"/>
  <c r="C333" i="22" s="1"/>
  <c r="C334" i="22" s="1"/>
  <c r="C335" i="22" s="1"/>
  <c r="C336" i="22" s="1"/>
  <c r="C337" i="22" s="1"/>
  <c r="C338" i="22" s="1"/>
  <c r="C339" i="22" s="1"/>
  <c r="C340" i="22" s="1"/>
  <c r="C341" i="22" s="1"/>
  <c r="C342" i="22" s="1"/>
  <c r="C343" i="22" s="1"/>
  <c r="C344" i="22" s="1"/>
  <c r="C345" i="22" s="1"/>
  <c r="C346" i="22" s="1"/>
  <c r="C347" i="22" s="1"/>
  <c r="C348" i="22" s="1"/>
  <c r="C349" i="22" s="1"/>
  <c r="C350" i="22" s="1"/>
  <c r="C351" i="22" s="1"/>
  <c r="C352" i="22" s="1"/>
  <c r="C353" i="22" s="1"/>
  <c r="C354" i="22" s="1"/>
  <c r="C355" i="22" s="1"/>
  <c r="C356" i="22" s="1"/>
  <c r="C357" i="22" s="1"/>
  <c r="C358" i="22" s="1"/>
  <c r="C359" i="22" s="1"/>
  <c r="C360" i="22" s="1"/>
  <c r="C361" i="22" s="1"/>
  <c r="C362" i="22" s="1"/>
  <c r="C363" i="22" s="1"/>
  <c r="C364" i="22" s="1"/>
  <c r="C365" i="22" s="1"/>
  <c r="C366" i="22" s="1"/>
  <c r="C367" i="22" s="1"/>
  <c r="C368" i="22" s="1"/>
  <c r="C369" i="22" s="1"/>
  <c r="C370" i="22" s="1"/>
  <c r="C371" i="22" s="1"/>
  <c r="C372" i="22" s="1"/>
  <c r="C373" i="22" s="1"/>
  <c r="C374" i="22" s="1"/>
  <c r="C375" i="22" s="1"/>
  <c r="C376" i="22" s="1"/>
  <c r="C377" i="22" s="1"/>
  <c r="C378" i="22" s="1"/>
  <c r="C379" i="22" s="1"/>
  <c r="C380" i="22" s="1"/>
  <c r="C381" i="22" s="1"/>
  <c r="C382" i="22" s="1"/>
  <c r="C383" i="22" s="1"/>
  <c r="C384" i="22" s="1"/>
  <c r="C385" i="22" s="1"/>
  <c r="C386" i="22" s="1"/>
  <c r="C387" i="22" s="1"/>
  <c r="C388" i="22" s="1"/>
  <c r="C389" i="22" s="1"/>
  <c r="C390" i="22" s="1"/>
  <c r="C391" i="22" s="1"/>
  <c r="C392" i="22" s="1"/>
  <c r="C393" i="22" s="1"/>
  <c r="C394" i="22" s="1"/>
  <c r="C395" i="22" s="1"/>
  <c r="C396" i="22" s="1"/>
  <c r="C397" i="22" s="1"/>
  <c r="C398" i="22" s="1"/>
  <c r="C399" i="22" s="1"/>
  <c r="C400" i="22" s="1"/>
  <c r="C401" i="22" s="1"/>
  <c r="C402" i="22" s="1"/>
  <c r="C403" i="22" s="1"/>
  <c r="C404" i="22" s="1"/>
  <c r="C405" i="22" s="1"/>
  <c r="C406" i="22" s="1"/>
  <c r="C407" i="22" s="1"/>
  <c r="C408" i="22" s="1"/>
  <c r="C409" i="22" s="1"/>
  <c r="C410" i="22" s="1"/>
  <c r="C411" i="22" s="1"/>
  <c r="C412" i="22" s="1"/>
  <c r="C413" i="22" s="1"/>
  <c r="C414" i="22" s="1"/>
  <c r="C415" i="22" s="1"/>
  <c r="C416" i="22" s="1"/>
  <c r="C417" i="22" s="1"/>
  <c r="C418" i="22" s="1"/>
  <c r="C419" i="22" s="1"/>
  <c r="C420" i="22" s="1"/>
  <c r="C421" i="22" s="1"/>
  <c r="C422" i="22" s="1"/>
  <c r="C423" i="22" s="1"/>
  <c r="C424" i="22" s="1"/>
  <c r="C425" i="22" s="1"/>
  <c r="C426" i="22" s="1"/>
  <c r="C427" i="22" s="1"/>
  <c r="C428" i="22" s="1"/>
  <c r="C429" i="22" s="1"/>
  <c r="C430" i="22" s="1"/>
  <c r="C431" i="22" s="1"/>
  <c r="C432" i="22" s="1"/>
  <c r="C433" i="22" s="1"/>
  <c r="C434" i="22" s="1"/>
  <c r="C435" i="22" s="1"/>
  <c r="C436" i="22" s="1"/>
  <c r="C437" i="22" s="1"/>
  <c r="C438" i="22" s="1"/>
  <c r="C439" i="22" s="1"/>
  <c r="C440" i="22" s="1"/>
  <c r="C441" i="22" s="1"/>
  <c r="C442" i="22" s="1"/>
  <c r="C443" i="22" s="1"/>
  <c r="C444" i="22" s="1"/>
  <c r="C445" i="22" s="1"/>
  <c r="C446" i="22" s="1"/>
  <c r="C447" i="22" s="1"/>
  <c r="C448" i="22" s="1"/>
  <c r="C449" i="22" s="1"/>
  <c r="C450" i="22" s="1"/>
  <c r="C451" i="22" s="1"/>
  <c r="C452" i="22" s="1"/>
  <c r="C453" i="22" s="1"/>
  <c r="C454" i="22" s="1"/>
  <c r="C455" i="22" s="1"/>
  <c r="C456" i="22" s="1"/>
  <c r="C457" i="22" s="1"/>
  <c r="C458" i="22" s="1"/>
  <c r="C459" i="22" s="1"/>
  <c r="C460" i="22" s="1"/>
  <c r="C461" i="22" s="1"/>
  <c r="C462" i="22" s="1"/>
  <c r="C463" i="22" s="1"/>
  <c r="C464" i="22" s="1"/>
  <c r="C465" i="22" s="1"/>
  <c r="C466" i="22" s="1"/>
  <c r="C467" i="22" s="1"/>
  <c r="C468" i="22" s="1"/>
  <c r="C469" i="22" s="1"/>
  <c r="C470" i="22" s="1"/>
  <c r="C471" i="22" s="1"/>
  <c r="C472" i="22" s="1"/>
  <c r="C473" i="22" s="1"/>
  <c r="C474" i="22" s="1"/>
  <c r="C475" i="22" s="1"/>
  <c r="C476" i="22" s="1"/>
  <c r="C477" i="22" s="1"/>
  <c r="C478" i="22" s="1"/>
  <c r="C479" i="22" s="1"/>
  <c r="C480" i="22" s="1"/>
  <c r="C481" i="22" s="1"/>
  <c r="C482" i="22" s="1"/>
  <c r="C483" i="22" s="1"/>
  <c r="C484" i="22" s="1"/>
  <c r="C485" i="22" s="1"/>
  <c r="C486" i="22" s="1"/>
  <c r="C487" i="22" s="1"/>
  <c r="C488" i="22" s="1"/>
  <c r="C489" i="22" s="1"/>
  <c r="C490" i="22" s="1"/>
  <c r="C491" i="22" s="1"/>
  <c r="C492" i="22" s="1"/>
  <c r="C493" i="22" s="1"/>
  <c r="C494" i="22" s="1"/>
  <c r="C495" i="22" s="1"/>
  <c r="C496" i="22" s="1"/>
  <c r="C497" i="22" s="1"/>
  <c r="C498" i="22" s="1"/>
  <c r="C499" i="22" s="1"/>
  <c r="C500" i="22" s="1"/>
  <c r="C501" i="22" s="1"/>
  <c r="C502" i="22" s="1"/>
  <c r="C503" i="22" s="1"/>
  <c r="C504" i="22" s="1"/>
  <c r="C505" i="22" s="1"/>
  <c r="C506" i="22" s="1"/>
  <c r="C507" i="22" s="1"/>
  <c r="C508" i="22" s="1"/>
  <c r="C509" i="22" s="1"/>
  <c r="C510" i="22" s="1"/>
  <c r="C511" i="22" s="1"/>
  <c r="C512" i="22" s="1"/>
  <c r="C513" i="22" s="1"/>
  <c r="C514" i="22" s="1"/>
  <c r="C515" i="22" s="1"/>
  <c r="C516" i="22" s="1"/>
  <c r="C517" i="22" s="1"/>
  <c r="C518" i="22" s="1"/>
  <c r="C519" i="22" s="1"/>
  <c r="C520" i="22" s="1"/>
  <c r="C521" i="22" s="1"/>
  <c r="C522" i="22" s="1"/>
  <c r="C523" i="22" s="1"/>
  <c r="C524" i="22" s="1"/>
  <c r="C525" i="22" s="1"/>
  <c r="C526" i="22" s="1"/>
  <c r="C527" i="22" s="1"/>
  <c r="C528" i="22" s="1"/>
  <c r="C529" i="22" s="1"/>
  <c r="C530" i="22" s="1"/>
  <c r="C531" i="22" s="1"/>
  <c r="C532" i="22" s="1"/>
  <c r="C533" i="22" s="1"/>
  <c r="C534" i="22" s="1"/>
  <c r="C535" i="22" s="1"/>
  <c r="C536" i="22" s="1"/>
  <c r="C537" i="22" s="1"/>
  <c r="C538" i="22" s="1"/>
  <c r="C539" i="22" s="1"/>
  <c r="C540" i="22" s="1"/>
  <c r="C541" i="22" s="1"/>
  <c r="C542" i="22" s="1"/>
  <c r="C543" i="22" s="1"/>
  <c r="C544" i="22" s="1"/>
  <c r="C545" i="22" s="1"/>
  <c r="C546" i="22" s="1"/>
  <c r="C547" i="22" s="1"/>
  <c r="C548" i="22" s="1"/>
  <c r="C549" i="22" s="1"/>
  <c r="C550" i="22" s="1"/>
  <c r="C551" i="22" s="1"/>
  <c r="C552" i="22" s="1"/>
  <c r="C553" i="22" s="1"/>
  <c r="C554" i="22" s="1"/>
  <c r="C555" i="22" s="1"/>
  <c r="C556" i="22" s="1"/>
  <c r="C557" i="22" s="1"/>
  <c r="C558" i="22" s="1"/>
  <c r="C559" i="22" s="1"/>
  <c r="C560" i="22" s="1"/>
  <c r="C561" i="22" s="1"/>
  <c r="C562" i="22" s="1"/>
  <c r="C563" i="22" s="1"/>
  <c r="C564" i="22" s="1"/>
  <c r="C565" i="22" s="1"/>
  <c r="C566" i="22" s="1"/>
  <c r="C567" i="22" s="1"/>
  <c r="C568" i="22" s="1"/>
  <c r="C569" i="22" s="1"/>
  <c r="C570" i="22" s="1"/>
  <c r="C571" i="22" s="1"/>
  <c r="C572" i="22" s="1"/>
  <c r="C573" i="22" s="1"/>
  <c r="C574" i="22" s="1"/>
  <c r="C575" i="22" s="1"/>
  <c r="C576" i="22" s="1"/>
  <c r="C577" i="22" s="1"/>
  <c r="C578" i="22" s="1"/>
  <c r="C579" i="22" s="1"/>
  <c r="C580" i="22" s="1"/>
  <c r="C581" i="22" s="1"/>
  <c r="C582" i="22" s="1"/>
  <c r="C583" i="22" s="1"/>
  <c r="C584" i="22" s="1"/>
  <c r="C585" i="22" s="1"/>
  <c r="C586" i="22" s="1"/>
  <c r="C587" i="22" s="1"/>
  <c r="C588" i="22" s="1"/>
  <c r="C589" i="22" s="1"/>
  <c r="C590" i="22" s="1"/>
  <c r="C591" i="22" s="1"/>
  <c r="C592" i="22" s="1"/>
  <c r="C593" i="22" s="1"/>
  <c r="C594" i="22" s="1"/>
  <c r="C595" i="22" s="1"/>
  <c r="C596" i="22" s="1"/>
  <c r="C597" i="22" s="1"/>
  <c r="C598" i="22" s="1"/>
  <c r="C599" i="22" s="1"/>
  <c r="C600" i="22" s="1"/>
  <c r="C601" i="22" s="1"/>
  <c r="C602" i="22" s="1"/>
  <c r="C603" i="22" s="1"/>
  <c r="C604" i="22" s="1"/>
  <c r="C605" i="22" s="1"/>
  <c r="C606" i="22" s="1"/>
  <c r="C607" i="22" s="1"/>
  <c r="C608" i="22" s="1"/>
  <c r="C609" i="22" s="1"/>
  <c r="C610" i="22" s="1"/>
  <c r="C611" i="22" s="1"/>
  <c r="C612" i="22" s="1"/>
  <c r="C613" i="22" s="1"/>
  <c r="C614" i="22" s="1"/>
  <c r="C615" i="22" s="1"/>
  <c r="C616" i="22" s="1"/>
  <c r="C617" i="22" s="1"/>
  <c r="C618" i="22" s="1"/>
  <c r="C619" i="22" s="1"/>
  <c r="C620" i="22" s="1"/>
  <c r="C621" i="22" s="1"/>
  <c r="C622" i="22" s="1"/>
  <c r="C623" i="22" s="1"/>
  <c r="C624" i="22" s="1"/>
  <c r="C625" i="22" s="1"/>
  <c r="C626" i="22" s="1"/>
  <c r="C627" i="22" s="1"/>
  <c r="C628" i="22" s="1"/>
  <c r="C629" i="22" s="1"/>
  <c r="C630" i="22" s="1"/>
  <c r="C631" i="22" s="1"/>
  <c r="C632" i="22" s="1"/>
  <c r="C633" i="22" s="1"/>
  <c r="C634" i="22" s="1"/>
  <c r="C635" i="22" s="1"/>
  <c r="C636" i="22" s="1"/>
  <c r="C637" i="22" s="1"/>
  <c r="C638" i="22" s="1"/>
  <c r="C639" i="22" s="1"/>
  <c r="C640" i="22" s="1"/>
  <c r="C641" i="22" s="1"/>
  <c r="C642" i="22" s="1"/>
  <c r="C643" i="22" s="1"/>
  <c r="C644" i="22" s="1"/>
  <c r="C645" i="22" s="1"/>
  <c r="C646" i="22" s="1"/>
  <c r="C647" i="22" s="1"/>
  <c r="C648" i="22" s="1"/>
  <c r="C649" i="22" s="1"/>
  <c r="C650" i="22" s="1"/>
  <c r="C651" i="22" s="1"/>
  <c r="C652" i="22" s="1"/>
  <c r="C653" i="22" s="1"/>
  <c r="C654" i="22" s="1"/>
  <c r="C655" i="22" s="1"/>
  <c r="C656" i="22" s="1"/>
  <c r="C657" i="22" s="1"/>
  <c r="C658" i="22" s="1"/>
  <c r="C659" i="22" s="1"/>
  <c r="C660" i="22" s="1"/>
  <c r="C661" i="22" s="1"/>
  <c r="C662" i="22" s="1"/>
  <c r="C663" i="22" s="1"/>
  <c r="C664" i="22" s="1"/>
  <c r="C665" i="22" s="1"/>
  <c r="C666" i="22" s="1"/>
  <c r="C667" i="22" s="1"/>
  <c r="C668" i="22" s="1"/>
  <c r="C669" i="22" s="1"/>
  <c r="C670" i="22" s="1"/>
  <c r="C671" i="22" s="1"/>
  <c r="C672" i="22" s="1"/>
  <c r="C673" i="22" s="1"/>
  <c r="C674" i="22" s="1"/>
  <c r="C675" i="22" s="1"/>
  <c r="C676" i="22" s="1"/>
  <c r="C677" i="22" s="1"/>
  <c r="C678" i="22" s="1"/>
  <c r="C679" i="22" s="1"/>
  <c r="C680" i="22" s="1"/>
  <c r="C681" i="22" s="1"/>
  <c r="C682" i="22" s="1"/>
  <c r="C683" i="22" s="1"/>
  <c r="C684" i="22" s="1"/>
  <c r="C685" i="22" s="1"/>
  <c r="C686" i="22" s="1"/>
  <c r="C687" i="22" s="1"/>
  <c r="C688" i="22" s="1"/>
  <c r="C689" i="22" s="1"/>
  <c r="C690" i="22" s="1"/>
  <c r="C691" i="22" s="1"/>
  <c r="C692" i="22" s="1"/>
  <c r="C693" i="22" s="1"/>
  <c r="C694" i="22" s="1"/>
  <c r="C695" i="22" s="1"/>
  <c r="C696" i="22" s="1"/>
  <c r="C697" i="22" s="1"/>
  <c r="C698" i="22" s="1"/>
  <c r="C699" i="22" s="1"/>
  <c r="C700" i="22" s="1"/>
  <c r="C701" i="22" s="1"/>
  <c r="C702" i="22" s="1"/>
  <c r="C703" i="22" s="1"/>
  <c r="C704" i="22" s="1"/>
  <c r="C705" i="22" s="1"/>
  <c r="C706" i="22" s="1"/>
  <c r="C707" i="22" s="1"/>
  <c r="C708" i="22" s="1"/>
  <c r="C709" i="22" s="1"/>
  <c r="C710" i="22" s="1"/>
  <c r="C711" i="22" s="1"/>
  <c r="C712" i="22" s="1"/>
  <c r="C713" i="22" s="1"/>
  <c r="C714" i="22" s="1"/>
  <c r="C715" i="22" s="1"/>
  <c r="C716" i="22" s="1"/>
  <c r="C717" i="22" s="1"/>
  <c r="C718" i="22" s="1"/>
  <c r="C719" i="22" s="1"/>
  <c r="C720" i="22" s="1"/>
  <c r="C721" i="22" s="1"/>
  <c r="C722" i="22" s="1"/>
  <c r="C723" i="22" s="1"/>
  <c r="C724" i="22" s="1"/>
  <c r="C725" i="22" s="1"/>
  <c r="C726" i="22" s="1"/>
  <c r="C727" i="22" s="1"/>
  <c r="C728" i="22" s="1"/>
  <c r="C729" i="22" s="1"/>
  <c r="C730" i="22" s="1"/>
  <c r="C731" i="22" s="1"/>
  <c r="C732" i="22" s="1"/>
  <c r="C733" i="22" s="1"/>
  <c r="C734" i="22" s="1"/>
  <c r="C735" i="22" s="1"/>
  <c r="C736" i="22" s="1"/>
  <c r="C737" i="22" s="1"/>
  <c r="C738" i="22" s="1"/>
  <c r="C739" i="22" s="1"/>
  <c r="C740" i="22" s="1"/>
  <c r="C741" i="22" s="1"/>
  <c r="C742" i="22" s="1"/>
  <c r="C743" i="22" s="1"/>
  <c r="C744" i="22" s="1"/>
  <c r="C745" i="22" s="1"/>
  <c r="C746" i="22" s="1"/>
  <c r="C747" i="22" s="1"/>
  <c r="C748" i="22" s="1"/>
  <c r="C749" i="22" s="1"/>
  <c r="C750" i="22" s="1"/>
  <c r="C751" i="22" s="1"/>
  <c r="C752" i="22" s="1"/>
  <c r="C753" i="22" s="1"/>
  <c r="C754" i="22" s="1"/>
  <c r="C755" i="22" s="1"/>
  <c r="C756" i="22" s="1"/>
  <c r="C757" i="22" s="1"/>
  <c r="C758" i="22" s="1"/>
  <c r="C759" i="22" s="1"/>
  <c r="C760" i="22" s="1"/>
  <c r="C761" i="22" s="1"/>
  <c r="C762" i="22" s="1"/>
  <c r="C763" i="22" s="1"/>
  <c r="C764" i="22" s="1"/>
  <c r="C765" i="22" s="1"/>
  <c r="C766" i="22" s="1"/>
  <c r="C767" i="22" s="1"/>
  <c r="C768" i="22" s="1"/>
  <c r="C769" i="22" s="1"/>
  <c r="C770" i="22" s="1"/>
  <c r="C771" i="22" s="1"/>
  <c r="C772" i="22" s="1"/>
  <c r="C773" i="22" s="1"/>
  <c r="C774" i="22" s="1"/>
  <c r="C775" i="22" s="1"/>
  <c r="C776" i="22" s="1"/>
  <c r="C777" i="22" s="1"/>
  <c r="C778" i="22" s="1"/>
  <c r="C779" i="22" s="1"/>
  <c r="C780" i="22" s="1"/>
  <c r="C781" i="22" s="1"/>
  <c r="C782" i="22" s="1"/>
  <c r="C783" i="22" s="1"/>
  <c r="C784" i="22" s="1"/>
  <c r="C785" i="22" s="1"/>
  <c r="C786" i="22" s="1"/>
  <c r="C787" i="22" s="1"/>
  <c r="C788" i="22" s="1"/>
  <c r="C789" i="22" s="1"/>
  <c r="C790" i="22" s="1"/>
  <c r="C791" i="22" s="1"/>
  <c r="C792" i="22" s="1"/>
  <c r="C793" i="22" s="1"/>
  <c r="C794" i="22" s="1"/>
  <c r="C795" i="22" s="1"/>
  <c r="C796" i="22" s="1"/>
  <c r="C797" i="22" s="1"/>
  <c r="C798" i="22" s="1"/>
  <c r="C799" i="22" s="1"/>
  <c r="C800" i="22" s="1"/>
  <c r="C801" i="22" s="1"/>
  <c r="C802" i="22" s="1"/>
  <c r="C803" i="22" s="1"/>
  <c r="C804" i="22" s="1"/>
  <c r="C805" i="22" s="1"/>
  <c r="C806" i="22" s="1"/>
  <c r="C807" i="22" s="1"/>
  <c r="C808" i="22" s="1"/>
  <c r="C809" i="22" s="1"/>
  <c r="C810" i="22" s="1"/>
  <c r="C811" i="22" s="1"/>
  <c r="C812" i="22" s="1"/>
  <c r="C813" i="22" s="1"/>
  <c r="C814" i="22" s="1"/>
  <c r="C815" i="22" s="1"/>
  <c r="C816" i="22" s="1"/>
  <c r="C817" i="22" s="1"/>
  <c r="C818" i="22" s="1"/>
  <c r="C819" i="22" s="1"/>
  <c r="C820" i="22" s="1"/>
  <c r="C821" i="22" s="1"/>
  <c r="C822" i="22" s="1"/>
  <c r="C823" i="22" s="1"/>
  <c r="C824" i="22" s="1"/>
  <c r="C825" i="22" s="1"/>
  <c r="C826" i="22" s="1"/>
  <c r="C827" i="22" s="1"/>
  <c r="C828" i="22" s="1"/>
  <c r="C829" i="22" s="1"/>
  <c r="C830" i="22" s="1"/>
  <c r="C831" i="22" s="1"/>
  <c r="C832" i="22" s="1"/>
  <c r="C833" i="22" s="1"/>
  <c r="C834" i="22" s="1"/>
  <c r="C835" i="22" s="1"/>
  <c r="C836" i="22" s="1"/>
  <c r="C837" i="22" s="1"/>
  <c r="C838" i="22" s="1"/>
  <c r="C839" i="22" s="1"/>
  <c r="C840" i="22" s="1"/>
  <c r="C841" i="22" s="1"/>
  <c r="C842" i="22" s="1"/>
  <c r="C843" i="22" s="1"/>
  <c r="C844" i="22" s="1"/>
  <c r="C845" i="22" s="1"/>
  <c r="C846" i="22" s="1"/>
  <c r="C847" i="22" s="1"/>
  <c r="C848" i="22" s="1"/>
  <c r="C849" i="22" s="1"/>
  <c r="C850" i="22" s="1"/>
  <c r="C851" i="22" s="1"/>
  <c r="C852" i="22" s="1"/>
  <c r="C853" i="22" s="1"/>
  <c r="C854" i="22" s="1"/>
  <c r="C855" i="22" s="1"/>
  <c r="C856" i="22" s="1"/>
  <c r="C857" i="22" s="1"/>
  <c r="C858" i="22" s="1"/>
  <c r="C859" i="22" s="1"/>
  <c r="C860" i="22" s="1"/>
  <c r="C861" i="22" s="1"/>
  <c r="C862" i="22" s="1"/>
  <c r="C863" i="22" s="1"/>
  <c r="C864" i="22" s="1"/>
  <c r="C865" i="22" s="1"/>
  <c r="C866" i="22" s="1"/>
  <c r="C867" i="22" s="1"/>
  <c r="C868" i="22" s="1"/>
  <c r="C869" i="22" s="1"/>
  <c r="C870" i="22" s="1"/>
  <c r="C871" i="22" s="1"/>
  <c r="C872" i="22" s="1"/>
  <c r="C873" i="22" s="1"/>
  <c r="C874" i="22" s="1"/>
  <c r="C875" i="22" s="1"/>
  <c r="C876" i="22" s="1"/>
  <c r="C877" i="22" s="1"/>
  <c r="C878" i="22" s="1"/>
  <c r="C879" i="22" s="1"/>
  <c r="C880" i="22" s="1"/>
  <c r="C881" i="22" s="1"/>
  <c r="C882" i="22" s="1"/>
  <c r="C883" i="22" s="1"/>
  <c r="C884" i="22" s="1"/>
  <c r="C885" i="22" s="1"/>
  <c r="C886" i="22" s="1"/>
  <c r="C887" i="22" s="1"/>
  <c r="C888" i="22" s="1"/>
  <c r="C889" i="22" s="1"/>
  <c r="C890" i="22" s="1"/>
  <c r="C891" i="22" s="1"/>
  <c r="C892" i="22" s="1"/>
  <c r="C893" i="22" s="1"/>
  <c r="C894" i="22" s="1"/>
  <c r="C895" i="22" s="1"/>
  <c r="C896" i="22" s="1"/>
  <c r="C897" i="22" s="1"/>
  <c r="C898" i="22" s="1"/>
  <c r="C899" i="22" s="1"/>
  <c r="C900" i="22" s="1"/>
  <c r="C901" i="22" s="1"/>
  <c r="C902" i="22" s="1"/>
  <c r="C903" i="22" s="1"/>
  <c r="C904" i="22" s="1"/>
  <c r="C905" i="22" s="1"/>
  <c r="C906" i="22" s="1"/>
  <c r="C907" i="22" s="1"/>
  <c r="C908" i="22" s="1"/>
  <c r="C909" i="22" s="1"/>
  <c r="C910" i="22" s="1"/>
  <c r="C911" i="22" s="1"/>
  <c r="C912" i="22" s="1"/>
  <c r="C913" i="22" s="1"/>
  <c r="C914" i="22" s="1"/>
  <c r="C915" i="22" s="1"/>
  <c r="C916" i="22" s="1"/>
  <c r="C917" i="22" s="1"/>
  <c r="C918" i="22" s="1"/>
  <c r="C919" i="22" s="1"/>
  <c r="C920" i="22" s="1"/>
  <c r="C921" i="22" s="1"/>
  <c r="C922" i="22" s="1"/>
  <c r="C923" i="22" s="1"/>
  <c r="C924" i="22" s="1"/>
  <c r="C925" i="22" s="1"/>
  <c r="C926" i="22" s="1"/>
  <c r="C927" i="22" s="1"/>
  <c r="C928" i="22" s="1"/>
  <c r="C929" i="22" s="1"/>
  <c r="C930" i="22" s="1"/>
  <c r="C931" i="22" s="1"/>
  <c r="C932" i="22" s="1"/>
  <c r="C933" i="22" s="1"/>
  <c r="C934" i="22" s="1"/>
  <c r="C935" i="22" s="1"/>
  <c r="C936" i="22" s="1"/>
  <c r="C937" i="22" s="1"/>
  <c r="C938" i="22" s="1"/>
  <c r="C939" i="22" s="1"/>
  <c r="C940" i="22" s="1"/>
  <c r="C941" i="22" s="1"/>
  <c r="C942" i="22" s="1"/>
  <c r="C943" i="22" s="1"/>
  <c r="C944" i="22" s="1"/>
  <c r="C945" i="22" s="1"/>
  <c r="C946" i="22" s="1"/>
  <c r="C947" i="22" s="1"/>
  <c r="C948" i="22" s="1"/>
  <c r="C949" i="22" s="1"/>
  <c r="C950" i="22" s="1"/>
  <c r="C951" i="22" s="1"/>
  <c r="C952" i="22" s="1"/>
  <c r="C953" i="22" s="1"/>
  <c r="C954" i="22" s="1"/>
  <c r="C955" i="22" s="1"/>
  <c r="C956" i="22" s="1"/>
  <c r="C957" i="22" s="1"/>
  <c r="C958" i="22" s="1"/>
  <c r="C959" i="22" s="1"/>
  <c r="C960" i="22" s="1"/>
  <c r="C961" i="22" s="1"/>
  <c r="C962" i="22" s="1"/>
  <c r="C963" i="22" s="1"/>
  <c r="C964" i="22" s="1"/>
  <c r="C965" i="22" s="1"/>
  <c r="C966" i="22" s="1"/>
  <c r="C967" i="22" s="1"/>
  <c r="C968" i="22" s="1"/>
  <c r="C969" i="22" s="1"/>
  <c r="C970" i="22" s="1"/>
  <c r="C971" i="22" s="1"/>
  <c r="C972" i="22" s="1"/>
  <c r="C973" i="22" s="1"/>
  <c r="C974" i="22" s="1"/>
  <c r="C975" i="22" s="1"/>
  <c r="C976" i="22" s="1"/>
  <c r="C977" i="22" s="1"/>
  <c r="C978" i="22" s="1"/>
  <c r="C979" i="22" s="1"/>
  <c r="C980" i="22" s="1"/>
  <c r="C981" i="22" s="1"/>
  <c r="C982" i="22" s="1"/>
  <c r="C983" i="22" s="1"/>
  <c r="C984" i="22" s="1"/>
  <c r="C985" i="22" s="1"/>
  <c r="C986" i="22" s="1"/>
  <c r="C987" i="22" s="1"/>
  <c r="C988" i="22" s="1"/>
  <c r="C989" i="22" s="1"/>
  <c r="C990" i="22" s="1"/>
  <c r="C991" i="22" s="1"/>
  <c r="C992" i="22" s="1"/>
  <c r="C993" i="22" s="1"/>
  <c r="C994" i="22" s="1"/>
  <c r="C995" i="22" s="1"/>
  <c r="C996" i="22" s="1"/>
  <c r="C997" i="22" s="1"/>
  <c r="C998" i="22" s="1"/>
  <c r="C999" i="22" s="1"/>
  <c r="C1000" i="22" s="1"/>
  <c r="C1001" i="22" s="1"/>
  <c r="C1002" i="22" s="1"/>
  <c r="C1003" i="22" s="1"/>
  <c r="C1004" i="22" s="1"/>
  <c r="C1005" i="22" s="1"/>
  <c r="C1006" i="22" s="1"/>
  <c r="C1007" i="22" s="1"/>
  <c r="C1008" i="22" s="1"/>
  <c r="C1009" i="22" s="1"/>
  <c r="C1010" i="22" s="1"/>
  <c r="C1011" i="22" s="1"/>
  <c r="C1012" i="22" s="1"/>
  <c r="C1013" i="22" s="1"/>
  <c r="C1014" i="22" s="1"/>
  <c r="B804" i="25" l="1"/>
  <c r="M14" i="9"/>
  <c r="L14" i="9"/>
  <c r="B805" i="25" l="1"/>
  <c r="B806" i="25" l="1"/>
  <c r="E26" i="9"/>
  <c r="E24" i="9"/>
  <c r="E23" i="9"/>
  <c r="B807" i="25" l="1"/>
  <c r="E25" i="9"/>
  <c r="B808" i="25" l="1"/>
  <c r="Z15" i="9"/>
  <c r="Q16" i="9"/>
  <c r="P16" i="9"/>
  <c r="B809" i="25" l="1"/>
  <c r="S16" i="9"/>
  <c r="R16" i="9"/>
  <c r="B810" i="25" l="1"/>
  <c r="U16" i="9"/>
  <c r="X16" i="9" s="1"/>
  <c r="X15" i="9"/>
  <c r="T16" i="9"/>
  <c r="W16" i="9" s="1"/>
  <c r="W15" i="9"/>
  <c r="B811" i="25" l="1"/>
  <c r="AE16" i="9"/>
  <c r="AD16" i="9"/>
  <c r="AC16" i="9"/>
  <c r="AB16" i="9"/>
  <c r="AA16" i="9"/>
  <c r="AE15" i="9"/>
  <c r="AD15" i="9"/>
  <c r="AB15" i="9"/>
  <c r="AA15" i="9"/>
  <c r="B812" i="25" l="1"/>
  <c r="AF16" i="9"/>
  <c r="AF15" i="9"/>
  <c r="I7" i="34" l="1"/>
  <c r="I8" i="34" s="1"/>
  <c r="I10" i="34" s="1"/>
  <c r="AC17" i="9"/>
  <c r="G9" i="35" s="1"/>
  <c r="K9" i="35" s="1"/>
  <c r="K10" i="35" s="1"/>
  <c r="B813" i="25"/>
  <c r="AG16" i="9"/>
  <c r="AG15" i="9"/>
  <c r="B814" i="25" l="1"/>
  <c r="AG21" i="9"/>
  <c r="AG24" i="9" s="1"/>
  <c r="AG17" i="9"/>
  <c r="AG19" i="9"/>
  <c r="B815" i="25" l="1"/>
  <c r="AG22" i="9"/>
  <c r="AG23" i="9"/>
  <c r="C13" i="26"/>
  <c r="C14" i="26" s="1"/>
  <c r="AG26" i="9"/>
  <c r="T14" i="9"/>
  <c r="W14" i="9" s="1"/>
  <c r="U14" i="9"/>
  <c r="X14" i="9" s="1"/>
  <c r="B816" i="25" l="1"/>
  <c r="D13" i="26"/>
  <c r="D14" i="26" s="1"/>
  <c r="AG25" i="9"/>
  <c r="AG27" i="9" s="1"/>
  <c r="AG29" i="9" s="1"/>
  <c r="AG31" i="9" s="1"/>
  <c r="AG33" i="9" s="1"/>
  <c r="B817" i="25" l="1"/>
  <c r="E13" i="26"/>
  <c r="E14" i="26" s="1"/>
  <c r="F13" i="26"/>
  <c r="F14" i="26" s="1"/>
  <c r="B818" i="25" l="1"/>
  <c r="G13" i="26"/>
  <c r="G14" i="26" s="1"/>
  <c r="B819" i="25" l="1"/>
  <c r="G15" i="26"/>
  <c r="C15" i="26"/>
  <c r="D15" i="26"/>
  <c r="E15" i="26"/>
  <c r="F15" i="26"/>
  <c r="B820" i="25" l="1"/>
  <c r="B821" i="25" l="1"/>
  <c r="B822" i="25" l="1"/>
  <c r="B823" i="25" l="1"/>
  <c r="B824" i="25" l="1"/>
  <c r="B825" i="25" l="1"/>
  <c r="B826" i="25" l="1"/>
  <c r="B827" i="25" l="1"/>
  <c r="B828" i="25" l="1"/>
  <c r="B829" i="25" l="1"/>
  <c r="B830" i="25" l="1"/>
  <c r="B831" i="25" l="1"/>
  <c r="B832" i="25" l="1"/>
  <c r="B833" i="25" l="1"/>
  <c r="B834" i="25" l="1"/>
  <c r="B835" i="25" l="1"/>
  <c r="B836" i="25" l="1"/>
  <c r="B837" i="25" l="1"/>
  <c r="B838" i="25" l="1"/>
  <c r="B839" i="25" l="1"/>
  <c r="B840" i="25" l="1"/>
  <c r="B841" i="25" l="1"/>
  <c r="B842" i="25" l="1"/>
  <c r="B843" i="25" l="1"/>
  <c r="B844" i="25" l="1"/>
  <c r="B845" i="25" l="1"/>
  <c r="B846" i="25" l="1"/>
  <c r="B847" i="25" l="1"/>
  <c r="B848" i="25" l="1"/>
  <c r="B849" i="25" l="1"/>
  <c r="B850" i="25" l="1"/>
  <c r="B851" i="25" l="1"/>
  <c r="B852" i="25" l="1"/>
  <c r="B853" i="25" l="1"/>
  <c r="B854" i="25" l="1"/>
  <c r="B855" i="25" l="1"/>
  <c r="B856" i="25" l="1"/>
  <c r="B857" i="25" l="1"/>
  <c r="B858" i="25" l="1"/>
  <c r="B859" i="25" l="1"/>
  <c r="B860" i="25" l="1"/>
  <c r="B861" i="25" l="1"/>
  <c r="B862" i="25" l="1"/>
  <c r="B863" i="25" l="1"/>
  <c r="B864" i="25" l="1"/>
  <c r="B865" i="25" l="1"/>
  <c r="B866" i="25" l="1"/>
  <c r="K15" i="22" l="1"/>
  <c r="L15" i="22" s="1"/>
  <c r="N15" i="2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tc={FBA3D4B6-903B-42A3-B2C8-4CFDEE5DBE41}</author>
    <author>tc={C4136F92-7F31-4AF1-A327-346D3DDD5401}</author>
  </authors>
  <commentList>
    <comment ref="F7" authorId="0" shapeId="0" xr:uid="{FBA3D4B6-903B-42A3-B2C8-4CFDEE5DBE41}">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Lista Desplegable
Si el elemento a terner en cuenta No aplica seleccione X y el grado de cumplimiento es Vacio</t>
        </r>
      </text>
    </comment>
    <comment ref="G7" authorId="1" shapeId="0" xr:uid="{C4136F92-7F31-4AF1-A327-346D3DDD5401}">
      <text>
        <r>
          <rPr>
            <sz val="10"/>
            <rFont val="Arial"/>
            <family val="2"/>
          </rPr>
          <t>[Comentario encadenado]
Su versión de Excel le permite leer este comentario encadenado; sin embargo, las ediciones que se apliquen se quitarán si el archivo se abre en una versión más reciente de Excel. Más información: https://go.microsoft.com/fwlink/?linkid=870924
Comentario:
    Seleccione el Grado de Cumplimiento por cada elemento de la guía, siendo 0 (Cero) el mas bajo y 5 (Cinco) el mayor o máximo cumplimiento
Cuando seleccione No Aplica, el grado de cumplimiento es vacío.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H13" authorId="0" shapeId="0" xr:uid="{00000000-0006-0000-0400-000001000000}">
      <text>
        <r>
          <rPr>
            <b/>
            <sz val="9"/>
            <color indexed="81"/>
            <rFont val="Tahoma"/>
            <family val="2"/>
          </rPr>
          <t>DIGITE EL VALOR UNITARIO DE LAS COTIZACIONES SIN IVA Y SIN AIU</t>
        </r>
      </text>
    </comment>
    <comment ref="G14" authorId="0" shapeId="0" xr:uid="{00000000-0006-0000-0400-000002000000}">
      <text>
        <r>
          <rPr>
            <b/>
            <sz val="9"/>
            <color indexed="81"/>
            <rFont val="Tahoma"/>
            <family val="2"/>
          </rPr>
          <t>COTIZACIÓN POR PROVEEDOR: C1...</t>
        </r>
      </text>
    </comment>
    <comment ref="H14" authorId="0" shapeId="0" xr:uid="{00000000-0006-0000-0400-000003000000}">
      <text>
        <r>
          <rPr>
            <b/>
            <sz val="9"/>
            <color indexed="81"/>
            <rFont val="Tahoma"/>
            <family val="2"/>
          </rPr>
          <t>COTIZACIÓN POR PROVEEDOR: C1...</t>
        </r>
      </text>
    </comment>
    <comment ref="J14" authorId="0" shapeId="0" xr:uid="{00000000-0006-0000-0400-000004000000}">
      <text>
        <r>
          <rPr>
            <b/>
            <sz val="9"/>
            <color indexed="81"/>
            <rFont val="Tahoma"/>
            <family val="2"/>
          </rPr>
          <t>COTIZACIÓN POR PROVEEDOR: C1...</t>
        </r>
      </text>
    </comment>
    <comment ref="N14" authorId="0" shapeId="0" xr:uid="{00000000-0006-0000-0400-000005000000}">
      <text>
        <r>
          <rPr>
            <b/>
            <sz val="9"/>
            <color indexed="81"/>
            <rFont val="Tahoma"/>
            <family val="2"/>
          </rPr>
          <t>COTIZACIÓN POR PROVEEDOR: C1...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G13" authorId="0" shapeId="0" xr:uid="{00000000-0006-0000-0200-000001000000}">
      <text>
        <r>
          <rPr>
            <b/>
            <sz val="9"/>
            <color indexed="81"/>
            <rFont val="Tahoma"/>
            <family val="2"/>
          </rPr>
          <t>DIGITE EL VALOR UNITARIO DE LAS COTIZACIONES SIN IVA Y SIN AIU</t>
        </r>
      </text>
    </comment>
    <comment ref="T13" authorId="0" shapeId="0" xr:uid="{00000000-0006-0000-0200-000002000000}">
      <text>
        <r>
          <rPr>
            <b/>
            <sz val="9"/>
            <color indexed="81"/>
            <rFont val="Tahoma"/>
            <family val="2"/>
          </rPr>
          <t>CELDAS FORMULADAS, NO MODIFICAR</t>
        </r>
      </text>
    </comment>
    <comment ref="W13" authorId="0" shapeId="0" xr:uid="{00000000-0006-0000-0200-000003000000}">
      <text>
        <r>
          <rPr>
            <b/>
            <sz val="9"/>
            <color indexed="81"/>
            <rFont val="Tahoma"/>
            <family val="2"/>
          </rPr>
          <t>CELDAS FORMULADAS NO MODIFICAR</t>
        </r>
      </text>
    </comment>
    <comment ref="L14" authorId="0" shapeId="0" xr:uid="{00000000-0006-0000-0200-000006000000}">
      <text>
        <r>
          <rPr>
            <b/>
            <sz val="9"/>
            <color indexed="81"/>
            <rFont val="Tahoma"/>
            <family val="2"/>
          </rPr>
          <t>COTIZACIÓN POR PROVEEDOR: C1...</t>
        </r>
      </text>
    </comment>
    <comment ref="M14" authorId="0" shapeId="0" xr:uid="{00000000-0006-0000-0200-000007000000}">
      <text>
        <r>
          <rPr>
            <b/>
            <sz val="9"/>
            <color indexed="81"/>
            <rFont val="Tahoma"/>
            <family val="2"/>
          </rPr>
          <t>COTIZACIÓN POR PROVEEDOR: C1...</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JOHN</author>
  </authors>
  <commentList>
    <comment ref="B18" authorId="0" shapeId="0" xr:uid="{00000000-0006-0000-0500-000001000000}">
      <text>
        <r>
          <rPr>
            <b/>
            <sz val="9"/>
            <color indexed="81"/>
            <rFont val="Tahoma"/>
            <family val="2"/>
          </rPr>
          <t>Digite el valor de la Administración</t>
        </r>
      </text>
    </comment>
    <comment ref="B19" authorId="0" shapeId="0" xr:uid="{00000000-0006-0000-0500-000002000000}">
      <text>
        <r>
          <rPr>
            <b/>
            <sz val="9"/>
            <color indexed="81"/>
            <rFont val="Tahoma"/>
            <family val="2"/>
          </rPr>
          <t>Digite el valor de los imprevistos</t>
        </r>
      </text>
    </comment>
    <comment ref="B20" authorId="0" shapeId="0" xr:uid="{00000000-0006-0000-0500-000003000000}">
      <text>
        <r>
          <rPr>
            <b/>
            <sz val="9"/>
            <color indexed="81"/>
            <rFont val="Tahoma"/>
            <family val="2"/>
          </rPr>
          <t>Digite el valor de la utilidad</t>
        </r>
      </text>
    </comment>
    <comment ref="B27" authorId="0" shapeId="0" xr:uid="{00000000-0006-0000-0500-000004000000}">
      <text>
        <r>
          <rPr>
            <b/>
            <sz val="9"/>
            <color indexed="81"/>
            <rFont val="Tahoma"/>
            <family val="2"/>
          </rPr>
          <t>Digite el valor de la interventoria</t>
        </r>
      </text>
    </comment>
  </commentList>
</comments>
</file>

<file path=xl/sharedStrings.xml><?xml version="1.0" encoding="utf-8"?>
<sst xmlns="http://schemas.openxmlformats.org/spreadsheetml/2006/main" count="2121" uniqueCount="249">
  <si>
    <t>DESCRIPCIÓN</t>
  </si>
  <si>
    <t>IVA</t>
  </si>
  <si>
    <t>TOTAL PROYECTO</t>
  </si>
  <si>
    <t>UNIDAD</t>
  </si>
  <si>
    <t>OBSERVACIONES</t>
  </si>
  <si>
    <t>Desviación Estándar</t>
  </si>
  <si>
    <t>Limite Inferior</t>
  </si>
  <si>
    <t>Limite Superior</t>
  </si>
  <si>
    <t>Mediana</t>
  </si>
  <si>
    <t>ÍTEM</t>
  </si>
  <si>
    <t>Número de Elementos</t>
  </si>
  <si>
    <t>ADMINISTRACIÓN</t>
  </si>
  <si>
    <t>IMPREVISTOS</t>
  </si>
  <si>
    <t>UTILIDAD</t>
  </si>
  <si>
    <t>TOTAL AIU</t>
  </si>
  <si>
    <t>SI</t>
  </si>
  <si>
    <t>NO</t>
  </si>
  <si>
    <t>DECISION</t>
  </si>
  <si>
    <t>Porcentaje</t>
  </si>
  <si>
    <t>Media Acotada</t>
  </si>
  <si>
    <t>INCLUIR AIU AL PROYECTO</t>
  </si>
  <si>
    <t>IPC</t>
  </si>
  <si>
    <t>ICOCIV</t>
  </si>
  <si>
    <t>Fecha de contrato</t>
  </si>
  <si>
    <t>Fecha de Indexación</t>
  </si>
  <si>
    <t>FORMATO 7.</t>
  </si>
  <si>
    <t>FECHA</t>
  </si>
  <si>
    <t>Infraestructura Aeroportuaria - Materiales</t>
  </si>
  <si>
    <t>Infraestructura Aeroportuaria - Herramienta Menor</t>
  </si>
  <si>
    <t>Infraestructura Aeroportuaria - Maquinaria</t>
  </si>
  <si>
    <t>Infraestructura Aeroportuaria - Equipos</t>
  </si>
  <si>
    <t>Infraestructura Aeroportuaria - Mano de Obra</t>
  </si>
  <si>
    <t>Infraestructura Aeroportuaria - Transporte</t>
  </si>
  <si>
    <t>Infraestructura Aeroportuaria - Equipos Especiales para Obra</t>
  </si>
  <si>
    <t>Detalle</t>
  </si>
  <si>
    <t>No. Columna</t>
  </si>
  <si>
    <t>n.a.</t>
  </si>
  <si>
    <t>Valor Indexado $</t>
  </si>
  <si>
    <t>Columna1</t>
  </si>
  <si>
    <t>Columna2</t>
  </si>
  <si>
    <t>Columna3</t>
  </si>
  <si>
    <t>Año(aaaa)-Mes(mm)</t>
  </si>
  <si>
    <t>Índice</t>
  </si>
  <si>
    <t>Inflación anual %</t>
  </si>
  <si>
    <t>ICCP- ICOCIV</t>
  </si>
  <si>
    <t>INDICE</t>
  </si>
  <si>
    <t>INDEXACIÓN</t>
  </si>
  <si>
    <t>INDEXADOR POR INDICES ICCCP-ICOCIV E IPC</t>
  </si>
  <si>
    <t>INCLUIR INTERVENTORIA AL PROYECTO</t>
  </si>
  <si>
    <t>AIU</t>
  </si>
  <si>
    <t>INTERVENTORIA</t>
  </si>
  <si>
    <t>Administración</t>
  </si>
  <si>
    <t>Imprevistos</t>
  </si>
  <si>
    <t>Utilidad</t>
  </si>
  <si>
    <t>IVA Sobre Utilidad</t>
  </si>
  <si>
    <t>TOTAL</t>
  </si>
  <si>
    <t>TOTAL COSTO DIRECTO OBRAS</t>
  </si>
  <si>
    <t>SUBTOTAL ELEMENTOS DIRECTOS</t>
  </si>
  <si>
    <t>Cantidad</t>
  </si>
  <si>
    <t>SUBTOTAL COSTO DIRECTOS (OBRAS)</t>
  </si>
  <si>
    <t>Campos formulados (Calculan el IVA (Si se requiere) del elemento Unitario)</t>
  </si>
  <si>
    <t>% de acotamiento (Media Acotada)</t>
  </si>
  <si>
    <t>Campo formulado (Resultados finales del Ppto total)</t>
  </si>
  <si>
    <t>5. Cronograma</t>
  </si>
  <si>
    <t>Descripción</t>
  </si>
  <si>
    <t>Hojas</t>
  </si>
  <si>
    <t>Formato 7A. Lista de precios</t>
  </si>
  <si>
    <t>Revisar el % de selección de acuerdo a la modalidad para su definición</t>
  </si>
  <si>
    <t>Como adquirió las entidades publicas el mismo bien o servicio (Variables) (SECOP)</t>
  </si>
  <si>
    <t>Como ha adquirido la entidad el bien o servicio en años anteriores (SECOP)</t>
  </si>
  <si>
    <t>Identificación y descripción de los proveedores del bien o servicio, características, tamaño, ubicación, entrega y calidad</t>
  </si>
  <si>
    <t>Regulatorio (Leyes y normas generales y particulares)</t>
  </si>
  <si>
    <t>Técnico (Innovación y nuevas tendencias)</t>
  </si>
  <si>
    <t>Económico del sector (Productos incluidos, agentes que componen el sector, gremios, macroeconómicos y cifras totales)</t>
  </si>
  <si>
    <t>Seleccionar el tipo de contrato en el Estudio Previo</t>
  </si>
  <si>
    <t>Revisar que la modalidad de selección sea la misma registrada en el PAA</t>
  </si>
  <si>
    <t>Formato 10 - Fichas Técnicas</t>
  </si>
  <si>
    <t>Formato 8 - Especificaciones Técnicas</t>
  </si>
  <si>
    <t>Elemento de la Guía</t>
  </si>
  <si>
    <t>Capitulo</t>
  </si>
  <si>
    <t>Código PAA</t>
  </si>
  <si>
    <t>Objeto Proceso</t>
  </si>
  <si>
    <t>1. Formato 1A. Estudios previos</t>
  </si>
  <si>
    <t>3. Indexador</t>
  </si>
  <si>
    <t>4. Inputs y Listas</t>
  </si>
  <si>
    <t>Herramienta para el calculo y validación de presupuestos</t>
  </si>
  <si>
    <t>Hoja de apoyo para la definición de recursos por cada una de las vigencias</t>
  </si>
  <si>
    <t>Seleccione fecha de contrato y fecha de indexación</t>
  </si>
  <si>
    <t>Cronograma</t>
  </si>
  <si>
    <t>Guía detallada para validar la inclusión de cada uno de los elementos establecidos por la guía de contratación publica Colombia compra eficiente</t>
  </si>
  <si>
    <t>2. Modelo Estadístico</t>
  </si>
  <si>
    <t>Hoja para que el usuario defina los valores detallados del AIU (Administración-Imprevistos-Utilidades) y % de interventoría</t>
  </si>
  <si>
    <t>Digite elementos y cantidades solicitadas (Cotizaciones - APU´S - Consultorías)</t>
  </si>
  <si>
    <t>Digite el valor indexado a evaluar (Cotizaciones - APU´S - Consultorías)</t>
  </si>
  <si>
    <t>Campos formulados de análisis estadístico</t>
  </si>
  <si>
    <t>Campos formulados (Incluye los valores que se encuentran dentro de los limites estadísticos calculados en el paso anterior)</t>
  </si>
  <si>
    <t>Campos formulados (Define y trae los valores que se encuentran dentro de los limites estadísticos calculados en el paso anterior para el nuevo calculo de promedio)</t>
  </si>
  <si>
    <t>Campos formulados (Calcula por cada metodología estadística el respectivo valor)</t>
  </si>
  <si>
    <t>Campo formulado (Define el valor unitario sugerido por analítica  )</t>
  </si>
  <si>
    <t>Media Aritmética</t>
  </si>
  <si>
    <t>Media Aritmética sin atípicos</t>
  </si>
  <si>
    <t>Media Geométrica</t>
  </si>
  <si>
    <t>Media Armónica</t>
  </si>
  <si>
    <t>Digite elementos y valores (Cotizaciones - APU´S - Consultorías)</t>
  </si>
  <si>
    <t>Valor Histórico $</t>
  </si>
  <si>
    <t>Índice Histórico</t>
  </si>
  <si>
    <t>Índice Actual</t>
  </si>
  <si>
    <t>Índice Calculado</t>
  </si>
  <si>
    <t>Interventoría</t>
  </si>
  <si>
    <t>Unidad</t>
  </si>
  <si>
    <t>Ítem</t>
  </si>
  <si>
    <t xml:space="preserve">Media Aritmética Total </t>
  </si>
  <si>
    <t>x</t>
  </si>
  <si>
    <t>Total Proceso</t>
  </si>
  <si>
    <t>Total</t>
  </si>
  <si>
    <t>Seleccione si incluye IVA</t>
  </si>
  <si>
    <t>Incluir IVA</t>
  </si>
  <si>
    <t>Formato 7.</t>
  </si>
  <si>
    <t>Cotizaciones sin IVA</t>
  </si>
  <si>
    <t>Cotizaciones con IVA (Si Aplica)</t>
  </si>
  <si>
    <t>Analisis de Cotizaciones</t>
  </si>
  <si>
    <t>Inclusión o Exclusión de valores</t>
  </si>
  <si>
    <t>Definición de Valores Unitarios Objeto del Analisis</t>
  </si>
  <si>
    <t>Metodologias Estadisticas</t>
  </si>
  <si>
    <t>X</t>
  </si>
  <si>
    <t>Inflación</t>
  </si>
  <si>
    <t>AÑO</t>
  </si>
  <si>
    <t>INCLUIR IPC PARA VIGENCIAS FUTURAS</t>
  </si>
  <si>
    <t>Insumos</t>
  </si>
  <si>
    <t>% Participación</t>
  </si>
  <si>
    <t>Vigencia 2026</t>
  </si>
  <si>
    <t>Indice</t>
  </si>
  <si>
    <t>Precios Constantes</t>
  </si>
  <si>
    <t>Precios Corrientes</t>
  </si>
  <si>
    <t>Inflación*</t>
  </si>
  <si>
    <t>No Aplica</t>
  </si>
  <si>
    <t>Vigencia 2027</t>
  </si>
  <si>
    <t>Formato 1A- Estudios y Documentos Previos - Revisar que el objeto sea el mismo registrado en el PAA</t>
  </si>
  <si>
    <t>Formato 1A- Estudios y Documentos Previos - Revisar que los códigos UNSPSC se encuentren registrado en el PAA</t>
  </si>
  <si>
    <t>Formato 1A- Estudios y Documentos Previos - Revisar que el proceso se encuentre registrado en el PAA</t>
  </si>
  <si>
    <t>Grado de Cumplimiento</t>
  </si>
  <si>
    <t>Puntuación Promedio de Cumplimiento del proyecto</t>
  </si>
  <si>
    <t>CALIFICACIÓN</t>
  </si>
  <si>
    <t>APLICA/NOAPLICA</t>
  </si>
  <si>
    <t>% Ponderación</t>
  </si>
  <si>
    <t>Observaciones del Profesional</t>
  </si>
  <si>
    <t>Calificación Final</t>
  </si>
  <si>
    <t>1. Descripción de la necesidad (Identificación de bienes, obras o servicios) - Formato 1A- Estudios y Documentos Previos - Descripción amplia de la necesidad del proceso</t>
  </si>
  <si>
    <t>Lista de Chequeo y Calificación de Procesos</t>
  </si>
  <si>
    <t>Acción</t>
  </si>
  <si>
    <t>Aspecto a tener encuenta</t>
  </si>
  <si>
    <t>I. Descripción de la Necesidad</t>
  </si>
  <si>
    <t>REVISIÓN</t>
  </si>
  <si>
    <r>
      <t xml:space="preserve">¿Qué? - </t>
    </r>
    <r>
      <rPr>
        <sz val="11"/>
        <color theme="1"/>
        <rFont val="Calibri"/>
        <family val="2"/>
        <scheme val="minor"/>
      </rPr>
      <t xml:space="preserve">Describe detalladamente el producto o Servicio a contratar </t>
    </r>
  </si>
  <si>
    <r>
      <t xml:space="preserve">¿Para qué? - </t>
    </r>
    <r>
      <rPr>
        <sz val="11"/>
        <color theme="1"/>
        <rFont val="Calibri"/>
        <family val="2"/>
        <scheme val="minor"/>
      </rPr>
      <t>Define el objeto o fin de la adquisición del bien o prestación del servicio</t>
    </r>
  </si>
  <si>
    <r>
      <t xml:space="preserve">¿Por Qué? </t>
    </r>
    <r>
      <rPr>
        <sz val="11"/>
        <color theme="1"/>
        <rFont val="Calibri"/>
        <family val="2"/>
        <scheme val="minor"/>
      </rPr>
      <t>- Justifica la razón por la cual la entidad requiere la   adquisición de producto o Servicio a contratar</t>
    </r>
  </si>
  <si>
    <r>
      <t xml:space="preserve">¿Dónde? </t>
    </r>
    <r>
      <rPr>
        <sz val="11"/>
        <color theme="1"/>
        <rFont val="Calibri"/>
        <family val="2"/>
        <scheme val="minor"/>
      </rPr>
      <t>- Describe los lugares de impacto en donde el producto o servicio será suministrado y/o puesto en funcionamiento</t>
    </r>
  </si>
  <si>
    <r>
      <t xml:space="preserve">¿Cuáles? </t>
    </r>
    <r>
      <rPr>
        <sz val="11"/>
        <color theme="1"/>
        <rFont val="Calibri"/>
        <family val="2"/>
        <scheme val="minor"/>
      </rPr>
      <t>- Especifica la relación de impacto del producto, sistemas, aplicativos, servicios con otros productos o servicios de la entidad, incluye software</t>
    </r>
    <r>
      <rPr>
        <b/>
        <sz val="11"/>
        <color theme="1"/>
        <rFont val="Calibri"/>
        <family val="2"/>
        <scheme val="minor"/>
      </rPr>
      <t>.</t>
    </r>
  </si>
  <si>
    <r>
      <t xml:space="preserve">¿Cuándo? - </t>
    </r>
    <r>
      <rPr>
        <sz val="11"/>
        <color theme="1"/>
        <rFont val="Calibri"/>
        <family val="2"/>
        <scheme val="minor"/>
      </rPr>
      <t>Relaciona la temporalidad (Inicio y Fin) cuando se relacionan otros contratos como referencia, vida útil del producto, ultimo periodo de actualización de software entre otros</t>
    </r>
  </si>
  <si>
    <t>II. PAA</t>
  </si>
  <si>
    <t>Contratación registrada en el Plan Anual de Adquisiciones</t>
  </si>
  <si>
    <t>EVALUACIÓN</t>
  </si>
  <si>
    <t>Objeto</t>
  </si>
  <si>
    <t>Códigos UNSPSC</t>
  </si>
  <si>
    <t>Modalidad de selección</t>
  </si>
  <si>
    <t>Proceso Cobijado por un Acuerdo Marco de Precios</t>
  </si>
  <si>
    <t>Revisar que la resolución del acuerdo marco de precios se encuentre vigente en el portal de contratación de Colombia Compra Eficiente</t>
  </si>
  <si>
    <t>Plazo de Ejecución del contrato</t>
  </si>
  <si>
    <t>Revisar el plazo descrito en el PAA</t>
  </si>
  <si>
    <t>III. Especificaciones</t>
  </si>
  <si>
    <t>Especificaciones Técnicas</t>
  </si>
  <si>
    <t>Certificación de Existencia de Bienes en el Almacén</t>
  </si>
  <si>
    <t>Formato de Certificación de Existencia de Bienes en el Almacén</t>
  </si>
  <si>
    <t>IV. Tipo de Contrato</t>
  </si>
  <si>
    <t>Consultoria-Interventoria</t>
  </si>
  <si>
    <t>V. Visita</t>
  </si>
  <si>
    <t>Objetivo de la visita</t>
  </si>
  <si>
    <t>Dinámica de la visita</t>
  </si>
  <si>
    <t>VI. Estudio del sector</t>
  </si>
  <si>
    <t>Aspectos generales</t>
  </si>
  <si>
    <t>Estudio de la oferta</t>
  </si>
  <si>
    <t>Criterios diferenciales MYPYMES: No aplica para Mínima cuantía - Subasta inversa - Contratación directa</t>
  </si>
  <si>
    <t>Criterios diferenciales Mujeres: Aplica para Licitación publica - Selección abreviada menor cuantía y Concurso de méritos</t>
  </si>
  <si>
    <t>Estudio de la demanda</t>
  </si>
  <si>
    <t>VII. Estudio del Mercado</t>
  </si>
  <si>
    <t>Estudio del mercado y valor estimado del contrato</t>
  </si>
  <si>
    <t>Formato 7 - Oferta Económica: Revisión y análisis de precios por estudio de Cotizaciones (Se define el presupuesto oficial de la contratación)</t>
  </si>
  <si>
    <t>Bases de datos especializadas</t>
  </si>
  <si>
    <t>Precios históricos</t>
  </si>
  <si>
    <t>Presupuesto Oficial Estimado (Modelo Estadístico de Calificación y Evaluación de Precios)</t>
  </si>
  <si>
    <t>Propuesta artificialmente baja</t>
  </si>
  <si>
    <t>Lista de precios de referencia</t>
  </si>
  <si>
    <t>Vigencias Futuras</t>
  </si>
  <si>
    <t>Certificado de disponibilidad presupuestal</t>
  </si>
  <si>
    <t>VIII. Otras</t>
  </si>
  <si>
    <t>Clasificación</t>
  </si>
  <si>
    <t>Tabla de Contenido</t>
  </si>
  <si>
    <t>Variación mensual %</t>
  </si>
  <si>
    <t>Variación año corrido %</t>
  </si>
  <si>
    <t>Herramienta para la indexación de precios por índices ICCP-ICOCIP e IPC</t>
  </si>
  <si>
    <t>4. Índices ICOCIV</t>
  </si>
  <si>
    <t>Base de datos histórica con los índices ICCP-ICOCIV suministrada por el DANE</t>
  </si>
  <si>
    <t>5. Índices IPC</t>
  </si>
  <si>
    <t>Base de datos histórica con los índices IPC suministrada por el DANE</t>
  </si>
  <si>
    <t>Presupuesto Favorable</t>
  </si>
  <si>
    <t>Presupuesto Favorable Total</t>
  </si>
  <si>
    <t>Vigencia 2028</t>
  </si>
  <si>
    <t>Vigencia 2029</t>
  </si>
  <si>
    <t>CONTRATO AEROCIVIL 24001081 H2 de 2024</t>
  </si>
  <si>
    <t>COMPRESOR AIRE RESPIRABLE</t>
  </si>
  <si>
    <t>CONTRATO  DNBC CONTRATO 258 DE 2023</t>
  </si>
  <si>
    <t>CONTRATO AEROCIVIL 25001204 H2 de 2025</t>
  </si>
  <si>
    <t>PROMEDIO</t>
  </si>
  <si>
    <t>COMPRESOR AIRE RESPIRABLE SCBA</t>
  </si>
  <si>
    <t xml:space="preserve">COMPRESOR AIRE RESPIRABLE </t>
  </si>
  <si>
    <t>DELTA PLUS SAS</t>
  </si>
  <si>
    <t>FORMATO</t>
  </si>
  <si>
    <t>Clave: APOY-9.0-12-014</t>
  </si>
  <si>
    <r>
      <rPr>
        <b/>
        <sz val="10"/>
        <rFont val="Arial"/>
        <family val="2"/>
      </rPr>
      <t>Versión:</t>
    </r>
    <r>
      <rPr>
        <sz val="10"/>
        <rFont val="Arial"/>
        <family val="2"/>
      </rPr>
      <t xml:space="preserve"> 4</t>
    </r>
  </si>
  <si>
    <r>
      <rPr>
        <b/>
        <sz val="10"/>
        <rFont val="Arial"/>
        <family val="2"/>
      </rPr>
      <t>Fecha de aprobación:</t>
    </r>
    <r>
      <rPr>
        <sz val="10"/>
        <rFont val="Arial"/>
        <family val="2"/>
      </rPr>
      <t xml:space="preserve">
 08/07/2022</t>
    </r>
  </si>
  <si>
    <r>
      <t xml:space="preserve">OBJETO: </t>
    </r>
    <r>
      <rPr>
        <sz val="11"/>
        <rFont val="Arial"/>
        <family val="2"/>
      </rPr>
      <t>ADQUIRIR COMPRESORES PARA RECARGA DE AUTOCONTENIDOS PARA PRESTAR EL SERVICIO DE SALVAMENTO Y EXTINCIÓN DE INCENDIOS.</t>
    </r>
  </si>
  <si>
    <t>UNIDAD DE MEDIDA</t>
  </si>
  <si>
    <t>CANTIDAD</t>
  </si>
  <si>
    <t xml:space="preserve">
VALOR UNITARIO
        </t>
  </si>
  <si>
    <t>VALOR TOTAL</t>
  </si>
  <si>
    <t>COMPRESOR DE AIRE RESPIRABLE 6000 PSI, 10 HP, 220 V - GABINETE DE LLENADO PARA DOS (2) CILINDROS SCBA HASTA DE 5500 PSI. 
CUMPLIMIENTO DE NORMA NFPA 1900 (Ultima Edicion)</t>
  </si>
  <si>
    <t xml:space="preserve">VALOR TOTAL </t>
  </si>
  <si>
    <t>EXENTO DE IVA</t>
  </si>
  <si>
    <t>VALOR TOTAL DEL PROYECTO</t>
  </si>
  <si>
    <t>PRESUPUESTO OFICIAL</t>
  </si>
  <si>
    <t xml:space="preserve">NAUTICENTER SAS
</t>
  </si>
  <si>
    <t xml:space="preserve">DESENLACE 
SAS
</t>
  </si>
  <si>
    <t>RESUMEN COMPARATIVO METODOLOGIAS
ADQUIRIR COMPRESORES DE AIRE RESPIRABLE SCBA</t>
  </si>
  <si>
    <t>MEDIA ARITMETICA SIN ATIPICOS</t>
  </si>
  <si>
    <t>MEDIANA</t>
  </si>
  <si>
    <t>MEDIA GEOMETRICA</t>
  </si>
  <si>
    <t>HISTORICOS INDEXADOS @ 2026</t>
  </si>
  <si>
    <t>COMPARATIVO METODOLOGIAS - VALORES UNITARIOS</t>
  </si>
  <si>
    <t xml:space="preserve">VALOR UNITARIO </t>
  </si>
  <si>
    <t xml:space="preserve">VALOR TOTAL
 </t>
  </si>
  <si>
    <t>COMPRESOR DE AIRE RESPIRABLE SCBA</t>
  </si>
  <si>
    <t xml:space="preserve">PROMEDIO METODOLOGIAS </t>
  </si>
  <si>
    <t>VALOR MEDIA GEOMETRICA  COTIZACIONES</t>
  </si>
  <si>
    <t xml:space="preserve">VALOR HISTORICO INDEXADO @ 2026 </t>
  </si>
  <si>
    <r>
      <rPr>
        <b/>
        <sz val="11"/>
        <color theme="1"/>
        <rFont val="Arial Narrow"/>
        <family val="2"/>
      </rPr>
      <t xml:space="preserve">
ANALISIS PRESUPUESTAL
</t>
    </r>
    <r>
      <rPr>
        <sz val="11"/>
        <color theme="1"/>
        <rFont val="Arial Narrow"/>
        <family val="2"/>
      </rPr>
      <t xml:space="preserve">
De acuerdo con el análisis comparativo de las dos (2) metodologías utilizadas para calcular el presupuesto oficial estimado, se puede evidenciar que, en este caso, la metodología por </t>
    </r>
    <r>
      <rPr>
        <u/>
        <sz val="11"/>
        <color theme="1"/>
        <rFont val="Arial Narrow"/>
        <family val="2"/>
      </rPr>
      <t>Históricos Indexados con IPC</t>
    </r>
    <r>
      <rPr>
        <sz val="11"/>
        <color theme="1"/>
        <rFont val="Arial Narrow"/>
        <family val="2"/>
      </rPr>
      <t xml:space="preserve"> muestra el valor más bajo, entre todas las metodologías, con un valor Unitario de </t>
    </r>
    <r>
      <rPr>
        <b/>
        <sz val="11"/>
        <color theme="1"/>
        <rFont val="Arial Narrow"/>
        <family val="2"/>
      </rPr>
      <t>$ 612.665.958 COP</t>
    </r>
    <r>
      <rPr>
        <sz val="11"/>
        <color theme="1"/>
        <rFont val="Arial Narrow"/>
        <family val="2"/>
      </rPr>
      <t xml:space="preserve"> y un valor Total de</t>
    </r>
    <r>
      <rPr>
        <b/>
        <sz val="11"/>
        <color theme="1"/>
        <rFont val="Arial Narrow"/>
        <family val="2"/>
      </rPr>
      <t xml:space="preserve"> $1.837.997.874 COP</t>
    </r>
    <r>
      <rPr>
        <sz val="11"/>
        <color theme="1"/>
        <rFont val="Arial Narrow"/>
        <family val="2"/>
      </rPr>
      <t>, sin embargo, al comparar estos valores, con los valores promedio actuales de mercado (Cotizaciones 2026) y donde las Medidas de Tendencia Central, especificamente la menor entre ellas, en este caso, la Medida de</t>
    </r>
    <r>
      <rPr>
        <u/>
        <sz val="11"/>
        <color theme="1"/>
        <rFont val="Arial Narrow"/>
        <family val="2"/>
      </rPr>
      <t xml:space="preserve"> MEDIA GEOMETRICA,</t>
    </r>
    <r>
      <rPr>
        <sz val="11"/>
        <color theme="1"/>
        <rFont val="Arial Narrow"/>
        <family val="2"/>
      </rPr>
      <t xml:space="preserve"> evidencia un aumento cercano al</t>
    </r>
    <r>
      <rPr>
        <b/>
        <sz val="11"/>
        <color theme="1"/>
        <rFont val="Arial Narrow"/>
        <family val="2"/>
      </rPr>
      <t xml:space="preserve"> 16,29%, </t>
    </r>
    <r>
      <rPr>
        <sz val="11"/>
        <color theme="1"/>
        <rFont val="Arial Narrow"/>
        <family val="2"/>
      </rPr>
      <t xml:space="preserve">donde el valor unitario se situa en </t>
    </r>
    <r>
      <rPr>
        <b/>
        <sz val="11"/>
        <color theme="1"/>
        <rFont val="Arial Narrow"/>
        <family val="2"/>
      </rPr>
      <t xml:space="preserve">$712.452.084 COP </t>
    </r>
    <r>
      <rPr>
        <sz val="11"/>
        <color theme="1"/>
        <rFont val="Arial Narrow"/>
        <family val="2"/>
      </rPr>
      <t xml:space="preserve">y un Valor Total de </t>
    </r>
    <r>
      <rPr>
        <b/>
        <sz val="11"/>
        <color theme="1"/>
        <rFont val="Arial Narrow"/>
        <family val="2"/>
      </rPr>
      <t>$ 2.137.356.200,</t>
    </r>
    <r>
      <rPr>
        <sz val="11"/>
        <color theme="1"/>
        <rFont val="Arial Narrow"/>
        <family val="2"/>
      </rPr>
      <t xml:space="preserve"> cifra que no es menor teniendo en cuenta que la ultima compra realizada por la entidad tuvo lugar hace muy poco tiempo, es decir, en el mes de diciembre del año 2025 y actualmente no existe una razon o cambio del mercado que nos indique un aumento de precio tan sustancial. 
Ahora bien, y basados en los datos anteriores y con el animo de brindar las garantias tanto a los posibles interesados del presente proceso de contratación, asi como los intereses de la entidad de obrar de manera responsable y hacer prevalecer el principio de economía en el marco de las normas sobre austeridad del gasto público y garantizando el principio de pluralidad y participación de oferentes, </t>
    </r>
    <r>
      <rPr>
        <b/>
        <sz val="11"/>
        <color theme="1"/>
        <rFont val="Arial Narrow"/>
        <family val="2"/>
      </rPr>
      <t>se calculará el valor promedio entre el Valor unitario Historico Indexado a 2026 y el Valor Unitario de la Media Geometrica calculado con las Cotizaciones allegadas</t>
    </r>
    <r>
      <rPr>
        <sz val="11"/>
        <color theme="1"/>
        <rFont val="Arial Narrow"/>
        <family val="2"/>
      </rPr>
      <t>, de tal manera que se obtenga un valor real de mercado que no se ubique, ni tan cercano a los valores historicos indexados, toda vez que, al ser un proceso de modalidad de Subasta Inversa, podria generar un riesgo de declararse desierto debido a un bajo presupuesto, ni tan cercano a las cotizaciones actuales, las cuales, evidencian un aumento considerable, que pueden afectar el objetivo de la entidad de garantizar pluralidad pero sin afectar el gasto publico. 
Asi las cosas, al promediar estos valores, el valor unitario se ubica en</t>
    </r>
    <r>
      <rPr>
        <b/>
        <sz val="11"/>
        <color theme="1"/>
        <rFont val="Arial Narrow"/>
        <family val="2"/>
      </rPr>
      <t xml:space="preserve"> $ 662.559.021 COP </t>
    </r>
    <r>
      <rPr>
        <sz val="11"/>
        <color theme="1"/>
        <rFont val="Arial Narrow"/>
        <family val="2"/>
      </rPr>
      <t>y un Valor Total de</t>
    </r>
    <r>
      <rPr>
        <b/>
        <sz val="11"/>
        <color theme="1"/>
        <rFont val="Arial Narrow"/>
        <family val="2"/>
      </rPr>
      <t xml:space="preserve"> $ 1.987.677.063 COP, Exentos de IVA, </t>
    </r>
    <r>
      <rPr>
        <sz val="11"/>
        <color theme="1"/>
        <rFont val="Arial Narrow"/>
        <family val="2"/>
      </rPr>
      <t xml:space="preserve">de acuerdo con el artículo 32 de la ley 1575 de 2012, modificado por el artículo 14 de la Ley 2010 de 2019 para la compra de 3 compresores para recarga de autocontenidos
</t>
    </r>
  </si>
  <si>
    <t>PROMEDIO
VALOR OFICIAL</t>
  </si>
  <si>
    <t>VALOR UNITARIO</t>
  </si>
  <si>
    <t>VALOR TOTAL TOTAL</t>
  </si>
  <si>
    <t>CALCULO PARCIAL ADQUIRIR COMPRESORES DE AIRE SCBA
METODOLOGIÁ POR HISTORICOS INDEXADOS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</si>
</sst>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Pts&quot;_-;\-* #,##0.00\ &quot;Pts&quot;_-;_-* &quot;-&quot;??\ &quot;Pts&quot;_-;_-@_-"/>
    <numFmt numFmtId="165" formatCode="&quot;$&quot;\ #,##0"/>
    <numFmt numFmtId="166" formatCode="_-* #,##0_-;\-* #,##0_-;_-* &quot;-&quot;??_-;_-@_-"/>
    <numFmt numFmtId="167" formatCode="0.0%"/>
    <numFmt numFmtId="168" formatCode="_-* #,##0.000_-;\-* #,##0.000_-;_-* &quot;-&quot;??_-;_-@_-"/>
    <numFmt numFmtId="169" formatCode="_-* #,##0.0000000000000000_-;\-* #,##0.0000000000000000_-;_-* &quot;-&quot;??_-;_-@_-"/>
    <numFmt numFmtId="170" formatCode="yyyy/mmm"/>
    <numFmt numFmtId="171" formatCode="mmmm/yyyy"/>
    <numFmt numFmtId="172" formatCode="_ * #,##0.00_ ;_ * \-#,##0.00_ ;_ * &quot;-&quot;??_ ;_ @_ "/>
    <numFmt numFmtId="173" formatCode="_-* #,##0.00\ [$€]_-;\-* #,##0.00\ [$€]_-;_-* &quot;-&quot;??\ [$€]_-;_-@_-"/>
    <numFmt numFmtId="174" formatCode="_-* #,##0.00\ _€_-;\-* #,##0.00\ _€_-;_-* &quot;-&quot;??\ _€_-;_-@_-"/>
    <numFmt numFmtId="175" formatCode="0.0000"/>
    <numFmt numFmtId="176" formatCode="_-* #,##0.000_-;\-* #,##0.000_-;_-* &quot;-&quot;_-;_-@_-"/>
    <numFmt numFmtId="177" formatCode="_-* #,##0.000_-;\-* #,##0.000_-;_-* &quot;-&quot;???_-;_-@_-"/>
    <numFmt numFmtId="178" formatCode="0.000"/>
    <numFmt numFmtId="179" formatCode="#,##0.0000"/>
    <numFmt numFmtId="180" formatCode="#,##0.00000"/>
    <numFmt numFmtId="181" formatCode="_-* #,##0.000000_-;\-* #,##0.000000_-;_-* &quot;-&quot;??_-;_-@_-"/>
    <numFmt numFmtId="182" formatCode="0.0000%"/>
    <numFmt numFmtId="183" formatCode="_-* #,##0.0000000_-;\-* #,##0.0000000_-;_-* &quot;-&quot;??_-;_-@_-"/>
    <numFmt numFmtId="184" formatCode="&quot;$&quot;\ #,##0.00"/>
  </numFmts>
  <fonts count="69"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1"/>
      <name val="Arial"/>
      <family val="2"/>
    </font>
    <font>
      <sz val="11"/>
      <name val="Arial"/>
      <family val="2"/>
    </font>
    <font>
      <b/>
      <sz val="12"/>
      <name val="Arial"/>
      <family val="2"/>
    </font>
    <font>
      <sz val="12"/>
      <name val="Arial"/>
      <family val="2"/>
    </font>
    <font>
      <b/>
      <sz val="10"/>
      <name val="Arial"/>
      <family val="2"/>
    </font>
    <font>
      <b/>
      <sz val="12"/>
      <color theme="0"/>
      <name val="Arial"/>
      <family val="2"/>
    </font>
    <font>
      <b/>
      <sz val="10"/>
      <color theme="0"/>
      <name val="Arial"/>
      <family val="2"/>
    </font>
    <font>
      <b/>
      <sz val="11"/>
      <color theme="0"/>
      <name val="Arial"/>
      <family val="2"/>
    </font>
    <font>
      <sz val="8"/>
      <name val="Arial"/>
      <family val="2"/>
    </font>
    <font>
      <b/>
      <sz val="9"/>
      <color indexed="81"/>
      <name val="Tahoma"/>
      <family val="2"/>
    </font>
    <font>
      <sz val="11"/>
      <color theme="1"/>
      <name val="Calibri"/>
      <family val="2"/>
    </font>
    <font>
      <sz val="8"/>
      <color theme="1"/>
      <name val="Arial Nova"/>
      <family val="2"/>
    </font>
    <font>
      <sz val="8"/>
      <name val="Arial Nova"/>
      <family val="2"/>
    </font>
    <font>
      <sz val="8"/>
      <color theme="1"/>
      <name val="Arial Nova"/>
      <family val="2"/>
    </font>
    <font>
      <b/>
      <sz val="11"/>
      <color theme="3"/>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1"/>
      <name val="Calibri"/>
      <family val="2"/>
      <scheme val="minor"/>
    </font>
    <font>
      <sz val="11"/>
      <color theme="0"/>
      <name val="Calibri"/>
      <family val="2"/>
      <scheme val="minor"/>
    </font>
    <font>
      <sz val="10"/>
      <color theme="1"/>
      <name val="Arial"/>
      <family val="2"/>
    </font>
    <font>
      <b/>
      <sz val="8"/>
      <color theme="0"/>
      <name val="Arial Nova"/>
      <family val="2"/>
    </font>
    <font>
      <u/>
      <sz val="11"/>
      <color theme="10"/>
      <name val="Calibri"/>
      <family val="2"/>
      <scheme val="minor"/>
    </font>
    <font>
      <sz val="11"/>
      <name val="Calibri"/>
      <family val="2"/>
    </font>
    <font>
      <sz val="10"/>
      <name val="Arial"/>
      <family val="2"/>
    </font>
    <font>
      <sz val="11"/>
      <color rgb="FF9C6500"/>
      <name val="Calibri"/>
      <family val="2"/>
      <scheme val="minor"/>
    </font>
    <font>
      <b/>
      <sz val="18"/>
      <color theme="3"/>
      <name val="Calibri Light"/>
      <family val="2"/>
      <scheme val="major"/>
    </font>
    <font>
      <sz val="12"/>
      <color theme="1"/>
      <name val="Franklin Gothic Medium"/>
      <family val="2"/>
    </font>
    <font>
      <b/>
      <sz val="8"/>
      <color theme="0"/>
      <name val="Arial"/>
      <family val="2"/>
    </font>
    <font>
      <b/>
      <sz val="11"/>
      <color theme="0"/>
      <name val="Calibri"/>
      <family val="2"/>
      <scheme val="minor"/>
    </font>
    <font>
      <b/>
      <sz val="12"/>
      <color theme="0"/>
      <name val="Calibri"/>
      <family val="2"/>
      <scheme val="minor"/>
    </font>
    <font>
      <sz val="11"/>
      <color rgb="FF000000"/>
      <name val="Calibri"/>
      <family val="2"/>
      <scheme val="minor"/>
    </font>
    <font>
      <b/>
      <sz val="18"/>
      <color theme="0"/>
      <name val="Calibri"/>
      <family val="2"/>
      <scheme val="minor"/>
    </font>
    <font>
      <u/>
      <sz val="10"/>
      <color theme="10"/>
      <name val="Arial"/>
      <family val="2"/>
    </font>
    <font>
      <u/>
      <sz val="13"/>
      <color theme="10"/>
      <name val="Arial"/>
      <family val="2"/>
    </font>
    <font>
      <sz val="10"/>
      <color theme="0"/>
      <name val="Arial"/>
      <family val="2"/>
    </font>
    <font>
      <sz val="12"/>
      <color rgb="FF000000"/>
      <name val="Calibri"/>
      <family val="2"/>
      <scheme val="minor"/>
    </font>
    <font>
      <sz val="12"/>
      <color theme="0"/>
      <name val="Arial"/>
      <family val="2"/>
    </font>
    <font>
      <b/>
      <sz val="8"/>
      <name val="Arial"/>
      <family val="2"/>
    </font>
    <font>
      <sz val="10"/>
      <name val="Arial"/>
      <family val="2"/>
    </font>
    <font>
      <b/>
      <sz val="14"/>
      <color theme="0"/>
      <name val="Calibri"/>
      <family val="2"/>
      <scheme val="minor"/>
    </font>
    <font>
      <b/>
      <sz val="12"/>
      <color indexed="8"/>
      <name val="Arial"/>
      <family val="2"/>
    </font>
    <font>
      <sz val="10"/>
      <color rgb="FF000000"/>
      <name val="Arial Narrow"/>
      <family val="2"/>
    </font>
    <font>
      <sz val="11"/>
      <color rgb="FF000000"/>
      <name val="Arial Narrow"/>
      <family val="2"/>
    </font>
    <font>
      <sz val="8"/>
      <color theme="1"/>
      <name val="Arial Nova"/>
      <family val="2"/>
    </font>
    <font>
      <sz val="10"/>
      <name val="Arial"/>
      <family val="2"/>
    </font>
    <font>
      <u/>
      <sz val="10"/>
      <color indexed="12"/>
      <name val="Arial"/>
      <family val="2"/>
    </font>
    <font>
      <sz val="12"/>
      <color rgb="FF000000"/>
      <name val="Arial"/>
      <family val="2"/>
    </font>
    <font>
      <b/>
      <sz val="7"/>
      <name val="Arial"/>
      <family val="2"/>
    </font>
    <font>
      <sz val="10"/>
      <name val="MS Sans Serif"/>
      <family val="2"/>
    </font>
    <font>
      <b/>
      <sz val="11"/>
      <color theme="1"/>
      <name val="Arial Narrow"/>
      <family val="2"/>
    </font>
    <font>
      <b/>
      <sz val="10"/>
      <color theme="1"/>
      <name val="Arial"/>
      <family val="2"/>
    </font>
    <font>
      <sz val="10"/>
      <color theme="1"/>
      <name val="Calibri"/>
      <family val="2"/>
      <scheme val="minor"/>
    </font>
    <font>
      <sz val="11"/>
      <color theme="1"/>
      <name val="Arial Narrow"/>
      <family val="2"/>
    </font>
    <font>
      <u/>
      <sz val="11"/>
      <color theme="1"/>
      <name val="Arial Narrow"/>
      <family val="2"/>
    </font>
  </fonts>
  <fills count="52">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tint="-0.499984740745262"/>
        <bgColor indexed="64"/>
      </patternFill>
    </fill>
    <fill>
      <patternFill patternType="solid">
        <fgColor theme="8" tint="-0.499984740745262"/>
        <bgColor indexed="64"/>
      </patternFill>
    </fill>
    <fill>
      <patternFill patternType="solid">
        <fgColor theme="9" tint="0.59999389629810485"/>
        <bgColor indexed="64"/>
      </patternFill>
    </fill>
    <fill>
      <patternFill patternType="solid">
        <fgColor theme="6" tint="0.59999389629810485"/>
        <bgColor indexed="64"/>
      </patternFill>
    </fill>
    <fill>
      <patternFill patternType="solid">
        <fgColor theme="4" tint="0.79998168889431442"/>
        <bgColor theme="4" tint="0.79998168889431442"/>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patternFill>
    </fill>
    <fill>
      <patternFill patternType="solid">
        <fgColor rgb="FFD6EAF8"/>
      </patternFill>
    </fill>
    <fill>
      <patternFill patternType="solid">
        <fgColor theme="2" tint="-0.749992370372631"/>
        <bgColor indexed="64"/>
      </patternFill>
    </fill>
    <fill>
      <patternFill patternType="solid">
        <fgColor rgb="FFF2F2F2"/>
        <bgColor rgb="FF000000"/>
      </patternFill>
    </fill>
    <fill>
      <patternFill patternType="solid">
        <fgColor theme="8" tint="0.79998168889431442"/>
        <bgColor indexed="64"/>
      </patternFill>
    </fill>
    <fill>
      <patternFill patternType="solid">
        <fgColor theme="3" tint="0.79998168889431442"/>
        <bgColor indexed="64"/>
      </patternFill>
    </fill>
    <fill>
      <patternFill patternType="solid">
        <fgColor theme="6" tint="-0.499984740745262"/>
        <bgColor indexed="64"/>
      </patternFill>
    </fill>
    <fill>
      <patternFill patternType="solid">
        <fgColor theme="1" tint="0.34998626667073579"/>
        <bgColor indexed="64"/>
      </patternFill>
    </fill>
    <fill>
      <patternFill patternType="solid">
        <fgColor theme="0"/>
        <bgColor theme="4" tint="0.79998168889431442"/>
      </patternFill>
    </fill>
    <fill>
      <patternFill patternType="solid">
        <fgColor theme="7" tint="0.79998168889431442"/>
        <bgColor indexed="64"/>
      </patternFill>
    </fill>
    <fill>
      <patternFill patternType="solid">
        <fgColor rgb="FFFFFFFF"/>
        <bgColor indexed="64"/>
      </patternFill>
    </fill>
    <fill>
      <patternFill patternType="solid">
        <fgColor rgb="FFE6E6E6"/>
        <bgColor indexed="64"/>
      </patternFill>
    </fill>
    <fill>
      <patternFill patternType="solid">
        <fgColor theme="0"/>
        <bgColor indexed="9"/>
      </patternFill>
    </fill>
    <fill>
      <patternFill patternType="solid">
        <fgColor theme="0" tint="-0.14999847407452621"/>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right/>
      <top/>
      <bottom style="thin">
        <color theme="0"/>
      </bottom>
      <diagonal/>
    </border>
    <border>
      <left style="medium">
        <color indexed="64"/>
      </left>
      <right/>
      <top style="thin">
        <color indexed="64"/>
      </top>
      <bottom style="thin">
        <color indexed="64"/>
      </bottom>
      <diagonal/>
    </border>
    <border>
      <left style="thin">
        <color theme="0"/>
      </left>
      <right style="thin">
        <color theme="0"/>
      </right>
      <top style="thin">
        <color theme="0"/>
      </top>
      <bottom/>
      <diagonal/>
    </border>
    <border>
      <left style="thin">
        <color theme="0"/>
      </left>
      <right/>
      <top style="thin">
        <color theme="0"/>
      </top>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theme="0"/>
      </left>
      <right/>
      <top style="thin">
        <color indexed="64"/>
      </top>
      <bottom style="thin">
        <color indexed="64"/>
      </bottom>
      <diagonal/>
    </border>
    <border>
      <left style="thin">
        <color theme="0"/>
      </left>
      <right/>
      <top/>
      <bottom/>
      <diagonal/>
    </border>
    <border>
      <left style="thin">
        <color theme="1"/>
      </left>
      <right style="thin">
        <color theme="1"/>
      </right>
      <top style="thin">
        <color theme="1"/>
      </top>
      <bottom style="thin">
        <color theme="1"/>
      </bottom>
      <diagonal/>
    </border>
    <border>
      <left style="thin">
        <color indexed="64"/>
      </left>
      <right style="thin">
        <color indexed="64"/>
      </right>
      <top style="thin">
        <color indexed="64"/>
      </top>
      <bottom/>
      <diagonal/>
    </border>
    <border>
      <left style="thin">
        <color theme="0"/>
      </left>
      <right style="thin">
        <color theme="0"/>
      </right>
      <top/>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0"/>
      </left>
      <right style="thin">
        <color theme="0"/>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diagonal/>
    </border>
  </borders>
  <cellStyleXfs count="107">
    <xf numFmtId="0" fontId="0" fillId="0" borderId="0"/>
    <xf numFmtId="164" fontId="11" fillId="0" borderId="0" applyFont="0" applyFill="0" applyBorder="0" applyAlignment="0" applyProtection="0"/>
    <xf numFmtId="0" fontId="11" fillId="0" borderId="0"/>
    <xf numFmtId="43" fontId="11" fillId="0" borderId="0" applyFont="0" applyFill="0" applyBorder="0" applyAlignment="0" applyProtection="0"/>
    <xf numFmtId="9" fontId="11" fillId="0" borderId="0" applyFont="0" applyFill="0" applyBorder="0" applyAlignment="0" applyProtection="0"/>
    <xf numFmtId="0" fontId="11" fillId="0" borderId="0"/>
    <xf numFmtId="0" fontId="22" fillId="0" borderId="0"/>
    <xf numFmtId="0" fontId="10" fillId="0" borderId="0"/>
    <xf numFmtId="0" fontId="11" fillId="0" borderId="0"/>
    <xf numFmtId="44" fontId="22" fillId="0" borderId="0" applyFont="0" applyFill="0" applyBorder="0" applyAlignment="0" applyProtection="0"/>
    <xf numFmtId="0" fontId="26" fillId="0" borderId="0" applyNumberFormat="0" applyFill="0" applyBorder="0" applyAlignment="0" applyProtection="0"/>
    <xf numFmtId="0" fontId="27" fillId="9" borderId="0" applyNumberFormat="0" applyBorder="0" applyAlignment="0" applyProtection="0"/>
    <xf numFmtId="0" fontId="28" fillId="11" borderId="14" applyNumberFormat="0" applyAlignment="0" applyProtection="0"/>
    <xf numFmtId="0" fontId="31" fillId="0" borderId="16" applyNumberFormat="0" applyFill="0" applyAlignment="0" applyProtection="0"/>
    <xf numFmtId="0" fontId="32" fillId="0" borderId="18" applyNumberFormat="0" applyFill="0" applyAlignment="0" applyProtection="0"/>
    <xf numFmtId="0" fontId="33" fillId="14"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33"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33"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33"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33"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33"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9" fillId="0" borderId="0"/>
    <xf numFmtId="9" fontId="9" fillId="0" borderId="0" applyFont="0" applyFill="0" applyBorder="0" applyAlignment="0" applyProtection="0"/>
    <xf numFmtId="0" fontId="22" fillId="0" borderId="0"/>
    <xf numFmtId="0" fontId="22" fillId="0" borderId="0"/>
    <xf numFmtId="0" fontId="22" fillId="0" borderId="0"/>
    <xf numFmtId="0" fontId="36" fillId="0" borderId="0" applyNumberFormat="0" applyFill="0" applyBorder="0" applyAlignment="0" applyProtection="0"/>
    <xf numFmtId="43" fontId="37" fillId="0" borderId="0" applyFont="0" applyFill="0" applyBorder="0" applyAlignment="0" applyProtection="0"/>
    <xf numFmtId="0" fontId="9" fillId="0" borderId="0"/>
    <xf numFmtId="0" fontId="37" fillId="0" borderId="0"/>
    <xf numFmtId="0" fontId="38" fillId="0" borderId="0"/>
    <xf numFmtId="174" fontId="9" fillId="0" borderId="0" applyFont="0" applyFill="0" applyBorder="0" applyAlignment="0" applyProtection="0"/>
    <xf numFmtId="0" fontId="33" fillId="17" borderId="0" applyNumberFormat="0" applyBorder="0" applyAlignment="0" applyProtection="0"/>
    <xf numFmtId="0" fontId="33" fillId="21" borderId="0" applyNumberFormat="0" applyBorder="0" applyAlignment="0" applyProtection="0"/>
    <xf numFmtId="0" fontId="33" fillId="25" borderId="0" applyNumberFormat="0" applyBorder="0" applyAlignment="0" applyProtection="0"/>
    <xf numFmtId="0" fontId="33" fillId="29" borderId="0" applyNumberFormat="0" applyBorder="0" applyAlignment="0" applyProtection="0"/>
    <xf numFmtId="0" fontId="33" fillId="33" borderId="0" applyNumberFormat="0" applyBorder="0" applyAlignment="0" applyProtection="0"/>
    <xf numFmtId="0" fontId="33" fillId="37" borderId="0" applyNumberFormat="0" applyBorder="0" applyAlignment="0" applyProtection="0"/>
    <xf numFmtId="0" fontId="30" fillId="12" borderId="14" applyNumberFormat="0" applyAlignment="0" applyProtection="0"/>
    <xf numFmtId="173" fontId="11" fillId="0" borderId="0" applyFont="0" applyFill="0" applyBorder="0" applyAlignment="0" applyProtection="0"/>
    <xf numFmtId="173" fontId="11" fillId="0" borderId="0" applyFont="0" applyFill="0" applyBorder="0" applyAlignment="0" applyProtection="0"/>
    <xf numFmtId="172" fontId="11" fillId="0" borderId="0" applyFont="0" applyFill="0" applyBorder="0" applyAlignment="0" applyProtection="0"/>
    <xf numFmtId="0" fontId="39" fillId="10" borderId="0" applyNumberFormat="0" applyBorder="0" applyAlignment="0" applyProtection="0"/>
    <xf numFmtId="0" fontId="9" fillId="13" borderId="17" applyNumberFormat="0" applyFont="0" applyAlignment="0" applyProtection="0"/>
    <xf numFmtId="9" fontId="11" fillId="0" borderId="0" applyFont="0" applyFill="0" applyBorder="0" applyAlignment="0" applyProtection="0"/>
    <xf numFmtId="9" fontId="11" fillId="0" borderId="0" applyFont="0" applyFill="0" applyBorder="0" applyAlignment="0" applyProtection="0"/>
    <xf numFmtId="0" fontId="29" fillId="12" borderId="15" applyNumberFormat="0" applyAlignment="0" applyProtection="0"/>
    <xf numFmtId="0" fontId="40" fillId="0" borderId="0" applyNumberFormat="0" applyFill="0" applyBorder="0" applyAlignment="0" applyProtection="0"/>
    <xf numFmtId="0" fontId="22" fillId="0" borderId="0"/>
    <xf numFmtId="0" fontId="8" fillId="0" borderId="0"/>
    <xf numFmtId="0" fontId="47" fillId="0" borderId="0" applyNumberFormat="0" applyFill="0" applyBorder="0" applyAlignment="0" applyProtection="0"/>
    <xf numFmtId="41" fontId="11" fillId="0" borderId="0" applyFont="0" applyFill="0" applyBorder="0" applyAlignment="0" applyProtection="0"/>
    <xf numFmtId="0" fontId="7" fillId="0" borderId="0"/>
    <xf numFmtId="43" fontId="37" fillId="0" borderId="0" applyFont="0" applyFill="0" applyBorder="0" applyAlignment="0" applyProtection="0"/>
    <xf numFmtId="0" fontId="7" fillId="0" borderId="0"/>
    <xf numFmtId="9" fontId="7" fillId="0" borderId="0" applyFont="0" applyFill="0" applyBorder="0" applyAlignment="0" applyProtection="0"/>
    <xf numFmtId="0" fontId="6" fillId="0" borderId="0"/>
    <xf numFmtId="43" fontId="37" fillId="0" borderId="0" applyFont="0" applyFill="0" applyBorder="0" applyAlignment="0" applyProtection="0"/>
    <xf numFmtId="0" fontId="6" fillId="0" borderId="0"/>
    <xf numFmtId="9" fontId="6" fillId="0" borderId="0" applyFont="0" applyFill="0" applyBorder="0" applyAlignment="0" applyProtection="0"/>
    <xf numFmtId="0" fontId="53" fillId="0" borderId="0"/>
    <xf numFmtId="0" fontId="6" fillId="15" borderId="0" applyNumberFormat="0" applyBorder="0" applyAlignment="0" applyProtection="0"/>
    <xf numFmtId="0" fontId="6" fillId="19" borderId="0" applyNumberFormat="0" applyBorder="0" applyAlignment="0" applyProtection="0"/>
    <xf numFmtId="0" fontId="6" fillId="23" borderId="0" applyNumberFormat="0" applyBorder="0" applyAlignment="0" applyProtection="0"/>
    <xf numFmtId="0" fontId="6" fillId="27" borderId="0" applyNumberFormat="0" applyBorder="0" applyAlignment="0" applyProtection="0"/>
    <xf numFmtId="0" fontId="6" fillId="31" borderId="0" applyNumberFormat="0" applyBorder="0" applyAlignment="0" applyProtection="0"/>
    <xf numFmtId="0" fontId="6" fillId="35" borderId="0" applyNumberFormat="0" applyBorder="0" applyAlignment="0" applyProtection="0"/>
    <xf numFmtId="0" fontId="6" fillId="16" borderId="0" applyNumberFormat="0" applyBorder="0" applyAlignment="0" applyProtection="0"/>
    <xf numFmtId="0" fontId="6" fillId="20" borderId="0" applyNumberFormat="0" applyBorder="0" applyAlignment="0" applyProtection="0"/>
    <xf numFmtId="0" fontId="6" fillId="24" borderId="0" applyNumberFormat="0" applyBorder="0" applyAlignment="0" applyProtection="0"/>
    <xf numFmtId="0" fontId="6" fillId="28" borderId="0" applyNumberFormat="0" applyBorder="0" applyAlignment="0" applyProtection="0"/>
    <xf numFmtId="0" fontId="6" fillId="32" borderId="0" applyNumberFormat="0" applyBorder="0" applyAlignment="0" applyProtection="0"/>
    <xf numFmtId="0" fontId="6" fillId="36" borderId="0" applyNumberFormat="0" applyBorder="0" applyAlignment="0" applyProtection="0"/>
    <xf numFmtId="0" fontId="6" fillId="13" borderId="17" applyNumberFormat="0" applyFont="0" applyAlignment="0" applyProtection="0"/>
    <xf numFmtId="0" fontId="3" fillId="0" borderId="0"/>
    <xf numFmtId="43" fontId="37" fillId="0" borderId="0" applyFont="0" applyFill="0" applyBorder="0" applyAlignment="0" applyProtection="0"/>
    <xf numFmtId="0" fontId="3" fillId="0" borderId="0"/>
    <xf numFmtId="9" fontId="3" fillId="0" borderId="0" applyFont="0" applyFill="0" applyBorder="0" applyAlignment="0" applyProtection="0"/>
    <xf numFmtId="0" fontId="59" fillId="0" borderId="0"/>
    <xf numFmtId="0" fontId="2" fillId="15" borderId="0" applyNumberFormat="0" applyBorder="0" applyAlignment="0" applyProtection="0"/>
    <xf numFmtId="0" fontId="2" fillId="19" borderId="0" applyNumberFormat="0" applyBorder="0" applyAlignment="0" applyProtection="0"/>
    <xf numFmtId="0" fontId="2" fillId="23" borderId="0" applyNumberFormat="0" applyBorder="0" applyAlignment="0" applyProtection="0"/>
    <xf numFmtId="0" fontId="2" fillId="27" borderId="0" applyNumberFormat="0" applyBorder="0" applyAlignment="0" applyProtection="0"/>
    <xf numFmtId="0" fontId="2" fillId="31" borderId="0" applyNumberFormat="0" applyBorder="0" applyAlignment="0" applyProtection="0"/>
    <xf numFmtId="0" fontId="2" fillId="35" borderId="0" applyNumberFormat="0" applyBorder="0" applyAlignment="0" applyProtection="0"/>
    <xf numFmtId="0" fontId="2" fillId="16" borderId="0" applyNumberFormat="0" applyBorder="0" applyAlignment="0" applyProtection="0"/>
    <xf numFmtId="0" fontId="2" fillId="20" borderId="0" applyNumberFormat="0" applyBorder="0" applyAlignment="0" applyProtection="0"/>
    <xf numFmtId="0" fontId="2" fillId="24" borderId="0" applyNumberFormat="0" applyBorder="0" applyAlignment="0" applyProtection="0"/>
    <xf numFmtId="0" fontId="2" fillId="28" borderId="0" applyNumberFormat="0" applyBorder="0" applyAlignment="0" applyProtection="0"/>
    <xf numFmtId="0" fontId="2" fillId="32" borderId="0" applyNumberFormat="0" applyBorder="0" applyAlignment="0" applyProtection="0"/>
    <xf numFmtId="0" fontId="2" fillId="36" borderId="0" applyNumberFormat="0" applyBorder="0" applyAlignment="0" applyProtection="0"/>
    <xf numFmtId="0" fontId="60" fillId="0" borderId="0" applyNumberFormat="0" applyFill="0" applyBorder="0" applyAlignment="0" applyProtection="0">
      <alignment vertical="top"/>
      <protection locked="0"/>
    </xf>
    <xf numFmtId="0" fontId="2" fillId="0" borderId="0"/>
    <xf numFmtId="0" fontId="2" fillId="13" borderId="17" applyNumberFormat="0" applyFont="0" applyAlignment="0" applyProtection="0"/>
    <xf numFmtId="0" fontId="63" fillId="0" borderId="0"/>
  </cellStyleXfs>
  <cellXfs count="353">
    <xf numFmtId="0" fontId="0" fillId="0" borderId="0" xfId="0"/>
    <xf numFmtId="0" fontId="13" fillId="0" borderId="0" xfId="0" applyFont="1" applyAlignment="1">
      <alignment vertical="center" wrapText="1"/>
    </xf>
    <xf numFmtId="165" fontId="13" fillId="0" borderId="0" xfId="1" applyNumberFormat="1" applyFont="1" applyFill="1" applyBorder="1" applyAlignment="1">
      <alignment horizontal="center" vertical="center" wrapText="1"/>
    </xf>
    <xf numFmtId="0" fontId="12" fillId="0" borderId="0" xfId="0" applyFont="1" applyAlignment="1">
      <alignment vertical="center" wrapText="1"/>
    </xf>
    <xf numFmtId="0" fontId="17" fillId="4" borderId="12" xfId="0" applyFont="1" applyFill="1" applyBorder="1" applyAlignment="1">
      <alignment horizontal="center" vertical="center" wrapText="1"/>
    </xf>
    <xf numFmtId="0" fontId="17" fillId="4" borderId="13" xfId="0" applyFont="1" applyFill="1" applyBorder="1" applyAlignment="1">
      <alignment horizontal="center" vertical="center" wrapText="1"/>
    </xf>
    <xf numFmtId="0" fontId="12" fillId="0" borderId="10" xfId="0" applyFont="1" applyBorder="1" applyAlignment="1">
      <alignment vertical="center"/>
    </xf>
    <xf numFmtId="168" fontId="13" fillId="0" borderId="0" xfId="0" applyNumberFormat="1" applyFont="1" applyAlignment="1">
      <alignment vertical="center" wrapText="1"/>
    </xf>
    <xf numFmtId="0" fontId="12" fillId="0" borderId="0" xfId="0" applyFont="1" applyAlignment="1">
      <alignment vertical="center"/>
    </xf>
    <xf numFmtId="0" fontId="0" fillId="0" borderId="1" xfId="0" applyBorder="1"/>
    <xf numFmtId="0" fontId="15" fillId="2" borderId="0" xfId="0" applyFont="1" applyFill="1" applyAlignment="1">
      <alignment vertical="center" wrapText="1"/>
    </xf>
    <xf numFmtId="0" fontId="17" fillId="5" borderId="4" xfId="0" applyFont="1" applyFill="1" applyBorder="1" applyAlignment="1">
      <alignment horizontal="center" vertical="center" wrapText="1"/>
    </xf>
    <xf numFmtId="169" fontId="12" fillId="0" borderId="10" xfId="3" applyNumberFormat="1" applyFont="1" applyFill="1" applyBorder="1" applyAlignment="1">
      <alignment vertical="center"/>
    </xf>
    <xf numFmtId="9" fontId="13" fillId="0" borderId="1" xfId="0" applyNumberFormat="1" applyFont="1" applyBorder="1" applyAlignment="1">
      <alignment vertical="center" wrapText="1"/>
    </xf>
    <xf numFmtId="0" fontId="14" fillId="0" borderId="1" xfId="2" applyFont="1" applyBorder="1" applyAlignment="1">
      <alignment horizontal="center" vertical="center" wrapText="1"/>
    </xf>
    <xf numFmtId="166" fontId="15" fillId="7" borderId="1" xfId="3" applyNumberFormat="1" applyFont="1" applyFill="1" applyBorder="1" applyAlignment="1">
      <alignment vertical="center" wrapText="1"/>
    </xf>
    <xf numFmtId="166" fontId="15" fillId="7" borderId="1" xfId="3" applyNumberFormat="1" applyFont="1" applyFill="1" applyBorder="1" applyAlignment="1">
      <alignment horizontal="center" vertical="center" wrapText="1"/>
    </xf>
    <xf numFmtId="166" fontId="15" fillId="0" borderId="0" xfId="3" applyNumberFormat="1" applyFont="1" applyAlignment="1">
      <alignment horizontal="center" vertical="center" wrapText="1"/>
    </xf>
    <xf numFmtId="0" fontId="15" fillId="0" borderId="0" xfId="0" applyFont="1" applyAlignment="1">
      <alignment horizontal="center" vertical="center" wrapText="1"/>
    </xf>
    <xf numFmtId="0" fontId="15" fillId="0" borderId="0" xfId="0" applyFont="1" applyAlignment="1">
      <alignment vertical="center" wrapText="1"/>
    </xf>
    <xf numFmtId="0" fontId="17" fillId="4" borderId="6" xfId="2" applyFont="1" applyFill="1" applyBorder="1" applyAlignment="1">
      <alignment vertical="center" wrapText="1"/>
    </xf>
    <xf numFmtId="0" fontId="17" fillId="4" borderId="6" xfId="2" applyFont="1" applyFill="1" applyBorder="1" applyAlignment="1">
      <alignment horizontal="left" vertical="center" wrapText="1"/>
    </xf>
    <xf numFmtId="0" fontId="17" fillId="4" borderId="12" xfId="2" applyFont="1" applyFill="1" applyBorder="1" applyAlignment="1">
      <alignment horizontal="center" vertical="center" wrapText="1"/>
    </xf>
    <xf numFmtId="0" fontId="23" fillId="0" borderId="0" xfId="7" applyFont="1" applyAlignment="1">
      <alignment wrapText="1"/>
    </xf>
    <xf numFmtId="170" fontId="23" fillId="0" borderId="0" xfId="7" applyNumberFormat="1" applyFont="1" applyAlignment="1">
      <alignment horizontal="center" vertical="center" wrapText="1"/>
    </xf>
    <xf numFmtId="0" fontId="23" fillId="0" borderId="0" xfId="7" applyFont="1" applyAlignment="1">
      <alignment horizontal="center" wrapText="1"/>
    </xf>
    <xf numFmtId="0" fontId="35" fillId="5" borderId="0" xfId="7" applyFont="1" applyFill="1" applyAlignment="1">
      <alignment horizontal="center" vertical="center" wrapText="1"/>
    </xf>
    <xf numFmtId="166" fontId="15" fillId="7" borderId="5" xfId="3" applyNumberFormat="1" applyFont="1" applyFill="1" applyBorder="1" applyAlignment="1">
      <alignment horizontal="center" vertical="center" wrapText="1"/>
    </xf>
    <xf numFmtId="166" fontId="15" fillId="7" borderId="5" xfId="3" applyNumberFormat="1" applyFont="1" applyFill="1" applyBorder="1" applyAlignment="1">
      <alignment vertical="center" wrapText="1"/>
    </xf>
    <xf numFmtId="166" fontId="15" fillId="7" borderId="3" xfId="3" applyNumberFormat="1" applyFont="1" applyFill="1" applyBorder="1" applyAlignment="1">
      <alignment vertical="center" wrapText="1"/>
    </xf>
    <xf numFmtId="2" fontId="23" fillId="0" borderId="0" xfId="7" applyNumberFormat="1" applyFont="1" applyAlignment="1">
      <alignment wrapText="1"/>
    </xf>
    <xf numFmtId="10" fontId="23" fillId="0" borderId="0" xfId="4" applyNumberFormat="1" applyFont="1" applyAlignment="1">
      <alignment wrapText="1"/>
    </xf>
    <xf numFmtId="10" fontId="23" fillId="0" borderId="0" xfId="3" applyNumberFormat="1" applyFont="1" applyAlignment="1">
      <alignment wrapText="1"/>
    </xf>
    <xf numFmtId="43" fontId="12" fillId="0" borderId="10" xfId="3" applyFont="1" applyFill="1" applyBorder="1" applyAlignment="1">
      <alignment vertical="center"/>
    </xf>
    <xf numFmtId="4" fontId="0" fillId="0" borderId="0" xfId="0" applyNumberFormat="1"/>
    <xf numFmtId="166" fontId="0" fillId="0" borderId="0" xfId="0" applyNumberFormat="1" applyAlignment="1">
      <alignment vertical="center"/>
    </xf>
    <xf numFmtId="0" fontId="0" fillId="0" borderId="0" xfId="0" applyAlignment="1">
      <alignment vertical="center"/>
    </xf>
    <xf numFmtId="0" fontId="0" fillId="0" borderId="1" xfId="0" applyBorder="1" applyAlignment="1">
      <alignment vertical="center"/>
    </xf>
    <xf numFmtId="165" fontId="14" fillId="6" borderId="1" xfId="0" applyNumberFormat="1" applyFont="1" applyFill="1" applyBorder="1" applyAlignment="1">
      <alignment horizontal="right" vertical="center" wrapText="1"/>
    </xf>
    <xf numFmtId="166" fontId="15" fillId="7" borderId="1" xfId="3" applyNumberFormat="1" applyFont="1" applyFill="1" applyBorder="1" applyAlignment="1">
      <alignment horizontal="right" vertical="center" wrapText="1"/>
    </xf>
    <xf numFmtId="0" fontId="12" fillId="0" borderId="0" xfId="0" applyFont="1" applyAlignment="1">
      <alignment horizontal="center" vertical="center" wrapText="1"/>
    </xf>
    <xf numFmtId="0" fontId="12" fillId="40" borderId="20" xfId="0" applyFont="1" applyFill="1" applyBorder="1" applyAlignment="1">
      <alignment vertical="center" wrapText="1"/>
    </xf>
    <xf numFmtId="0" fontId="12" fillId="40" borderId="21" xfId="0" applyFont="1" applyFill="1" applyBorder="1" applyAlignment="1">
      <alignment vertical="center" wrapText="1"/>
    </xf>
    <xf numFmtId="0" fontId="12" fillId="40" borderId="22" xfId="0" applyFont="1" applyFill="1" applyBorder="1" applyAlignment="1">
      <alignment vertical="center" wrapText="1"/>
    </xf>
    <xf numFmtId="0" fontId="19" fillId="40" borderId="10" xfId="0" applyFont="1" applyFill="1" applyBorder="1" applyAlignment="1">
      <alignment horizontal="center" vertical="center" wrapText="1"/>
    </xf>
    <xf numFmtId="0" fontId="13" fillId="0" borderId="0" xfId="0" applyFont="1" applyAlignment="1">
      <alignment horizontal="center" vertical="center" wrapText="1"/>
    </xf>
    <xf numFmtId="0" fontId="19" fillId="40" borderId="6"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8" fillId="5" borderId="12" xfId="0" applyFont="1" applyFill="1" applyBorder="1" applyAlignment="1">
      <alignment horizontal="center"/>
    </xf>
    <xf numFmtId="0" fontId="8" fillId="0" borderId="0" xfId="61" applyAlignment="1">
      <alignment vertical="center" wrapText="1"/>
    </xf>
    <xf numFmtId="0" fontId="8" fillId="0" borderId="0" xfId="61" applyAlignment="1">
      <alignment horizontal="center" vertical="center" wrapText="1"/>
    </xf>
    <xf numFmtId="0" fontId="8" fillId="0" borderId="1" xfId="61" applyBorder="1" applyAlignment="1">
      <alignment vertical="center" wrapText="1"/>
    </xf>
    <xf numFmtId="0" fontId="47" fillId="0" borderId="1" xfId="62" applyBorder="1"/>
    <xf numFmtId="0" fontId="0" fillId="2" borderId="0" xfId="0" applyFill="1" applyAlignment="1">
      <alignment vertical="center"/>
    </xf>
    <xf numFmtId="0" fontId="0" fillId="42" borderId="1" xfId="0" applyFill="1" applyBorder="1" applyAlignment="1">
      <alignment vertical="center"/>
    </xf>
    <xf numFmtId="43" fontId="0" fillId="42" borderId="1" xfId="3" applyFont="1" applyFill="1" applyBorder="1" applyAlignment="1">
      <alignment vertical="center"/>
    </xf>
    <xf numFmtId="0" fontId="18" fillId="5" borderId="1" xfId="0" applyFont="1" applyFill="1" applyBorder="1" applyAlignment="1">
      <alignment horizontal="center" vertical="center"/>
    </xf>
    <xf numFmtId="9" fontId="0" fillId="0" borderId="1" xfId="0" applyNumberFormat="1" applyBorder="1" applyAlignment="1">
      <alignment vertical="center"/>
    </xf>
    <xf numFmtId="0" fontId="16" fillId="0" borderId="1" xfId="0" applyFont="1" applyBorder="1" applyAlignment="1">
      <alignment vertical="center"/>
    </xf>
    <xf numFmtId="0" fontId="16" fillId="0" borderId="0" xfId="0" applyFont="1" applyAlignment="1">
      <alignment vertical="center"/>
    </xf>
    <xf numFmtId="9" fontId="0" fillId="0" borderId="0" xfId="0" applyNumberFormat="1" applyAlignment="1">
      <alignment vertical="center"/>
    </xf>
    <xf numFmtId="0" fontId="48" fillId="0" borderId="28" xfId="62" applyFont="1" applyBorder="1" applyAlignment="1">
      <alignment horizontal="center" vertical="center" wrapText="1"/>
    </xf>
    <xf numFmtId="165" fontId="14" fillId="6" borderId="23" xfId="0" applyNumberFormat="1" applyFont="1" applyFill="1" applyBorder="1" applyAlignment="1">
      <alignment horizontal="right" vertical="center" wrapText="1"/>
    </xf>
    <xf numFmtId="166" fontId="15" fillId="7" borderId="23" xfId="3" applyNumberFormat="1" applyFont="1" applyFill="1" applyBorder="1" applyAlignment="1">
      <alignment horizontal="right" vertical="center" wrapText="1"/>
    </xf>
    <xf numFmtId="166" fontId="15" fillId="7" borderId="11" xfId="3" applyNumberFormat="1" applyFont="1" applyFill="1" applyBorder="1" applyAlignment="1">
      <alignment horizontal="center" vertical="center" wrapText="1"/>
    </xf>
    <xf numFmtId="0" fontId="8" fillId="0" borderId="1" xfId="61" applyBorder="1" applyAlignment="1" applyProtection="1">
      <alignment horizontal="left" vertical="center" wrapText="1"/>
      <protection locked="0"/>
    </xf>
    <xf numFmtId="0" fontId="15" fillId="2" borderId="1" xfId="2" applyFont="1" applyFill="1" applyBorder="1" applyAlignment="1" applyProtection="1">
      <alignment horizontal="center" vertical="center" wrapText="1"/>
      <protection locked="0"/>
    </xf>
    <xf numFmtId="166" fontId="15" fillId="0" borderId="19" xfId="3" applyNumberFormat="1" applyFont="1" applyFill="1" applyBorder="1" applyAlignment="1" applyProtection="1">
      <alignment vertical="center" wrapText="1"/>
      <protection locked="0"/>
    </xf>
    <xf numFmtId="9" fontId="12" fillId="0" borderId="1" xfId="4" applyFont="1" applyFill="1" applyBorder="1" applyAlignment="1" applyProtection="1">
      <alignment horizontal="center" vertical="center"/>
      <protection locked="0"/>
    </xf>
    <xf numFmtId="0" fontId="49" fillId="0" borderId="0" xfId="0" applyFont="1" applyAlignment="1">
      <alignment vertical="center"/>
    </xf>
    <xf numFmtId="0" fontId="0" fillId="0" borderId="1" xfId="0" applyBorder="1" applyAlignment="1" applyProtection="1">
      <alignment vertical="center"/>
      <protection locked="0"/>
    </xf>
    <xf numFmtId="166" fontId="41" fillId="0" borderId="1" xfId="3" applyNumberFormat="1" applyFont="1" applyFill="1" applyBorder="1" applyAlignment="1" applyProtection="1">
      <alignment horizontal="right" vertical="center" wrapText="1"/>
      <protection locked="0"/>
    </xf>
    <xf numFmtId="171" fontId="0" fillId="2" borderId="1" xfId="0" applyNumberFormat="1" applyFill="1" applyBorder="1" applyAlignment="1" applyProtection="1">
      <alignment vertical="center"/>
      <protection locked="0"/>
    </xf>
    <xf numFmtId="166" fontId="41" fillId="0" borderId="1" xfId="3" applyNumberFormat="1" applyFont="1" applyFill="1" applyBorder="1" applyAlignment="1" applyProtection="1">
      <alignment horizontal="left" vertical="center" wrapText="1"/>
      <protection locked="0"/>
    </xf>
    <xf numFmtId="166" fontId="41" fillId="0" borderId="29" xfId="3" applyNumberFormat="1" applyFont="1" applyFill="1" applyBorder="1" applyAlignment="1" applyProtection="1">
      <alignment horizontal="right" vertical="center" wrapText="1"/>
      <protection locked="0"/>
    </xf>
    <xf numFmtId="166" fontId="34" fillId="0" borderId="1" xfId="3" applyNumberFormat="1" applyFont="1" applyFill="1" applyBorder="1" applyAlignment="1" applyProtection="1">
      <alignment horizontal="left" vertical="center" wrapText="1"/>
      <protection locked="0"/>
    </xf>
    <xf numFmtId="166" fontId="0" fillId="2" borderId="1" xfId="0" applyNumberFormat="1" applyFill="1" applyBorder="1" applyAlignment="1" applyProtection="1">
      <alignment horizontal="center" vertical="center"/>
      <protection locked="0"/>
    </xf>
    <xf numFmtId="0" fontId="14" fillId="0" borderId="5" xfId="0" applyFont="1" applyBorder="1" applyAlignment="1" applyProtection="1">
      <alignment horizontal="center" vertical="center"/>
      <protection locked="0"/>
    </xf>
    <xf numFmtId="1" fontId="50" fillId="0" borderId="1" xfId="6" applyNumberFormat="1" applyFont="1" applyBorder="1" applyAlignment="1">
      <alignment horizontal="center" vertical="center" shrinkToFit="1"/>
    </xf>
    <xf numFmtId="0" fontId="17" fillId="2" borderId="0" xfId="2" applyFont="1" applyFill="1" applyAlignment="1">
      <alignment horizontal="center" vertical="center" wrapText="1"/>
    </xf>
    <xf numFmtId="0" fontId="14" fillId="0" borderId="0" xfId="2" applyFont="1" applyAlignment="1">
      <alignment horizontal="center" vertical="center" wrapText="1"/>
    </xf>
    <xf numFmtId="0" fontId="17" fillId="5" borderId="4" xfId="0" applyFont="1" applyFill="1" applyBorder="1" applyAlignment="1">
      <alignment horizontal="left" vertical="center" wrapText="1"/>
    </xf>
    <xf numFmtId="0" fontId="17" fillId="5" borderId="4" xfId="2" applyFont="1" applyFill="1" applyBorder="1" applyAlignment="1">
      <alignment horizontal="center" vertical="center" wrapText="1"/>
    </xf>
    <xf numFmtId="166" fontId="17" fillId="5" borderId="4" xfId="3" applyNumberFormat="1" applyFont="1" applyFill="1" applyBorder="1" applyAlignment="1" applyProtection="1">
      <alignment vertical="center" wrapText="1"/>
    </xf>
    <xf numFmtId="166" fontId="17" fillId="5" borderId="4" xfId="3" applyNumberFormat="1" applyFont="1" applyFill="1" applyBorder="1" applyAlignment="1" applyProtection="1">
      <alignment horizontal="center" vertical="center" wrapText="1"/>
    </xf>
    <xf numFmtId="166" fontId="51" fillId="5" borderId="4" xfId="3" applyNumberFormat="1" applyFont="1" applyFill="1" applyBorder="1" applyAlignment="1">
      <alignment vertical="center" wrapText="1"/>
    </xf>
    <xf numFmtId="166" fontId="17" fillId="5" borderId="4" xfId="3" applyNumberFormat="1" applyFont="1" applyFill="1" applyBorder="1" applyAlignment="1">
      <alignment vertical="center" wrapText="1"/>
    </xf>
    <xf numFmtId="166" fontId="51" fillId="5" borderId="4" xfId="3" applyNumberFormat="1" applyFont="1" applyFill="1" applyBorder="1" applyAlignment="1">
      <alignment horizontal="center" vertical="center" wrapText="1"/>
    </xf>
    <xf numFmtId="166" fontId="17" fillId="5" borderId="4" xfId="3" applyNumberFormat="1" applyFont="1" applyFill="1" applyBorder="1" applyAlignment="1">
      <alignment horizontal="center" vertical="center" wrapText="1"/>
    </xf>
    <xf numFmtId="0" fontId="14" fillId="2" borderId="0" xfId="2" applyFont="1" applyFill="1" applyAlignment="1">
      <alignment horizontal="center" vertical="center" wrapText="1"/>
    </xf>
    <xf numFmtId="0" fontId="15" fillId="2" borderId="0" xfId="0" applyFont="1" applyFill="1" applyAlignment="1">
      <alignment horizontal="left" vertical="center" wrapText="1"/>
    </xf>
    <xf numFmtId="166" fontId="14" fillId="2" borderId="0" xfId="3" applyNumberFormat="1" applyFont="1" applyFill="1" applyBorder="1" applyAlignment="1" applyProtection="1">
      <alignment vertical="center" wrapText="1"/>
    </xf>
    <xf numFmtId="166" fontId="14" fillId="2" borderId="0" xfId="3" applyNumberFormat="1" applyFont="1" applyFill="1" applyBorder="1" applyAlignment="1" applyProtection="1">
      <alignment horizontal="center" vertical="center" wrapText="1"/>
    </xf>
    <xf numFmtId="166" fontId="15" fillId="2" borderId="0" xfId="3" applyNumberFormat="1" applyFont="1" applyFill="1" applyBorder="1" applyAlignment="1">
      <alignment vertical="center" wrapText="1"/>
    </xf>
    <xf numFmtId="166" fontId="14" fillId="2" borderId="0" xfId="3" applyNumberFormat="1" applyFont="1" applyFill="1" applyBorder="1" applyAlignment="1">
      <alignment vertical="center" wrapText="1"/>
    </xf>
    <xf numFmtId="166" fontId="15" fillId="2" borderId="0" xfId="3" applyNumberFormat="1" applyFont="1" applyFill="1" applyBorder="1" applyAlignment="1">
      <alignment horizontal="center" vertical="center" wrapText="1"/>
    </xf>
    <xf numFmtId="166" fontId="14" fillId="2" borderId="0" xfId="3" applyNumberFormat="1" applyFont="1" applyFill="1" applyBorder="1" applyAlignment="1">
      <alignment horizontal="center" vertical="center" wrapText="1"/>
    </xf>
    <xf numFmtId="165" fontId="15" fillId="2" borderId="0" xfId="0" applyNumberFormat="1" applyFont="1" applyFill="1" applyAlignment="1">
      <alignment vertical="center" wrapText="1"/>
    </xf>
    <xf numFmtId="9" fontId="15" fillId="0" borderId="0" xfId="0" applyNumberFormat="1" applyFont="1" applyAlignment="1">
      <alignment vertical="center" wrapText="1"/>
    </xf>
    <xf numFmtId="166" fontId="15" fillId="0" borderId="0" xfId="3" applyNumberFormat="1" applyFont="1" applyAlignment="1">
      <alignment vertical="center" wrapText="1"/>
    </xf>
    <xf numFmtId="0" fontId="15" fillId="2" borderId="4" xfId="0" applyFont="1" applyFill="1" applyBorder="1" applyAlignment="1">
      <alignment vertical="center" wrapText="1"/>
    </xf>
    <xf numFmtId="0" fontId="15" fillId="0" borderId="4" xfId="0" applyFont="1" applyBorder="1" applyAlignment="1">
      <alignment vertical="center" wrapText="1"/>
    </xf>
    <xf numFmtId="166" fontId="15" fillId="0" borderId="4" xfId="3" applyNumberFormat="1" applyFont="1" applyBorder="1" applyAlignment="1">
      <alignment vertical="center" wrapText="1"/>
    </xf>
    <xf numFmtId="0" fontId="17" fillId="5" borderId="4" xfId="0" applyFont="1" applyFill="1" applyBorder="1" applyAlignment="1">
      <alignment vertical="center" wrapText="1"/>
    </xf>
    <xf numFmtId="167" fontId="17" fillId="5" borderId="4" xfId="4" applyNumberFormat="1" applyFont="1" applyFill="1" applyBorder="1" applyAlignment="1">
      <alignment vertical="center" wrapText="1"/>
    </xf>
    <xf numFmtId="0" fontId="51" fillId="5" borderId="4" xfId="0" applyFont="1" applyFill="1" applyBorder="1" applyAlignment="1">
      <alignment vertical="center" wrapText="1"/>
    </xf>
    <xf numFmtId="165" fontId="51" fillId="5" borderId="4" xfId="0" applyNumberFormat="1" applyFont="1" applyFill="1" applyBorder="1" applyAlignment="1">
      <alignment vertical="center" wrapText="1"/>
    </xf>
    <xf numFmtId="165" fontId="15" fillId="0" borderId="4" xfId="0" applyNumberFormat="1" applyFont="1" applyBorder="1" applyAlignment="1">
      <alignment vertical="center" wrapText="1"/>
    </xf>
    <xf numFmtId="0" fontId="17" fillId="5" borderId="0" xfId="0" applyFont="1" applyFill="1" applyAlignment="1">
      <alignment vertical="center" wrapText="1"/>
    </xf>
    <xf numFmtId="0" fontId="51" fillId="5" borderId="0" xfId="0" applyFont="1" applyFill="1" applyAlignment="1">
      <alignment vertical="center" wrapText="1"/>
    </xf>
    <xf numFmtId="165" fontId="51" fillId="5" borderId="0" xfId="0" applyNumberFormat="1" applyFont="1" applyFill="1" applyAlignment="1">
      <alignment vertical="center" wrapText="1"/>
    </xf>
    <xf numFmtId="166" fontId="17" fillId="5" borderId="0" xfId="3" applyNumberFormat="1" applyFont="1" applyFill="1" applyAlignment="1">
      <alignment vertical="center" wrapText="1"/>
    </xf>
    <xf numFmtId="9" fontId="17" fillId="5" borderId="0" xfId="4" applyFont="1" applyFill="1" applyAlignment="1">
      <alignment vertical="center" wrapText="1"/>
    </xf>
    <xf numFmtId="0" fontId="15" fillId="0" borderId="0" xfId="0" applyFont="1" applyAlignment="1">
      <alignment vertical="center"/>
    </xf>
    <xf numFmtId="165" fontId="15" fillId="0" borderId="0" xfId="1" applyNumberFormat="1" applyFont="1" applyFill="1" applyAlignment="1">
      <alignment horizontal="center" vertical="center" wrapText="1"/>
    </xf>
    <xf numFmtId="165" fontId="15" fillId="0" borderId="0" xfId="1" applyNumberFormat="1" applyFont="1" applyAlignment="1">
      <alignment horizontal="center" vertical="center" wrapText="1"/>
    </xf>
    <xf numFmtId="10" fontId="0" fillId="0" borderId="0" xfId="0" applyNumberFormat="1" applyAlignment="1">
      <alignment vertical="center"/>
    </xf>
    <xf numFmtId="0" fontId="12" fillId="0" borderId="28" xfId="0" applyFont="1" applyBorder="1" applyAlignment="1" applyProtection="1">
      <alignment vertical="center"/>
      <protection locked="0"/>
    </xf>
    <xf numFmtId="0" fontId="42" fillId="4" borderId="6" xfId="0" applyFont="1" applyFill="1" applyBorder="1" applyAlignment="1">
      <alignment horizontal="left" vertical="center" wrapText="1"/>
    </xf>
    <xf numFmtId="3" fontId="42" fillId="4" borderId="6" xfId="0" applyNumberFormat="1" applyFont="1" applyFill="1" applyBorder="1" applyAlignment="1">
      <alignment horizontal="center" vertical="center" wrapText="1"/>
    </xf>
    <xf numFmtId="3" fontId="42" fillId="4" borderId="6" xfId="0" applyNumberFormat="1" applyFont="1" applyFill="1" applyBorder="1" applyAlignment="1">
      <alignment horizontal="right" vertical="center" wrapText="1"/>
    </xf>
    <xf numFmtId="10" fontId="42" fillId="4" borderId="6" xfId="4" applyNumberFormat="1" applyFont="1" applyFill="1" applyBorder="1" applyAlignment="1">
      <alignment horizontal="center" vertical="center" wrapText="1"/>
    </xf>
    <xf numFmtId="0" fontId="20" fillId="0" borderId="31" xfId="0" applyFont="1" applyBorder="1" applyAlignment="1">
      <alignment vertical="center" wrapText="1"/>
    </xf>
    <xf numFmtId="3" fontId="20" fillId="0" borderId="31" xfId="0" applyNumberFormat="1" applyFont="1" applyBorder="1" applyAlignment="1">
      <alignment horizontal="center" vertical="center" wrapText="1"/>
    </xf>
    <xf numFmtId="3" fontId="52" fillId="0" borderId="31" xfId="0" applyNumberFormat="1" applyFont="1" applyBorder="1" applyAlignment="1">
      <alignment horizontal="right" vertical="center" wrapText="1"/>
    </xf>
    <xf numFmtId="0" fontId="42" fillId="4" borderId="6" xfId="0" applyFont="1" applyFill="1" applyBorder="1" applyAlignment="1">
      <alignment horizontal="center" vertical="center" wrapText="1"/>
    </xf>
    <xf numFmtId="3" fontId="20" fillId="0" borderId="31" xfId="0" applyNumberFormat="1" applyFont="1" applyBorder="1" applyAlignment="1">
      <alignment vertical="center" wrapText="1"/>
    </xf>
    <xf numFmtId="167" fontId="20" fillId="0" borderId="31" xfId="4" applyNumberFormat="1" applyFont="1" applyBorder="1" applyAlignment="1">
      <alignment vertical="center" wrapText="1"/>
    </xf>
    <xf numFmtId="4" fontId="20" fillId="0" borderId="31" xfId="0" applyNumberFormat="1" applyFont="1" applyBorder="1" applyAlignment="1">
      <alignment vertical="center" wrapText="1"/>
    </xf>
    <xf numFmtId="176" fontId="20" fillId="0" borderId="31" xfId="63" applyNumberFormat="1" applyFont="1" applyBorder="1" applyAlignment="1">
      <alignment vertical="center" wrapText="1"/>
    </xf>
    <xf numFmtId="177" fontId="0" fillId="0" borderId="0" xfId="0" applyNumberFormat="1"/>
    <xf numFmtId="41" fontId="0" fillId="0" borderId="0" xfId="63" applyFont="1"/>
    <xf numFmtId="0" fontId="52" fillId="0" borderId="31" xfId="0" applyFont="1" applyBorder="1" applyAlignment="1">
      <alignment vertical="center" wrapText="1"/>
    </xf>
    <xf numFmtId="4" fontId="34" fillId="38" borderId="1" xfId="6" applyNumberFormat="1" applyFont="1" applyFill="1" applyBorder="1" applyAlignment="1" applyProtection="1">
      <alignment horizontal="right" vertical="top" wrapText="1"/>
      <protection hidden="1"/>
    </xf>
    <xf numFmtId="4" fontId="34" fillId="3" borderId="1" xfId="6" applyNumberFormat="1" applyFont="1" applyFill="1" applyBorder="1" applyAlignment="1" applyProtection="1">
      <alignment horizontal="right" vertical="top" wrapText="1"/>
      <protection hidden="1"/>
    </xf>
    <xf numFmtId="43" fontId="49" fillId="0" borderId="0" xfId="0" applyNumberFormat="1" applyFont="1" applyAlignment="1">
      <alignment vertical="center"/>
    </xf>
    <xf numFmtId="0" fontId="54" fillId="45" borderId="1" xfId="61" applyFont="1" applyFill="1" applyBorder="1" applyAlignment="1">
      <alignment horizontal="center" vertical="center" wrapText="1"/>
    </xf>
    <xf numFmtId="9" fontId="54" fillId="45" borderId="1" xfId="4" applyFont="1" applyFill="1" applyBorder="1" applyAlignment="1" applyProtection="1">
      <alignment horizontal="center" vertical="center" wrapText="1"/>
    </xf>
    <xf numFmtId="0" fontId="54" fillId="45" borderId="1" xfId="61" applyFont="1" applyFill="1" applyBorder="1" applyAlignment="1">
      <alignment horizontal="left" vertical="center" wrapText="1"/>
    </xf>
    <xf numFmtId="0" fontId="55" fillId="2" borderId="1" xfId="2" applyFont="1" applyFill="1" applyBorder="1" applyAlignment="1" applyProtection="1">
      <alignment horizontal="left" vertical="center" wrapText="1"/>
      <protection locked="0"/>
    </xf>
    <xf numFmtId="0" fontId="14" fillId="0" borderId="1" xfId="0" applyFont="1" applyBorder="1" applyAlignment="1" applyProtection="1">
      <alignment horizontal="center" vertical="center"/>
      <protection locked="0"/>
    </xf>
    <xf numFmtId="0" fontId="14" fillId="0" borderId="0" xfId="0" applyFont="1" applyAlignment="1">
      <alignment vertical="center" wrapText="1"/>
    </xf>
    <xf numFmtId="166" fontId="14" fillId="2" borderId="1" xfId="3" applyNumberFormat="1" applyFont="1" applyFill="1" applyBorder="1" applyAlignment="1" applyProtection="1">
      <alignment horizontal="center" vertical="center" wrapText="1"/>
      <protection locked="0"/>
    </xf>
    <xf numFmtId="166" fontId="14" fillId="0" borderId="1" xfId="3" applyNumberFormat="1" applyFont="1" applyFill="1" applyBorder="1" applyAlignment="1" applyProtection="1">
      <alignment vertical="center" wrapText="1"/>
      <protection locked="0"/>
    </xf>
    <xf numFmtId="166" fontId="14" fillId="7" borderId="1" xfId="3" applyNumberFormat="1" applyFont="1" applyFill="1" applyBorder="1" applyAlignment="1">
      <alignment vertical="center" wrapText="1"/>
    </xf>
    <xf numFmtId="166" fontId="14" fillId="7" borderId="1" xfId="3" applyNumberFormat="1" applyFont="1" applyFill="1" applyBorder="1" applyAlignment="1">
      <alignment horizontal="center" vertical="center" wrapText="1"/>
    </xf>
    <xf numFmtId="166" fontId="14" fillId="7" borderId="1" xfId="3" applyNumberFormat="1" applyFont="1" applyFill="1" applyBorder="1" applyAlignment="1">
      <alignment horizontal="right" vertical="center" wrapText="1"/>
    </xf>
    <xf numFmtId="166" fontId="14" fillId="0" borderId="0" xfId="3" applyNumberFormat="1" applyFont="1" applyAlignment="1">
      <alignment horizontal="center" vertical="center" wrapText="1"/>
    </xf>
    <xf numFmtId="0" fontId="8" fillId="0" borderId="0" xfId="61" applyAlignment="1">
      <alignment horizontal="left" vertical="center" wrapText="1"/>
    </xf>
    <xf numFmtId="0" fontId="57" fillId="0" borderId="1" xfId="0" applyFont="1" applyBorder="1" applyAlignment="1">
      <alignment horizontal="justify" vertical="center"/>
    </xf>
    <xf numFmtId="166" fontId="56" fillId="0" borderId="1" xfId="3" applyNumberFormat="1" applyFont="1" applyBorder="1" applyAlignment="1">
      <alignment vertical="center"/>
    </xf>
    <xf numFmtId="0" fontId="44" fillId="5" borderId="12" xfId="61" applyFont="1" applyFill="1" applyBorder="1" applyAlignment="1">
      <alignment horizontal="center" vertical="center" wrapText="1"/>
    </xf>
    <xf numFmtId="0" fontId="43" fillId="4" borderId="6" xfId="61" applyFont="1" applyFill="1" applyBorder="1" applyAlignment="1">
      <alignment horizontal="left" vertical="center" wrapText="1"/>
    </xf>
    <xf numFmtId="0" fontId="32" fillId="0" borderId="1" xfId="61" applyFont="1" applyBorder="1" applyAlignment="1">
      <alignment horizontal="center" vertical="center" wrapText="1"/>
    </xf>
    <xf numFmtId="2" fontId="54" fillId="45" borderId="1" xfId="61" applyNumberFormat="1" applyFont="1" applyFill="1" applyBorder="1" applyAlignment="1">
      <alignment horizontal="center" vertical="center" wrapText="1"/>
    </xf>
    <xf numFmtId="0" fontId="5" fillId="0" borderId="1" xfId="61" applyFont="1" applyBorder="1" applyAlignment="1" applyProtection="1">
      <alignment horizontal="center" vertical="center" wrapText="1"/>
      <protection locked="0"/>
    </xf>
    <xf numFmtId="0" fontId="32" fillId="0" borderId="1" xfId="61" applyFont="1" applyBorder="1" applyAlignment="1">
      <alignment horizontal="left" vertical="center" wrapText="1"/>
    </xf>
    <xf numFmtId="167" fontId="32" fillId="0" borderId="1" xfId="61" applyNumberFormat="1" applyFont="1" applyBorder="1" applyAlignment="1">
      <alignment horizontal="center" vertical="center" wrapText="1"/>
    </xf>
    <xf numFmtId="10" fontId="8" fillId="0" borderId="0" xfId="61" applyNumberFormat="1" applyAlignment="1">
      <alignment horizontal="center" vertical="center" wrapText="1"/>
    </xf>
    <xf numFmtId="2" fontId="54" fillId="45" borderId="1" xfId="4" applyNumberFormat="1" applyFont="1" applyFill="1" applyBorder="1" applyAlignment="1" applyProtection="1">
      <alignment horizontal="center" vertical="center" wrapText="1"/>
    </xf>
    <xf numFmtId="0" fontId="32" fillId="0" borderId="1" xfId="61" applyFont="1" applyBorder="1" applyAlignment="1">
      <alignment horizontal="justify" vertical="center" wrapText="1"/>
    </xf>
    <xf numFmtId="0" fontId="32" fillId="0" borderId="1" xfId="61" applyFont="1" applyBorder="1" applyAlignment="1" applyProtection="1">
      <alignment horizontal="center" vertical="center" wrapText="1"/>
      <protection locked="0"/>
    </xf>
    <xf numFmtId="0" fontId="5" fillId="0" borderId="1" xfId="61" applyFont="1" applyBorder="1" applyAlignment="1" applyProtection="1">
      <alignment horizontal="left" vertical="center" wrapText="1"/>
      <protection locked="0"/>
    </xf>
    <xf numFmtId="0" fontId="32" fillId="0" borderId="1" xfId="61" applyFont="1" applyBorder="1" applyAlignment="1">
      <alignment vertical="center" wrapText="1"/>
    </xf>
    <xf numFmtId="0" fontId="5" fillId="0" borderId="1" xfId="61" applyFont="1" applyBorder="1" applyAlignment="1">
      <alignment vertical="center" wrapText="1"/>
    </xf>
    <xf numFmtId="0" fontId="5" fillId="0" borderId="1" xfId="61" applyFont="1" applyBorder="1" applyAlignment="1">
      <alignment horizontal="justify" vertical="center" wrapText="1"/>
    </xf>
    <xf numFmtId="0" fontId="5" fillId="0" borderId="1" xfId="61" applyFont="1" applyBorder="1" applyAlignment="1" applyProtection="1">
      <alignment vertical="center" wrapText="1"/>
      <protection locked="0"/>
    </xf>
    <xf numFmtId="2" fontId="32" fillId="0" borderId="1" xfId="61" applyNumberFormat="1" applyFont="1" applyBorder="1" applyAlignment="1">
      <alignment horizontal="center" vertical="center" wrapText="1"/>
    </xf>
    <xf numFmtId="0" fontId="4" fillId="0" borderId="1" xfId="61" applyFont="1" applyBorder="1" applyAlignment="1" applyProtection="1">
      <alignment horizontal="center" vertical="center" wrapText="1"/>
      <protection locked="0"/>
    </xf>
    <xf numFmtId="0" fontId="4" fillId="0" borderId="1" xfId="61" applyFont="1" applyBorder="1" applyAlignment="1" applyProtection="1">
      <alignment horizontal="left" vertical="center" wrapText="1"/>
      <protection locked="0"/>
    </xf>
    <xf numFmtId="0" fontId="47" fillId="0" borderId="28" xfId="62" applyBorder="1" applyAlignment="1">
      <alignment horizontal="center" vertical="center"/>
    </xf>
    <xf numFmtId="170" fontId="23" fillId="8" borderId="1" xfId="7" applyNumberFormat="1" applyFont="1" applyFill="1" applyBorder="1" applyAlignment="1">
      <alignment horizontal="left" vertical="center" wrapText="1"/>
    </xf>
    <xf numFmtId="4" fontId="24" fillId="0" borderId="1" xfId="8" applyNumberFormat="1" applyFont="1" applyBorder="1" applyAlignment="1">
      <alignment horizontal="center" wrapText="1"/>
    </xf>
    <xf numFmtId="0" fontId="23" fillId="0" borderId="1" xfId="7" applyFont="1" applyBorder="1" applyAlignment="1">
      <alignment horizontal="center" wrapText="1"/>
    </xf>
    <xf numFmtId="4" fontId="23" fillId="0" borderId="1" xfId="7" applyNumberFormat="1" applyFont="1" applyBorder="1" applyAlignment="1">
      <alignment horizontal="center" wrapText="1"/>
    </xf>
    <xf numFmtId="0" fontId="23" fillId="3" borderId="1" xfId="7" applyFont="1" applyFill="1" applyBorder="1" applyAlignment="1">
      <alignment horizontal="center" wrapText="1"/>
    </xf>
    <xf numFmtId="175" fontId="23" fillId="0" borderId="1" xfId="7" applyNumberFormat="1" applyFont="1" applyBorder="1" applyAlignment="1">
      <alignment horizontal="center" wrapText="1"/>
    </xf>
    <xf numFmtId="0" fontId="25" fillId="0" borderId="1" xfId="7" applyFont="1" applyBorder="1" applyAlignment="1">
      <alignment horizontal="center" wrapText="1"/>
    </xf>
    <xf numFmtId="44" fontId="25" fillId="0" borderId="1" xfId="9" applyFont="1" applyBorder="1" applyAlignment="1">
      <alignment horizontal="center" wrapText="1"/>
    </xf>
    <xf numFmtId="0" fontId="58" fillId="0" borderId="1" xfId="7" applyFont="1" applyBorder="1" applyAlignment="1">
      <alignment horizontal="center" wrapText="1"/>
    </xf>
    <xf numFmtId="0" fontId="48" fillId="0" borderId="34" xfId="62" applyFont="1" applyBorder="1" applyAlignment="1">
      <alignment horizontal="center" vertical="center" wrapText="1"/>
    </xf>
    <xf numFmtId="0" fontId="19" fillId="5" borderId="1" xfId="6" applyFont="1" applyFill="1" applyBorder="1" applyAlignment="1" applyProtection="1">
      <alignment horizontal="center" vertical="center" wrapText="1"/>
      <protection hidden="1"/>
    </xf>
    <xf numFmtId="0" fontId="19" fillId="5" borderId="1" xfId="6" applyFont="1" applyFill="1" applyBorder="1" applyAlignment="1" applyProtection="1">
      <alignment horizontal="center" vertical="center"/>
      <protection hidden="1"/>
    </xf>
    <xf numFmtId="0" fontId="22" fillId="38" borderId="1" xfId="6" applyFill="1" applyBorder="1" applyAlignment="1" applyProtection="1">
      <alignment horizontal="right" vertical="top" wrapText="1"/>
      <protection hidden="1"/>
    </xf>
    <xf numFmtId="4" fontId="34" fillId="39" borderId="1" xfId="6" applyNumberFormat="1" applyFont="1" applyFill="1" applyBorder="1" applyAlignment="1" applyProtection="1">
      <alignment horizontal="right" vertical="top" wrapText="1"/>
      <protection hidden="1"/>
    </xf>
    <xf numFmtId="0" fontId="22" fillId="39" borderId="1" xfId="6" applyFill="1" applyBorder="1" applyAlignment="1" applyProtection="1">
      <alignment horizontal="right" vertical="top" wrapText="1"/>
      <protection hidden="1"/>
    </xf>
    <xf numFmtId="0" fontId="23" fillId="8" borderId="1" xfId="7" applyFont="1" applyFill="1" applyBorder="1" applyAlignment="1">
      <alignment horizontal="center" wrapText="1"/>
    </xf>
    <xf numFmtId="166" fontId="0" fillId="0" borderId="0" xfId="3" applyNumberFormat="1" applyFont="1"/>
    <xf numFmtId="2" fontId="0" fillId="0" borderId="0" xfId="0" applyNumberFormat="1"/>
    <xf numFmtId="4" fontId="34" fillId="0" borderId="1" xfId="6" applyNumberFormat="1" applyFont="1" applyBorder="1" applyAlignment="1" applyProtection="1">
      <alignment horizontal="right" vertical="top" wrapText="1"/>
      <protection hidden="1"/>
    </xf>
    <xf numFmtId="43" fontId="16" fillId="42" borderId="1" xfId="3" applyFont="1" applyFill="1" applyBorder="1" applyAlignment="1">
      <alignment vertical="center"/>
    </xf>
    <xf numFmtId="43" fontId="41" fillId="0" borderId="1" xfId="3" applyFont="1" applyFill="1" applyBorder="1" applyAlignment="1" applyProtection="1">
      <alignment horizontal="right" vertical="center" wrapText="1"/>
      <protection locked="0"/>
    </xf>
    <xf numFmtId="0" fontId="25" fillId="0" borderId="23" xfId="7" applyFont="1" applyBorder="1" applyAlignment="1">
      <alignment horizontal="center" wrapText="1"/>
    </xf>
    <xf numFmtId="0" fontId="23" fillId="0" borderId="23" xfId="7" applyFont="1" applyBorder="1" applyAlignment="1">
      <alignment horizontal="center" wrapText="1"/>
    </xf>
    <xf numFmtId="0" fontId="58" fillId="0" borderId="23" xfId="7" applyFont="1" applyBorder="1" applyAlignment="1">
      <alignment horizontal="center" wrapText="1"/>
    </xf>
    <xf numFmtId="0" fontId="23" fillId="8" borderId="23" xfId="7" applyFont="1" applyFill="1" applyBorder="1" applyAlignment="1">
      <alignment horizontal="center" wrapText="1"/>
    </xf>
    <xf numFmtId="10" fontId="0" fillId="0" borderId="0" xfId="4" applyNumberFormat="1" applyFont="1"/>
    <xf numFmtId="0" fontId="23" fillId="46" borderId="1" xfId="7" applyFont="1" applyFill="1" applyBorder="1" applyAlignment="1">
      <alignment horizontal="center" wrapText="1"/>
    </xf>
    <xf numFmtId="168" fontId="0" fillId="42" borderId="1" xfId="3" applyNumberFormat="1" applyFont="1" applyFill="1" applyBorder="1" applyAlignment="1">
      <alignment vertical="center"/>
    </xf>
    <xf numFmtId="166" fontId="17" fillId="3" borderId="1" xfId="3" applyNumberFormat="1" applyFont="1" applyFill="1" applyBorder="1" applyAlignment="1">
      <alignment vertical="center" wrapText="1"/>
    </xf>
    <xf numFmtId="166" fontId="14" fillId="3" borderId="1" xfId="3" applyNumberFormat="1" applyFont="1" applyFill="1" applyBorder="1" applyAlignment="1">
      <alignment vertical="center" wrapText="1"/>
    </xf>
    <xf numFmtId="0" fontId="47" fillId="0" borderId="28" xfId="62" applyBorder="1" applyAlignment="1">
      <alignment horizontal="left" vertical="center"/>
    </xf>
    <xf numFmtId="4" fontId="58" fillId="0" borderId="1" xfId="7" applyNumberFormat="1" applyFont="1" applyBorder="1" applyAlignment="1">
      <alignment horizontal="center" wrapText="1"/>
    </xf>
    <xf numFmtId="4" fontId="25" fillId="0" borderId="1" xfId="7" applyNumberFormat="1" applyFont="1" applyBorder="1" applyAlignment="1">
      <alignment horizontal="center" wrapText="1"/>
    </xf>
    <xf numFmtId="2" fontId="23" fillId="8" borderId="1" xfId="7" applyNumberFormat="1" applyFont="1" applyFill="1" applyBorder="1" applyAlignment="1">
      <alignment horizontal="center" wrapText="1"/>
    </xf>
    <xf numFmtId="175" fontId="0" fillId="0" borderId="0" xfId="0" applyNumberFormat="1"/>
    <xf numFmtId="166" fontId="0" fillId="0" borderId="0" xfId="0" applyNumberFormat="1"/>
    <xf numFmtId="179" fontId="34" fillId="3" borderId="1" xfId="6" applyNumberFormat="1" applyFont="1" applyFill="1" applyBorder="1" applyAlignment="1" applyProtection="1">
      <alignment horizontal="right" vertical="top" wrapText="1"/>
      <protection hidden="1"/>
    </xf>
    <xf numFmtId="180" fontId="34" fillId="3" borderId="1" xfId="6" applyNumberFormat="1" applyFont="1" applyFill="1" applyBorder="1" applyAlignment="1" applyProtection="1">
      <alignment horizontal="right" vertical="top" wrapText="1"/>
      <protection hidden="1"/>
    </xf>
    <xf numFmtId="180" fontId="34" fillId="0" borderId="1" xfId="6" applyNumberFormat="1" applyFont="1" applyBorder="1" applyAlignment="1" applyProtection="1">
      <alignment horizontal="right" vertical="top" wrapText="1"/>
      <protection hidden="1"/>
    </xf>
    <xf numFmtId="179" fontId="34" fillId="0" borderId="1" xfId="6" applyNumberFormat="1" applyFont="1" applyBorder="1" applyAlignment="1" applyProtection="1">
      <alignment horizontal="right" vertical="top" wrapText="1"/>
      <protection hidden="1"/>
    </xf>
    <xf numFmtId="179" fontId="34" fillId="38" borderId="1" xfId="6" applyNumberFormat="1" applyFont="1" applyFill="1" applyBorder="1" applyAlignment="1" applyProtection="1">
      <alignment horizontal="right" vertical="top" wrapText="1"/>
      <protection hidden="1"/>
    </xf>
    <xf numFmtId="179" fontId="0" fillId="0" borderId="1" xfId="0" applyNumberFormat="1" applyBorder="1"/>
    <xf numFmtId="179" fontId="0" fillId="3" borderId="1" xfId="0" applyNumberFormat="1" applyFill="1" applyBorder="1"/>
    <xf numFmtId="179" fontId="0" fillId="0" borderId="38" xfId="0" applyNumberFormat="1" applyBorder="1"/>
    <xf numFmtId="0" fontId="48" fillId="0" borderId="0" xfId="62" applyFont="1" applyBorder="1" applyAlignment="1">
      <alignment horizontal="center" vertical="center" wrapText="1"/>
    </xf>
    <xf numFmtId="4" fontId="34" fillId="3" borderId="0" xfId="6" applyNumberFormat="1" applyFont="1" applyFill="1" applyAlignment="1" applyProtection="1">
      <alignment horizontal="right" vertical="top" wrapText="1"/>
      <protection hidden="1"/>
    </xf>
    <xf numFmtId="0" fontId="19" fillId="5" borderId="0" xfId="6" applyFont="1" applyFill="1" applyAlignment="1" applyProtection="1">
      <alignment horizontal="center" vertical="center" wrapText="1"/>
      <protection hidden="1"/>
    </xf>
    <xf numFmtId="0" fontId="22" fillId="38" borderId="0" xfId="6" applyFill="1" applyAlignment="1" applyProtection="1">
      <alignment horizontal="right" vertical="top" wrapText="1"/>
      <protection hidden="1"/>
    </xf>
    <xf numFmtId="4" fontId="34" fillId="39" borderId="0" xfId="6" applyNumberFormat="1" applyFont="1" applyFill="1" applyAlignment="1" applyProtection="1">
      <alignment horizontal="right" vertical="top" wrapText="1"/>
      <protection hidden="1"/>
    </xf>
    <xf numFmtId="4" fontId="34" fillId="38" borderId="0" xfId="6" applyNumberFormat="1" applyFont="1" applyFill="1" applyAlignment="1" applyProtection="1">
      <alignment horizontal="right" vertical="top" wrapText="1"/>
      <protection hidden="1"/>
    </xf>
    <xf numFmtId="4" fontId="34" fillId="0" borderId="0" xfId="6" applyNumberFormat="1" applyFont="1" applyAlignment="1" applyProtection="1">
      <alignment horizontal="right" vertical="top" wrapText="1"/>
      <protection hidden="1"/>
    </xf>
    <xf numFmtId="179" fontId="34" fillId="0" borderId="0" xfId="6" applyNumberFormat="1" applyFont="1" applyAlignment="1" applyProtection="1">
      <alignment horizontal="right" vertical="top" wrapText="1"/>
      <protection hidden="1"/>
    </xf>
    <xf numFmtId="179" fontId="34" fillId="38" borderId="0" xfId="6" applyNumberFormat="1" applyFont="1" applyFill="1" applyAlignment="1" applyProtection="1">
      <alignment horizontal="right" vertical="top" wrapText="1"/>
      <protection hidden="1"/>
    </xf>
    <xf numFmtId="0" fontId="19" fillId="4" borderId="0" xfId="2" applyFont="1" applyFill="1" applyAlignment="1">
      <alignment horizontal="left" vertical="center" wrapText="1"/>
    </xf>
    <xf numFmtId="3" fontId="34" fillId="0" borderId="0" xfId="6" applyNumberFormat="1" applyFont="1" applyAlignment="1" applyProtection="1">
      <alignment horizontal="right" vertical="top" wrapText="1"/>
      <protection hidden="1"/>
    </xf>
    <xf numFmtId="166" fontId="34" fillId="0" borderId="0" xfId="3" applyNumberFormat="1" applyFont="1" applyFill="1" applyBorder="1" applyAlignment="1" applyProtection="1">
      <alignment horizontal="right" vertical="top" wrapText="1"/>
      <protection hidden="1"/>
    </xf>
    <xf numFmtId="4" fontId="34" fillId="0" borderId="2" xfId="6" applyNumberFormat="1" applyFont="1" applyBorder="1" applyAlignment="1" applyProtection="1">
      <alignment horizontal="right" vertical="top" wrapText="1"/>
      <protection hidden="1"/>
    </xf>
    <xf numFmtId="179" fontId="34" fillId="3" borderId="2" xfId="6" applyNumberFormat="1" applyFont="1" applyFill="1" applyBorder="1" applyAlignment="1" applyProtection="1">
      <alignment horizontal="right" vertical="top" wrapText="1"/>
      <protection hidden="1"/>
    </xf>
    <xf numFmtId="179" fontId="34" fillId="0" borderId="2" xfId="6" applyNumberFormat="1" applyFont="1" applyBorder="1" applyAlignment="1" applyProtection="1">
      <alignment horizontal="right" vertical="top" wrapText="1"/>
      <protection hidden="1"/>
    </xf>
    <xf numFmtId="0" fontId="0" fillId="0" borderId="0" xfId="0" applyAlignment="1">
      <alignment horizontal="center"/>
    </xf>
    <xf numFmtId="43" fontId="34" fillId="0" borderId="0" xfId="3" applyFont="1" applyFill="1" applyBorder="1" applyAlignment="1" applyProtection="1">
      <alignment horizontal="right" vertical="top" wrapText="1"/>
      <protection hidden="1"/>
    </xf>
    <xf numFmtId="166" fontId="0" fillId="0" borderId="0" xfId="3" applyNumberFormat="1" applyFont="1" applyFill="1" applyBorder="1"/>
    <xf numFmtId="43" fontId="0" fillId="0" borderId="0" xfId="0" applyNumberFormat="1"/>
    <xf numFmtId="178" fontId="0" fillId="0" borderId="0" xfId="0" applyNumberFormat="1"/>
    <xf numFmtId="182" fontId="0" fillId="0" borderId="0" xfId="4" applyNumberFormat="1" applyFont="1" applyFill="1" applyBorder="1"/>
    <xf numFmtId="181" fontId="0" fillId="0" borderId="0" xfId="3" applyNumberFormat="1" applyFont="1" applyFill="1" applyBorder="1"/>
    <xf numFmtId="183" fontId="0" fillId="0" borderId="0" xfId="3" applyNumberFormat="1" applyFont="1" applyFill="1" applyBorder="1"/>
    <xf numFmtId="43" fontId="0" fillId="0" borderId="0" xfId="3" applyFont="1" applyFill="1" applyBorder="1"/>
    <xf numFmtId="0" fontId="0" fillId="0" borderId="1" xfId="0" applyBorder="1" applyAlignment="1" applyProtection="1">
      <alignment horizontal="center" vertical="center" wrapText="1"/>
      <protection locked="0"/>
    </xf>
    <xf numFmtId="0" fontId="16" fillId="47" borderId="1" xfId="0" applyFont="1" applyFill="1"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166" fontId="16" fillId="42" borderId="1" xfId="3" applyNumberFormat="1" applyFont="1" applyFill="1" applyBorder="1" applyAlignment="1">
      <alignment vertical="center"/>
    </xf>
    <xf numFmtId="166" fontId="16" fillId="6" borderId="1" xfId="3" applyNumberFormat="1" applyFont="1" applyFill="1" applyBorder="1" applyAlignment="1">
      <alignment vertical="center"/>
    </xf>
    <xf numFmtId="0" fontId="14" fillId="0" borderId="2" xfId="2" applyFont="1" applyBorder="1" applyAlignment="1">
      <alignment horizontal="center" vertical="center" wrapText="1"/>
    </xf>
    <xf numFmtId="171" fontId="0" fillId="2" borderId="23" xfId="0" applyNumberFormat="1" applyFill="1" applyBorder="1" applyAlignment="1" applyProtection="1">
      <alignment vertical="center"/>
      <protection locked="0"/>
    </xf>
    <xf numFmtId="0" fontId="0" fillId="0" borderId="29" xfId="0" applyBorder="1" applyAlignment="1" applyProtection="1">
      <alignment vertical="center"/>
      <protection locked="0"/>
    </xf>
    <xf numFmtId="0" fontId="0" fillId="0" borderId="39" xfId="0" applyBorder="1" applyAlignment="1" applyProtection="1">
      <alignment vertical="center"/>
      <protection locked="0"/>
    </xf>
    <xf numFmtId="166" fontId="41" fillId="0" borderId="39" xfId="3" applyNumberFormat="1" applyFont="1" applyFill="1" applyBorder="1" applyAlignment="1" applyProtection="1">
      <alignment horizontal="right" vertical="center" wrapText="1"/>
      <protection locked="0"/>
    </xf>
    <xf numFmtId="0" fontId="0" fillId="0" borderId="47" xfId="0" applyBorder="1" applyAlignment="1" applyProtection="1">
      <alignment horizontal="center" vertical="center" wrapText="1"/>
      <protection locked="0"/>
    </xf>
    <xf numFmtId="0" fontId="0" fillId="0" borderId="48" xfId="0" applyBorder="1" applyAlignment="1" applyProtection="1">
      <alignment horizontal="center" vertical="center"/>
      <protection locked="0"/>
    </xf>
    <xf numFmtId="166" fontId="0" fillId="0" borderId="48" xfId="0" applyNumberFormat="1" applyBorder="1" applyAlignment="1" applyProtection="1">
      <alignment vertical="center"/>
      <protection locked="0"/>
    </xf>
    <xf numFmtId="166" fontId="41" fillId="0" borderId="49" xfId="3" applyNumberFormat="1" applyFont="1" applyFill="1" applyBorder="1" applyAlignment="1" applyProtection="1">
      <alignment horizontal="right" vertical="center" wrapText="1"/>
      <protection locked="0"/>
    </xf>
    <xf numFmtId="166" fontId="61" fillId="0" borderId="1" xfId="3" applyNumberFormat="1" applyFont="1" applyBorder="1" applyAlignment="1">
      <alignment vertical="center"/>
    </xf>
    <xf numFmtId="0" fontId="14" fillId="0" borderId="1" xfId="6" applyFont="1" applyBorder="1" applyAlignment="1">
      <alignment horizontal="center" vertical="center" wrapText="1"/>
    </xf>
    <xf numFmtId="1" fontId="61" fillId="0" borderId="1" xfId="6" applyNumberFormat="1" applyFont="1" applyBorder="1" applyAlignment="1">
      <alignment horizontal="center" vertical="center" shrinkToFit="1"/>
    </xf>
    <xf numFmtId="0" fontId="12" fillId="0" borderId="58" xfId="2" applyFont="1" applyBorder="1" applyAlignment="1">
      <alignment horizontal="center" vertical="center" wrapText="1"/>
    </xf>
    <xf numFmtId="0" fontId="12" fillId="0" borderId="39" xfId="2" applyFont="1" applyBorder="1" applyAlignment="1">
      <alignment horizontal="center" vertical="center" wrapText="1"/>
    </xf>
    <xf numFmtId="0" fontId="12" fillId="0" borderId="59" xfId="2" applyFont="1" applyBorder="1" applyAlignment="1">
      <alignment horizontal="center" vertical="center" wrapText="1"/>
    </xf>
    <xf numFmtId="0" fontId="13" fillId="0" borderId="5" xfId="2" applyFont="1" applyBorder="1" applyAlignment="1">
      <alignment horizontal="center" vertical="center" wrapText="1"/>
    </xf>
    <xf numFmtId="165" fontId="13" fillId="0" borderId="1" xfId="1" applyNumberFormat="1" applyFont="1" applyBorder="1" applyAlignment="1">
      <alignment vertical="center" wrapText="1"/>
    </xf>
    <xf numFmtId="165" fontId="13" fillId="0" borderId="3" xfId="1" applyNumberFormat="1" applyFont="1" applyBorder="1" applyAlignment="1">
      <alignment vertical="center" wrapText="1"/>
    </xf>
    <xf numFmtId="184" fontId="12" fillId="0" borderId="29" xfId="1" applyNumberFormat="1" applyFont="1" applyBorder="1" applyAlignment="1">
      <alignment horizontal="center" vertical="center" wrapText="1"/>
    </xf>
    <xf numFmtId="184" fontId="12" fillId="0" borderId="37" xfId="1" applyNumberFormat="1" applyFont="1" applyBorder="1" applyAlignment="1">
      <alignment horizontal="center" vertical="center" wrapText="1"/>
    </xf>
    <xf numFmtId="0" fontId="13" fillId="0" borderId="23" xfId="2" applyFont="1" applyBorder="1" applyAlignment="1">
      <alignment horizontal="center" vertical="center" wrapText="1"/>
    </xf>
    <xf numFmtId="42" fontId="13" fillId="0" borderId="1" xfId="2" applyNumberFormat="1" applyFont="1" applyBorder="1" applyAlignment="1">
      <alignment horizontal="center" vertical="center" wrapText="1"/>
    </xf>
    <xf numFmtId="42" fontId="13" fillId="0" borderId="3" xfId="2" applyNumberFormat="1" applyFont="1" applyBorder="1" applyAlignment="1">
      <alignment horizontal="center" vertical="center" wrapText="1"/>
    </xf>
    <xf numFmtId="184" fontId="12" fillId="0" borderId="45" xfId="1" applyNumberFormat="1" applyFont="1" applyBorder="1" applyAlignment="1">
      <alignment vertical="center" wrapText="1"/>
    </xf>
    <xf numFmtId="165" fontId="12" fillId="0" borderId="46" xfId="1" applyNumberFormat="1" applyFont="1" applyBorder="1" applyAlignment="1">
      <alignment vertical="center" wrapText="1"/>
    </xf>
    <xf numFmtId="0" fontId="16" fillId="0" borderId="1" xfId="2" applyFont="1" applyBorder="1" applyAlignment="1" applyProtection="1">
      <alignment horizontal="center" vertical="center" wrapText="1"/>
      <protection locked="0"/>
    </xf>
    <xf numFmtId="0" fontId="16" fillId="0" borderId="1" xfId="2" applyFont="1" applyBorder="1" applyAlignment="1" applyProtection="1">
      <alignment horizontal="center" vertical="center"/>
      <protection locked="0"/>
    </xf>
    <xf numFmtId="0" fontId="66" fillId="0" borderId="0" xfId="86" applyFont="1"/>
    <xf numFmtId="0" fontId="16" fillId="0" borderId="1" xfId="0" applyFont="1" applyBorder="1" applyAlignment="1" applyProtection="1">
      <alignment horizontal="center" vertical="center"/>
      <protection locked="0"/>
    </xf>
    <xf numFmtId="0" fontId="16" fillId="0" borderId="1" xfId="0" applyFont="1" applyBorder="1" applyAlignment="1" applyProtection="1">
      <alignment horizontal="center" vertical="center" wrapText="1"/>
      <protection locked="0"/>
    </xf>
    <xf numFmtId="165" fontId="0" fillId="0" borderId="1" xfId="0" applyNumberFormat="1" applyBorder="1" applyAlignment="1" applyProtection="1">
      <alignment horizontal="center" vertical="center"/>
      <protection locked="0"/>
    </xf>
    <xf numFmtId="165" fontId="16" fillId="6" borderId="1" xfId="0" applyNumberFormat="1" applyFont="1" applyFill="1" applyBorder="1" applyAlignment="1" applyProtection="1">
      <alignment horizontal="center" vertical="center"/>
      <protection locked="0"/>
    </xf>
    <xf numFmtId="0" fontId="19" fillId="4" borderId="1" xfId="0" applyFont="1" applyFill="1" applyBorder="1" applyAlignment="1">
      <alignment horizontal="center" vertical="center" wrapText="1"/>
    </xf>
    <xf numFmtId="165" fontId="0" fillId="0" borderId="1" xfId="0" applyNumberFormat="1" applyBorder="1" applyAlignment="1">
      <alignment horizontal="center" vertical="center"/>
    </xf>
    <xf numFmtId="0" fontId="45" fillId="41" borderId="26" xfId="61" applyFont="1" applyFill="1" applyBorder="1" applyAlignment="1" applyProtection="1">
      <alignment horizontal="left" vertical="center" wrapText="1"/>
      <protection locked="0"/>
    </xf>
    <xf numFmtId="0" fontId="45" fillId="41" borderId="25" xfId="61" applyFont="1" applyFill="1" applyBorder="1" applyAlignment="1" applyProtection="1">
      <alignment horizontal="left" vertical="center" wrapText="1"/>
      <protection locked="0"/>
    </xf>
    <xf numFmtId="0" fontId="45" fillId="41" borderId="23" xfId="61" applyFont="1" applyFill="1" applyBorder="1" applyAlignment="1" applyProtection="1">
      <alignment horizontal="left" vertical="center" wrapText="1"/>
      <protection locked="0"/>
    </xf>
    <xf numFmtId="0" fontId="8" fillId="0" borderId="26" xfId="61" applyBorder="1" applyAlignment="1" applyProtection="1">
      <alignment horizontal="center" vertical="center" wrapText="1"/>
      <protection locked="0"/>
    </xf>
    <xf numFmtId="0" fontId="8" fillId="0" borderId="25" xfId="61" applyBorder="1" applyAlignment="1" applyProtection="1">
      <alignment horizontal="center" vertical="center" wrapText="1"/>
      <protection locked="0"/>
    </xf>
    <xf numFmtId="0" fontId="8" fillId="0" borderId="23" xfId="61" applyBorder="1" applyAlignment="1" applyProtection="1">
      <alignment horizontal="center" vertical="center" wrapText="1"/>
      <protection locked="0"/>
    </xf>
    <xf numFmtId="0" fontId="46" fillId="5" borderId="0" xfId="61" applyFont="1" applyFill="1" applyAlignment="1">
      <alignment horizontal="center" vertical="center" wrapText="1"/>
    </xf>
    <xf numFmtId="0" fontId="44" fillId="5" borderId="8" xfId="61" applyFont="1" applyFill="1" applyBorder="1" applyAlignment="1">
      <alignment horizontal="center" vertical="center" wrapText="1"/>
    </xf>
    <xf numFmtId="0" fontId="44" fillId="5" borderId="6" xfId="61" applyFont="1" applyFill="1" applyBorder="1" applyAlignment="1">
      <alignment horizontal="center" vertical="center" wrapText="1"/>
    </xf>
    <xf numFmtId="0" fontId="44" fillId="5" borderId="12" xfId="61" applyFont="1" applyFill="1" applyBorder="1" applyAlignment="1">
      <alignment horizontal="center" vertical="center" wrapText="1"/>
    </xf>
    <xf numFmtId="0" fontId="32" fillId="0" borderId="1" xfId="61" applyFont="1" applyBorder="1" applyAlignment="1">
      <alignment horizontal="left" vertical="center" wrapText="1"/>
    </xf>
    <xf numFmtId="2" fontId="32" fillId="0" borderId="29" xfId="61" applyNumberFormat="1" applyFont="1" applyBorder="1" applyAlignment="1">
      <alignment horizontal="center" vertical="center" wrapText="1"/>
    </xf>
    <xf numFmtId="2" fontId="32" fillId="0" borderId="38" xfId="61" applyNumberFormat="1" applyFont="1" applyBorder="1" applyAlignment="1">
      <alignment horizontal="center" vertical="center" wrapText="1"/>
    </xf>
    <xf numFmtId="2" fontId="32" fillId="0" borderId="39" xfId="61" applyNumberFormat="1" applyFont="1" applyBorder="1" applyAlignment="1">
      <alignment horizontal="center" vertical="center" wrapText="1"/>
    </xf>
    <xf numFmtId="0" fontId="44" fillId="5" borderId="30" xfId="61" applyFont="1" applyFill="1" applyBorder="1" applyAlignment="1">
      <alignment horizontal="center" vertical="center" wrapText="1"/>
    </xf>
    <xf numFmtId="0" fontId="44" fillId="5" borderId="40" xfId="61" applyFont="1" applyFill="1" applyBorder="1" applyAlignment="1">
      <alignment horizontal="center" vertical="center" wrapText="1"/>
    </xf>
    <xf numFmtId="0" fontId="54" fillId="44" borderId="1" xfId="61" applyFont="1" applyFill="1" applyBorder="1" applyAlignment="1">
      <alignment horizontal="left" vertical="center" wrapText="1"/>
    </xf>
    <xf numFmtId="0" fontId="0" fillId="0" borderId="20" xfId="0" applyBorder="1" applyAlignment="1" applyProtection="1">
      <alignment horizontal="center" vertical="center" wrapText="1"/>
      <protection locked="0"/>
    </xf>
    <xf numFmtId="0" fontId="0" fillId="0" borderId="21" xfId="0" applyBorder="1" applyAlignment="1" applyProtection="1">
      <alignment horizontal="center" vertical="center"/>
      <protection locked="0"/>
    </xf>
    <xf numFmtId="0" fontId="0" fillId="0" borderId="22" xfId="0" applyBorder="1" applyAlignment="1" applyProtection="1">
      <alignment horizontal="center" vertical="center"/>
      <protection locked="0"/>
    </xf>
    <xf numFmtId="0" fontId="0" fillId="0" borderId="50" xfId="0" applyBorder="1" applyAlignment="1" applyProtection="1">
      <alignment horizontal="center" vertical="center"/>
      <protection locked="0"/>
    </xf>
    <xf numFmtId="0" fontId="0" fillId="0" borderId="51" xfId="0" applyBorder="1" applyAlignment="1" applyProtection="1">
      <alignment horizontal="center" vertical="center"/>
      <protection locked="0"/>
    </xf>
    <xf numFmtId="0" fontId="0" fillId="0" borderId="52" xfId="0" applyBorder="1" applyAlignment="1" applyProtection="1">
      <alignment horizontal="center" vertical="center"/>
      <protection locked="0"/>
    </xf>
    <xf numFmtId="43" fontId="0" fillId="47" borderId="2" xfId="3" applyFont="1" applyFill="1" applyBorder="1" applyAlignment="1">
      <alignment horizontal="center" vertical="center"/>
    </xf>
    <xf numFmtId="43" fontId="0" fillId="47" borderId="23" xfId="3" applyFont="1" applyFill="1" applyBorder="1" applyAlignment="1">
      <alignment horizontal="center" vertical="center"/>
    </xf>
    <xf numFmtId="0" fontId="48" fillId="0" borderId="27" xfId="62" applyFont="1" applyBorder="1" applyAlignment="1">
      <alignment horizontal="left" vertical="center" wrapText="1"/>
    </xf>
    <xf numFmtId="0" fontId="48" fillId="0" borderId="0" xfId="62" applyFont="1" applyBorder="1" applyAlignment="1">
      <alignment horizontal="left" vertical="center" wrapText="1"/>
    </xf>
    <xf numFmtId="0" fontId="18" fillId="40" borderId="7" xfId="0" applyFont="1" applyFill="1" applyBorder="1" applyAlignment="1">
      <alignment horizontal="center" vertical="center"/>
    </xf>
    <xf numFmtId="0" fontId="18" fillId="40" borderId="8" xfId="0" applyFont="1" applyFill="1" applyBorder="1" applyAlignment="1">
      <alignment horizontal="center" vertical="center"/>
    </xf>
    <xf numFmtId="0" fontId="18" fillId="40" borderId="9" xfId="0" applyFont="1" applyFill="1" applyBorder="1" applyAlignment="1">
      <alignment horizontal="center" vertical="center"/>
    </xf>
    <xf numFmtId="0" fontId="17" fillId="4" borderId="7" xfId="2" applyFont="1" applyFill="1" applyBorder="1" applyAlignment="1">
      <alignment horizontal="center" vertical="center" wrapText="1"/>
    </xf>
    <xf numFmtId="0" fontId="17" fillId="4" borderId="8" xfId="2" applyFont="1" applyFill="1" applyBorder="1" applyAlignment="1">
      <alignment horizontal="center" vertical="center" wrapText="1"/>
    </xf>
    <xf numFmtId="0" fontId="17" fillId="4" borderId="9" xfId="2" applyFont="1" applyFill="1" applyBorder="1" applyAlignment="1">
      <alignment horizontal="center" vertical="center" wrapText="1"/>
    </xf>
    <xf numFmtId="0" fontId="18" fillId="4" borderId="0" xfId="0" applyFont="1" applyFill="1" applyAlignment="1">
      <alignment horizontal="center" vertical="center"/>
    </xf>
    <xf numFmtId="0" fontId="19" fillId="40" borderId="6" xfId="0" applyFont="1" applyFill="1" applyBorder="1" applyAlignment="1">
      <alignment horizontal="center" vertical="center" wrapText="1"/>
    </xf>
    <xf numFmtId="0" fontId="19" fillId="4" borderId="0" xfId="2" applyFont="1" applyFill="1" applyAlignment="1">
      <alignment horizontal="left" vertical="center" wrapText="1"/>
    </xf>
    <xf numFmtId="0" fontId="17" fillId="4" borderId="6" xfId="2" applyFont="1" applyFill="1" applyBorder="1" applyAlignment="1">
      <alignment horizontal="center" vertical="center" wrapText="1"/>
    </xf>
    <xf numFmtId="0" fontId="17" fillId="4" borderId="12" xfId="2" applyFont="1" applyFill="1" applyBorder="1" applyAlignment="1">
      <alignment horizontal="center" vertical="center" wrapText="1"/>
    </xf>
    <xf numFmtId="0" fontId="19" fillId="40" borderId="7" xfId="0" applyFont="1" applyFill="1" applyBorder="1" applyAlignment="1">
      <alignment horizontal="center" vertical="center" wrapText="1"/>
    </xf>
    <xf numFmtId="0" fontId="19" fillId="40" borderId="8" xfId="0" applyFont="1" applyFill="1" applyBorder="1" applyAlignment="1">
      <alignment horizontal="center" vertical="center" wrapText="1"/>
    </xf>
    <xf numFmtId="0" fontId="65" fillId="51" borderId="1" xfId="86" applyFont="1" applyFill="1" applyBorder="1" applyAlignment="1">
      <alignment horizontal="center" vertical="center"/>
    </xf>
    <xf numFmtId="0" fontId="0" fillId="0" borderId="1" xfId="0" applyBorder="1" applyAlignment="1">
      <alignment horizontal="center" vertical="center" wrapText="1"/>
    </xf>
    <xf numFmtId="0" fontId="16" fillId="51" borderId="1" xfId="0" applyFont="1" applyFill="1" applyBorder="1" applyAlignment="1" applyProtection="1">
      <alignment horizontal="center" vertical="center"/>
      <protection locked="0"/>
    </xf>
    <xf numFmtId="0" fontId="65" fillId="47" borderId="1" xfId="86" applyFont="1" applyFill="1" applyBorder="1" applyAlignment="1">
      <alignment horizontal="center" vertical="center" wrapText="1"/>
    </xf>
    <xf numFmtId="0" fontId="67" fillId="0" borderId="1" xfId="86" applyFont="1" applyBorder="1" applyAlignment="1">
      <alignment horizontal="left" vertical="center" wrapText="1"/>
    </xf>
    <xf numFmtId="0" fontId="62" fillId="48" borderId="53" xfId="0" applyFont="1" applyFill="1" applyBorder="1" applyAlignment="1">
      <alignment horizontal="center" vertical="center" wrapText="1"/>
    </xf>
    <xf numFmtId="0" fontId="62" fillId="48" borderId="54" xfId="0" applyFont="1" applyFill="1" applyBorder="1" applyAlignment="1">
      <alignment horizontal="center" vertical="center" wrapText="1"/>
    </xf>
    <xf numFmtId="0" fontId="62" fillId="48" borderId="5" xfId="0" applyFont="1" applyFill="1" applyBorder="1" applyAlignment="1">
      <alignment horizontal="center" vertical="center" wrapText="1"/>
    </xf>
    <xf numFmtId="0" fontId="62" fillId="48" borderId="1" xfId="0" applyFont="1" applyFill="1" applyBorder="1" applyAlignment="1">
      <alignment horizontal="center" vertical="center" wrapText="1"/>
    </xf>
    <xf numFmtId="0" fontId="14" fillId="49" borderId="54" xfId="0" applyFont="1" applyFill="1" applyBorder="1" applyAlignment="1">
      <alignment horizontal="center" vertical="center" wrapText="1"/>
    </xf>
    <xf numFmtId="0" fontId="14" fillId="49" borderId="55" xfId="0" applyFont="1" applyFill="1" applyBorder="1" applyAlignment="1">
      <alignment horizontal="center" vertical="center" wrapText="1"/>
    </xf>
    <xf numFmtId="0" fontId="14" fillId="48" borderId="1" xfId="0" applyFont="1" applyFill="1" applyBorder="1" applyAlignment="1">
      <alignment horizontal="center" vertical="center" wrapText="1"/>
    </xf>
    <xf numFmtId="0" fontId="14" fillId="48" borderId="3" xfId="0" applyFont="1" applyFill="1" applyBorder="1" applyAlignment="1">
      <alignment horizontal="center" vertical="center" wrapText="1"/>
    </xf>
    <xf numFmtId="0" fontId="11" fillId="48" borderId="35" xfId="0" applyFont="1" applyFill="1" applyBorder="1" applyAlignment="1">
      <alignment horizontal="center" vertical="center" wrapText="1"/>
    </xf>
    <xf numFmtId="0" fontId="11" fillId="48" borderId="24" xfId="0" applyFont="1" applyFill="1" applyBorder="1" applyAlignment="1">
      <alignment horizontal="center" vertical="center" wrapText="1"/>
    </xf>
    <xf numFmtId="0" fontId="11" fillId="48" borderId="36" xfId="0" applyFont="1" applyFill="1" applyBorder="1" applyAlignment="1">
      <alignment horizontal="center" vertical="center" wrapText="1"/>
    </xf>
    <xf numFmtId="0" fontId="13" fillId="0" borderId="60" xfId="2" applyFont="1" applyBorder="1" applyAlignment="1">
      <alignment horizontal="left" vertical="center" wrapText="1"/>
    </xf>
    <xf numFmtId="0" fontId="13" fillId="0" borderId="41" xfId="2" applyFont="1" applyBorder="1" applyAlignment="1">
      <alignment horizontal="left" vertical="center" wrapText="1"/>
    </xf>
    <xf numFmtId="0" fontId="13" fillId="0" borderId="44" xfId="2" applyFont="1" applyBorder="1" applyAlignment="1">
      <alignment horizontal="left" vertical="center" wrapText="1"/>
    </xf>
    <xf numFmtId="0" fontId="13" fillId="0" borderId="45" xfId="2" applyFont="1" applyBorder="1" applyAlignment="1">
      <alignment horizontal="left" vertical="center" wrapText="1"/>
    </xf>
    <xf numFmtId="0" fontId="12" fillId="0" borderId="50" xfId="2" applyFont="1" applyBorder="1" applyAlignment="1">
      <alignment horizontal="left" vertical="center" wrapText="1"/>
    </xf>
    <xf numFmtId="0" fontId="12" fillId="0" borderId="51" xfId="2" applyFont="1" applyBorder="1" applyAlignment="1">
      <alignment horizontal="left" vertical="center" wrapText="1"/>
    </xf>
    <xf numFmtId="0" fontId="12" fillId="0" borderId="56" xfId="2" applyFont="1" applyBorder="1" applyAlignment="1">
      <alignment horizontal="left" vertical="center" wrapText="1"/>
    </xf>
    <xf numFmtId="0" fontId="12" fillId="0" borderId="57" xfId="2" applyFont="1" applyBorder="1" applyAlignment="1">
      <alignment horizontal="left" vertical="center" wrapText="1"/>
    </xf>
    <xf numFmtId="0" fontId="12" fillId="0" borderId="4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43" xfId="2" applyFont="1" applyBorder="1" applyAlignment="1">
      <alignment horizontal="center" vertical="center" wrapText="1"/>
    </xf>
    <xf numFmtId="0" fontId="11" fillId="50" borderId="2" xfId="106" applyFont="1" applyFill="1" applyBorder="1" applyAlignment="1">
      <alignment horizontal="left" vertical="center" wrapText="1"/>
    </xf>
    <xf numFmtId="0" fontId="11" fillId="50" borderId="25" xfId="106" applyFont="1" applyFill="1" applyBorder="1" applyAlignment="1">
      <alignment horizontal="left" vertical="center" wrapText="1"/>
    </xf>
    <xf numFmtId="0" fontId="11" fillId="50" borderId="23" xfId="106" applyFont="1" applyFill="1" applyBorder="1" applyAlignment="1">
      <alignment horizontal="left" vertical="center" wrapText="1"/>
    </xf>
    <xf numFmtId="0" fontId="13" fillId="0" borderId="1" xfId="2" applyFont="1" applyBorder="1" applyAlignment="1">
      <alignment horizontal="center" vertical="center" wrapText="1"/>
    </xf>
    <xf numFmtId="0" fontId="18" fillId="4" borderId="0" xfId="0" applyFont="1" applyFill="1" applyAlignment="1">
      <alignment horizontal="center"/>
    </xf>
    <xf numFmtId="0" fontId="52" fillId="43" borderId="32" xfId="0" applyFont="1" applyFill="1" applyBorder="1" applyAlignment="1">
      <alignment horizontal="center" vertical="center" wrapText="1"/>
    </xf>
    <xf numFmtId="0" fontId="52" fillId="43" borderId="33" xfId="0" applyFont="1" applyFill="1" applyBorder="1" applyAlignment="1">
      <alignment horizontal="center" vertical="center" wrapText="1"/>
    </xf>
    <xf numFmtId="0" fontId="52" fillId="43" borderId="34" xfId="0" applyFont="1" applyFill="1" applyBorder="1" applyAlignment="1">
      <alignment horizontal="center" vertical="center" wrapText="1"/>
    </xf>
  </cellXfs>
  <cellStyles count="107">
    <cellStyle name="20% - Énfasis1" xfId="16" builtinId="30" customBuiltin="1"/>
    <cellStyle name="20% - Énfasis1 2" xfId="73" xr:uid="{0513A19E-5400-447F-B83C-22D592D07FD4}"/>
    <cellStyle name="20% - Énfasis1 3" xfId="91" xr:uid="{D5C74745-1C3C-4B7A-BD98-212F222E0501}"/>
    <cellStyle name="20% - Énfasis2" xfId="19" builtinId="34" customBuiltin="1"/>
    <cellStyle name="20% - Énfasis2 2" xfId="74" xr:uid="{762D7569-A3BA-4FD9-A6BD-28A6403F3130}"/>
    <cellStyle name="20% - Énfasis2 3" xfId="92" xr:uid="{69BE39D6-DDC7-40B8-B587-8A7239E11F73}"/>
    <cellStyle name="20% - Énfasis3" xfId="22" builtinId="38" customBuiltin="1"/>
    <cellStyle name="20% - Énfasis3 2" xfId="75" xr:uid="{0E2FEC8D-37A5-4040-91A3-C921E7FA25EA}"/>
    <cellStyle name="20% - Énfasis3 3" xfId="93" xr:uid="{8B781B24-982A-4202-B2AD-F29FB8D65E81}"/>
    <cellStyle name="20% - Énfasis4" xfId="25" builtinId="42" customBuiltin="1"/>
    <cellStyle name="20% - Énfasis4 2" xfId="76" xr:uid="{B4EF6058-D45D-4C1B-BD8B-4E831D4106F7}"/>
    <cellStyle name="20% - Énfasis4 3" xfId="94" xr:uid="{E0706B72-7565-4D61-8122-49E7E781659F}"/>
    <cellStyle name="20% - Énfasis5" xfId="28" builtinId="46" customBuiltin="1"/>
    <cellStyle name="20% - Énfasis5 2" xfId="77" xr:uid="{CA48A36E-7121-4533-AEA4-54A26C01B676}"/>
    <cellStyle name="20% - Énfasis5 3" xfId="95" xr:uid="{E728E8A7-1B28-4684-A979-73F171DF79E4}"/>
    <cellStyle name="20% - Énfasis6" xfId="31" builtinId="50" customBuiltin="1"/>
    <cellStyle name="20% - Énfasis6 2" xfId="78" xr:uid="{15CBFF83-A5DA-4330-8E2C-769741E6EC30}"/>
    <cellStyle name="20% - Énfasis6 3" xfId="96" xr:uid="{03EEC4B0-7D9F-4D60-936A-99D92BB8E843}"/>
    <cellStyle name="40% - Énfasis1" xfId="17" builtinId="31" customBuiltin="1"/>
    <cellStyle name="40% - Énfasis1 2" xfId="79" xr:uid="{4A011A46-3EDE-40B7-B577-1895556A0927}"/>
    <cellStyle name="40% - Énfasis1 3" xfId="97" xr:uid="{CDD5ECF4-35D3-4B3C-BC4B-243EC752FC16}"/>
    <cellStyle name="40% - Énfasis2" xfId="20" builtinId="35" customBuiltin="1"/>
    <cellStyle name="40% - Énfasis2 2" xfId="80" xr:uid="{9520B8CB-0761-44CE-9FFD-A013EAB39803}"/>
    <cellStyle name="40% - Énfasis2 3" xfId="98" xr:uid="{49BBD7CD-3D43-45AD-8575-1CD92458464B}"/>
    <cellStyle name="40% - Énfasis3" xfId="23" builtinId="39" customBuiltin="1"/>
    <cellStyle name="40% - Énfasis3 2" xfId="81" xr:uid="{6FE060A1-5F5D-4C69-9209-4B38ED0E0D20}"/>
    <cellStyle name="40% - Énfasis3 3" xfId="99" xr:uid="{030E32D7-2A49-4670-A393-5EE8252649BE}"/>
    <cellStyle name="40% - Énfasis4" xfId="26" builtinId="43" customBuiltin="1"/>
    <cellStyle name="40% - Énfasis4 2" xfId="82" xr:uid="{5A95411A-68B1-48EC-BB45-76F38C21E25C}"/>
    <cellStyle name="40% - Énfasis4 3" xfId="100" xr:uid="{A3491C72-3693-4E27-8722-059FA893FA39}"/>
    <cellStyle name="40% - Énfasis5" xfId="29" builtinId="47" customBuiltin="1"/>
    <cellStyle name="40% - Énfasis5 2" xfId="83" xr:uid="{EC808732-65C5-4294-B87C-90F3FA27D61F}"/>
    <cellStyle name="40% - Énfasis5 3" xfId="101" xr:uid="{FEDEC6DD-DEBA-4993-8245-99C741998E25}"/>
    <cellStyle name="40% - Énfasis6" xfId="32" builtinId="51" customBuiltin="1"/>
    <cellStyle name="40% - Énfasis6 2" xfId="84" xr:uid="{106035B3-8A31-4CAA-83E9-AA24A35396CC}"/>
    <cellStyle name="40% - Énfasis6 3" xfId="102" xr:uid="{80C52F2F-BAAF-4D9E-B004-4B85B361FF28}"/>
    <cellStyle name="60% - Énfasis1 2" xfId="44" xr:uid="{00000000-0005-0000-0000-00000C000000}"/>
    <cellStyle name="60% - Énfasis2 2" xfId="45" xr:uid="{00000000-0005-0000-0000-00000D000000}"/>
    <cellStyle name="60% - Énfasis3 2" xfId="46" xr:uid="{00000000-0005-0000-0000-00000E000000}"/>
    <cellStyle name="60% - Énfasis4 2" xfId="47" xr:uid="{00000000-0005-0000-0000-00000F000000}"/>
    <cellStyle name="60% - Énfasis5 2" xfId="48" xr:uid="{00000000-0005-0000-0000-000010000000}"/>
    <cellStyle name="60% - Énfasis6 2" xfId="49" xr:uid="{00000000-0005-0000-0000-000011000000}"/>
    <cellStyle name="Cálculo 2" xfId="50" xr:uid="{00000000-0005-0000-0000-000012000000}"/>
    <cellStyle name="Celda vinculada" xfId="13" builtinId="24" customBuiltin="1"/>
    <cellStyle name="Encabezado 4" xfId="10" builtinId="19" customBuiltin="1"/>
    <cellStyle name="Énfasis1" xfId="15" builtinId="29" customBuiltin="1"/>
    <cellStyle name="Énfasis2" xfId="18" builtinId="33" customBuiltin="1"/>
    <cellStyle name="Énfasis3" xfId="21" builtinId="37" customBuiltin="1"/>
    <cellStyle name="Énfasis4" xfId="24" builtinId="41" customBuiltin="1"/>
    <cellStyle name="Énfasis5" xfId="27" builtinId="45" customBuiltin="1"/>
    <cellStyle name="Énfasis6" xfId="30" builtinId="49" customBuiltin="1"/>
    <cellStyle name="Entrada" xfId="12" builtinId="20" customBuiltin="1"/>
    <cellStyle name="Euro" xfId="51" xr:uid="{00000000-0005-0000-0000-00001C000000}"/>
    <cellStyle name="Euro 2" xfId="52" xr:uid="{00000000-0005-0000-0000-00001D000000}"/>
    <cellStyle name="Hipervínculo" xfId="62" builtinId="8"/>
    <cellStyle name="Hipervínculo 2" xfId="38" xr:uid="{00000000-0005-0000-0000-00001F000000}"/>
    <cellStyle name="Hipervínculo 3" xfId="103" xr:uid="{D0AEE948-8DC3-49B1-9BF0-D5C95BC61CA5}"/>
    <cellStyle name="Incorrecto" xfId="11" builtinId="27" customBuiltin="1"/>
    <cellStyle name="Millares" xfId="3" builtinId="3"/>
    <cellStyle name="Millares [0]" xfId="63" builtinId="6"/>
    <cellStyle name="Millares 10" xfId="43" xr:uid="{00000000-0005-0000-0000-000023000000}"/>
    <cellStyle name="Millares 2" xfId="39" xr:uid="{00000000-0005-0000-0000-000024000000}"/>
    <cellStyle name="Millares 2 2" xfId="53" xr:uid="{00000000-0005-0000-0000-000025000000}"/>
    <cellStyle name="Millares 2 3" xfId="65" xr:uid="{97B2B5F5-DF09-4BB9-80F3-65DFE39AB817}"/>
    <cellStyle name="Millares 2 4" xfId="69" xr:uid="{F7E04621-36B4-4644-B49B-23A406DD846C}"/>
    <cellStyle name="Millares 2 5" xfId="87" xr:uid="{22D7D83F-E6FF-43B4-AACA-755B34BF6F9E}"/>
    <cellStyle name="Moneda" xfId="1" builtinId="4"/>
    <cellStyle name="Moneda 2" xfId="9" xr:uid="{00000000-0005-0000-0000-000027000000}"/>
    <cellStyle name="Neutral 2" xfId="54" xr:uid="{00000000-0005-0000-0000-000028000000}"/>
    <cellStyle name="Normal" xfId="0" builtinId="0"/>
    <cellStyle name="Normal 10" xfId="68" xr:uid="{1C2074E8-BB66-44C9-99AA-960F2888FCD8}"/>
    <cellStyle name="Normal 11" xfId="72" xr:uid="{E47B24C5-495D-4309-8A04-B844E3D8F4EF}"/>
    <cellStyle name="Normal 12" xfId="86" xr:uid="{3C2D643B-691F-4682-B185-389523187A97}"/>
    <cellStyle name="Normal 13" xfId="2" xr:uid="{00000000-0005-0000-0000-00002A000000}"/>
    <cellStyle name="Normal 14" xfId="90" xr:uid="{87900E14-97ED-4F7B-A1A0-5EC7DC9317FD}"/>
    <cellStyle name="Normal 2" xfId="6" xr:uid="{00000000-0005-0000-0000-00002B000000}"/>
    <cellStyle name="Normal 2 10 3" xfId="5" xr:uid="{00000000-0005-0000-0000-00002C000000}"/>
    <cellStyle name="Normal 2 2" xfId="8" xr:uid="{00000000-0005-0000-0000-00002D000000}"/>
    <cellStyle name="Normal 2 3" xfId="40" xr:uid="{00000000-0005-0000-0000-00002E000000}"/>
    <cellStyle name="Normal 2 3 2" xfId="106" xr:uid="{E7C107A0-2B41-4EF9-805F-F81CC77F2BBF}"/>
    <cellStyle name="Normal 2 4" xfId="66" xr:uid="{9A6AC067-593F-4FDE-9EF3-3D436DE981DC}"/>
    <cellStyle name="Normal 2 5" xfId="70" xr:uid="{698FB230-B5A0-43F7-A4AC-0565648C09FE}"/>
    <cellStyle name="Normal 2 6" xfId="88" xr:uid="{33A60EA3-F8B5-491A-A9B1-F34F35035568}"/>
    <cellStyle name="Normal 2 7" xfId="104" xr:uid="{55F9E7D1-2C55-4346-B223-9E214736FC6B}"/>
    <cellStyle name="Normal 3" xfId="7" xr:uid="{00000000-0005-0000-0000-00002F000000}"/>
    <cellStyle name="Normal 3 2" xfId="35" xr:uid="{00000000-0005-0000-0000-000030000000}"/>
    <cellStyle name="Normal 3 3" xfId="41" xr:uid="{00000000-0005-0000-0000-000031000000}"/>
    <cellStyle name="Normal 4" xfId="36" xr:uid="{00000000-0005-0000-0000-000032000000}"/>
    <cellStyle name="Normal 5" xfId="37" xr:uid="{00000000-0005-0000-0000-000033000000}"/>
    <cellStyle name="Normal 6" xfId="33" xr:uid="{00000000-0005-0000-0000-000034000000}"/>
    <cellStyle name="Normal 6 2" xfId="60" xr:uid="{00000000-0005-0000-0000-000035000000}"/>
    <cellStyle name="Normal 7" xfId="42" xr:uid="{00000000-0005-0000-0000-000036000000}"/>
    <cellStyle name="Normal 8" xfId="61" xr:uid="{00000000-0005-0000-0000-000037000000}"/>
    <cellStyle name="Normal 9" xfId="64" xr:uid="{C62BD6D4-7258-45FF-98B1-A57663890494}"/>
    <cellStyle name="Notas 2" xfId="55" xr:uid="{00000000-0005-0000-0000-000038000000}"/>
    <cellStyle name="Notas 2 2" xfId="85" xr:uid="{5218B6B8-6200-449D-A305-8765E030B188}"/>
    <cellStyle name="Notas 2 3" xfId="105" xr:uid="{0E780A20-67FB-4E04-B5EB-CC4AFEDF78FC}"/>
    <cellStyle name="Porcentaje" xfId="4" builtinId="5"/>
    <cellStyle name="Porcentaje 2" xfId="34" xr:uid="{00000000-0005-0000-0000-00003A000000}"/>
    <cellStyle name="Porcentaje 2 2" xfId="56" xr:uid="{00000000-0005-0000-0000-00003B000000}"/>
    <cellStyle name="Porcentaje 3" xfId="57" xr:uid="{00000000-0005-0000-0000-00003C000000}"/>
    <cellStyle name="Porcentaje 4" xfId="67" xr:uid="{685A40B4-3BAB-4AC0-B06B-D5E4465176BE}"/>
    <cellStyle name="Porcentaje 5" xfId="71" xr:uid="{876375D6-86BC-4681-8610-F5389814FAD1}"/>
    <cellStyle name="Porcentaje 6" xfId="89" xr:uid="{40C29363-C50B-4B0E-B95B-82B5F0FED5F1}"/>
    <cellStyle name="Salida 2" xfId="58" xr:uid="{00000000-0005-0000-0000-00003D000000}"/>
    <cellStyle name="Título 4" xfId="59" xr:uid="{00000000-0005-0000-0000-00003E000000}"/>
    <cellStyle name="Total" xfId="14" builtinId="25" customBuiltin="1"/>
  </cellStyles>
  <dxfs count="30">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Arial Nova"/>
        <scheme val="none"/>
      </font>
      <numFmt numFmtId="4" formatCode="#,##0.00"/>
      <fill>
        <patternFill patternType="none">
          <fgColor indexed="64"/>
          <bgColor auto="1"/>
        </patternFill>
      </fill>
      <alignment horizontal="center"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Arial Nova"/>
        <family val="2"/>
        <scheme val="none"/>
      </font>
      <numFmt numFmtId="170" formatCode="yyyy/mmm"/>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8"/>
        <color theme="1"/>
        <name val="Arial Nova"/>
        <scheme val="none"/>
      </font>
      <alignment horizontal="center" vertical="bottom" textRotation="0" wrapText="1" indent="0" justifyLastLine="0" shrinkToFit="0" readingOrder="0"/>
    </dxf>
    <dxf>
      <font>
        <b/>
        <i val="0"/>
        <strike val="0"/>
        <condense val="0"/>
        <extend val="0"/>
        <outline val="0"/>
        <shadow val="0"/>
        <u val="none"/>
        <vertAlign val="baseline"/>
        <sz val="8"/>
        <color theme="0"/>
        <name val="Arial Nova"/>
        <scheme val="none"/>
      </font>
      <fill>
        <patternFill patternType="solid">
          <fgColor indexed="64"/>
          <bgColor theme="8" tint="-0.499984740745262"/>
        </patternFill>
      </fill>
      <alignment horizontal="center" vertical="center" textRotation="0" wrapText="1" indent="0" justifyLastLine="0" shrinkToFit="0" readingOrder="0"/>
    </dxf>
    <dxf>
      <fill>
        <patternFill>
          <bgColor rgb="FF92D050"/>
        </patternFill>
      </fill>
    </dxf>
    <dxf>
      <fill>
        <patternFill>
          <bgColor rgb="FFFFFF00"/>
        </patternFill>
      </fill>
    </dxf>
    <dxf>
      <fill>
        <patternFill>
          <bgColor rgb="FF92D050"/>
        </patternFill>
      </fill>
    </dxf>
    <dxf>
      <fill>
        <patternFill>
          <bgColor rgb="FFFFFF00"/>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ont>
        <b/>
        <i val="0"/>
      </font>
      <fill>
        <patternFill>
          <bgColor theme="5" tint="0.39994506668294322"/>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Precios</a:t>
            </a:r>
            <a:r>
              <a:rPr lang="es-CO" baseline="0"/>
              <a:t> Unitario y Totales</a:t>
            </a:r>
          </a:p>
          <a:p>
            <a:pPr>
              <a:defRPr/>
            </a:pPr>
            <a:r>
              <a:rPr lang="es-CO" baseline="0"/>
              <a:t>Adquirir Compresores de Aire SCBA</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'ANALISIS PRESUPUESTAL'!$J$6:$J$7</c:f>
              <c:strCache>
                <c:ptCount val="2"/>
                <c:pt idx="0">
                  <c:v>PROMEDIO METODOLOGIAS </c:v>
                </c:pt>
                <c:pt idx="1">
                  <c:v>VALOR UNITARIO</c:v>
                </c:pt>
              </c:strCache>
            </c:strRef>
          </c:tx>
          <c:spPr>
            <a:solidFill>
              <a:schemeClr val="accent1"/>
            </a:solidFill>
            <a:ln>
              <a:noFill/>
            </a:ln>
            <a:effectLst/>
          </c:spPr>
          <c:invertIfNegative val="0"/>
          <c:dPt>
            <c:idx val="2"/>
            <c:invertIfNegative val="0"/>
            <c:bubble3D val="0"/>
            <c:spPr>
              <a:solidFill>
                <a:srgbClr val="92D050"/>
              </a:solidFill>
              <a:ln>
                <a:noFill/>
              </a:ln>
              <a:effectLst/>
            </c:spPr>
            <c:extLst>
              <c:ext xmlns:c16="http://schemas.microsoft.com/office/drawing/2014/chart" uri="{C3380CC4-5D6E-409C-BE32-E72D297353CC}">
                <c16:uniqueId val="{00000007-07BB-4A1C-B955-3746C45381C1}"/>
              </c:ext>
            </c:extLst>
          </c:dPt>
          <c:dLbls>
            <c:dLbl>
              <c:idx val="0"/>
              <c:layout>
                <c:manualLayout>
                  <c:x val="-1.2422358223315853E-2"/>
                  <c:y val="-2.3738872403560905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7BB-4A1C-B955-3746C45381C1}"/>
                </c:ext>
              </c:extLst>
            </c:dLbl>
            <c:dLbl>
              <c:idx val="1"/>
              <c:layout>
                <c:manualLayout>
                  <c:x val="-2.0703930372193164E-2"/>
                  <c:y val="-2.769535113748778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07BB-4A1C-B955-3746C45381C1}"/>
                </c:ext>
              </c:extLst>
            </c:dLbl>
            <c:dLbl>
              <c:idx val="2"/>
              <c:layout>
                <c:manualLayout>
                  <c:x val="-3.1055895558289786E-2"/>
                  <c:y val="-5.9347181008902149E-2"/>
                </c:manualLayout>
              </c:layout>
              <c:tx>
                <c:rich>
                  <a:bodyPr/>
                  <a:lstStyle/>
                  <a:p>
                    <a:fld id="{68F76F42-87A3-4EDD-803E-B3D25AA2D7BF}" type="VALUE">
                      <a:rPr lang="en-US" sz="1100" b="1"/>
                      <a:pPr/>
                      <a:t>[VALOR]</a:t>
                    </a:fld>
                    <a:endParaRPr lang="es-CO"/>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7-07BB-4A1C-B955-3746C45381C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 PRESUPUESTAL'!$I$8:$I$10</c:f>
              <c:strCache>
                <c:ptCount val="3"/>
                <c:pt idx="0">
                  <c:v>VALOR HISTORICO INDEXADO @ 2026 </c:v>
                </c:pt>
                <c:pt idx="1">
                  <c:v>VALOR MEDIA GEOMETRICA  COTIZACIONES</c:v>
                </c:pt>
                <c:pt idx="2">
                  <c:v>PROMEDIO
VALOR OFICIAL</c:v>
                </c:pt>
              </c:strCache>
            </c:strRef>
          </c:cat>
          <c:val>
            <c:numRef>
              <c:f>'ANALISIS PRESUPUESTAL'!$J$8:$J$10</c:f>
              <c:numCache>
                <c:formatCode>"$"\ #,##0</c:formatCode>
                <c:ptCount val="3"/>
                <c:pt idx="0">
                  <c:v>612665958</c:v>
                </c:pt>
                <c:pt idx="1">
                  <c:v>712452084</c:v>
                </c:pt>
                <c:pt idx="2">
                  <c:v>662559021</c:v>
                </c:pt>
              </c:numCache>
            </c:numRef>
          </c:val>
          <c:extLst>
            <c:ext xmlns:c16="http://schemas.microsoft.com/office/drawing/2014/chart" uri="{C3380CC4-5D6E-409C-BE32-E72D297353CC}">
              <c16:uniqueId val="{00000000-07BB-4A1C-B955-3746C45381C1}"/>
            </c:ext>
          </c:extLst>
        </c:ser>
        <c:ser>
          <c:idx val="1"/>
          <c:order val="1"/>
          <c:tx>
            <c:strRef>
              <c:f>'ANALISIS PRESUPUESTAL'!$K$6:$K$7</c:f>
              <c:strCache>
                <c:ptCount val="2"/>
                <c:pt idx="0">
                  <c:v>PROMEDIO METODOLOGIAS </c:v>
                </c:pt>
                <c:pt idx="1">
                  <c:v>VALOR TOTAL TOTAL</c:v>
                </c:pt>
              </c:strCache>
            </c:strRef>
          </c:tx>
          <c:spPr>
            <a:solidFill>
              <a:schemeClr val="accent2"/>
            </a:solidFill>
            <a:ln>
              <a:noFill/>
            </a:ln>
            <a:effectLst/>
          </c:spPr>
          <c:invertIfNegative val="0"/>
          <c:dPt>
            <c:idx val="2"/>
            <c:invertIfNegative val="0"/>
            <c:bubble3D val="0"/>
            <c:spPr>
              <a:solidFill>
                <a:schemeClr val="accent4">
                  <a:lumMod val="40000"/>
                  <a:lumOff val="60000"/>
                </a:schemeClr>
              </a:solidFill>
              <a:ln>
                <a:noFill/>
              </a:ln>
              <a:effectLst/>
            </c:spPr>
            <c:extLst>
              <c:ext xmlns:c16="http://schemas.microsoft.com/office/drawing/2014/chart" uri="{C3380CC4-5D6E-409C-BE32-E72D297353CC}">
                <c16:uniqueId val="{00000006-07BB-4A1C-B955-3746C45381C1}"/>
              </c:ext>
            </c:extLst>
          </c:dPt>
          <c:dLbls>
            <c:dLbl>
              <c:idx val="0"/>
              <c:layout>
                <c:manualLayout>
                  <c:x val="2.070393037219305E-2"/>
                  <c:y val="-4.747774480712169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07BB-4A1C-B955-3746C45381C1}"/>
                </c:ext>
              </c:extLst>
            </c:dLbl>
            <c:dLbl>
              <c:idx val="1"/>
              <c:layout>
                <c:manualLayout>
                  <c:x val="8.2815721488772361E-3"/>
                  <c:y val="-1.18694362017804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07BB-4A1C-B955-3746C45381C1}"/>
                </c:ext>
              </c:extLst>
            </c:dLbl>
            <c:dLbl>
              <c:idx val="2"/>
              <c:layout>
                <c:manualLayout>
                  <c:x val="3.1055895558289481E-2"/>
                  <c:y val="-1.9782393669634024E-2"/>
                </c:manualLayout>
              </c:layout>
              <c:tx>
                <c:rich>
                  <a:bodyPr/>
                  <a:lstStyle/>
                  <a:p>
                    <a:fld id="{1B02242D-9C85-4B32-99AA-FBD6F44F5334}" type="VALUE">
                      <a:rPr lang="en-US" sz="1100" b="1"/>
                      <a:pPr/>
                      <a:t>[VALOR]</a:t>
                    </a:fld>
                    <a:endParaRPr lang="es-CO"/>
                  </a:p>
                </c:rich>
              </c:tx>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6-07BB-4A1C-B955-3746C45381C1}"/>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 PRESUPUESTAL'!$I$8:$I$10</c:f>
              <c:strCache>
                <c:ptCount val="3"/>
                <c:pt idx="0">
                  <c:v>VALOR HISTORICO INDEXADO @ 2026 </c:v>
                </c:pt>
                <c:pt idx="1">
                  <c:v>VALOR MEDIA GEOMETRICA  COTIZACIONES</c:v>
                </c:pt>
                <c:pt idx="2">
                  <c:v>PROMEDIO
VALOR OFICIAL</c:v>
                </c:pt>
              </c:strCache>
            </c:strRef>
          </c:cat>
          <c:val>
            <c:numRef>
              <c:f>'ANALISIS PRESUPUESTAL'!$K$8:$K$10</c:f>
              <c:numCache>
                <c:formatCode>"$"\ #,##0</c:formatCode>
                <c:ptCount val="3"/>
                <c:pt idx="0">
                  <c:v>1837997874</c:v>
                </c:pt>
                <c:pt idx="1">
                  <c:v>2137356252</c:v>
                </c:pt>
                <c:pt idx="2">
                  <c:v>1987677063</c:v>
                </c:pt>
              </c:numCache>
            </c:numRef>
          </c:val>
          <c:extLst>
            <c:ext xmlns:c16="http://schemas.microsoft.com/office/drawing/2014/chart" uri="{C3380CC4-5D6E-409C-BE32-E72D297353CC}">
              <c16:uniqueId val="{00000001-07BB-4A1C-B955-3746C45381C1}"/>
            </c:ext>
          </c:extLst>
        </c:ser>
        <c:dLbls>
          <c:showLegendKey val="0"/>
          <c:showVal val="0"/>
          <c:showCatName val="0"/>
          <c:showSerName val="0"/>
          <c:showPercent val="0"/>
          <c:showBubbleSize val="0"/>
        </c:dLbls>
        <c:gapWidth val="219"/>
        <c:overlap val="-27"/>
        <c:axId val="1188357312"/>
        <c:axId val="1127142016"/>
      </c:barChart>
      <c:catAx>
        <c:axId val="11883573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27142016"/>
        <c:crosses val="autoZero"/>
        <c:auto val="1"/>
        <c:lblAlgn val="ctr"/>
        <c:lblOffset val="100"/>
        <c:noMultiLvlLbl val="0"/>
      </c:catAx>
      <c:valAx>
        <c:axId val="1127142016"/>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88357312"/>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s-CO"/>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Comparativo</a:t>
            </a:r>
            <a:r>
              <a:rPr lang="es-CO" baseline="0"/>
              <a:t> Historicos vs MTC </a:t>
            </a:r>
          </a:p>
          <a:p>
            <a:pPr>
              <a:defRPr/>
            </a:pPr>
            <a:r>
              <a:rPr lang="es-CO" baseline="0"/>
              <a:t> Valores Unitarios y Totales </a:t>
            </a:r>
            <a:endParaRPr lang="es-CO"/>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lotArea>
      <c:layout/>
      <c:barChart>
        <c:barDir val="col"/>
        <c:grouping val="clustered"/>
        <c:varyColors val="0"/>
        <c:ser>
          <c:idx val="0"/>
          <c:order val="0"/>
          <c:tx>
            <c:strRef>
              <c:f>'ANALISIS PRESUPUESTAL'!$B$8:$C$8</c:f>
              <c:strCache>
                <c:ptCount val="2"/>
                <c:pt idx="0">
                  <c:v>COMPRESOR DE AIRE RESPIRABLE SCBA</c:v>
                </c:pt>
                <c:pt idx="1">
                  <c:v>VALOR UNITARIO </c:v>
                </c:pt>
              </c:strCache>
            </c:strRef>
          </c:tx>
          <c:spPr>
            <a:solidFill>
              <a:schemeClr val="accent1"/>
            </a:solidFill>
            <a:ln>
              <a:noFill/>
            </a:ln>
            <a:effectLst/>
          </c:spPr>
          <c:invertIfNegative val="0"/>
          <c:dLbls>
            <c:dLbl>
              <c:idx val="0"/>
              <c:layout>
                <c:manualLayout>
                  <c:x val="-1.5617371928327349E-2"/>
                  <c:y val="-1.532566587453891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CAB-4217-9982-ED50E498A81D}"/>
                </c:ext>
              </c:extLst>
            </c:dLbl>
            <c:dLbl>
              <c:idx val="1"/>
              <c:layout>
                <c:manualLayout>
                  <c:x val="-1.9521714910409233E-2"/>
                  <c:y val="-2.298849881180836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CAB-4217-9982-ED50E498A81D}"/>
                </c:ext>
              </c:extLst>
            </c:dLbl>
            <c:dLbl>
              <c:idx val="2"/>
              <c:layout>
                <c:manualLayout>
                  <c:x val="-3.5139086838736566E-2"/>
                  <c:y val="-3.448274821771268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CAB-4217-9982-ED50E498A81D}"/>
                </c:ext>
              </c:extLst>
            </c:dLbl>
            <c:dLbl>
              <c:idx val="3"/>
              <c:layout>
                <c:manualLayout>
                  <c:x val="-2.9282572365613744E-2"/>
                  <c:y val="-2.298849881180836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CAB-4217-9982-ED50E498A81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 PRESUPUESTAL'!$D$6:$G$7</c:f>
              <c:strCache>
                <c:ptCount val="4"/>
                <c:pt idx="0">
                  <c:v>HISTORICOS INDEXADOS @ 2026</c:v>
                </c:pt>
                <c:pt idx="1">
                  <c:v>MEDIA ARITMETICA SIN ATIPICOS</c:v>
                </c:pt>
                <c:pt idx="2">
                  <c:v>MEDIANA</c:v>
                </c:pt>
                <c:pt idx="3">
                  <c:v>MEDIA GEOMETRICA</c:v>
                </c:pt>
              </c:strCache>
            </c:strRef>
          </c:cat>
          <c:val>
            <c:numRef>
              <c:f>'ANALISIS PRESUPUESTAL'!$D$8:$G$8</c:f>
              <c:numCache>
                <c:formatCode>"$"\ #,##0</c:formatCode>
                <c:ptCount val="4"/>
                <c:pt idx="0">
                  <c:v>612665958</c:v>
                </c:pt>
                <c:pt idx="1">
                  <c:v>712458400</c:v>
                </c:pt>
                <c:pt idx="2">
                  <c:v>712458400</c:v>
                </c:pt>
                <c:pt idx="3">
                  <c:v>712452084</c:v>
                </c:pt>
              </c:numCache>
            </c:numRef>
          </c:val>
          <c:extLst>
            <c:ext xmlns:c16="http://schemas.microsoft.com/office/drawing/2014/chart" uri="{C3380CC4-5D6E-409C-BE32-E72D297353CC}">
              <c16:uniqueId val="{00000000-8CAB-4217-9982-ED50E498A81D}"/>
            </c:ext>
          </c:extLst>
        </c:ser>
        <c:ser>
          <c:idx val="1"/>
          <c:order val="1"/>
          <c:tx>
            <c:strRef>
              <c:f>'ANALISIS PRESUPUESTAL'!$B$9:$C$9</c:f>
              <c:strCache>
                <c:ptCount val="2"/>
                <c:pt idx="0">
                  <c:v>COMPRESOR DE AIRE RESPIRABLE SCBA</c:v>
                </c:pt>
                <c:pt idx="1">
                  <c:v>VALOR TOTAL
 </c:v>
                </c:pt>
              </c:strCache>
            </c:strRef>
          </c:tx>
          <c:spPr>
            <a:solidFill>
              <a:schemeClr val="accent2"/>
            </a:solidFill>
            <a:ln>
              <a:noFill/>
            </a:ln>
            <a:effectLst/>
          </c:spPr>
          <c:invertIfNegative val="0"/>
          <c:dLbls>
            <c:dLbl>
              <c:idx val="0"/>
              <c:layout>
                <c:manualLayout>
                  <c:x val="9.7608574552045819E-3"/>
                  <c:y val="-2.681991528044312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CAB-4217-9982-ED50E498A81D}"/>
                </c:ext>
              </c:extLst>
            </c:dLbl>
            <c:dLbl>
              <c:idx val="1"/>
              <c:layout>
                <c:manualLayout>
                  <c:x val="2.3426057892490925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CAB-4217-9982-ED50E498A81D}"/>
                </c:ext>
              </c:extLst>
            </c:dLbl>
            <c:dLbl>
              <c:idx val="2"/>
              <c:layout>
                <c:manualLayout>
                  <c:x val="-3.9043429820818324E-3"/>
                  <c:y val="-3.831416468634762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CAB-4217-9982-ED50E498A81D}"/>
                </c:ext>
              </c:extLst>
            </c:dLbl>
            <c:dLbl>
              <c:idx val="3"/>
              <c:layout>
                <c:manualLayout>
                  <c:x val="1.1713028946245497E-2"/>
                  <c:y val="-7.662832937269455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8CAB-4217-9982-ED50E498A81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'ANALISIS PRESUPUESTAL'!$D$6:$G$7</c:f>
              <c:strCache>
                <c:ptCount val="4"/>
                <c:pt idx="0">
                  <c:v>HISTORICOS INDEXADOS @ 2026</c:v>
                </c:pt>
                <c:pt idx="1">
                  <c:v>MEDIA ARITMETICA SIN ATIPICOS</c:v>
                </c:pt>
                <c:pt idx="2">
                  <c:v>MEDIANA</c:v>
                </c:pt>
                <c:pt idx="3">
                  <c:v>MEDIA GEOMETRICA</c:v>
                </c:pt>
              </c:strCache>
            </c:strRef>
          </c:cat>
          <c:val>
            <c:numRef>
              <c:f>'ANALISIS PRESUPUESTAL'!$D$9:$G$9</c:f>
              <c:numCache>
                <c:formatCode>"$"\ #,##0</c:formatCode>
                <c:ptCount val="4"/>
                <c:pt idx="0">
                  <c:v>1837997874</c:v>
                </c:pt>
                <c:pt idx="1">
                  <c:v>2137375200</c:v>
                </c:pt>
                <c:pt idx="2">
                  <c:v>2137375200</c:v>
                </c:pt>
                <c:pt idx="3">
                  <c:v>2137356252</c:v>
                </c:pt>
              </c:numCache>
            </c:numRef>
          </c:val>
          <c:extLst>
            <c:ext xmlns:c16="http://schemas.microsoft.com/office/drawing/2014/chart" uri="{C3380CC4-5D6E-409C-BE32-E72D297353CC}">
              <c16:uniqueId val="{00000001-8CAB-4217-9982-ED50E498A81D}"/>
            </c:ext>
          </c:extLst>
        </c:ser>
        <c:dLbls>
          <c:showLegendKey val="0"/>
          <c:showVal val="0"/>
          <c:showCatName val="0"/>
          <c:showSerName val="0"/>
          <c:showPercent val="0"/>
          <c:showBubbleSize val="0"/>
        </c:dLbls>
        <c:gapWidth val="219"/>
        <c:overlap val="-27"/>
        <c:axId val="1186608704"/>
        <c:axId val="1186610144"/>
      </c:barChart>
      <c:catAx>
        <c:axId val="11866087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86610144"/>
        <c:crosses val="autoZero"/>
        <c:auto val="1"/>
        <c:lblAlgn val="ctr"/>
        <c:lblOffset val="100"/>
        <c:noMultiLvlLbl val="0"/>
      </c:catAx>
      <c:valAx>
        <c:axId val="1186610144"/>
        <c:scaling>
          <c:orientation val="minMax"/>
        </c:scaling>
        <c:delete val="0"/>
        <c:axPos val="l"/>
        <c:majorGridlines>
          <c:spPr>
            <a:ln w="9525" cap="flat" cmpd="sng" algn="ctr">
              <a:solidFill>
                <a:schemeClr val="tx1">
                  <a:lumMod val="15000"/>
                  <a:lumOff val="85000"/>
                </a:schemeClr>
              </a:solidFill>
              <a:round/>
            </a:ln>
            <a:effectLst/>
          </c:spPr>
        </c:majorGridlines>
        <c:numFmt formatCode="&quot;$&quot;\ #,##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186608704"/>
        <c:crosses val="autoZero"/>
        <c:crossBetween val="between"/>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solidFill>
      <a:round/>
    </a:ln>
    <a:effectLst/>
  </c:spPr>
  <c:txPr>
    <a:bodyPr/>
    <a:lstStyle/>
    <a:p>
      <a:pPr>
        <a:defRPr/>
      </a:pPr>
      <a:endParaRPr lang="es-CO"/>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15240</xdr:rowOff>
    </xdr:from>
    <xdr:to>
      <xdr:col>12</xdr:col>
      <xdr:colOff>0</xdr:colOff>
      <xdr:row>19</xdr:row>
      <xdr:rowOff>11724</xdr:rowOff>
    </xdr:to>
    <xdr:sp macro="" textlink="">
      <xdr:nvSpPr>
        <xdr:cNvPr id="2" name="CuadroTexto 1">
          <a:extLst>
            <a:ext uri="{FF2B5EF4-FFF2-40B4-BE49-F238E27FC236}">
              <a16:creationId xmlns:a16="http://schemas.microsoft.com/office/drawing/2014/main" id="{9CED81E3-A1AE-7073-4E66-CD360BC18217}"/>
            </a:ext>
          </a:extLst>
        </xdr:cNvPr>
        <xdr:cNvSpPr txBox="1"/>
      </xdr:nvSpPr>
      <xdr:spPr>
        <a:xfrm>
          <a:off x="0" y="15240"/>
          <a:ext cx="9495692" cy="3226192"/>
        </a:xfrm>
        <a:prstGeom prst="rect">
          <a:avLst/>
        </a:prstGeom>
        <a:gradFill>
          <a:gsLst>
            <a:gs pos="0">
              <a:schemeClr val="accent1">
                <a:lumMod val="75000"/>
              </a:schemeClr>
            </a:gs>
            <a:gs pos="59000">
              <a:schemeClr val="accent1">
                <a:lumMod val="45000"/>
                <a:lumOff val="55000"/>
              </a:schemeClr>
            </a:gs>
            <a:gs pos="15000">
              <a:schemeClr val="accent1">
                <a:lumMod val="45000"/>
                <a:lumOff val="55000"/>
              </a:schemeClr>
            </a:gs>
            <a:gs pos="100000">
              <a:schemeClr val="accent1">
                <a:lumMod val="30000"/>
                <a:lumOff val="70000"/>
              </a:schemeClr>
            </a:gs>
          </a:gsLst>
          <a:lin ang="5400000" scaled="1"/>
        </a:gra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endParaRPr lang="es-CO" sz="2400" b="1">
            <a:solidFill>
              <a:schemeClr val="bg1"/>
            </a:solidFill>
          </a:endParaRPr>
        </a:p>
        <a:p>
          <a:pPr algn="ctr"/>
          <a:endParaRPr lang="es-CO" sz="2400" b="1">
            <a:solidFill>
              <a:schemeClr val="bg1"/>
            </a:solidFill>
          </a:endParaRPr>
        </a:p>
        <a:p>
          <a:pPr algn="ctr"/>
          <a:r>
            <a:rPr lang="es-CO" sz="2500" b="1">
              <a:solidFill>
                <a:schemeClr val="bg1"/>
              </a:solidFill>
            </a:rPr>
            <a:t>MODELO ESTADÍSTICO DE CALIFICACIÓN Y EVALUACIÓN DE PRECIOS </a:t>
          </a:r>
        </a:p>
        <a:p>
          <a:pPr algn="ctr"/>
          <a:r>
            <a:rPr lang="es-CO" sz="2500" b="1">
              <a:solidFill>
                <a:schemeClr val="bg1"/>
              </a:solidFill>
            </a:rPr>
            <a:t>(MECEP)</a:t>
          </a:r>
        </a:p>
      </xdr:txBody>
    </xdr:sp>
    <xdr:clientData/>
  </xdr:twoCellAnchor>
  <xdr:twoCellAnchor editAs="oneCell">
    <xdr:from>
      <xdr:col>0</xdr:col>
      <xdr:colOff>0</xdr:colOff>
      <xdr:row>15</xdr:row>
      <xdr:rowOff>0</xdr:rowOff>
    </xdr:from>
    <xdr:to>
      <xdr:col>9</xdr:col>
      <xdr:colOff>650631</xdr:colOff>
      <xdr:row>16</xdr:row>
      <xdr:rowOff>169984</xdr:rowOff>
    </xdr:to>
    <xdr:pic>
      <xdr:nvPicPr>
        <xdr:cNvPr id="5" name="Imagen 4">
          <a:extLst>
            <a:ext uri="{FF2B5EF4-FFF2-40B4-BE49-F238E27FC236}">
              <a16:creationId xmlns:a16="http://schemas.microsoft.com/office/drawing/2014/main" id="{3E5E8CA8-EA92-AA39-8A0B-3077C9939375}"/>
            </a:ext>
          </a:extLst>
        </xdr:cNvPr>
        <xdr:cNvPicPr>
          <a:picLocks noChangeAspect="1"/>
        </xdr:cNvPicPr>
      </xdr:nvPicPr>
      <xdr:blipFill>
        <a:blip xmlns:r="http://schemas.openxmlformats.org/officeDocument/2006/relationships" r:embed="rId1"/>
        <a:stretch>
          <a:fillRect/>
        </a:stretch>
      </xdr:blipFill>
      <xdr:spPr>
        <a:xfrm>
          <a:off x="0" y="2889738"/>
          <a:ext cx="7772400" cy="0"/>
        </a:xfrm>
        <a:prstGeom prst="rect">
          <a:avLst/>
        </a:prstGeom>
      </xdr:spPr>
    </xdr:pic>
    <xdr:clientData/>
  </xdr:twoCellAnchor>
  <xdr:twoCellAnchor editAs="oneCell">
    <xdr:from>
      <xdr:col>0</xdr:col>
      <xdr:colOff>0</xdr:colOff>
      <xdr:row>15</xdr:row>
      <xdr:rowOff>0</xdr:rowOff>
    </xdr:from>
    <xdr:to>
      <xdr:col>9</xdr:col>
      <xdr:colOff>650631</xdr:colOff>
      <xdr:row>16</xdr:row>
      <xdr:rowOff>169984</xdr:rowOff>
    </xdr:to>
    <xdr:pic>
      <xdr:nvPicPr>
        <xdr:cNvPr id="7" name="Imagen 6">
          <a:extLst>
            <a:ext uri="{FF2B5EF4-FFF2-40B4-BE49-F238E27FC236}">
              <a16:creationId xmlns:a16="http://schemas.microsoft.com/office/drawing/2014/main" id="{14FA98C2-1F74-C155-65ED-DA3B22514123}"/>
            </a:ext>
          </a:extLst>
        </xdr:cNvPr>
        <xdr:cNvPicPr>
          <a:picLocks noChangeAspect="1"/>
        </xdr:cNvPicPr>
      </xdr:nvPicPr>
      <xdr:blipFill>
        <a:blip xmlns:r="http://schemas.openxmlformats.org/officeDocument/2006/relationships" r:embed="rId1"/>
        <a:stretch>
          <a:fillRect/>
        </a:stretch>
      </xdr:blipFill>
      <xdr:spPr>
        <a:xfrm>
          <a:off x="0" y="2889738"/>
          <a:ext cx="7772400" cy="0"/>
        </a:xfrm>
        <a:prstGeom prst="rect">
          <a:avLst/>
        </a:prstGeom>
      </xdr:spPr>
    </xdr:pic>
    <xdr:clientData/>
  </xdr:twoCellAnchor>
  <xdr:twoCellAnchor editAs="oneCell">
    <xdr:from>
      <xdr:col>0</xdr:col>
      <xdr:colOff>679942</xdr:colOff>
      <xdr:row>0</xdr:row>
      <xdr:rowOff>1</xdr:rowOff>
    </xdr:from>
    <xdr:to>
      <xdr:col>10</xdr:col>
      <xdr:colOff>539265</xdr:colOff>
      <xdr:row>8</xdr:row>
      <xdr:rowOff>57979</xdr:rowOff>
    </xdr:to>
    <xdr:pic>
      <xdr:nvPicPr>
        <xdr:cNvPr id="9" name="Imagen 8">
          <a:extLst>
            <a:ext uri="{FF2B5EF4-FFF2-40B4-BE49-F238E27FC236}">
              <a16:creationId xmlns:a16="http://schemas.microsoft.com/office/drawing/2014/main" id="{DFA81042-3937-F340-6DB4-E79FEB7F0B1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679942" y="1"/>
          <a:ext cx="7562149" cy="1383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xdr:col>
      <xdr:colOff>6774102</xdr:colOff>
      <xdr:row>7</xdr:row>
      <xdr:rowOff>16565</xdr:rowOff>
    </xdr:to>
    <xdr:pic>
      <xdr:nvPicPr>
        <xdr:cNvPr id="3" name="Imagen 2">
          <a:extLst>
            <a:ext uri="{FF2B5EF4-FFF2-40B4-BE49-F238E27FC236}">
              <a16:creationId xmlns:a16="http://schemas.microsoft.com/office/drawing/2014/main" id="{5373DD00-DD66-4009-BE67-6927364DC204}"/>
            </a:ext>
          </a:extLst>
        </xdr:cNvPr>
        <xdr:cNvPicPr>
          <a:picLocks noChangeAspect="1"/>
        </xdr:cNvPicPr>
      </xdr:nvPicPr>
      <xdr:blipFill>
        <a:blip xmlns:r="http://schemas.openxmlformats.org/officeDocument/2006/relationships" r:embed="rId1"/>
        <a:stretch>
          <a:fillRect/>
        </a:stretch>
      </xdr:blipFill>
      <xdr:spPr>
        <a:xfrm>
          <a:off x="0" y="1"/>
          <a:ext cx="8637689" cy="117612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757999</xdr:colOff>
      <xdr:row>2</xdr:row>
      <xdr:rowOff>1121</xdr:rowOff>
    </xdr:from>
    <xdr:to>
      <xdr:col>3</xdr:col>
      <xdr:colOff>414618</xdr:colOff>
      <xdr:row>4</xdr:row>
      <xdr:rowOff>66499</xdr:rowOff>
    </xdr:to>
    <xdr:sp macro="[0]!Borrar_Indexador" textlink="">
      <xdr:nvSpPr>
        <xdr:cNvPr id="3" name="Rectángulo: esquinas redondeadas 3">
          <a:extLst>
            <a:ext uri="{FF2B5EF4-FFF2-40B4-BE49-F238E27FC236}">
              <a16:creationId xmlns:a16="http://schemas.microsoft.com/office/drawing/2014/main" id="{00000000-0008-0000-0400-000003000000}"/>
            </a:ext>
          </a:extLst>
        </xdr:cNvPr>
        <xdr:cNvSpPr/>
      </xdr:nvSpPr>
      <xdr:spPr>
        <a:xfrm>
          <a:off x="757999" y="324971"/>
          <a:ext cx="1180619" cy="389228"/>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b="1" u="sng"/>
            <a:t>Borrar Modelo</a:t>
          </a:r>
        </a:p>
      </xdr:txBody>
    </xdr:sp>
    <xdr:clientData/>
  </xdr:twoCellAnchor>
  <xdr:twoCellAnchor editAs="oneCell">
    <xdr:from>
      <xdr:col>4</xdr:col>
      <xdr:colOff>0</xdr:colOff>
      <xdr:row>0</xdr:row>
      <xdr:rowOff>0</xdr:rowOff>
    </xdr:from>
    <xdr:to>
      <xdr:col>14</xdr:col>
      <xdr:colOff>25400</xdr:colOff>
      <xdr:row>7</xdr:row>
      <xdr:rowOff>114300</xdr:rowOff>
    </xdr:to>
    <xdr:pic>
      <xdr:nvPicPr>
        <xdr:cNvPr id="2" name="Imagen 1">
          <a:extLst>
            <a:ext uri="{FF2B5EF4-FFF2-40B4-BE49-F238E27FC236}">
              <a16:creationId xmlns:a16="http://schemas.microsoft.com/office/drawing/2014/main" id="{1E1977FE-B383-4581-BEA6-C9DD317ECEB7}"/>
            </a:ext>
          </a:extLst>
        </xdr:cNvPr>
        <xdr:cNvPicPr>
          <a:picLocks noChangeAspect="1"/>
        </xdr:cNvPicPr>
      </xdr:nvPicPr>
      <xdr:blipFill>
        <a:blip xmlns:r="http://schemas.openxmlformats.org/officeDocument/2006/relationships" r:embed="rId1"/>
        <a:stretch>
          <a:fillRect/>
        </a:stretch>
      </xdr:blipFill>
      <xdr:spPr>
        <a:xfrm>
          <a:off x="2921000" y="0"/>
          <a:ext cx="10693400" cy="13208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309688</xdr:colOff>
      <xdr:row>2</xdr:row>
      <xdr:rowOff>126319</xdr:rowOff>
    </xdr:from>
    <xdr:to>
      <xdr:col>3</xdr:col>
      <xdr:colOff>710773</xdr:colOff>
      <xdr:row>5</xdr:row>
      <xdr:rowOff>163286</xdr:rowOff>
    </xdr:to>
    <xdr:sp macro="[0]!Borrarmodelo" textlink="">
      <xdr:nvSpPr>
        <xdr:cNvPr id="4" name="Rectángulo: esquinas redondeadas 3">
          <a:extLst>
            <a:ext uri="{FF2B5EF4-FFF2-40B4-BE49-F238E27FC236}">
              <a16:creationId xmlns:a16="http://schemas.microsoft.com/office/drawing/2014/main" id="{00000000-0008-0000-0200-000004000000}"/>
            </a:ext>
          </a:extLst>
        </xdr:cNvPr>
        <xdr:cNvSpPr/>
      </xdr:nvSpPr>
      <xdr:spPr>
        <a:xfrm>
          <a:off x="309688" y="507319"/>
          <a:ext cx="1176692" cy="608467"/>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solidFill>
                <a:schemeClr val="bg1"/>
              </a:solidFill>
            </a:rPr>
            <a:t>Borrar Modelo</a:t>
          </a:r>
        </a:p>
      </xdr:txBody>
    </xdr:sp>
    <xdr:clientData/>
  </xdr:twoCellAnchor>
  <xdr:twoCellAnchor>
    <xdr:from>
      <xdr:col>4</xdr:col>
      <xdr:colOff>67235</xdr:colOff>
      <xdr:row>2</xdr:row>
      <xdr:rowOff>107620</xdr:rowOff>
    </xdr:from>
    <xdr:to>
      <xdr:col>6</xdr:col>
      <xdr:colOff>56029</xdr:colOff>
      <xdr:row>5</xdr:row>
      <xdr:rowOff>156881</xdr:rowOff>
    </xdr:to>
    <xdr:sp macro="[0]!Traer_Valores_indexados" textlink="">
      <xdr:nvSpPr>
        <xdr:cNvPr id="5" name="Rectángulo: esquinas redondeadas 3">
          <a:extLst>
            <a:ext uri="{FF2B5EF4-FFF2-40B4-BE49-F238E27FC236}">
              <a16:creationId xmlns:a16="http://schemas.microsoft.com/office/drawing/2014/main" id="{00000000-0008-0000-0200-000005000000}"/>
            </a:ext>
          </a:extLst>
        </xdr:cNvPr>
        <xdr:cNvSpPr/>
      </xdr:nvSpPr>
      <xdr:spPr>
        <a:xfrm>
          <a:off x="3910853" y="488620"/>
          <a:ext cx="1770529" cy="620761"/>
        </a:xfrm>
        <a:prstGeom prst="roundRect">
          <a:avLst/>
        </a:prstGeom>
        <a:solidFill>
          <a:schemeClr val="bg1">
            <a:lumMod val="5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b="1" u="sng"/>
            <a:t>Traer valores indexados</a:t>
          </a:r>
        </a:p>
      </xdr:txBody>
    </xdr:sp>
    <xdr:clientData/>
  </xdr:twoCellAnchor>
  <xdr:twoCellAnchor editAs="oneCell">
    <xdr:from>
      <xdr:col>9</xdr:col>
      <xdr:colOff>0</xdr:colOff>
      <xdr:row>0</xdr:row>
      <xdr:rowOff>0</xdr:rowOff>
    </xdr:from>
    <xdr:to>
      <xdr:col>19</xdr:col>
      <xdr:colOff>430804</xdr:colOff>
      <xdr:row>6</xdr:row>
      <xdr:rowOff>149679</xdr:rowOff>
    </xdr:to>
    <xdr:pic>
      <xdr:nvPicPr>
        <xdr:cNvPr id="2" name="Imagen 1">
          <a:extLst>
            <a:ext uri="{FF2B5EF4-FFF2-40B4-BE49-F238E27FC236}">
              <a16:creationId xmlns:a16="http://schemas.microsoft.com/office/drawing/2014/main" id="{96DDEF41-D00B-411A-B396-0A632A32CB41}"/>
            </a:ext>
          </a:extLst>
        </xdr:cNvPr>
        <xdr:cNvPicPr>
          <a:picLocks noChangeAspect="1"/>
        </xdr:cNvPicPr>
      </xdr:nvPicPr>
      <xdr:blipFill>
        <a:blip xmlns:r="http://schemas.openxmlformats.org/officeDocument/2006/relationships" r:embed="rId1"/>
        <a:stretch>
          <a:fillRect/>
        </a:stretch>
      </xdr:blipFill>
      <xdr:spPr>
        <a:xfrm>
          <a:off x="14614070" y="0"/>
          <a:ext cx="13471073" cy="1292679"/>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8</xdr:col>
      <xdr:colOff>123824</xdr:colOff>
      <xdr:row>34</xdr:row>
      <xdr:rowOff>152400</xdr:rowOff>
    </xdr:from>
    <xdr:to>
      <xdr:col>13</xdr:col>
      <xdr:colOff>361950</xdr:colOff>
      <xdr:row>53</xdr:row>
      <xdr:rowOff>104775</xdr:rowOff>
    </xdr:to>
    <xdr:graphicFrame macro="">
      <xdr:nvGraphicFramePr>
        <xdr:cNvPr id="4" name="Gráfico 3">
          <a:extLst>
            <a:ext uri="{FF2B5EF4-FFF2-40B4-BE49-F238E27FC236}">
              <a16:creationId xmlns:a16="http://schemas.microsoft.com/office/drawing/2014/main" id="{34D519CC-9583-F453-6927-CEB689227D8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1057273</xdr:colOff>
      <xdr:row>11</xdr:row>
      <xdr:rowOff>133349</xdr:rowOff>
    </xdr:from>
    <xdr:to>
      <xdr:col>14</xdr:col>
      <xdr:colOff>200024</xdr:colOff>
      <xdr:row>30</xdr:row>
      <xdr:rowOff>152400</xdr:rowOff>
    </xdr:to>
    <xdr:graphicFrame macro="">
      <xdr:nvGraphicFramePr>
        <xdr:cNvPr id="5" name="Gráfico 4">
          <a:extLst>
            <a:ext uri="{FF2B5EF4-FFF2-40B4-BE49-F238E27FC236}">
              <a16:creationId xmlns:a16="http://schemas.microsoft.com/office/drawing/2014/main" id="{C582A1EC-9BF3-99B9-E727-3A25D886E24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449580</xdr:colOff>
      <xdr:row>1</xdr:row>
      <xdr:rowOff>167640</xdr:rowOff>
    </xdr:from>
    <xdr:to>
      <xdr:col>2</xdr:col>
      <xdr:colOff>323850</xdr:colOff>
      <xdr:row>3</xdr:row>
      <xdr:rowOff>257175</xdr:rowOff>
    </xdr:to>
    <xdr:pic>
      <xdr:nvPicPr>
        <xdr:cNvPr id="2" name="Imagen 1">
          <a:extLst>
            <a:ext uri="{FF2B5EF4-FFF2-40B4-BE49-F238E27FC236}">
              <a16:creationId xmlns:a16="http://schemas.microsoft.com/office/drawing/2014/main" id="{2C5E1DFF-7599-428B-9CAA-7D9CD692462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9580" y="339090"/>
          <a:ext cx="1451610" cy="10439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0</xdr:colOff>
      <xdr:row>7</xdr:row>
      <xdr:rowOff>136071</xdr:rowOff>
    </xdr:to>
    <xdr:pic>
      <xdr:nvPicPr>
        <xdr:cNvPr id="2" name="Imagen 1">
          <a:extLst>
            <a:ext uri="{FF2B5EF4-FFF2-40B4-BE49-F238E27FC236}">
              <a16:creationId xmlns:a16="http://schemas.microsoft.com/office/drawing/2014/main" id="{14F13D91-EC35-4BB4-B1F6-6AF4C799694B}"/>
            </a:ext>
          </a:extLst>
        </xdr:cNvPr>
        <xdr:cNvPicPr>
          <a:picLocks noChangeAspect="1"/>
        </xdr:cNvPicPr>
      </xdr:nvPicPr>
      <xdr:blipFill>
        <a:blip xmlns:r="http://schemas.openxmlformats.org/officeDocument/2006/relationships" r:embed="rId1"/>
        <a:stretch>
          <a:fillRect/>
        </a:stretch>
      </xdr:blipFill>
      <xdr:spPr>
        <a:xfrm>
          <a:off x="0" y="0"/>
          <a:ext cx="7075714" cy="127907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533399</xdr:colOff>
      <xdr:row>0</xdr:row>
      <xdr:rowOff>0</xdr:rowOff>
    </xdr:from>
    <xdr:to>
      <xdr:col>7</xdr:col>
      <xdr:colOff>28574</xdr:colOff>
      <xdr:row>6</xdr:row>
      <xdr:rowOff>116119</xdr:rowOff>
    </xdr:to>
    <xdr:pic>
      <xdr:nvPicPr>
        <xdr:cNvPr id="2" name="Imagen 1">
          <a:extLst>
            <a:ext uri="{FF2B5EF4-FFF2-40B4-BE49-F238E27FC236}">
              <a16:creationId xmlns:a16="http://schemas.microsoft.com/office/drawing/2014/main" id="{C363FB7E-FC36-4814-B9DD-0908BF917731}"/>
            </a:ext>
          </a:extLst>
        </xdr:cNvPr>
        <xdr:cNvPicPr>
          <a:picLocks noChangeAspect="1"/>
        </xdr:cNvPicPr>
      </xdr:nvPicPr>
      <xdr:blipFill>
        <a:blip xmlns:r="http://schemas.openxmlformats.org/officeDocument/2006/relationships" r:embed="rId1"/>
        <a:stretch>
          <a:fillRect/>
        </a:stretch>
      </xdr:blipFill>
      <xdr:spPr>
        <a:xfrm>
          <a:off x="533399" y="0"/>
          <a:ext cx="6924675" cy="118291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erocivil-my.sharepoint.com/personal/john_galvisg_aerocivil_gov_co/Documents/Procesos%20Contractuales/modelo%20Estadistico%20de%20Calificaci&#243;n%20y%20Evaluaci&#243;n%20de%20Precios%2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Formato 1A. Estudios Previos"/>
      <sheetName val="Formato Descripción Software"/>
      <sheetName val="Modelo Estadistico"/>
      <sheetName val="INDEXADOR"/>
      <sheetName val="INPUTS Y LISTAS"/>
      <sheetName val="Cronograma"/>
      <sheetName val="INDICES-ICOCIV"/>
      <sheetName val="INDICES IPC"/>
    </sheetNames>
    <sheetDataSet>
      <sheetData sheetId="0"/>
      <sheetData sheetId="1"/>
      <sheetData sheetId="2"/>
      <sheetData sheetId="3"/>
      <sheetData sheetId="4"/>
      <sheetData sheetId="5">
        <row r="47">
          <cell r="A47" t="str">
            <v>Prestación de Servicios</v>
          </cell>
        </row>
        <row r="48">
          <cell r="A48" t="str">
            <v>Consultoria-Interventoria</v>
          </cell>
        </row>
        <row r="49">
          <cell r="A49" t="str">
            <v>Consultoría- Supervisión</v>
          </cell>
        </row>
        <row r="50">
          <cell r="A50" t="str">
            <v>Consultoría- Estudios y Diseños</v>
          </cell>
        </row>
        <row r="51">
          <cell r="A51" t="str">
            <v>Obra pública</v>
          </cell>
        </row>
        <row r="52">
          <cell r="A52" t="str">
            <v>Compraventa</v>
          </cell>
        </row>
        <row r="53">
          <cell r="A53" t="str">
            <v>Suministro</v>
          </cell>
        </row>
        <row r="54">
          <cell r="A54" t="str">
            <v>Seguros</v>
          </cell>
        </row>
        <row r="55">
          <cell r="A55" t="str">
            <v>Arrendamientos</v>
          </cell>
        </row>
        <row r="56">
          <cell r="A56" t="str">
            <v>Orden de Compra</v>
          </cell>
        </row>
        <row r="57">
          <cell r="A57" t="str">
            <v>Otros</v>
          </cell>
        </row>
      </sheetData>
      <sheetData sheetId="6"/>
      <sheetData sheetId="7"/>
      <sheetData sheetId="8"/>
    </sheetDataSet>
  </externalBook>
</externalLink>
</file>

<file path=xl/persons/person.xml><?xml version="1.0" encoding="utf-8"?>
<personList xmlns="http://schemas.microsoft.com/office/spreadsheetml/2018/threadedcomments" xmlns:x="http://schemas.openxmlformats.org/spreadsheetml/2006/main">
  <person displayName="John Alexander Galvis Gonzalez" id="{00A2E36E-DC1E-4CF3-95EF-6E426DF19420}" userId="S::john.galvisg@aerocivil.gov.co::5b57e937-2728-4a88-a66c-f7f262dbac96"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1:L296" totalsRowShown="0" headerRowDxfId="13" dataDxfId="12">
  <autoFilter ref="A1:L296" xr:uid="{00000000-0009-0000-0100-000001000000}"/>
  <tableColumns count="12">
    <tableColumn id="1" xr3:uid="{00000000-0010-0000-0000-000001000000}" name="FECHA" dataDxfId="11" dataCellStyle="Normal 3"/>
    <tableColumn id="2" xr3:uid="{00000000-0010-0000-0000-000002000000}" name="ICOCIV" dataDxfId="10"/>
    <tableColumn id="3" xr3:uid="{00000000-0010-0000-0000-000003000000}" name="Infraestructura Aeroportuaria - Materiales" dataDxfId="9"/>
    <tableColumn id="4" xr3:uid="{00000000-0010-0000-0000-000004000000}" name="Infraestructura Aeroportuaria - Herramienta Menor" dataDxfId="8"/>
    <tableColumn id="5" xr3:uid="{00000000-0010-0000-0000-000005000000}" name="Infraestructura Aeroportuaria - Maquinaria" dataDxfId="7"/>
    <tableColumn id="6" xr3:uid="{00000000-0010-0000-0000-000006000000}" name="Infraestructura Aeroportuaria - Equipos" dataDxfId="6"/>
    <tableColumn id="7" xr3:uid="{00000000-0010-0000-0000-000007000000}" name="Infraestructura Aeroportuaria - Mano de Obra" dataDxfId="5"/>
    <tableColumn id="8" xr3:uid="{00000000-0010-0000-0000-000008000000}" name="Infraestructura Aeroportuaria - Transporte" dataDxfId="4"/>
    <tableColumn id="9" xr3:uid="{00000000-0010-0000-0000-000009000000}" name="Infraestructura Aeroportuaria - Equipos Especiales para Obra" dataDxfId="3"/>
    <tableColumn id="12" xr3:uid="{00000000-0010-0000-0000-00000C000000}" name="Columna1" dataDxfId="2"/>
    <tableColumn id="13" xr3:uid="{00000000-0010-0000-0000-00000D000000}" name="Columna2" dataDxfId="1"/>
    <tableColumn id="14" xr3:uid="{00000000-0010-0000-0000-00000E000000}" name="Columna3"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7" dT="2024-06-04T23:43:09.32" personId="{00A2E36E-DC1E-4CF3-95EF-6E426DF19420}" id="{FBA3D4B6-903B-42A3-B2C8-4CFDEE5DBE41}">
    <text>Lista Desplegable
Si el elemento a terner en cuenta No aplica seleccione X y el grado de cumplimiento es Vacio</text>
  </threadedComment>
  <threadedComment ref="G7" dT="2024-06-04T23:46:07.61" personId="{00A2E36E-DC1E-4CF3-95EF-6E426DF19420}" id="{C4136F92-7F31-4AF1-A327-346D3DDD5401}">
    <text>Seleccione el Grado de Cumplimiento por cada elemento de la guía, siendo 0 (Cero) el mas bajo y 5 (Cinco) el mayor o máximo cumplimiento
Cuando seleccione No Aplica, el grado de cumplimiento es vacío.</text>
  </threadedComment>
</ThreadedComments>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DEE9E-7DB2-4810-9823-4A2C648B6188}">
  <dimension ref="A1:L15"/>
  <sheetViews>
    <sheetView showGridLines="0" zoomScale="115" zoomScaleNormal="115" workbookViewId="0">
      <selection activeCell="A19" sqref="A19:XFD19"/>
    </sheetView>
  </sheetViews>
  <sheetFormatPr baseColWidth="10" defaultColWidth="0" defaultRowHeight="13.2" zeroHeight="1" x14ac:dyDescent="0.25"/>
  <cols>
    <col min="1" max="12" width="11.5546875" customWidth="1"/>
    <col min="13" max="16384" width="11.5546875" hidden="1"/>
  </cols>
  <sheetData>
    <row r="1" x14ac:dyDescent="0.25"/>
    <row r="2" x14ac:dyDescent="0.25"/>
    <row r="3" x14ac:dyDescent="0.25"/>
    <row r="4" x14ac:dyDescent="0.25"/>
    <row r="5" x14ac:dyDescent="0.25"/>
    <row r="6" x14ac:dyDescent="0.25"/>
    <row r="7" x14ac:dyDescent="0.25"/>
    <row r="8" x14ac:dyDescent="0.25"/>
    <row r="9" x14ac:dyDescent="0.25"/>
    <row r="10" x14ac:dyDescent="0.25"/>
    <row r="11" x14ac:dyDescent="0.25"/>
    <row r="12" x14ac:dyDescent="0.25"/>
    <row r="13" x14ac:dyDescent="0.25"/>
    <row r="14" x14ac:dyDescent="0.25"/>
    <row r="15" x14ac:dyDescent="0.25"/>
  </sheetData>
  <sheetProtection algorithmName="SHA-512" hashValue="XZIyALGQuYOJBU0D9ZE0JSnr/Wd03oB9xUG2U9DfhljJ+yF3n0tUnPWkFm7DfhfNPGZ2P6i+pBwm9rJSR+0FsA==" saltValue="/Z/Yg1vGxQQJhuM545yoNw==" spinCount="100000" sheet="1" objects="1" scenarios="1" selectLockedCells="1" selectUnlockedCell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B6D24-1948-4482-A17E-E40A05AAFD21}">
  <dimension ref="A1:B21"/>
  <sheetViews>
    <sheetView showGridLines="0" zoomScale="115" zoomScaleNormal="115" workbookViewId="0"/>
  </sheetViews>
  <sheetFormatPr baseColWidth="10" defaultColWidth="0" defaultRowHeight="13.2" zeroHeight="1" x14ac:dyDescent="0.25"/>
  <cols>
    <col min="1" max="1" width="28" bestFit="1" customWidth="1"/>
    <col min="2" max="2" width="123.33203125" bestFit="1" customWidth="1"/>
    <col min="3" max="16384" width="11.44140625" hidden="1"/>
  </cols>
  <sheetData>
    <row r="1" spans="1:2" x14ac:dyDescent="0.25"/>
    <row r="2" spans="1:2" x14ac:dyDescent="0.25"/>
    <row r="3" spans="1:2" x14ac:dyDescent="0.25"/>
    <row r="4" spans="1:2" x14ac:dyDescent="0.25"/>
    <row r="5" spans="1:2" x14ac:dyDescent="0.25"/>
    <row r="6" spans="1:2" x14ac:dyDescent="0.25"/>
    <row r="7" spans="1:2" x14ac:dyDescent="0.25"/>
    <row r="8" spans="1:2" x14ac:dyDescent="0.25"/>
    <row r="13" spans="1:2" x14ac:dyDescent="0.25">
      <c r="A13" s="48" t="s">
        <v>65</v>
      </c>
      <c r="B13" s="48" t="s">
        <v>64</v>
      </c>
    </row>
    <row r="14" spans="1:2" x14ac:dyDescent="0.25">
      <c r="A14" s="52" t="s">
        <v>82</v>
      </c>
      <c r="B14" s="9" t="s">
        <v>89</v>
      </c>
    </row>
    <row r="15" spans="1:2" x14ac:dyDescent="0.25">
      <c r="A15" s="52" t="s">
        <v>90</v>
      </c>
      <c r="B15" s="9" t="s">
        <v>85</v>
      </c>
    </row>
    <row r="16" spans="1:2" x14ac:dyDescent="0.25">
      <c r="A16" s="52" t="s">
        <v>83</v>
      </c>
      <c r="B16" s="9" t="s">
        <v>199</v>
      </c>
    </row>
    <row r="17" spans="1:2" x14ac:dyDescent="0.25">
      <c r="A17" s="52" t="s">
        <v>84</v>
      </c>
      <c r="B17" s="9" t="s">
        <v>91</v>
      </c>
    </row>
    <row r="18" spans="1:2" x14ac:dyDescent="0.25">
      <c r="A18" s="52" t="s">
        <v>63</v>
      </c>
      <c r="B18" s="9" t="s">
        <v>86</v>
      </c>
    </row>
    <row r="19" spans="1:2" x14ac:dyDescent="0.25">
      <c r="A19" s="52" t="s">
        <v>200</v>
      </c>
      <c r="B19" s="9" t="s">
        <v>201</v>
      </c>
    </row>
    <row r="20" spans="1:2" x14ac:dyDescent="0.25">
      <c r="A20" s="52" t="s">
        <v>202</v>
      </c>
      <c r="B20" s="9" t="s">
        <v>203</v>
      </c>
    </row>
    <row r="21" spans="1:2" x14ac:dyDescent="0.25"/>
  </sheetData>
  <sheetProtection selectLockedCells="1" selectUnlockedCells="1"/>
  <hyperlinks>
    <hyperlink ref="A14" location="'Formato 1A. Estudios Previo'!A1" display="1. Formato 1A. Estudios previos" xr:uid="{38EE7B3D-AC62-400B-B196-6C87E22F0E0A}"/>
    <hyperlink ref="A15" location="'Modelo Estadistico'!A1" display="2. Modelo Estadistico" xr:uid="{0D4ADD6E-CD56-4D79-A291-9ADF8612E68F}"/>
    <hyperlink ref="A16" location="INDEXADOR!A1" display="3. Indexador" xr:uid="{B03397E2-28EB-4604-ACB5-A1FC9390324B}"/>
    <hyperlink ref="A17" location="'INPUTS Y LISTAS'!A1" display="4. Inputs y Listas" xr:uid="{1B87636A-F9C4-4872-8430-5FA2A4F143B7}"/>
    <hyperlink ref="A18" location="Cronograma!A1" display="5. Cronograma" xr:uid="{D633700C-A914-4FCA-AA9A-0A074657C030}"/>
    <hyperlink ref="A19" location="'INDICES-ICOCIV'!A1" display="4. Indices ICOCIV" xr:uid="{D90B6ECA-5521-42AE-BFBF-C401946ABE12}"/>
    <hyperlink ref="A20" location="'INDICES IPC'!A1" display="5. Indices IPC" xr:uid="{555338DD-3D2A-41DB-BB69-02193F108034}"/>
  </hyperlink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A9F284-60F0-4E69-B38D-010A099571FE}">
  <sheetPr codeName="Hoja10"/>
  <dimension ref="A1:J42"/>
  <sheetViews>
    <sheetView showGridLines="0" zoomScale="85" zoomScaleNormal="85" workbookViewId="0">
      <pane xSplit="1" ySplit="7" topLeftCell="B8" activePane="bottomRight" state="frozen"/>
      <selection pane="topRight" activeCell="B1" sqref="B1"/>
      <selection pane="bottomLeft" activeCell="A3" sqref="A3"/>
      <selection pane="bottomRight" activeCell="G8" sqref="G8"/>
    </sheetView>
  </sheetViews>
  <sheetFormatPr baseColWidth="10" defaultColWidth="11.44140625" defaultRowHeight="14.4" x14ac:dyDescent="0.25"/>
  <cols>
    <col min="1" max="1" width="19.88671875" style="49" customWidth="1"/>
    <col min="2" max="2" width="43.109375" style="49" customWidth="1"/>
    <col min="3" max="3" width="15" style="49" customWidth="1"/>
    <col min="4" max="4" width="13.6640625" style="50" customWidth="1"/>
    <col min="5" max="5" width="90.33203125" style="49" customWidth="1"/>
    <col min="6" max="6" width="17.88671875" style="50" customWidth="1"/>
    <col min="7" max="7" width="18" style="50" customWidth="1"/>
    <col min="8" max="8" width="16.44140625" style="50" customWidth="1"/>
    <col min="9" max="9" width="14.6640625" style="158" customWidth="1"/>
    <col min="10" max="10" width="109" style="49" customWidth="1"/>
    <col min="11" max="16384" width="11.44140625" style="49"/>
  </cols>
  <sheetData>
    <row r="1" spans="1:10" ht="23.25" customHeight="1" x14ac:dyDescent="0.25">
      <c r="A1" s="284" t="s">
        <v>148</v>
      </c>
      <c r="B1" s="284"/>
      <c r="C1" s="284"/>
      <c r="D1" s="284"/>
      <c r="E1" s="284"/>
      <c r="F1" s="284"/>
      <c r="G1" s="284"/>
      <c r="H1" s="284"/>
      <c r="I1" s="284"/>
      <c r="J1" s="284"/>
    </row>
    <row r="2" spans="1:10" x14ac:dyDescent="0.25">
      <c r="A2" s="148"/>
      <c r="J2" s="50"/>
    </row>
    <row r="3" spans="1:10" x14ac:dyDescent="0.25">
      <c r="A3" s="152" t="s">
        <v>81</v>
      </c>
      <c r="B3" s="278"/>
      <c r="C3" s="279"/>
      <c r="D3" s="279"/>
      <c r="E3" s="279"/>
      <c r="F3" s="279"/>
      <c r="G3" s="279"/>
      <c r="H3" s="279"/>
      <c r="I3" s="279"/>
      <c r="J3" s="280"/>
    </row>
    <row r="4" spans="1:10" x14ac:dyDescent="0.25">
      <c r="A4" s="152" t="s">
        <v>80</v>
      </c>
      <c r="B4" s="281"/>
      <c r="C4" s="282"/>
      <c r="D4" s="282"/>
      <c r="E4" s="282"/>
      <c r="F4" s="282"/>
      <c r="G4" s="282"/>
      <c r="H4" s="282"/>
      <c r="I4" s="282"/>
      <c r="J4" s="283"/>
    </row>
    <row r="5" spans="1:10" x14ac:dyDescent="0.25">
      <c r="A5" s="148"/>
      <c r="J5" s="50"/>
    </row>
    <row r="6" spans="1:10" ht="15.75" customHeight="1" x14ac:dyDescent="0.25">
      <c r="A6" s="286" t="s">
        <v>79</v>
      </c>
      <c r="B6" s="286" t="s">
        <v>78</v>
      </c>
      <c r="C6" s="287" t="s">
        <v>149</v>
      </c>
      <c r="D6" s="292" t="s">
        <v>195</v>
      </c>
      <c r="E6" s="286" t="s">
        <v>150</v>
      </c>
      <c r="F6" s="285"/>
      <c r="G6" s="285"/>
      <c r="H6" s="285"/>
      <c r="I6" s="285"/>
      <c r="J6" s="286" t="s">
        <v>145</v>
      </c>
    </row>
    <row r="7" spans="1:10" ht="31.2" x14ac:dyDescent="0.25">
      <c r="A7" s="287"/>
      <c r="B7" s="287"/>
      <c r="C7" s="292"/>
      <c r="D7" s="293"/>
      <c r="E7" s="287"/>
      <c r="F7" s="151" t="s">
        <v>135</v>
      </c>
      <c r="G7" s="151" t="s">
        <v>140</v>
      </c>
      <c r="H7" s="151" t="s">
        <v>144</v>
      </c>
      <c r="I7" s="151" t="s">
        <v>146</v>
      </c>
      <c r="J7" s="287"/>
    </row>
    <row r="8" spans="1:10" x14ac:dyDescent="0.25">
      <c r="A8" s="288" t="s">
        <v>151</v>
      </c>
      <c r="B8" s="288" t="s">
        <v>147</v>
      </c>
      <c r="C8" s="156" t="s">
        <v>152</v>
      </c>
      <c r="D8" s="153">
        <f>+IF(C8="REVISIÓN",1,2)</f>
        <v>1</v>
      </c>
      <c r="E8" s="160" t="s">
        <v>153</v>
      </c>
      <c r="F8" s="155"/>
      <c r="G8" s="161"/>
      <c r="H8" s="157">
        <v>0.02</v>
      </c>
      <c r="I8" s="289" t="str">
        <f>IFERROR(AVERAGE($G$8:$G$13)*SUM($H$8:$H$13),"")</f>
        <v/>
      </c>
      <c r="J8" s="169"/>
    </row>
    <row r="9" spans="1:10" x14ac:dyDescent="0.25">
      <c r="A9" s="288"/>
      <c r="B9" s="288"/>
      <c r="C9" s="156" t="s">
        <v>152</v>
      </c>
      <c r="D9" s="153">
        <f t="shared" ref="D9:D41" si="0">+IF(C9="REVISIÓN",1,2)</f>
        <v>1</v>
      </c>
      <c r="E9" s="160" t="s">
        <v>154</v>
      </c>
      <c r="F9" s="155"/>
      <c r="G9" s="161"/>
      <c r="H9" s="157">
        <v>0.02</v>
      </c>
      <c r="I9" s="290"/>
      <c r="J9" s="162"/>
    </row>
    <row r="10" spans="1:10" ht="28.8" x14ac:dyDescent="0.25">
      <c r="A10" s="288"/>
      <c r="B10" s="288"/>
      <c r="C10" s="156" t="s">
        <v>152</v>
      </c>
      <c r="D10" s="153">
        <f t="shared" si="0"/>
        <v>1</v>
      </c>
      <c r="E10" s="160" t="s">
        <v>155</v>
      </c>
      <c r="F10" s="155"/>
      <c r="G10" s="161"/>
      <c r="H10" s="157">
        <v>0.02</v>
      </c>
      <c r="I10" s="290"/>
      <c r="J10" s="162"/>
    </row>
    <row r="11" spans="1:10" ht="28.8" x14ac:dyDescent="0.25">
      <c r="A11" s="288"/>
      <c r="B11" s="288"/>
      <c r="C11" s="156" t="s">
        <v>152</v>
      </c>
      <c r="D11" s="153">
        <f t="shared" si="0"/>
        <v>1</v>
      </c>
      <c r="E11" s="160" t="s">
        <v>156</v>
      </c>
      <c r="F11" s="155"/>
      <c r="G11" s="161"/>
      <c r="H11" s="157">
        <v>0.02</v>
      </c>
      <c r="I11" s="290"/>
      <c r="J11" s="162"/>
    </row>
    <row r="12" spans="1:10" ht="28.8" x14ac:dyDescent="0.25">
      <c r="A12" s="288"/>
      <c r="B12" s="288"/>
      <c r="C12" s="156" t="s">
        <v>152</v>
      </c>
      <c r="D12" s="153">
        <f t="shared" si="0"/>
        <v>1</v>
      </c>
      <c r="E12" s="160" t="s">
        <v>157</v>
      </c>
      <c r="F12" s="155"/>
      <c r="G12" s="161"/>
      <c r="H12" s="157">
        <v>0.02</v>
      </c>
      <c r="I12" s="290"/>
      <c r="J12" s="162"/>
    </row>
    <row r="13" spans="1:10" ht="28.8" x14ac:dyDescent="0.25">
      <c r="A13" s="288"/>
      <c r="B13" s="288"/>
      <c r="C13" s="156" t="s">
        <v>152</v>
      </c>
      <c r="D13" s="153">
        <f t="shared" si="0"/>
        <v>1</v>
      </c>
      <c r="E13" s="160" t="s">
        <v>158</v>
      </c>
      <c r="F13" s="168"/>
      <c r="G13" s="161"/>
      <c r="H13" s="157">
        <v>0.02</v>
      </c>
      <c r="I13" s="291"/>
      <c r="J13" s="162"/>
    </row>
    <row r="14" spans="1:10" ht="48" customHeight="1" x14ac:dyDescent="0.25">
      <c r="A14" s="288" t="s">
        <v>159</v>
      </c>
      <c r="B14" s="163" t="s">
        <v>160</v>
      </c>
      <c r="C14" s="163" t="s">
        <v>161</v>
      </c>
      <c r="D14" s="153">
        <f t="shared" si="0"/>
        <v>2</v>
      </c>
      <c r="E14" s="164" t="s">
        <v>139</v>
      </c>
      <c r="F14" s="155"/>
      <c r="G14" s="161"/>
      <c r="H14" s="157">
        <v>0.04</v>
      </c>
      <c r="I14" s="289" t="str">
        <f>IFERROR(AVERAGE($G$14:$G$19)*SUM($H$14:$H$19),"")</f>
        <v/>
      </c>
      <c r="J14" s="162"/>
    </row>
    <row r="15" spans="1:10" ht="59.25" customHeight="1" x14ac:dyDescent="0.25">
      <c r="A15" s="288"/>
      <c r="B15" s="163" t="s">
        <v>162</v>
      </c>
      <c r="C15" s="163" t="s">
        <v>161</v>
      </c>
      <c r="D15" s="153">
        <f t="shared" si="0"/>
        <v>2</v>
      </c>
      <c r="E15" s="165" t="s">
        <v>137</v>
      </c>
      <c r="F15" s="155"/>
      <c r="G15" s="161"/>
      <c r="H15" s="157">
        <v>0.04</v>
      </c>
      <c r="I15" s="290"/>
      <c r="J15" s="164"/>
    </row>
    <row r="16" spans="1:10" ht="51.75" customHeight="1" x14ac:dyDescent="0.25">
      <c r="A16" s="288"/>
      <c r="B16" s="163" t="s">
        <v>163</v>
      </c>
      <c r="C16" s="163" t="s">
        <v>161</v>
      </c>
      <c r="D16" s="153">
        <f t="shared" si="0"/>
        <v>2</v>
      </c>
      <c r="E16" s="164" t="s">
        <v>138</v>
      </c>
      <c r="F16" s="155"/>
      <c r="G16" s="161"/>
      <c r="H16" s="157">
        <v>0.04</v>
      </c>
      <c r="I16" s="290"/>
      <c r="J16" s="166"/>
    </row>
    <row r="17" spans="1:10" ht="55.5" customHeight="1" x14ac:dyDescent="0.25">
      <c r="A17" s="288"/>
      <c r="B17" s="163" t="s">
        <v>164</v>
      </c>
      <c r="C17" s="163" t="s">
        <v>161</v>
      </c>
      <c r="D17" s="153">
        <f t="shared" si="0"/>
        <v>2</v>
      </c>
      <c r="E17" s="51" t="s">
        <v>75</v>
      </c>
      <c r="F17" s="155"/>
      <c r="G17" s="161"/>
      <c r="H17" s="157">
        <v>0.04</v>
      </c>
      <c r="I17" s="290"/>
      <c r="J17" s="166"/>
    </row>
    <row r="18" spans="1:10" ht="50.25" customHeight="1" x14ac:dyDescent="0.25">
      <c r="A18" s="288"/>
      <c r="B18" s="163" t="s">
        <v>165</v>
      </c>
      <c r="C18" s="163" t="s">
        <v>161</v>
      </c>
      <c r="D18" s="153">
        <f t="shared" si="0"/>
        <v>2</v>
      </c>
      <c r="E18" s="164" t="s">
        <v>166</v>
      </c>
      <c r="F18" s="155"/>
      <c r="G18" s="161"/>
      <c r="H18" s="157">
        <v>0.04</v>
      </c>
      <c r="I18" s="290"/>
      <c r="J18" s="166"/>
    </row>
    <row r="19" spans="1:10" x14ac:dyDescent="0.25">
      <c r="A19" s="288"/>
      <c r="B19" s="163" t="s">
        <v>167</v>
      </c>
      <c r="C19" s="163" t="s">
        <v>152</v>
      </c>
      <c r="D19" s="153">
        <f t="shared" si="0"/>
        <v>1</v>
      </c>
      <c r="E19" s="164" t="s">
        <v>168</v>
      </c>
      <c r="F19" s="155"/>
      <c r="G19" s="161"/>
      <c r="H19" s="157">
        <v>0.02</v>
      </c>
      <c r="I19" s="291"/>
      <c r="J19" s="162"/>
    </row>
    <row r="20" spans="1:10" ht="37.5" customHeight="1" x14ac:dyDescent="0.25">
      <c r="A20" s="288" t="s">
        <v>169</v>
      </c>
      <c r="B20" s="288" t="s">
        <v>170</v>
      </c>
      <c r="C20" s="156" t="s">
        <v>152</v>
      </c>
      <c r="D20" s="153">
        <f t="shared" si="0"/>
        <v>1</v>
      </c>
      <c r="E20" s="51" t="s">
        <v>77</v>
      </c>
      <c r="F20" s="155"/>
      <c r="G20" s="161"/>
      <c r="H20" s="157">
        <v>0.02</v>
      </c>
      <c r="I20" s="289" t="str">
        <f>IFERROR(AVERAGE($G$20:$G$22)*SUM($H$20:$H$22),"")</f>
        <v/>
      </c>
      <c r="J20" s="162"/>
    </row>
    <row r="21" spans="1:10" ht="27" customHeight="1" x14ac:dyDescent="0.25">
      <c r="A21" s="288"/>
      <c r="B21" s="288"/>
      <c r="C21" s="156" t="s">
        <v>152</v>
      </c>
      <c r="D21" s="153">
        <f t="shared" si="0"/>
        <v>1</v>
      </c>
      <c r="E21" s="51" t="s">
        <v>76</v>
      </c>
      <c r="F21" s="155"/>
      <c r="G21" s="161"/>
      <c r="H21" s="157">
        <v>0.02</v>
      </c>
      <c r="I21" s="290"/>
      <c r="J21" s="65"/>
    </row>
    <row r="22" spans="1:10" ht="28.8" x14ac:dyDescent="0.25">
      <c r="A22" s="288"/>
      <c r="B22" s="163" t="s">
        <v>171</v>
      </c>
      <c r="C22" s="163" t="s">
        <v>152</v>
      </c>
      <c r="D22" s="153">
        <f t="shared" si="0"/>
        <v>1</v>
      </c>
      <c r="E22" s="164" t="s">
        <v>172</v>
      </c>
      <c r="F22" s="155"/>
      <c r="G22" s="161"/>
      <c r="H22" s="157">
        <v>0.02</v>
      </c>
      <c r="I22" s="291"/>
      <c r="J22" s="162"/>
    </row>
    <row r="23" spans="1:10" ht="43.5" customHeight="1" x14ac:dyDescent="0.25">
      <c r="A23" s="156" t="s">
        <v>173</v>
      </c>
      <c r="B23" s="163" t="s">
        <v>174</v>
      </c>
      <c r="C23" s="163" t="s">
        <v>152</v>
      </c>
      <c r="D23" s="153">
        <f t="shared" si="0"/>
        <v>1</v>
      </c>
      <c r="E23" s="51" t="s">
        <v>74</v>
      </c>
      <c r="F23" s="155"/>
      <c r="G23" s="161"/>
      <c r="H23" s="157">
        <v>0.02</v>
      </c>
      <c r="I23" s="167" t="str">
        <f>IFERROR(AVERAGE($G$23)*SUM($H$23),"")</f>
        <v/>
      </c>
      <c r="J23" s="166"/>
    </row>
    <row r="24" spans="1:10" ht="18.75" customHeight="1" x14ac:dyDescent="0.25">
      <c r="A24" s="288" t="s">
        <v>175</v>
      </c>
      <c r="B24" s="163" t="s">
        <v>176</v>
      </c>
      <c r="C24" s="163" t="s">
        <v>152</v>
      </c>
      <c r="D24" s="153">
        <f t="shared" si="0"/>
        <v>1</v>
      </c>
      <c r="E24" s="51"/>
      <c r="F24" s="155"/>
      <c r="G24" s="161"/>
      <c r="H24" s="157">
        <v>0.02</v>
      </c>
      <c r="I24" s="289" t="str">
        <f>IFERROR(AVERAGE($G$24:$G$25)*SUM($H$24:$H$25),"")</f>
        <v/>
      </c>
      <c r="J24" s="162"/>
    </row>
    <row r="25" spans="1:10" ht="18.75" customHeight="1" x14ac:dyDescent="0.25">
      <c r="A25" s="288"/>
      <c r="B25" s="163" t="s">
        <v>177</v>
      </c>
      <c r="C25" s="163" t="s">
        <v>152</v>
      </c>
      <c r="D25" s="153">
        <f t="shared" si="0"/>
        <v>1</v>
      </c>
      <c r="E25" s="51"/>
      <c r="F25" s="155"/>
      <c r="G25" s="161"/>
      <c r="H25" s="157">
        <v>0.02</v>
      </c>
      <c r="I25" s="291"/>
      <c r="J25" s="162"/>
    </row>
    <row r="26" spans="1:10" ht="28.8" x14ac:dyDescent="0.25">
      <c r="A26" s="288" t="s">
        <v>178</v>
      </c>
      <c r="B26" s="288" t="s">
        <v>179</v>
      </c>
      <c r="C26" s="288" t="s">
        <v>161</v>
      </c>
      <c r="D26" s="153">
        <f t="shared" si="0"/>
        <v>2</v>
      </c>
      <c r="E26" s="51" t="s">
        <v>73</v>
      </c>
      <c r="F26" s="155"/>
      <c r="G26" s="161"/>
      <c r="H26" s="157">
        <v>0.04</v>
      </c>
      <c r="I26" s="289" t="str">
        <f>IFERROR(AVERAGE($G$26:$G$37)*SUM($H$26:$H$37),"")</f>
        <v/>
      </c>
      <c r="J26" s="162"/>
    </row>
    <row r="27" spans="1:10" x14ac:dyDescent="0.25">
      <c r="A27" s="288"/>
      <c r="B27" s="288"/>
      <c r="C27" s="288"/>
      <c r="D27" s="153">
        <f t="shared" si="0"/>
        <v>2</v>
      </c>
      <c r="E27" s="51" t="s">
        <v>72</v>
      </c>
      <c r="F27" s="155"/>
      <c r="G27" s="161"/>
      <c r="H27" s="157">
        <v>0.04</v>
      </c>
      <c r="I27" s="290"/>
      <c r="J27" s="162"/>
    </row>
    <row r="28" spans="1:10" x14ac:dyDescent="0.25">
      <c r="A28" s="288"/>
      <c r="B28" s="288"/>
      <c r="C28" s="288"/>
      <c r="D28" s="153">
        <f t="shared" si="0"/>
        <v>2</v>
      </c>
      <c r="E28" s="51" t="s">
        <v>71</v>
      </c>
      <c r="F28" s="155"/>
      <c r="G28" s="161"/>
      <c r="H28" s="157">
        <v>0.04</v>
      </c>
      <c r="I28" s="290"/>
      <c r="J28" s="162"/>
    </row>
    <row r="29" spans="1:10" ht="28.8" x14ac:dyDescent="0.25">
      <c r="A29" s="288"/>
      <c r="B29" s="288" t="s">
        <v>180</v>
      </c>
      <c r="C29" s="288"/>
      <c r="D29" s="153">
        <f t="shared" si="0"/>
        <v>2</v>
      </c>
      <c r="E29" s="51" t="s">
        <v>70</v>
      </c>
      <c r="F29" s="155"/>
      <c r="G29" s="161"/>
      <c r="H29" s="157">
        <v>0.04</v>
      </c>
      <c r="I29" s="290"/>
      <c r="J29" s="65"/>
    </row>
    <row r="30" spans="1:10" x14ac:dyDescent="0.25">
      <c r="A30" s="288"/>
      <c r="B30" s="288"/>
      <c r="C30" s="288"/>
      <c r="D30" s="153">
        <f t="shared" si="0"/>
        <v>2</v>
      </c>
      <c r="E30" s="164" t="s">
        <v>181</v>
      </c>
      <c r="F30" s="155"/>
      <c r="G30" s="161"/>
      <c r="H30" s="157">
        <v>0.04</v>
      </c>
      <c r="I30" s="290"/>
      <c r="J30" s="65"/>
    </row>
    <row r="31" spans="1:10" ht="28.8" x14ac:dyDescent="0.25">
      <c r="A31" s="288"/>
      <c r="B31" s="288"/>
      <c r="C31" s="288"/>
      <c r="D31" s="153">
        <f t="shared" si="0"/>
        <v>2</v>
      </c>
      <c r="E31" s="164" t="s">
        <v>182</v>
      </c>
      <c r="F31" s="155"/>
      <c r="G31" s="161"/>
      <c r="H31" s="157">
        <v>0.04</v>
      </c>
      <c r="I31" s="290"/>
      <c r="J31" s="65"/>
    </row>
    <row r="32" spans="1:10" x14ac:dyDescent="0.25">
      <c r="A32" s="288"/>
      <c r="B32" s="288" t="s">
        <v>183</v>
      </c>
      <c r="C32" s="288"/>
      <c r="D32" s="153">
        <f t="shared" si="0"/>
        <v>2</v>
      </c>
      <c r="E32" s="51" t="s">
        <v>69</v>
      </c>
      <c r="F32" s="155"/>
      <c r="G32" s="161"/>
      <c r="H32" s="157">
        <v>0.04</v>
      </c>
      <c r="I32" s="290"/>
      <c r="J32" s="65"/>
    </row>
    <row r="33" spans="1:10" x14ac:dyDescent="0.25">
      <c r="A33" s="288"/>
      <c r="B33" s="288"/>
      <c r="C33" s="288"/>
      <c r="D33" s="153">
        <f t="shared" si="0"/>
        <v>2</v>
      </c>
      <c r="E33" s="51" t="s">
        <v>68</v>
      </c>
      <c r="F33" s="155"/>
      <c r="G33" s="161"/>
      <c r="H33" s="157">
        <v>0.04</v>
      </c>
      <c r="I33" s="290"/>
      <c r="J33" s="65"/>
    </row>
    <row r="34" spans="1:10" ht="28.8" x14ac:dyDescent="0.25">
      <c r="A34" s="288" t="s">
        <v>184</v>
      </c>
      <c r="B34" s="288" t="s">
        <v>185</v>
      </c>
      <c r="C34" s="156" t="s">
        <v>161</v>
      </c>
      <c r="D34" s="153">
        <f t="shared" si="0"/>
        <v>2</v>
      </c>
      <c r="E34" s="164" t="s">
        <v>186</v>
      </c>
      <c r="F34" s="155"/>
      <c r="G34" s="161"/>
      <c r="H34" s="157">
        <v>0.04</v>
      </c>
      <c r="I34" s="290"/>
      <c r="J34" s="162"/>
    </row>
    <row r="35" spans="1:10" x14ac:dyDescent="0.25">
      <c r="A35" s="288"/>
      <c r="B35" s="288"/>
      <c r="C35" s="156" t="s">
        <v>152</v>
      </c>
      <c r="D35" s="153">
        <f t="shared" si="0"/>
        <v>1</v>
      </c>
      <c r="E35" s="164" t="s">
        <v>187</v>
      </c>
      <c r="F35" s="155"/>
      <c r="G35" s="161"/>
      <c r="H35" s="157">
        <v>0.02</v>
      </c>
      <c r="I35" s="290"/>
      <c r="J35" s="65"/>
    </row>
    <row r="36" spans="1:10" x14ac:dyDescent="0.25">
      <c r="A36" s="288"/>
      <c r="B36" s="288"/>
      <c r="C36" s="156" t="s">
        <v>152</v>
      </c>
      <c r="D36" s="153">
        <f t="shared" si="0"/>
        <v>1</v>
      </c>
      <c r="E36" s="164" t="s">
        <v>188</v>
      </c>
      <c r="F36" s="155"/>
      <c r="G36" s="161"/>
      <c r="H36" s="157">
        <v>0.02</v>
      </c>
      <c r="I36" s="290"/>
      <c r="J36" s="65"/>
    </row>
    <row r="37" spans="1:10" x14ac:dyDescent="0.25">
      <c r="A37" s="288"/>
      <c r="B37" s="288"/>
      <c r="C37" s="156" t="s">
        <v>161</v>
      </c>
      <c r="D37" s="153">
        <f t="shared" si="0"/>
        <v>2</v>
      </c>
      <c r="E37" s="164" t="s">
        <v>189</v>
      </c>
      <c r="F37" s="155"/>
      <c r="G37" s="161"/>
      <c r="H37" s="157">
        <v>0.04</v>
      </c>
      <c r="I37" s="291"/>
      <c r="J37" s="65"/>
    </row>
    <row r="38" spans="1:10" x14ac:dyDescent="0.25">
      <c r="A38" s="288" t="s">
        <v>194</v>
      </c>
      <c r="B38" s="156" t="s">
        <v>190</v>
      </c>
      <c r="C38" s="156" t="s">
        <v>152</v>
      </c>
      <c r="D38" s="153">
        <f t="shared" si="0"/>
        <v>1</v>
      </c>
      <c r="E38" s="51" t="s">
        <v>67</v>
      </c>
      <c r="F38" s="155"/>
      <c r="G38" s="161"/>
      <c r="H38" s="157">
        <v>0.02</v>
      </c>
      <c r="I38" s="289" t="str">
        <f>IFERROR(AVERAGE($G$38:$G$41)*SUM($H$38:$H$41),"")</f>
        <v/>
      </c>
      <c r="J38" s="65"/>
    </row>
    <row r="39" spans="1:10" ht="31.5" customHeight="1" x14ac:dyDescent="0.25">
      <c r="A39" s="288"/>
      <c r="B39" s="156" t="s">
        <v>191</v>
      </c>
      <c r="C39" s="156" t="s">
        <v>161</v>
      </c>
      <c r="D39" s="153">
        <f t="shared" si="0"/>
        <v>2</v>
      </c>
      <c r="E39" s="51" t="s">
        <v>66</v>
      </c>
      <c r="F39" s="155"/>
      <c r="G39" s="161"/>
      <c r="H39" s="157">
        <v>0.04</v>
      </c>
      <c r="I39" s="290"/>
      <c r="J39" s="65"/>
    </row>
    <row r="40" spans="1:10" x14ac:dyDescent="0.25">
      <c r="A40" s="288"/>
      <c r="B40" s="156" t="s">
        <v>192</v>
      </c>
      <c r="C40" s="156" t="s">
        <v>152</v>
      </c>
      <c r="D40" s="153">
        <f t="shared" si="0"/>
        <v>1</v>
      </c>
      <c r="E40" s="51"/>
      <c r="F40" s="155"/>
      <c r="G40" s="161"/>
      <c r="H40" s="157">
        <v>0.02</v>
      </c>
      <c r="I40" s="290"/>
      <c r="J40" s="65"/>
    </row>
    <row r="41" spans="1:10" x14ac:dyDescent="0.25">
      <c r="A41" s="288"/>
      <c r="B41" s="156" t="s">
        <v>193</v>
      </c>
      <c r="C41" s="156" t="s">
        <v>152</v>
      </c>
      <c r="D41" s="153">
        <f t="shared" si="0"/>
        <v>1</v>
      </c>
      <c r="E41" s="51"/>
      <c r="F41" s="155"/>
      <c r="G41" s="161"/>
      <c r="H41" s="157">
        <v>0.02</v>
      </c>
      <c r="I41" s="291"/>
      <c r="J41" s="65"/>
    </row>
    <row r="42" spans="1:10" ht="18" x14ac:dyDescent="0.25">
      <c r="A42" s="294" t="s">
        <v>141</v>
      </c>
      <c r="B42" s="294"/>
      <c r="C42" s="294"/>
      <c r="D42" s="294"/>
      <c r="E42" s="294"/>
      <c r="F42" s="136"/>
      <c r="G42" s="154"/>
      <c r="H42" s="137">
        <f>SUM(H8:H41)</f>
        <v>1.0000000000000004</v>
      </c>
      <c r="I42" s="159">
        <f>SUM(I8:I41)</f>
        <v>0</v>
      </c>
      <c r="J42" s="138" t="str">
        <f>IF(I42&lt;=0,"",IF(I42&lt;=3.8,"Concepto Negativo del Proceso",IF(I42&lt;=4.4,"Concepto Positivo de Viabilidad con Recomendaciones","Concepto Positivo de Viabilidad")))</f>
        <v/>
      </c>
    </row>
  </sheetData>
  <sheetProtection algorithmName="SHA-512" hashValue="ZHPnII70cnzGUI5xkonc10G2RGcNZ7a3SS2vP4xCvj/mIkAQFUXqEpa+2WPF49ni4lV2Gd7teYaixDVZUJSdXg==" saltValue="Vivp0yeoCC6YyalgbztLnw==" spinCount="100000" sheet="1" selectLockedCells="1"/>
  <mergeCells count="31">
    <mergeCell ref="I38:I41"/>
    <mergeCell ref="A42:E42"/>
    <mergeCell ref="B29:B31"/>
    <mergeCell ref="B32:B33"/>
    <mergeCell ref="A34:A37"/>
    <mergeCell ref="B34:B37"/>
    <mergeCell ref="A38:A41"/>
    <mergeCell ref="A24:A25"/>
    <mergeCell ref="I24:I25"/>
    <mergeCell ref="A26:A33"/>
    <mergeCell ref="B26:B28"/>
    <mergeCell ref="C26:C33"/>
    <mergeCell ref="I26:I37"/>
    <mergeCell ref="A14:A19"/>
    <mergeCell ref="I14:I19"/>
    <mergeCell ref="A20:A22"/>
    <mergeCell ref="B20:B21"/>
    <mergeCell ref="I20:I22"/>
    <mergeCell ref="A8:A13"/>
    <mergeCell ref="B8:B13"/>
    <mergeCell ref="I8:I13"/>
    <mergeCell ref="A6:A7"/>
    <mergeCell ref="B6:B7"/>
    <mergeCell ref="C6:C7"/>
    <mergeCell ref="D6:D7"/>
    <mergeCell ref="E6:E7"/>
    <mergeCell ref="B3:J3"/>
    <mergeCell ref="B4:J4"/>
    <mergeCell ref="A1:J1"/>
    <mergeCell ref="F6:I6"/>
    <mergeCell ref="J6:J7"/>
  </mergeCells>
  <conditionalFormatting sqref="J42">
    <cfRule type="colorScale" priority="2">
      <colorScale>
        <cfvo type="min"/>
        <cfvo type="percentile" val="50"/>
        <cfvo type="max"/>
        <color rgb="FFF8696B"/>
        <color rgb="FFFFEB84"/>
        <color rgb="FF63BE7B"/>
      </colorScale>
    </cfRule>
  </conditionalFormatting>
  <conditionalFormatting sqref="G8:G41">
    <cfRule type="colorScale" priority="139">
      <colorScale>
        <cfvo type="min"/>
        <cfvo type="percentile" val="50"/>
        <cfvo type="max"/>
        <color rgb="FFF8696B"/>
        <color rgb="FFFFEB84"/>
        <color rgb="FF63BE7B"/>
      </colorScale>
    </cfRule>
  </conditionalFormatting>
  <conditionalFormatting sqref="G12">
    <cfRule type="colorScale" priority="1">
      <colorScale>
        <cfvo type="min"/>
        <cfvo type="percentile" val="50"/>
        <cfvo type="max"/>
        <color rgb="FFF8696B"/>
        <color rgb="FFFFEB84"/>
        <color rgb="FF63BE7B"/>
      </colorScale>
    </cfRule>
  </conditionalFormatting>
  <dataValidations count="3">
    <dataValidation type="list" allowBlank="1" showInputMessage="1" showErrorMessage="1" sqref="F8:F41" xr:uid="{8F63D0F8-2C52-4C4B-AF21-0E4588214974}">
      <formula1>APLICA</formula1>
    </dataValidation>
    <dataValidation type="list" allowBlank="1" showInputMessage="1" showErrorMessage="1" sqref="B23" xr:uid="{08C5CCA3-9D16-416A-BD9D-7C2F9571A3BB}">
      <formula1>Tipologia</formula1>
    </dataValidation>
    <dataValidation type="list" allowBlank="1" showInputMessage="1" showErrorMessage="1" sqref="G8:G41" xr:uid="{564865DB-F573-4CA0-958C-50D3766DEE37}">
      <formula1>CALIFICACION</formula1>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tabColor rgb="FF00B0F0"/>
  </sheetPr>
  <dimension ref="C1:R1015"/>
  <sheetViews>
    <sheetView showGridLines="0" zoomScale="70" zoomScaleNormal="70" workbookViewId="0">
      <pane xSplit="3" ySplit="14" topLeftCell="D18" activePane="bottomRight" state="frozen"/>
      <selection pane="topRight" activeCell="C1" sqref="C1"/>
      <selection pane="bottomLeft" activeCell="A14" sqref="A14"/>
      <selection pane="bottomRight" activeCell="G20" sqref="G20"/>
    </sheetView>
  </sheetViews>
  <sheetFormatPr baseColWidth="10" defaultColWidth="0" defaultRowHeight="13.2" x14ac:dyDescent="0.25"/>
  <cols>
    <col min="1" max="1" width="0" style="36" hidden="1" customWidth="1"/>
    <col min="2" max="3" width="11.44140625" style="36"/>
    <col min="4" max="4" width="19.5546875" style="36" customWidth="1"/>
    <col min="5" max="5" width="17.33203125" style="36" customWidth="1"/>
    <col min="6" max="6" width="15.44140625" style="36" customWidth="1"/>
    <col min="7" max="7" width="16.88671875" style="36" customWidth="1"/>
    <col min="8" max="8" width="15.33203125" style="53" customWidth="1"/>
    <col min="9" max="9" width="13.6640625" style="36" customWidth="1"/>
    <col min="10" max="11" width="14.109375" style="36" customWidth="1"/>
    <col min="12" max="13" width="15" style="36" customWidth="1"/>
    <col min="14" max="14" width="18.6640625" style="36" customWidth="1"/>
    <col min="15" max="15" width="18.109375" style="36" bestFit="1" customWidth="1"/>
    <col min="16" max="16" width="11.44140625" style="36" customWidth="1"/>
    <col min="17" max="18" width="11.44140625" style="36" hidden="1" customWidth="1"/>
    <col min="19" max="19" width="0" style="36" hidden="1" customWidth="1"/>
    <col min="20" max="16384" width="0" style="36" hidden="1"/>
  </cols>
  <sheetData>
    <row r="1" spans="3:16" x14ac:dyDescent="0.25">
      <c r="H1" s="36"/>
    </row>
    <row r="2" spans="3:16" x14ac:dyDescent="0.25">
      <c r="H2" s="36"/>
    </row>
    <row r="3" spans="3:16" x14ac:dyDescent="0.25">
      <c r="H3" s="36"/>
    </row>
    <row r="4" spans="3:16" x14ac:dyDescent="0.25">
      <c r="H4" s="36"/>
    </row>
    <row r="5" spans="3:16" x14ac:dyDescent="0.25">
      <c r="H5" s="36"/>
    </row>
    <row r="6" spans="3:16" ht="16.8" x14ac:dyDescent="0.25">
      <c r="C6" s="303"/>
      <c r="D6" s="304"/>
      <c r="H6" s="36"/>
    </row>
    <row r="7" spans="3:16" x14ac:dyDescent="0.25">
      <c r="C7" s="201" t="s">
        <v>196</v>
      </c>
      <c r="H7" s="36"/>
    </row>
    <row r="8" spans="3:16" ht="15" customHeight="1" x14ac:dyDescent="0.25">
      <c r="H8" s="36"/>
    </row>
    <row r="9" spans="3:16" ht="23.25" customHeight="1" x14ac:dyDescent="0.25">
      <c r="C9" s="311" t="s">
        <v>47</v>
      </c>
      <c r="D9" s="311"/>
      <c r="E9" s="311"/>
      <c r="F9" s="311"/>
      <c r="G9" s="311"/>
      <c r="H9" s="311"/>
      <c r="I9" s="311"/>
      <c r="J9" s="311"/>
      <c r="K9" s="311"/>
      <c r="L9" s="311"/>
      <c r="M9" s="311"/>
      <c r="N9" s="311"/>
    </row>
    <row r="10" spans="3:16" x14ac:dyDescent="0.25">
      <c r="H10" s="36"/>
    </row>
    <row r="11" spans="3:16" x14ac:dyDescent="0.25">
      <c r="H11" s="36"/>
    </row>
    <row r="12" spans="3:16" ht="27.75" customHeight="1" x14ac:dyDescent="0.25">
      <c r="C12" s="312" t="s">
        <v>103</v>
      </c>
      <c r="D12" s="312"/>
      <c r="E12" s="312"/>
      <c r="F12" s="312"/>
      <c r="G12" s="312"/>
      <c r="H12" s="305" t="s">
        <v>87</v>
      </c>
      <c r="I12" s="306"/>
      <c r="J12" s="306"/>
      <c r="K12" s="306"/>
      <c r="L12" s="306"/>
      <c r="M12" s="306"/>
      <c r="N12" s="307"/>
    </row>
    <row r="13" spans="3:16" ht="15.75" customHeight="1" x14ac:dyDescent="0.25">
      <c r="C13" s="308" t="s">
        <v>25</v>
      </c>
      <c r="D13" s="309"/>
      <c r="E13" s="309"/>
      <c r="F13" s="309"/>
      <c r="G13" s="310"/>
      <c r="H13" s="308" t="s">
        <v>46</v>
      </c>
      <c r="I13" s="309"/>
      <c r="J13" s="309"/>
      <c r="K13" s="309"/>
      <c r="L13" s="309"/>
      <c r="M13" s="309"/>
      <c r="N13" s="310"/>
    </row>
    <row r="14" spans="3:16" ht="31.2" x14ac:dyDescent="0.25">
      <c r="C14" s="22" t="s">
        <v>9</v>
      </c>
      <c r="D14" s="22" t="s">
        <v>0</v>
      </c>
      <c r="E14" s="4" t="s">
        <v>10</v>
      </c>
      <c r="F14" s="4" t="s">
        <v>3</v>
      </c>
      <c r="G14" s="4" t="s">
        <v>104</v>
      </c>
      <c r="H14" s="4" t="s">
        <v>23</v>
      </c>
      <c r="I14" s="4" t="s">
        <v>105</v>
      </c>
      <c r="J14" s="4" t="s">
        <v>24</v>
      </c>
      <c r="K14" s="4" t="s">
        <v>106</v>
      </c>
      <c r="L14" s="4" t="s">
        <v>107</v>
      </c>
      <c r="M14" s="4" t="s">
        <v>42</v>
      </c>
      <c r="N14" s="4" t="s">
        <v>37</v>
      </c>
    </row>
    <row r="15" spans="3:16" ht="67.8" customHeight="1" x14ac:dyDescent="0.25">
      <c r="C15" s="14">
        <v>1</v>
      </c>
      <c r="D15" s="240" t="s">
        <v>208</v>
      </c>
      <c r="E15" s="70"/>
      <c r="F15" s="70"/>
      <c r="G15" s="191"/>
      <c r="H15" s="72"/>
      <c r="I15" s="54">
        <f>IFERROR(IF(M15="ICCP- ICOCIV",VLOOKUP(H15,'INDICES-ICOCIV'!$A$1:$B$313,2,0),IF(M15="IPC",VLOOKUP(H15,'INDICES IPC'!$A$7:$E$1003,2,0),0)),"")</f>
        <v>0</v>
      </c>
      <c r="J15" s="72"/>
      <c r="K15" s="54">
        <f>IFERROR(IF(M15="ICCP- ICOCIV",VLOOKUP(J15,'INDICES-ICOCIV'!$A$1:$B$307,2,0),IF(M15="IPC",VLOOKUP(J15,'INDICES IPC'!$A$7:$E$1003,2,0),0)),"")</f>
        <v>0</v>
      </c>
      <c r="L15" s="198" t="str">
        <f>+IFERROR((K15/I15),"")</f>
        <v/>
      </c>
      <c r="M15" s="76"/>
      <c r="N15" s="190">
        <f>IFERROR(G15*L15,0)</f>
        <v>0</v>
      </c>
      <c r="P15" s="35"/>
    </row>
    <row r="16" spans="3:16" ht="39" customHeight="1" x14ac:dyDescent="0.25">
      <c r="C16" s="14"/>
      <c r="D16" s="239" t="s">
        <v>209</v>
      </c>
      <c r="E16" s="241">
        <v>1</v>
      </c>
      <c r="F16" s="241" t="s">
        <v>3</v>
      </c>
      <c r="G16" s="73">
        <v>551120327</v>
      </c>
      <c r="H16" s="72">
        <v>45566</v>
      </c>
      <c r="I16" s="54">
        <f>IFERROR(IF(M16="ICCP- ICOCIV",VLOOKUP(H16,'INDICES-ICOCIV'!$A$1:$B$313,2,0),IF(M16="IPC",VLOOKUP(H16,'INDICES IPC'!$A$7:$E$1003,2,0),0)),"")</f>
        <v>143.82750982064908</v>
      </c>
      <c r="J16" s="72">
        <v>46023</v>
      </c>
      <c r="K16" s="54">
        <f>IFERROR(IF(M16="ICCP- ICOCIV",VLOOKUP(J16,'INDICES-ICOCIV'!$A$1:$B$307,2,0),IF(M16="IPC",VLOOKUP(J16,'INDICES IPC'!$A$7:$E$1003,2,0),0)),"")</f>
        <v>154.06367358856946</v>
      </c>
      <c r="L16" s="55">
        <f t="shared" ref="L16:L30" si="0">+IFERROR((K16/I16),"")</f>
        <v>1.0711697211519877</v>
      </c>
      <c r="M16" s="76" t="s">
        <v>21</v>
      </c>
      <c r="N16" s="242">
        <f>ROUND((IFERROR(G16*L16,0)),0)</f>
        <v>590343407</v>
      </c>
      <c r="P16" s="35"/>
    </row>
    <row r="17" spans="3:16" ht="57.6" customHeight="1" x14ac:dyDescent="0.25">
      <c r="C17" s="14">
        <v>2</v>
      </c>
      <c r="D17" s="240" t="s">
        <v>210</v>
      </c>
      <c r="E17" s="241"/>
      <c r="F17" s="241"/>
      <c r="G17" s="71"/>
      <c r="H17" s="72"/>
      <c r="I17" s="54">
        <f>IFERROR(IF(M17="ICCP- ICOCIV",VLOOKUP(H17,'INDICES-ICOCIV'!$A$1:$B$313,2,0),IF(M17="IPC",VLOOKUP(H17,'INDICES IPC'!$A$7:$E$1003,2,0),0)),"")</f>
        <v>0</v>
      </c>
      <c r="J17" s="72"/>
      <c r="K17" s="54">
        <f>IFERROR(IF(M17="ICCP- ICOCIV",VLOOKUP(J17,'INDICES-ICOCIV'!$A$1:$B$307,2,0),IF(M17="IPC",VLOOKUP(J17,'INDICES IPC'!$A$7:$E$1003,2,0),0)),"")</f>
        <v>0</v>
      </c>
      <c r="L17" s="55" t="str">
        <f t="shared" si="0"/>
        <v/>
      </c>
      <c r="M17" s="76"/>
      <c r="N17" s="242"/>
      <c r="P17" s="35"/>
    </row>
    <row r="18" spans="3:16" ht="43.2" customHeight="1" x14ac:dyDescent="0.25">
      <c r="C18" s="14"/>
      <c r="D18" s="239" t="s">
        <v>209</v>
      </c>
      <c r="E18" s="241">
        <v>1</v>
      </c>
      <c r="F18" s="241" t="s">
        <v>3</v>
      </c>
      <c r="G18" s="71">
        <v>546455760</v>
      </c>
      <c r="H18" s="72">
        <v>45231</v>
      </c>
      <c r="I18" s="54">
        <f>IFERROR(IF(M18="ICCP- ICOCIV",VLOOKUP(H18,'INDICES-ICOCIV'!$A$1:$B$313,2,0),IF(M18="IPC",VLOOKUP(H18,'INDICES IPC'!$A$7:$E$1003,2,0),0)),"")</f>
        <v>137.09685353256808</v>
      </c>
      <c r="J18" s="72">
        <v>46023</v>
      </c>
      <c r="K18" s="54">
        <f>IFERROR(IF(M18="ICCP- ICOCIV",VLOOKUP(J18,'INDICES-ICOCIV'!$A$1:$B$307,2,0),IF(M18="IPC",VLOOKUP(J18,'INDICES IPC'!$A$7:$E$1003,2,0),0)),"")</f>
        <v>154.06367358856946</v>
      </c>
      <c r="L18" s="55">
        <f t="shared" si="0"/>
        <v>1.1237579099652408</v>
      </c>
      <c r="M18" s="76" t="s">
        <v>21</v>
      </c>
      <c r="N18" s="242">
        <f t="shared" ref="N18" si="1">ROUND((IFERROR(G18*L18,0)),0)</f>
        <v>614083983</v>
      </c>
      <c r="P18" s="35"/>
    </row>
    <row r="19" spans="3:16" ht="55.2" customHeight="1" x14ac:dyDescent="0.25">
      <c r="C19" s="14">
        <v>3</v>
      </c>
      <c r="D19" s="240" t="s">
        <v>211</v>
      </c>
      <c r="E19" s="241"/>
      <c r="F19" s="241"/>
      <c r="G19" s="71"/>
      <c r="H19" s="72"/>
      <c r="I19" s="54">
        <f>IFERROR(IF(M19="ICCP- ICOCIV",VLOOKUP(H19,'INDICES-ICOCIV'!$A$1:$B$313,2,0),IF(M19="IPC",VLOOKUP(H19,'INDICES IPC'!$A$7:$E$1003,2,0),0)),"")</f>
        <v>0</v>
      </c>
      <c r="J19" s="72"/>
      <c r="K19" s="54">
        <f>IFERROR(IF(M19="ICCP- ICOCIV",VLOOKUP(J19,'INDICES-ICOCIV'!$A$1:$B$307,2,0),IF(M19="IPC",VLOOKUP(J19,'INDICES IPC'!$A$7:$E$1003,2,0),0)),"")</f>
        <v>0</v>
      </c>
      <c r="L19" s="55" t="str">
        <f t="shared" si="0"/>
        <v/>
      </c>
      <c r="M19" s="76"/>
      <c r="N19" s="242"/>
      <c r="P19" s="35"/>
    </row>
    <row r="20" spans="3:16" ht="37.799999999999997" customHeight="1" x14ac:dyDescent="0.25">
      <c r="C20" s="14"/>
      <c r="D20" s="239" t="s">
        <v>209</v>
      </c>
      <c r="E20" s="241">
        <v>1</v>
      </c>
      <c r="F20" s="241" t="s">
        <v>3</v>
      </c>
      <c r="G20" s="71">
        <v>626181543</v>
      </c>
      <c r="H20" s="72">
        <v>45992</v>
      </c>
      <c r="I20" s="54">
        <f>IFERROR(IF(M20="ICCP- ICOCIV",VLOOKUP(H20,'INDICES-ICOCIV'!$A$1:$B$313,2,0),IF(M20="IPC",VLOOKUP(H20,'INDICES IPC'!$A$7:$E$1003,2,0),0)),"")</f>
        <v>152.26692388670631</v>
      </c>
      <c r="J20" s="72">
        <v>46023</v>
      </c>
      <c r="K20" s="54">
        <f>IFERROR(IF(M20="ICCP- ICOCIV",VLOOKUP(J20,'INDICES-ICOCIV'!$A$1:$B$307,2,0),IF(M20="IPC",VLOOKUP(J20,'INDICES IPC'!$A$7:$E$1003,2,0),0)),"")</f>
        <v>154.06367358856946</v>
      </c>
      <c r="L20" s="55">
        <f t="shared" si="0"/>
        <v>1.0118</v>
      </c>
      <c r="M20" s="76" t="s">
        <v>21</v>
      </c>
      <c r="N20" s="242">
        <f>ROUND((IFERROR(G20*L20,0)),0)</f>
        <v>633570485</v>
      </c>
      <c r="P20" s="35"/>
    </row>
    <row r="21" spans="3:16" ht="18" customHeight="1" x14ac:dyDescent="0.25">
      <c r="C21" s="14"/>
      <c r="D21" s="70"/>
      <c r="E21" s="70"/>
      <c r="F21" s="70"/>
      <c r="G21" s="71"/>
      <c r="H21" s="72"/>
      <c r="I21" s="54"/>
      <c r="J21" s="72"/>
      <c r="K21" s="54"/>
      <c r="L21" s="55" t="str">
        <f t="shared" si="0"/>
        <v/>
      </c>
      <c r="M21" s="76"/>
      <c r="N21" s="190"/>
      <c r="P21" s="35"/>
    </row>
    <row r="22" spans="3:16" ht="34.200000000000003" customHeight="1" x14ac:dyDescent="0.25">
      <c r="C22" s="14"/>
      <c r="D22" s="70"/>
      <c r="E22" s="70"/>
      <c r="F22" s="70"/>
      <c r="G22" s="71"/>
      <c r="H22" s="72"/>
      <c r="I22" s="54"/>
      <c r="J22" s="72"/>
      <c r="K22" s="54"/>
      <c r="L22" s="301" t="s">
        <v>212</v>
      </c>
      <c r="M22" s="302"/>
      <c r="N22" s="243">
        <f>ROUND((AVERAGE(N16,N18,N20)),0)</f>
        <v>612665958</v>
      </c>
      <c r="P22" s="35"/>
    </row>
    <row r="23" spans="3:16" ht="16.8" thickBot="1" x14ac:dyDescent="0.3">
      <c r="C23" s="14"/>
      <c r="D23" s="246"/>
      <c r="E23" s="246"/>
      <c r="F23" s="246"/>
      <c r="G23" s="74"/>
      <c r="H23" s="72"/>
      <c r="I23" s="54"/>
      <c r="J23" s="72"/>
      <c r="K23" s="54"/>
      <c r="L23" s="55" t="str">
        <f t="shared" si="0"/>
        <v/>
      </c>
      <c r="M23" s="76"/>
      <c r="N23" s="190"/>
      <c r="P23" s="35"/>
    </row>
    <row r="24" spans="3:16" ht="16.2" customHeight="1" x14ac:dyDescent="0.25">
      <c r="C24" s="244"/>
      <c r="D24" s="295" t="s">
        <v>248</v>
      </c>
      <c r="E24" s="296"/>
      <c r="F24" s="296"/>
      <c r="G24" s="297"/>
      <c r="H24" s="245"/>
      <c r="I24" s="54"/>
      <c r="J24" s="72"/>
      <c r="K24" s="54"/>
      <c r="L24" s="55" t="str">
        <f t="shared" si="0"/>
        <v/>
      </c>
      <c r="M24" s="76"/>
      <c r="N24" s="190"/>
      <c r="P24" s="35"/>
    </row>
    <row r="25" spans="3:16" ht="27.6" customHeight="1" thickBot="1" x14ac:dyDescent="0.3">
      <c r="C25" s="244"/>
      <c r="D25" s="298"/>
      <c r="E25" s="299"/>
      <c r="F25" s="299"/>
      <c r="G25" s="300"/>
      <c r="H25" s="245"/>
      <c r="I25" s="54"/>
      <c r="J25" s="72"/>
      <c r="K25" s="54"/>
      <c r="L25" s="55" t="str">
        <f t="shared" si="0"/>
        <v/>
      </c>
      <c r="M25" s="76"/>
      <c r="N25" s="190"/>
      <c r="P25" s="35"/>
    </row>
    <row r="26" spans="3:16" ht="43.8" customHeight="1" thickBot="1" x14ac:dyDescent="0.3">
      <c r="C26" s="244"/>
      <c r="D26" s="249" t="s">
        <v>213</v>
      </c>
      <c r="E26" s="250">
        <v>3</v>
      </c>
      <c r="F26" s="251">
        <f>N22</f>
        <v>612665958</v>
      </c>
      <c r="G26" s="252">
        <f>F26*E26</f>
        <v>1837997874</v>
      </c>
      <c r="H26" s="245"/>
      <c r="I26" s="54"/>
      <c r="J26" s="72"/>
      <c r="K26" s="54"/>
      <c r="L26" s="55" t="str">
        <f t="shared" si="0"/>
        <v/>
      </c>
      <c r="M26" s="76"/>
      <c r="N26" s="190"/>
      <c r="P26" s="35"/>
    </row>
    <row r="27" spans="3:16" ht="16.2" x14ac:dyDescent="0.25">
      <c r="C27" s="14"/>
      <c r="D27" s="247"/>
      <c r="E27" s="247"/>
      <c r="F27" s="247"/>
      <c r="G27" s="248"/>
      <c r="H27" s="72"/>
      <c r="I27" s="54"/>
      <c r="J27" s="72"/>
      <c r="K27" s="54"/>
      <c r="L27" s="55" t="str">
        <f t="shared" si="0"/>
        <v/>
      </c>
      <c r="M27" s="76"/>
      <c r="N27" s="190"/>
      <c r="P27" s="35"/>
    </row>
    <row r="28" spans="3:16" ht="16.2" x14ac:dyDescent="0.25">
      <c r="C28" s="14"/>
      <c r="D28" s="70"/>
      <c r="E28" s="70"/>
      <c r="F28" s="70"/>
      <c r="G28" s="71"/>
      <c r="H28" s="72"/>
      <c r="I28" s="54"/>
      <c r="J28" s="72"/>
      <c r="K28" s="54"/>
      <c r="L28" s="55" t="str">
        <f t="shared" si="0"/>
        <v/>
      </c>
      <c r="M28" s="76"/>
      <c r="N28" s="190"/>
      <c r="P28" s="35"/>
    </row>
    <row r="29" spans="3:16" ht="16.2" x14ac:dyDescent="0.25">
      <c r="C29" s="14"/>
      <c r="D29" s="70"/>
      <c r="E29" s="70"/>
      <c r="F29" s="70"/>
      <c r="G29" s="71"/>
      <c r="H29" s="72"/>
      <c r="I29" s="54"/>
      <c r="J29" s="72"/>
      <c r="K29" s="54"/>
      <c r="L29" s="55" t="str">
        <f t="shared" si="0"/>
        <v/>
      </c>
      <c r="M29" s="76"/>
      <c r="N29" s="190"/>
      <c r="P29" s="35"/>
    </row>
    <row r="30" spans="3:16" ht="16.2" x14ac:dyDescent="0.25">
      <c r="C30" s="14"/>
      <c r="D30" s="70"/>
      <c r="E30" s="70"/>
      <c r="F30" s="70"/>
      <c r="G30" s="71"/>
      <c r="H30" s="72"/>
      <c r="I30" s="54"/>
      <c r="J30" s="72"/>
      <c r="K30" s="54"/>
      <c r="L30" s="55" t="str">
        <f t="shared" si="0"/>
        <v/>
      </c>
      <c r="M30" s="76"/>
      <c r="N30" s="190">
        <f t="shared" ref="N30" si="2">IFERROR(G30*L30,0)</f>
        <v>0</v>
      </c>
      <c r="P30" s="35"/>
    </row>
    <row r="31" spans="3:16" ht="16.2" x14ac:dyDescent="0.25">
      <c r="C31" s="14"/>
      <c r="D31" s="70"/>
      <c r="E31" s="70"/>
      <c r="F31" s="70"/>
      <c r="G31" s="71"/>
      <c r="H31" s="72"/>
      <c r="I31" s="54"/>
      <c r="J31" s="72"/>
      <c r="K31" s="54"/>
      <c r="L31" s="55"/>
      <c r="M31" s="76"/>
      <c r="N31" s="190"/>
      <c r="P31" s="35"/>
    </row>
    <row r="32" spans="3:16" ht="16.2" x14ac:dyDescent="0.25">
      <c r="C32" s="14"/>
      <c r="D32" s="70"/>
      <c r="E32" s="70"/>
      <c r="F32" s="70"/>
      <c r="G32" s="71"/>
      <c r="H32" s="72"/>
      <c r="I32" s="54"/>
      <c r="J32" s="72"/>
      <c r="K32" s="54"/>
      <c r="L32" s="55"/>
      <c r="M32" s="76"/>
      <c r="N32" s="190"/>
      <c r="P32" s="35"/>
    </row>
    <row r="33" spans="3:16" ht="16.2" x14ac:dyDescent="0.25">
      <c r="C33" s="14"/>
      <c r="D33" s="70"/>
      <c r="E33" s="70"/>
      <c r="F33" s="70"/>
      <c r="G33" s="71"/>
      <c r="H33" s="72"/>
      <c r="I33" s="54"/>
      <c r="J33" s="72"/>
      <c r="K33" s="54"/>
      <c r="L33" s="55"/>
      <c r="M33" s="76"/>
      <c r="N33" s="190"/>
      <c r="P33" s="35"/>
    </row>
    <row r="34" spans="3:16" ht="16.2" x14ac:dyDescent="0.25">
      <c r="C34" s="14"/>
      <c r="D34" s="70"/>
      <c r="E34" s="70"/>
      <c r="F34" s="70"/>
      <c r="G34" s="71"/>
      <c r="H34" s="72"/>
      <c r="I34" s="54"/>
      <c r="J34" s="72"/>
      <c r="K34" s="54"/>
      <c r="L34" s="55"/>
      <c r="M34" s="76"/>
      <c r="N34" s="190"/>
      <c r="P34" s="35"/>
    </row>
    <row r="35" spans="3:16" ht="16.2" x14ac:dyDescent="0.25">
      <c r="C35" s="14"/>
      <c r="D35" s="70"/>
      <c r="E35" s="70"/>
      <c r="F35" s="70"/>
      <c r="G35" s="71"/>
      <c r="H35" s="72"/>
      <c r="I35" s="54"/>
      <c r="J35" s="72"/>
      <c r="K35" s="54"/>
      <c r="L35" s="55"/>
      <c r="M35" s="76"/>
      <c r="N35" s="190"/>
    </row>
    <row r="36" spans="3:16" ht="16.2" x14ac:dyDescent="0.25">
      <c r="C36" s="14"/>
      <c r="D36" s="70"/>
      <c r="E36" s="70"/>
      <c r="F36" s="70"/>
      <c r="G36" s="71"/>
      <c r="H36" s="72"/>
      <c r="I36" s="54"/>
      <c r="J36" s="72"/>
      <c r="K36" s="54"/>
      <c r="L36" s="55"/>
      <c r="M36" s="76"/>
      <c r="N36" s="190"/>
    </row>
    <row r="37" spans="3:16" ht="16.2" x14ac:dyDescent="0.25">
      <c r="C37" s="14"/>
      <c r="D37" s="70"/>
      <c r="E37" s="70"/>
      <c r="F37" s="70"/>
      <c r="G37" s="71"/>
      <c r="H37" s="72"/>
      <c r="I37" s="54"/>
      <c r="J37" s="72"/>
      <c r="K37" s="54"/>
      <c r="L37" s="55"/>
      <c r="M37" s="76"/>
      <c r="N37" s="190"/>
    </row>
    <row r="38" spans="3:16" ht="16.2" x14ac:dyDescent="0.25">
      <c r="C38" s="14"/>
      <c r="D38" s="70"/>
      <c r="E38" s="70"/>
      <c r="F38" s="70"/>
      <c r="G38" s="71"/>
      <c r="H38" s="72"/>
      <c r="I38" s="54"/>
      <c r="J38" s="72"/>
      <c r="K38" s="54"/>
      <c r="L38" s="55"/>
      <c r="M38" s="76"/>
      <c r="N38" s="190"/>
    </row>
    <row r="39" spans="3:16" ht="16.2" x14ac:dyDescent="0.25">
      <c r="C39" s="14"/>
      <c r="D39" s="70"/>
      <c r="E39" s="70"/>
      <c r="F39" s="70"/>
      <c r="G39" s="71"/>
      <c r="H39" s="72"/>
      <c r="I39" s="54"/>
      <c r="J39" s="72"/>
      <c r="K39" s="54"/>
      <c r="L39" s="55"/>
      <c r="M39" s="76"/>
      <c r="N39" s="190"/>
    </row>
    <row r="40" spans="3:16" ht="16.2" x14ac:dyDescent="0.25">
      <c r="C40" s="14"/>
      <c r="D40" s="70"/>
      <c r="E40" s="70"/>
      <c r="F40" s="70"/>
      <c r="G40" s="71"/>
      <c r="H40" s="72"/>
      <c r="I40" s="54"/>
      <c r="J40" s="72"/>
      <c r="K40" s="54"/>
      <c r="L40" s="55"/>
      <c r="M40" s="76"/>
      <c r="N40" s="190"/>
    </row>
    <row r="41" spans="3:16" ht="16.2" x14ac:dyDescent="0.25">
      <c r="C41" s="14"/>
      <c r="D41" s="70"/>
      <c r="E41" s="70"/>
      <c r="F41" s="70"/>
      <c r="G41" s="71"/>
      <c r="H41" s="72"/>
      <c r="I41" s="54"/>
      <c r="J41" s="72"/>
      <c r="K41" s="54"/>
      <c r="L41" s="55"/>
      <c r="M41" s="76"/>
      <c r="N41" s="190"/>
    </row>
    <row r="42" spans="3:16" ht="16.2" x14ac:dyDescent="0.25">
      <c r="C42" s="14"/>
      <c r="D42" s="70"/>
      <c r="E42" s="70"/>
      <c r="F42" s="70"/>
      <c r="G42" s="71"/>
      <c r="H42" s="72"/>
      <c r="I42" s="54"/>
      <c r="J42" s="72"/>
      <c r="K42" s="54"/>
      <c r="L42" s="55"/>
      <c r="M42" s="76"/>
      <c r="N42" s="190"/>
    </row>
    <row r="43" spans="3:16" ht="16.2" x14ac:dyDescent="0.25">
      <c r="C43" s="14"/>
      <c r="D43" s="70"/>
      <c r="E43" s="70"/>
      <c r="F43" s="70"/>
      <c r="G43" s="71"/>
      <c r="H43" s="72"/>
      <c r="I43" s="54"/>
      <c r="J43" s="72"/>
      <c r="K43" s="54"/>
      <c r="L43" s="55"/>
      <c r="M43" s="76"/>
      <c r="N43" s="190"/>
    </row>
    <row r="44" spans="3:16" ht="16.2" x14ac:dyDescent="0.25">
      <c r="C44" s="14"/>
      <c r="D44" s="70"/>
      <c r="E44" s="70"/>
      <c r="F44" s="70"/>
      <c r="G44" s="71"/>
      <c r="H44" s="72"/>
      <c r="I44" s="54"/>
      <c r="J44" s="72"/>
      <c r="K44" s="54"/>
      <c r="L44" s="55"/>
      <c r="M44" s="76"/>
      <c r="N44" s="190"/>
    </row>
    <row r="45" spans="3:16" ht="16.2" x14ac:dyDescent="0.25">
      <c r="C45" s="14"/>
      <c r="D45" s="70"/>
      <c r="E45" s="70"/>
      <c r="F45" s="70"/>
      <c r="G45" s="71"/>
      <c r="H45" s="72"/>
      <c r="I45" s="54"/>
      <c r="J45" s="72"/>
      <c r="K45" s="54"/>
      <c r="L45" s="55"/>
      <c r="M45" s="76"/>
      <c r="N45" s="190"/>
    </row>
    <row r="46" spans="3:16" ht="16.2" x14ac:dyDescent="0.25">
      <c r="C46" s="14"/>
      <c r="D46" s="70"/>
      <c r="E46" s="70"/>
      <c r="F46" s="70"/>
      <c r="G46" s="71"/>
      <c r="H46" s="72"/>
      <c r="I46" s="54"/>
      <c r="J46" s="72"/>
      <c r="K46" s="54"/>
      <c r="L46" s="55"/>
      <c r="M46" s="76"/>
      <c r="N46" s="190"/>
    </row>
    <row r="47" spans="3:16" ht="16.2" x14ac:dyDescent="0.25">
      <c r="C47" s="14"/>
      <c r="D47" s="70"/>
      <c r="E47" s="70"/>
      <c r="F47" s="70"/>
      <c r="G47" s="71"/>
      <c r="H47" s="72"/>
      <c r="I47" s="54"/>
      <c r="J47" s="72"/>
      <c r="K47" s="54"/>
      <c r="L47" s="55"/>
      <c r="M47" s="76"/>
      <c r="N47" s="190"/>
    </row>
    <row r="48" spans="3:16" ht="16.2" x14ac:dyDescent="0.25">
      <c r="C48" s="14"/>
      <c r="D48" s="70"/>
      <c r="E48" s="70"/>
      <c r="F48" s="70"/>
      <c r="G48" s="71"/>
      <c r="H48" s="72"/>
      <c r="I48" s="54"/>
      <c r="J48" s="72"/>
      <c r="K48" s="54"/>
      <c r="L48" s="55"/>
      <c r="M48" s="76"/>
      <c r="N48" s="190"/>
    </row>
    <row r="49" spans="3:14" ht="16.2" x14ac:dyDescent="0.25">
      <c r="C49" s="14"/>
      <c r="D49" s="70"/>
      <c r="E49" s="70"/>
      <c r="F49" s="70"/>
      <c r="G49" s="74"/>
      <c r="H49" s="72"/>
      <c r="I49" s="54"/>
      <c r="J49" s="72"/>
      <c r="K49" s="54"/>
      <c r="L49" s="55"/>
      <c r="M49" s="76"/>
      <c r="N49" s="190"/>
    </row>
    <row r="50" spans="3:14" ht="16.2" x14ac:dyDescent="0.25">
      <c r="C50" s="14"/>
      <c r="D50" s="70"/>
      <c r="E50" s="70"/>
      <c r="F50" s="70"/>
      <c r="G50" s="71"/>
      <c r="H50" s="72"/>
      <c r="I50" s="54"/>
      <c r="J50" s="72"/>
      <c r="K50" s="54"/>
      <c r="L50" s="55"/>
      <c r="M50" s="76"/>
      <c r="N50" s="190"/>
    </row>
    <row r="51" spans="3:14" ht="16.2" x14ac:dyDescent="0.25">
      <c r="C51" s="14"/>
      <c r="D51" s="70"/>
      <c r="E51" s="70"/>
      <c r="F51" s="70"/>
      <c r="G51" s="71"/>
      <c r="H51" s="72"/>
      <c r="I51" s="54"/>
      <c r="J51" s="72"/>
      <c r="K51" s="54"/>
      <c r="L51" s="55"/>
      <c r="M51" s="76"/>
      <c r="N51" s="190"/>
    </row>
    <row r="52" spans="3:14" ht="16.2" x14ac:dyDescent="0.25">
      <c r="C52" s="14"/>
      <c r="D52" s="70"/>
      <c r="E52" s="70"/>
      <c r="F52" s="70"/>
      <c r="G52" s="71"/>
      <c r="H52" s="72"/>
      <c r="I52" s="54"/>
      <c r="J52" s="72"/>
      <c r="K52" s="54"/>
      <c r="L52" s="55"/>
      <c r="M52" s="76"/>
      <c r="N52" s="190"/>
    </row>
    <row r="53" spans="3:14" ht="16.2" x14ac:dyDescent="0.25">
      <c r="C53" s="14"/>
      <c r="D53" s="70"/>
      <c r="E53" s="70"/>
      <c r="F53" s="70"/>
      <c r="G53" s="71"/>
      <c r="H53" s="72"/>
      <c r="I53" s="54"/>
      <c r="J53" s="72"/>
      <c r="K53" s="54"/>
      <c r="L53" s="55"/>
      <c r="M53" s="76"/>
      <c r="N53" s="190"/>
    </row>
    <row r="54" spans="3:14" ht="16.2" x14ac:dyDescent="0.25">
      <c r="C54" s="14"/>
      <c r="D54" s="70"/>
      <c r="E54" s="70"/>
      <c r="F54" s="70"/>
      <c r="G54" s="71"/>
      <c r="H54" s="72"/>
      <c r="I54" s="54"/>
      <c r="J54" s="72"/>
      <c r="K54" s="54"/>
      <c r="L54" s="55"/>
      <c r="M54" s="76"/>
      <c r="N54" s="190"/>
    </row>
    <row r="55" spans="3:14" ht="16.2" x14ac:dyDescent="0.25">
      <c r="C55" s="14"/>
      <c r="D55" s="70"/>
      <c r="E55" s="70"/>
      <c r="F55" s="70"/>
      <c r="G55" s="71"/>
      <c r="H55" s="72"/>
      <c r="I55" s="54"/>
      <c r="J55" s="72"/>
      <c r="K55" s="54"/>
      <c r="L55" s="55"/>
      <c r="M55" s="76"/>
      <c r="N55" s="190"/>
    </row>
    <row r="56" spans="3:14" ht="16.2" x14ac:dyDescent="0.25">
      <c r="C56" s="14"/>
      <c r="D56" s="70"/>
      <c r="E56" s="70"/>
      <c r="F56" s="70"/>
      <c r="G56" s="71"/>
      <c r="H56" s="72"/>
      <c r="I56" s="54"/>
      <c r="J56" s="72"/>
      <c r="K56" s="54"/>
      <c r="L56" s="55"/>
      <c r="M56" s="76"/>
      <c r="N56" s="190"/>
    </row>
    <row r="57" spans="3:14" ht="16.2" x14ac:dyDescent="0.25">
      <c r="C57" s="14"/>
      <c r="D57" s="70"/>
      <c r="E57" s="70"/>
      <c r="F57" s="70"/>
      <c r="G57" s="71"/>
      <c r="H57" s="72"/>
      <c r="I57" s="54"/>
      <c r="J57" s="72"/>
      <c r="K57" s="54"/>
      <c r="L57" s="55"/>
      <c r="M57" s="76"/>
      <c r="N57" s="190"/>
    </row>
    <row r="58" spans="3:14" ht="16.2" x14ac:dyDescent="0.25">
      <c r="C58" s="14"/>
      <c r="D58" s="70"/>
      <c r="E58" s="70"/>
      <c r="F58" s="70"/>
      <c r="G58" s="71"/>
      <c r="H58" s="72"/>
      <c r="I58" s="54"/>
      <c r="J58" s="72"/>
      <c r="K58" s="54"/>
      <c r="L58" s="55"/>
      <c r="M58" s="76"/>
      <c r="N58" s="190"/>
    </row>
    <row r="59" spans="3:14" ht="16.2" x14ac:dyDescent="0.25">
      <c r="C59" s="14"/>
      <c r="D59" s="70"/>
      <c r="E59" s="70"/>
      <c r="F59" s="70"/>
      <c r="G59" s="71"/>
      <c r="H59" s="72"/>
      <c r="I59" s="54"/>
      <c r="J59" s="72"/>
      <c r="K59" s="54"/>
      <c r="L59" s="55"/>
      <c r="M59" s="76"/>
      <c r="N59" s="190"/>
    </row>
    <row r="60" spans="3:14" ht="16.2" x14ac:dyDescent="0.25">
      <c r="C60" s="14"/>
      <c r="D60" s="70"/>
      <c r="E60" s="70"/>
      <c r="F60" s="70"/>
      <c r="G60" s="71"/>
      <c r="H60" s="72"/>
      <c r="I60" s="54"/>
      <c r="J60" s="72"/>
      <c r="K60" s="54"/>
      <c r="L60" s="55"/>
      <c r="M60" s="76"/>
      <c r="N60" s="190"/>
    </row>
    <row r="61" spans="3:14" ht="16.2" x14ac:dyDescent="0.25">
      <c r="C61" s="14"/>
      <c r="D61" s="70"/>
      <c r="E61" s="70"/>
      <c r="F61" s="70"/>
      <c r="G61" s="71"/>
      <c r="H61" s="72"/>
      <c r="I61" s="54"/>
      <c r="J61" s="72"/>
      <c r="K61" s="54"/>
      <c r="L61" s="55"/>
      <c r="M61" s="76"/>
      <c r="N61" s="190"/>
    </row>
    <row r="62" spans="3:14" ht="16.2" x14ac:dyDescent="0.25">
      <c r="C62" s="14"/>
      <c r="D62" s="70"/>
      <c r="E62" s="70"/>
      <c r="F62" s="70"/>
      <c r="G62" s="71"/>
      <c r="H62" s="72"/>
      <c r="I62" s="54"/>
      <c r="J62" s="72"/>
      <c r="K62" s="54"/>
      <c r="L62" s="55"/>
      <c r="M62" s="76"/>
      <c r="N62" s="190"/>
    </row>
    <row r="63" spans="3:14" ht="16.2" x14ac:dyDescent="0.25">
      <c r="C63" s="14"/>
      <c r="D63" s="70"/>
      <c r="E63" s="70"/>
      <c r="F63" s="70"/>
      <c r="G63" s="71"/>
      <c r="H63" s="72"/>
      <c r="I63" s="54"/>
      <c r="J63" s="72"/>
      <c r="K63" s="54"/>
      <c r="L63" s="55"/>
      <c r="M63" s="76"/>
      <c r="N63" s="190"/>
    </row>
    <row r="64" spans="3:14" ht="16.2" x14ac:dyDescent="0.25">
      <c r="C64" s="14"/>
      <c r="D64" s="70"/>
      <c r="E64" s="70"/>
      <c r="F64" s="70"/>
      <c r="G64" s="71"/>
      <c r="H64" s="72"/>
      <c r="I64" s="54"/>
      <c r="J64" s="72"/>
      <c r="K64" s="54"/>
      <c r="L64" s="55"/>
      <c r="M64" s="76"/>
      <c r="N64" s="190"/>
    </row>
    <row r="65" spans="3:14" ht="16.2" x14ac:dyDescent="0.25">
      <c r="C65" s="14"/>
      <c r="D65" s="70"/>
      <c r="E65" s="70"/>
      <c r="F65" s="70"/>
      <c r="G65" s="71"/>
      <c r="H65" s="72"/>
      <c r="I65" s="54"/>
      <c r="J65" s="72"/>
      <c r="K65" s="54"/>
      <c r="L65" s="55"/>
      <c r="M65" s="76"/>
      <c r="N65" s="190"/>
    </row>
    <row r="66" spans="3:14" ht="16.2" x14ac:dyDescent="0.25">
      <c r="C66" s="14"/>
      <c r="D66" s="70"/>
      <c r="E66" s="70"/>
      <c r="F66" s="70"/>
      <c r="G66" s="71"/>
      <c r="H66" s="72"/>
      <c r="I66" s="54"/>
      <c r="J66" s="72"/>
      <c r="K66" s="54"/>
      <c r="L66" s="55"/>
      <c r="M66" s="76"/>
      <c r="N66" s="190"/>
    </row>
    <row r="67" spans="3:14" ht="16.2" x14ac:dyDescent="0.25">
      <c r="C67" s="14"/>
      <c r="D67" s="70"/>
      <c r="E67" s="70"/>
      <c r="F67" s="70"/>
      <c r="G67" s="71"/>
      <c r="H67" s="72"/>
      <c r="I67" s="54"/>
      <c r="J67" s="72"/>
      <c r="K67" s="54"/>
      <c r="L67" s="55"/>
      <c r="M67" s="76"/>
      <c r="N67" s="190"/>
    </row>
    <row r="68" spans="3:14" ht="16.2" x14ac:dyDescent="0.25">
      <c r="C68" s="14"/>
      <c r="D68" s="70"/>
      <c r="E68" s="70"/>
      <c r="F68" s="70"/>
      <c r="G68" s="71"/>
      <c r="H68" s="72"/>
      <c r="I68" s="54"/>
      <c r="J68" s="72"/>
      <c r="K68" s="54"/>
      <c r="L68" s="55"/>
      <c r="M68" s="76"/>
      <c r="N68" s="190"/>
    </row>
    <row r="69" spans="3:14" ht="16.2" x14ac:dyDescent="0.25">
      <c r="C69" s="14"/>
      <c r="D69" s="70"/>
      <c r="E69" s="70"/>
      <c r="F69" s="70"/>
      <c r="G69" s="71"/>
      <c r="H69" s="72"/>
      <c r="I69" s="54"/>
      <c r="J69" s="72"/>
      <c r="K69" s="54"/>
      <c r="L69" s="55"/>
      <c r="M69" s="76"/>
      <c r="N69" s="190"/>
    </row>
    <row r="70" spans="3:14" ht="16.2" x14ac:dyDescent="0.25">
      <c r="C70" s="14"/>
      <c r="D70" s="70"/>
      <c r="E70" s="70"/>
      <c r="F70" s="70"/>
      <c r="G70" s="71"/>
      <c r="H70" s="72"/>
      <c r="I70" s="54"/>
      <c r="J70" s="72"/>
      <c r="K70" s="54"/>
      <c r="L70" s="55"/>
      <c r="M70" s="76"/>
      <c r="N70" s="190"/>
    </row>
    <row r="71" spans="3:14" ht="16.2" x14ac:dyDescent="0.25">
      <c r="C71" s="14"/>
      <c r="D71" s="70"/>
      <c r="E71" s="70"/>
      <c r="F71" s="70"/>
      <c r="G71" s="71"/>
      <c r="H71" s="72"/>
      <c r="I71" s="54"/>
      <c r="J71" s="72"/>
      <c r="K71" s="54"/>
      <c r="L71" s="55"/>
      <c r="M71" s="76"/>
      <c r="N71" s="190"/>
    </row>
    <row r="72" spans="3:14" ht="16.2" x14ac:dyDescent="0.25">
      <c r="C72" s="14"/>
      <c r="D72" s="70"/>
      <c r="E72" s="70"/>
      <c r="F72" s="70"/>
      <c r="G72" s="71"/>
      <c r="H72" s="72"/>
      <c r="I72" s="54"/>
      <c r="J72" s="72"/>
      <c r="K72" s="54"/>
      <c r="L72" s="55"/>
      <c r="M72" s="76"/>
      <c r="N72" s="190"/>
    </row>
    <row r="73" spans="3:14" ht="16.2" x14ac:dyDescent="0.25">
      <c r="C73" s="14"/>
      <c r="D73" s="70"/>
      <c r="E73" s="70"/>
      <c r="F73" s="70"/>
      <c r="G73" s="71"/>
      <c r="H73" s="72"/>
      <c r="I73" s="54"/>
      <c r="J73" s="72"/>
      <c r="K73" s="54"/>
      <c r="L73" s="55"/>
      <c r="M73" s="76"/>
      <c r="N73" s="190"/>
    </row>
    <row r="74" spans="3:14" ht="16.2" x14ac:dyDescent="0.25">
      <c r="C74" s="14"/>
      <c r="D74" s="70"/>
      <c r="E74" s="70"/>
      <c r="F74" s="70"/>
      <c r="G74" s="71"/>
      <c r="H74" s="72"/>
      <c r="I74" s="54"/>
      <c r="J74" s="72"/>
      <c r="K74" s="54"/>
      <c r="L74" s="55"/>
      <c r="M74" s="76"/>
      <c r="N74" s="190"/>
    </row>
    <row r="75" spans="3:14" ht="16.2" x14ac:dyDescent="0.25">
      <c r="C75" s="14"/>
      <c r="D75" s="70"/>
      <c r="E75" s="70"/>
      <c r="F75" s="70"/>
      <c r="G75" s="71"/>
      <c r="H75" s="72"/>
      <c r="I75" s="54"/>
      <c r="J75" s="72"/>
      <c r="K75" s="54"/>
      <c r="L75" s="55"/>
      <c r="M75" s="76"/>
      <c r="N75" s="190"/>
    </row>
    <row r="76" spans="3:14" ht="16.2" x14ac:dyDescent="0.25">
      <c r="C76" s="14"/>
      <c r="D76" s="70"/>
      <c r="E76" s="70"/>
      <c r="F76" s="70"/>
      <c r="G76" s="71"/>
      <c r="H76" s="72"/>
      <c r="I76" s="54"/>
      <c r="J76" s="72"/>
      <c r="K76" s="54"/>
      <c r="L76" s="55"/>
      <c r="M76" s="76"/>
      <c r="N76" s="190"/>
    </row>
    <row r="77" spans="3:14" ht="16.2" x14ac:dyDescent="0.25">
      <c r="C77" s="14"/>
      <c r="D77" s="70"/>
      <c r="E77" s="70"/>
      <c r="F77" s="70"/>
      <c r="G77" s="71"/>
      <c r="H77" s="72"/>
      <c r="I77" s="54"/>
      <c r="J77" s="72"/>
      <c r="K77" s="54"/>
      <c r="L77" s="55"/>
      <c r="M77" s="76"/>
      <c r="N77" s="190"/>
    </row>
    <row r="78" spans="3:14" ht="16.2" x14ac:dyDescent="0.25">
      <c r="C78" s="14"/>
      <c r="D78" s="70"/>
      <c r="E78" s="70"/>
      <c r="F78" s="70"/>
      <c r="G78" s="71"/>
      <c r="H78" s="72"/>
      <c r="I78" s="54"/>
      <c r="J78" s="72"/>
      <c r="K78" s="54"/>
      <c r="L78" s="55"/>
      <c r="M78" s="76"/>
      <c r="N78" s="190"/>
    </row>
    <row r="79" spans="3:14" ht="16.2" x14ac:dyDescent="0.25">
      <c r="C79" s="14"/>
      <c r="D79" s="70"/>
      <c r="E79" s="70"/>
      <c r="F79" s="70"/>
      <c r="G79" s="71"/>
      <c r="H79" s="72"/>
      <c r="I79" s="54"/>
      <c r="J79" s="72"/>
      <c r="K79" s="54"/>
      <c r="L79" s="55"/>
      <c r="M79" s="76"/>
      <c r="N79" s="190"/>
    </row>
    <row r="80" spans="3:14" ht="16.2" x14ac:dyDescent="0.25">
      <c r="C80" s="14"/>
      <c r="D80" s="70"/>
      <c r="E80" s="70"/>
      <c r="F80" s="70"/>
      <c r="G80" s="71"/>
      <c r="H80" s="72"/>
      <c r="I80" s="54"/>
      <c r="J80" s="72"/>
      <c r="K80" s="54"/>
      <c r="L80" s="55"/>
      <c r="M80" s="76"/>
      <c r="N80" s="190"/>
    </row>
    <row r="81" spans="3:14" ht="16.2" x14ac:dyDescent="0.25">
      <c r="C81" s="14"/>
      <c r="D81" s="70"/>
      <c r="E81" s="70"/>
      <c r="F81" s="70"/>
      <c r="G81" s="71"/>
      <c r="H81" s="72"/>
      <c r="I81" s="54"/>
      <c r="J81" s="72"/>
      <c r="K81" s="54"/>
      <c r="L81" s="55"/>
      <c r="M81" s="76"/>
      <c r="N81" s="190"/>
    </row>
    <row r="82" spans="3:14" ht="16.2" x14ac:dyDescent="0.25">
      <c r="C82" s="14"/>
      <c r="D82" s="70"/>
      <c r="E82" s="70"/>
      <c r="F82" s="70"/>
      <c r="G82" s="71"/>
      <c r="H82" s="72"/>
      <c r="I82" s="54"/>
      <c r="J82" s="72"/>
      <c r="K82" s="54"/>
      <c r="L82" s="55"/>
      <c r="M82" s="76"/>
      <c r="N82" s="190"/>
    </row>
    <row r="83" spans="3:14" ht="16.2" x14ac:dyDescent="0.25">
      <c r="C83" s="14"/>
      <c r="D83" s="70"/>
      <c r="E83" s="70"/>
      <c r="F83" s="70"/>
      <c r="G83" s="71"/>
      <c r="H83" s="72"/>
      <c r="I83" s="54"/>
      <c r="J83" s="72"/>
      <c r="K83" s="54"/>
      <c r="L83" s="55"/>
      <c r="M83" s="76"/>
      <c r="N83" s="190"/>
    </row>
    <row r="84" spans="3:14" ht="16.2" x14ac:dyDescent="0.25">
      <c r="C84" s="14"/>
      <c r="D84" s="70"/>
      <c r="E84" s="70"/>
      <c r="F84" s="70"/>
      <c r="G84" s="71"/>
      <c r="H84" s="72"/>
      <c r="I84" s="54"/>
      <c r="J84" s="72"/>
      <c r="K84" s="54"/>
      <c r="L84" s="55"/>
      <c r="M84" s="76"/>
      <c r="N84" s="190"/>
    </row>
    <row r="85" spans="3:14" ht="16.2" x14ac:dyDescent="0.25">
      <c r="C85" s="14">
        <f t="shared" ref="C85:C144" si="3">+C84+1</f>
        <v>1</v>
      </c>
      <c r="D85" s="70"/>
      <c r="E85" s="70"/>
      <c r="F85" s="70"/>
      <c r="G85" s="71"/>
      <c r="H85" s="72"/>
      <c r="I85" s="54"/>
      <c r="J85" s="72"/>
      <c r="K85" s="54"/>
      <c r="L85" s="55"/>
      <c r="M85" s="76"/>
      <c r="N85" s="190"/>
    </row>
    <row r="86" spans="3:14" ht="16.2" x14ac:dyDescent="0.25">
      <c r="C86" s="14">
        <f t="shared" si="3"/>
        <v>2</v>
      </c>
      <c r="D86" s="70"/>
      <c r="E86" s="70"/>
      <c r="F86" s="70"/>
      <c r="G86" s="71"/>
      <c r="H86" s="72"/>
      <c r="I86" s="54"/>
      <c r="J86" s="72"/>
      <c r="K86" s="54"/>
      <c r="L86" s="55"/>
      <c r="M86" s="76"/>
      <c r="N86" s="190"/>
    </row>
    <row r="87" spans="3:14" ht="16.2" x14ac:dyDescent="0.25">
      <c r="C87" s="14">
        <f t="shared" si="3"/>
        <v>3</v>
      </c>
      <c r="D87" s="70"/>
      <c r="E87" s="70"/>
      <c r="F87" s="70"/>
      <c r="G87" s="71"/>
      <c r="H87" s="72"/>
      <c r="I87" s="54"/>
      <c r="J87" s="72"/>
      <c r="K87" s="54"/>
      <c r="L87" s="55"/>
      <c r="M87" s="76"/>
      <c r="N87" s="190"/>
    </row>
    <row r="88" spans="3:14" ht="16.2" x14ac:dyDescent="0.25">
      <c r="C88" s="14">
        <f t="shared" si="3"/>
        <v>4</v>
      </c>
      <c r="D88" s="70"/>
      <c r="E88" s="70"/>
      <c r="F88" s="70"/>
      <c r="G88" s="71"/>
      <c r="H88" s="72"/>
      <c r="I88" s="54"/>
      <c r="J88" s="72"/>
      <c r="K88" s="54"/>
      <c r="L88" s="55"/>
      <c r="M88" s="76"/>
      <c r="N88" s="190"/>
    </row>
    <row r="89" spans="3:14" ht="16.2" x14ac:dyDescent="0.25">
      <c r="C89" s="14">
        <f t="shared" si="3"/>
        <v>5</v>
      </c>
      <c r="D89" s="70"/>
      <c r="E89" s="70"/>
      <c r="F89" s="70"/>
      <c r="G89" s="71"/>
      <c r="H89" s="72"/>
      <c r="I89" s="54"/>
      <c r="J89" s="72"/>
      <c r="K89" s="54"/>
      <c r="L89" s="55"/>
      <c r="M89" s="76"/>
      <c r="N89" s="190"/>
    </row>
    <row r="90" spans="3:14" ht="16.2" x14ac:dyDescent="0.25">
      <c r="C90" s="14">
        <f t="shared" si="3"/>
        <v>6</v>
      </c>
      <c r="D90" s="70"/>
      <c r="E90" s="70"/>
      <c r="F90" s="70"/>
      <c r="G90" s="71"/>
      <c r="H90" s="72"/>
      <c r="I90" s="54"/>
      <c r="J90" s="72"/>
      <c r="K90" s="54"/>
      <c r="L90" s="55"/>
      <c r="M90" s="76"/>
      <c r="N90" s="190"/>
    </row>
    <row r="91" spans="3:14" ht="16.2" x14ac:dyDescent="0.25">
      <c r="C91" s="14">
        <f t="shared" si="3"/>
        <v>7</v>
      </c>
      <c r="D91" s="70"/>
      <c r="E91" s="70"/>
      <c r="F91" s="70"/>
      <c r="G91" s="71"/>
      <c r="H91" s="72"/>
      <c r="I91" s="54"/>
      <c r="J91" s="72"/>
      <c r="K91" s="54"/>
      <c r="L91" s="55"/>
      <c r="M91" s="76"/>
      <c r="N91" s="190"/>
    </row>
    <row r="92" spans="3:14" ht="16.2" x14ac:dyDescent="0.25">
      <c r="C92" s="14">
        <f t="shared" si="3"/>
        <v>8</v>
      </c>
      <c r="D92" s="70"/>
      <c r="E92" s="70"/>
      <c r="F92" s="70"/>
      <c r="G92" s="71"/>
      <c r="H92" s="72"/>
      <c r="I92" s="54"/>
      <c r="J92" s="72"/>
      <c r="K92" s="54"/>
      <c r="L92" s="55"/>
      <c r="M92" s="76"/>
      <c r="N92" s="190"/>
    </row>
    <row r="93" spans="3:14" ht="16.2" x14ac:dyDescent="0.25">
      <c r="C93" s="14">
        <f t="shared" si="3"/>
        <v>9</v>
      </c>
      <c r="D93" s="70"/>
      <c r="E93" s="70"/>
      <c r="F93" s="70"/>
      <c r="G93" s="71"/>
      <c r="H93" s="72"/>
      <c r="I93" s="54"/>
      <c r="J93" s="72"/>
      <c r="K93" s="54"/>
      <c r="L93" s="55"/>
      <c r="M93" s="76"/>
      <c r="N93" s="190"/>
    </row>
    <row r="94" spans="3:14" ht="16.2" x14ac:dyDescent="0.25">
      <c r="C94" s="14">
        <f t="shared" si="3"/>
        <v>10</v>
      </c>
      <c r="D94" s="70"/>
      <c r="E94" s="70"/>
      <c r="F94" s="70"/>
      <c r="G94" s="71"/>
      <c r="H94" s="72"/>
      <c r="I94" s="54"/>
      <c r="J94" s="72"/>
      <c r="K94" s="54"/>
      <c r="L94" s="55"/>
      <c r="M94" s="76"/>
      <c r="N94" s="190"/>
    </row>
    <row r="95" spans="3:14" ht="16.2" x14ac:dyDescent="0.25">
      <c r="C95" s="14">
        <f t="shared" si="3"/>
        <v>11</v>
      </c>
      <c r="D95" s="70"/>
      <c r="E95" s="70"/>
      <c r="F95" s="70"/>
      <c r="G95" s="71"/>
      <c r="H95" s="72"/>
      <c r="I95" s="54">
        <f>IFERROR(IF(M95="ICCP- ICOCIV",VLOOKUP(H95,'INDICES-ICOCIV'!$A$1:$B$313,2,0),IF(M95="IPC",VLOOKUP(H95,'INDICES IPC'!$A$7:$E$1003,2,0),0)),"")</f>
        <v>0</v>
      </c>
      <c r="J95" s="72"/>
      <c r="K95" s="54">
        <f>IFERROR(IF(M95="ICCP- ICOCIV",VLOOKUP(J95,'INDICES-ICOCIV'!$A$1:$B$307,2,0),IF(M95="IPC",VLOOKUP(J95,'INDICES IPC'!$A$7:$E$1003,2,0),0)),"")</f>
        <v>0</v>
      </c>
      <c r="L95" s="55" t="str">
        <f t="shared" ref="L95:L143" si="4">+IFERROR((K95/I95),"")</f>
        <v/>
      </c>
      <c r="M95" s="76"/>
      <c r="N95" s="190">
        <f t="shared" ref="N95:N143" si="5">IFERROR(G95*L95,0)</f>
        <v>0</v>
      </c>
    </row>
    <row r="96" spans="3:14" ht="16.2" x14ac:dyDescent="0.25">
      <c r="C96" s="14">
        <f t="shared" si="3"/>
        <v>12</v>
      </c>
      <c r="D96" s="70"/>
      <c r="E96" s="70"/>
      <c r="F96" s="70"/>
      <c r="G96" s="71"/>
      <c r="H96" s="72"/>
      <c r="I96" s="54">
        <f>IFERROR(IF(M96="ICCP- ICOCIV",VLOOKUP(H96,'INDICES-ICOCIV'!$A$1:$B$313,2,0),IF(M96="IPC",VLOOKUP(H96,'INDICES IPC'!$A$7:$E$1003,2,0),0)),"")</f>
        <v>0</v>
      </c>
      <c r="J96" s="72"/>
      <c r="K96" s="54">
        <f>IFERROR(IF(M96="ICCP- ICOCIV",VLOOKUP(J96,'INDICES-ICOCIV'!$A$1:$B$307,2,0),IF(M96="IPC",VLOOKUP(J96,'INDICES IPC'!$A$7:$E$1003,2,0),0)),"")</f>
        <v>0</v>
      </c>
      <c r="L96" s="55" t="str">
        <f t="shared" si="4"/>
        <v/>
      </c>
      <c r="M96" s="76"/>
      <c r="N96" s="190">
        <f t="shared" si="5"/>
        <v>0</v>
      </c>
    </row>
    <row r="97" spans="3:14" ht="16.2" x14ac:dyDescent="0.25">
      <c r="C97" s="14">
        <f t="shared" si="3"/>
        <v>13</v>
      </c>
      <c r="D97" s="70"/>
      <c r="E97" s="70"/>
      <c r="F97" s="70"/>
      <c r="G97" s="71"/>
      <c r="H97" s="72"/>
      <c r="I97" s="54">
        <f>IFERROR(IF(M97="ICCP- ICOCIV",VLOOKUP(H97,'INDICES-ICOCIV'!$A$1:$B$313,2,0),IF(M97="IPC",VLOOKUP(H97,'INDICES IPC'!$A$7:$E$1003,2,0),0)),"")</f>
        <v>0</v>
      </c>
      <c r="J97" s="72"/>
      <c r="K97" s="54">
        <f>IFERROR(IF(M97="ICCP- ICOCIV",VLOOKUP(J97,'INDICES-ICOCIV'!$A$1:$B$307,2,0),IF(M97="IPC",VLOOKUP(J97,'INDICES IPC'!$A$7:$E$1003,2,0),0)),"")</f>
        <v>0</v>
      </c>
      <c r="L97" s="55" t="str">
        <f t="shared" si="4"/>
        <v/>
      </c>
      <c r="M97" s="76"/>
      <c r="N97" s="190">
        <f t="shared" si="5"/>
        <v>0</v>
      </c>
    </row>
    <row r="98" spans="3:14" ht="16.2" x14ac:dyDescent="0.25">
      <c r="C98" s="14">
        <f t="shared" si="3"/>
        <v>14</v>
      </c>
      <c r="D98" s="70"/>
      <c r="E98" s="70"/>
      <c r="F98" s="70"/>
      <c r="G98" s="71"/>
      <c r="H98" s="72"/>
      <c r="I98" s="54">
        <f>IFERROR(IF(M98="ICCP- ICOCIV",VLOOKUP(H98,'INDICES-ICOCIV'!$A$1:$B$313,2,0),IF(M98="IPC",VLOOKUP(H98,'INDICES IPC'!$A$7:$E$1003,2,0),0)),"")</f>
        <v>0</v>
      </c>
      <c r="J98" s="72"/>
      <c r="K98" s="54">
        <f>IFERROR(IF(M98="ICCP- ICOCIV",VLOOKUP(J98,'INDICES-ICOCIV'!$A$1:$B$307,2,0),IF(M98="IPC",VLOOKUP(J98,'INDICES IPC'!$A$7:$E$1003,2,0),0)),"")</f>
        <v>0</v>
      </c>
      <c r="L98" s="55" t="str">
        <f t="shared" si="4"/>
        <v/>
      </c>
      <c r="M98" s="76"/>
      <c r="N98" s="190">
        <f t="shared" si="5"/>
        <v>0</v>
      </c>
    </row>
    <row r="99" spans="3:14" ht="16.2" x14ac:dyDescent="0.25">
      <c r="C99" s="14">
        <f t="shared" si="3"/>
        <v>15</v>
      </c>
      <c r="D99" s="70"/>
      <c r="E99" s="70"/>
      <c r="F99" s="70"/>
      <c r="G99" s="71"/>
      <c r="H99" s="72"/>
      <c r="I99" s="54">
        <f>IFERROR(IF(M99="ICCP- ICOCIV",VLOOKUP(H99,'INDICES-ICOCIV'!$A$1:$B$313,2,0),IF(M99="IPC",VLOOKUP(H99,'INDICES IPC'!$A$7:$E$1003,2,0),0)),"")</f>
        <v>0</v>
      </c>
      <c r="J99" s="72"/>
      <c r="K99" s="54">
        <f>IFERROR(IF(M99="ICCP- ICOCIV",VLOOKUP(J99,'INDICES-ICOCIV'!$A$1:$B$307,2,0),IF(M99="IPC",VLOOKUP(J99,'INDICES IPC'!$A$7:$E$1003,2,0),0)),"")</f>
        <v>0</v>
      </c>
      <c r="L99" s="55" t="str">
        <f t="shared" si="4"/>
        <v/>
      </c>
      <c r="M99" s="76"/>
      <c r="N99" s="190">
        <f t="shared" si="5"/>
        <v>0</v>
      </c>
    </row>
    <row r="100" spans="3:14" ht="16.2" x14ac:dyDescent="0.25">
      <c r="C100" s="14">
        <f t="shared" si="3"/>
        <v>16</v>
      </c>
      <c r="D100" s="70"/>
      <c r="E100" s="70"/>
      <c r="F100" s="70"/>
      <c r="G100" s="71"/>
      <c r="H100" s="72"/>
      <c r="I100" s="54">
        <f>IFERROR(IF(M100="ICCP- ICOCIV",VLOOKUP(H100,'INDICES-ICOCIV'!$A$1:$B$313,2,0),IF(M100="IPC",VLOOKUP(H100,'INDICES IPC'!$A$7:$E$1003,2,0),0)),"")</f>
        <v>0</v>
      </c>
      <c r="J100" s="72"/>
      <c r="K100" s="54">
        <f>IFERROR(IF(M100="ICCP- ICOCIV",VLOOKUP(J100,'INDICES-ICOCIV'!$A$1:$B$307,2,0),IF(M100="IPC",VLOOKUP(J100,'INDICES IPC'!$A$7:$E$1003,2,0),0)),"")</f>
        <v>0</v>
      </c>
      <c r="L100" s="55" t="str">
        <f t="shared" si="4"/>
        <v/>
      </c>
      <c r="M100" s="76"/>
      <c r="N100" s="190">
        <f t="shared" si="5"/>
        <v>0</v>
      </c>
    </row>
    <row r="101" spans="3:14" ht="16.2" x14ac:dyDescent="0.25">
      <c r="C101" s="14">
        <f t="shared" si="3"/>
        <v>17</v>
      </c>
      <c r="D101" s="70"/>
      <c r="E101" s="70"/>
      <c r="F101" s="70"/>
      <c r="G101" s="71"/>
      <c r="H101" s="72"/>
      <c r="I101" s="54">
        <f>IFERROR(IF(M101="ICCP- ICOCIV",VLOOKUP(H101,'INDICES-ICOCIV'!$A$1:$B$313,2,0),IF(M101="IPC",VLOOKUP(H101,'INDICES IPC'!$A$7:$E$1003,2,0),0)),"")</f>
        <v>0</v>
      </c>
      <c r="J101" s="72"/>
      <c r="K101" s="54">
        <f>IFERROR(IF(M101="ICCP- ICOCIV",VLOOKUP(J101,'INDICES-ICOCIV'!$A$1:$B$307,2,0),IF(M101="IPC",VLOOKUP(J101,'INDICES IPC'!$A$7:$E$1003,2,0),0)),"")</f>
        <v>0</v>
      </c>
      <c r="L101" s="55" t="str">
        <f t="shared" si="4"/>
        <v/>
      </c>
      <c r="M101" s="76"/>
      <c r="N101" s="190">
        <f t="shared" si="5"/>
        <v>0</v>
      </c>
    </row>
    <row r="102" spans="3:14" ht="16.2" x14ac:dyDescent="0.25">
      <c r="C102" s="14">
        <f t="shared" si="3"/>
        <v>18</v>
      </c>
      <c r="D102" s="70"/>
      <c r="E102" s="70"/>
      <c r="F102" s="70"/>
      <c r="G102" s="71"/>
      <c r="H102" s="72"/>
      <c r="I102" s="54">
        <f>IFERROR(IF(M102="ICCP- ICOCIV",VLOOKUP(H102,'INDICES-ICOCIV'!$A$1:$B$313,2,0),IF(M102="IPC",VLOOKUP(H102,'INDICES IPC'!$A$7:$E$1003,2,0),0)),"")</f>
        <v>0</v>
      </c>
      <c r="J102" s="72"/>
      <c r="K102" s="54">
        <f>IFERROR(IF(M102="ICCP- ICOCIV",VLOOKUP(J102,'INDICES-ICOCIV'!$A$1:$B$307,2,0),IF(M102="IPC",VLOOKUP(J102,'INDICES IPC'!$A$7:$E$1003,2,0),0)),"")</f>
        <v>0</v>
      </c>
      <c r="L102" s="55" t="str">
        <f t="shared" si="4"/>
        <v/>
      </c>
      <c r="M102" s="76"/>
      <c r="N102" s="190">
        <f t="shared" si="5"/>
        <v>0</v>
      </c>
    </row>
    <row r="103" spans="3:14" ht="16.2" x14ac:dyDescent="0.25">
      <c r="C103" s="14">
        <f t="shared" si="3"/>
        <v>19</v>
      </c>
      <c r="D103" s="70"/>
      <c r="E103" s="70"/>
      <c r="F103" s="70"/>
      <c r="G103" s="71"/>
      <c r="H103" s="72"/>
      <c r="I103" s="54">
        <f>IFERROR(IF(M103="ICCP- ICOCIV",VLOOKUP(H103,'INDICES-ICOCIV'!$A$1:$B$313,2,0),IF(M103="IPC",VLOOKUP(H103,'INDICES IPC'!$A$7:$E$1003,2,0),0)),"")</f>
        <v>0</v>
      </c>
      <c r="J103" s="72"/>
      <c r="K103" s="54">
        <f>IFERROR(IF(M103="ICCP- ICOCIV",VLOOKUP(J103,'INDICES-ICOCIV'!$A$1:$B$307,2,0),IF(M103="IPC",VLOOKUP(J103,'INDICES IPC'!$A$7:$E$1003,2,0),0)),"")</f>
        <v>0</v>
      </c>
      <c r="L103" s="55" t="str">
        <f t="shared" si="4"/>
        <v/>
      </c>
      <c r="M103" s="76"/>
      <c r="N103" s="190">
        <f t="shared" si="5"/>
        <v>0</v>
      </c>
    </row>
    <row r="104" spans="3:14" ht="16.2" x14ac:dyDescent="0.25">
      <c r="C104" s="14">
        <f t="shared" si="3"/>
        <v>20</v>
      </c>
      <c r="D104" s="70"/>
      <c r="E104" s="70"/>
      <c r="F104" s="70"/>
      <c r="G104" s="71"/>
      <c r="H104" s="72"/>
      <c r="I104" s="54">
        <f>IFERROR(IF(M104="ICCP- ICOCIV",VLOOKUP(H104,'INDICES-ICOCIV'!$A$1:$B$313,2,0),IF(M104="IPC",VLOOKUP(H104,'INDICES IPC'!$A$7:$E$1003,2,0),0)),"")</f>
        <v>0</v>
      </c>
      <c r="J104" s="72"/>
      <c r="K104" s="54">
        <f>IFERROR(IF(M104="ICCP- ICOCIV",VLOOKUP(J104,'INDICES-ICOCIV'!$A$1:$B$307,2,0),IF(M104="IPC",VLOOKUP(J104,'INDICES IPC'!$A$7:$E$1003,2,0),0)),"")</f>
        <v>0</v>
      </c>
      <c r="L104" s="55" t="str">
        <f t="shared" si="4"/>
        <v/>
      </c>
      <c r="M104" s="76"/>
      <c r="N104" s="190">
        <f t="shared" si="5"/>
        <v>0</v>
      </c>
    </row>
    <row r="105" spans="3:14" ht="16.2" x14ac:dyDescent="0.25">
      <c r="C105" s="14">
        <f t="shared" si="3"/>
        <v>21</v>
      </c>
      <c r="D105" s="70"/>
      <c r="E105" s="70"/>
      <c r="F105" s="70"/>
      <c r="G105" s="71"/>
      <c r="H105" s="72"/>
      <c r="I105" s="54">
        <f>IFERROR(IF(M105="ICCP- ICOCIV",VLOOKUP(H105,'INDICES-ICOCIV'!$A$1:$B$313,2,0),IF(M105="IPC",VLOOKUP(H105,'INDICES IPC'!$A$7:$E$1003,2,0),0)),"")</f>
        <v>0</v>
      </c>
      <c r="J105" s="72"/>
      <c r="K105" s="54">
        <f>IFERROR(IF(M105="ICCP- ICOCIV",VLOOKUP(J105,'INDICES-ICOCIV'!$A$1:$B$307,2,0),IF(M105="IPC",VLOOKUP(J105,'INDICES IPC'!$A$7:$E$1003,2,0),0)),"")</f>
        <v>0</v>
      </c>
      <c r="L105" s="55" t="str">
        <f t="shared" si="4"/>
        <v/>
      </c>
      <c r="M105" s="76"/>
      <c r="N105" s="190">
        <f t="shared" si="5"/>
        <v>0</v>
      </c>
    </row>
    <row r="106" spans="3:14" ht="16.2" x14ac:dyDescent="0.25">
      <c r="C106" s="14">
        <f t="shared" si="3"/>
        <v>22</v>
      </c>
      <c r="D106" s="70"/>
      <c r="E106" s="70"/>
      <c r="F106" s="70"/>
      <c r="G106" s="71"/>
      <c r="H106" s="72"/>
      <c r="I106" s="54">
        <f>IFERROR(IF(M106="ICCP- ICOCIV",VLOOKUP(H106,'INDICES-ICOCIV'!$A$1:$B$313,2,0),IF(M106="IPC",VLOOKUP(H106,'INDICES IPC'!$A$7:$E$1003,2,0),0)),"")</f>
        <v>0</v>
      </c>
      <c r="J106" s="72"/>
      <c r="K106" s="54">
        <f>IFERROR(IF(M106="ICCP- ICOCIV",VLOOKUP(J106,'INDICES-ICOCIV'!$A$1:$B$307,2,0),IF(M106="IPC",VLOOKUP(J106,'INDICES IPC'!$A$7:$E$1003,2,0),0)),"")</f>
        <v>0</v>
      </c>
      <c r="L106" s="55" t="str">
        <f t="shared" si="4"/>
        <v/>
      </c>
      <c r="M106" s="76"/>
      <c r="N106" s="190">
        <f t="shared" si="5"/>
        <v>0</v>
      </c>
    </row>
    <row r="107" spans="3:14" ht="16.2" x14ac:dyDescent="0.25">
      <c r="C107" s="14">
        <f t="shared" si="3"/>
        <v>23</v>
      </c>
      <c r="D107" s="70"/>
      <c r="E107" s="70"/>
      <c r="F107" s="70"/>
      <c r="G107" s="71"/>
      <c r="H107" s="72"/>
      <c r="I107" s="54">
        <f>IFERROR(IF(M107="ICCP- ICOCIV",VLOOKUP(H107,'INDICES-ICOCIV'!$A$1:$B$313,2,0),IF(M107="IPC",VLOOKUP(H107,'INDICES IPC'!$A$7:$E$1003,2,0),0)),"")</f>
        <v>0</v>
      </c>
      <c r="J107" s="72"/>
      <c r="K107" s="54">
        <f>IFERROR(IF(M107="ICCP- ICOCIV",VLOOKUP(J107,'INDICES-ICOCIV'!$A$1:$B$307,2,0),IF(M107="IPC",VLOOKUP(J107,'INDICES IPC'!$A$7:$E$1003,2,0),0)),"")</f>
        <v>0</v>
      </c>
      <c r="L107" s="55" t="str">
        <f t="shared" si="4"/>
        <v/>
      </c>
      <c r="M107" s="76"/>
      <c r="N107" s="190">
        <f t="shared" si="5"/>
        <v>0</v>
      </c>
    </row>
    <row r="108" spans="3:14" ht="16.2" x14ac:dyDescent="0.25">
      <c r="C108" s="14">
        <f t="shared" si="3"/>
        <v>24</v>
      </c>
      <c r="D108" s="70"/>
      <c r="E108" s="70"/>
      <c r="F108" s="70"/>
      <c r="G108" s="71"/>
      <c r="H108" s="72"/>
      <c r="I108" s="54">
        <f>IFERROR(IF(M108="ICCP- ICOCIV",VLOOKUP(H108,'INDICES-ICOCIV'!$A$1:$B$313,2,0),IF(M108="IPC",VLOOKUP(H108,'INDICES IPC'!$A$7:$E$1003,2,0),0)),"")</f>
        <v>0</v>
      </c>
      <c r="J108" s="72"/>
      <c r="K108" s="54">
        <f>IFERROR(IF(M108="ICCP- ICOCIV",VLOOKUP(J108,'INDICES-ICOCIV'!$A$1:$B$307,2,0),IF(M108="IPC",VLOOKUP(J108,'INDICES IPC'!$A$7:$E$1003,2,0),0)),"")</f>
        <v>0</v>
      </c>
      <c r="L108" s="55" t="str">
        <f t="shared" si="4"/>
        <v/>
      </c>
      <c r="M108" s="76"/>
      <c r="N108" s="190">
        <f t="shared" si="5"/>
        <v>0</v>
      </c>
    </row>
    <row r="109" spans="3:14" ht="16.2" x14ac:dyDescent="0.25">
      <c r="C109" s="14">
        <f t="shared" si="3"/>
        <v>25</v>
      </c>
      <c r="D109" s="70"/>
      <c r="E109" s="70"/>
      <c r="F109" s="70"/>
      <c r="G109" s="71"/>
      <c r="H109" s="72"/>
      <c r="I109" s="54">
        <f>IFERROR(IF(M109="ICCP- ICOCIV",VLOOKUP(H109,'INDICES-ICOCIV'!$A$1:$B$313,2,0),IF(M109="IPC",VLOOKUP(H109,'INDICES IPC'!$A$7:$E$1003,2,0),0)),"")</f>
        <v>0</v>
      </c>
      <c r="J109" s="72"/>
      <c r="K109" s="54">
        <f>IFERROR(IF(M109="ICCP- ICOCIV",VLOOKUP(J109,'INDICES-ICOCIV'!$A$1:$B$307,2,0),IF(M109="IPC",VLOOKUP(J109,'INDICES IPC'!$A$7:$E$1003,2,0),0)),"")</f>
        <v>0</v>
      </c>
      <c r="L109" s="55" t="str">
        <f t="shared" si="4"/>
        <v/>
      </c>
      <c r="M109" s="76"/>
      <c r="N109" s="190">
        <f t="shared" si="5"/>
        <v>0</v>
      </c>
    </row>
    <row r="110" spans="3:14" ht="16.2" x14ac:dyDescent="0.25">
      <c r="C110" s="14">
        <f t="shared" si="3"/>
        <v>26</v>
      </c>
      <c r="D110" s="70"/>
      <c r="E110" s="70"/>
      <c r="F110" s="70"/>
      <c r="G110" s="71"/>
      <c r="H110" s="72"/>
      <c r="I110" s="54">
        <f>IFERROR(IF(M110="ICCP- ICOCIV",VLOOKUP(H110,'INDICES-ICOCIV'!$A$1:$B$313,2,0),IF(M110="IPC",VLOOKUP(H110,'INDICES IPC'!$A$7:$E$1003,2,0),0)),"")</f>
        <v>0</v>
      </c>
      <c r="J110" s="72"/>
      <c r="K110" s="54">
        <f>IFERROR(IF(M110="ICCP- ICOCIV",VLOOKUP(J110,'INDICES-ICOCIV'!$A$1:$B$307,2,0),IF(M110="IPC",VLOOKUP(J110,'INDICES IPC'!$A$7:$E$1003,2,0),0)),"")</f>
        <v>0</v>
      </c>
      <c r="L110" s="55" t="str">
        <f t="shared" si="4"/>
        <v/>
      </c>
      <c r="M110" s="76"/>
      <c r="N110" s="190">
        <f t="shared" si="5"/>
        <v>0</v>
      </c>
    </row>
    <row r="111" spans="3:14" ht="16.2" x14ac:dyDescent="0.25">
      <c r="C111" s="14">
        <f t="shared" si="3"/>
        <v>27</v>
      </c>
      <c r="D111" s="70"/>
      <c r="E111" s="70"/>
      <c r="F111" s="70"/>
      <c r="G111" s="71"/>
      <c r="H111" s="72"/>
      <c r="I111" s="54">
        <f>IFERROR(IF(M111="ICCP- ICOCIV",VLOOKUP(H111,'INDICES-ICOCIV'!$A$1:$B$313,2,0),IF(M111="IPC",VLOOKUP(H111,'INDICES IPC'!$A$7:$E$1003,2,0),0)),"")</f>
        <v>0</v>
      </c>
      <c r="J111" s="72"/>
      <c r="K111" s="54">
        <f>IFERROR(IF(M111="ICCP- ICOCIV",VLOOKUP(J111,'INDICES-ICOCIV'!$A$1:$B$307,2,0),IF(M111="IPC",VLOOKUP(J111,'INDICES IPC'!$A$7:$E$1003,2,0),0)),"")</f>
        <v>0</v>
      </c>
      <c r="L111" s="55" t="str">
        <f t="shared" si="4"/>
        <v/>
      </c>
      <c r="M111" s="76"/>
      <c r="N111" s="190">
        <f t="shared" si="5"/>
        <v>0</v>
      </c>
    </row>
    <row r="112" spans="3:14" ht="16.2" x14ac:dyDescent="0.25">
      <c r="C112" s="14">
        <f t="shared" si="3"/>
        <v>28</v>
      </c>
      <c r="D112" s="70"/>
      <c r="E112" s="70"/>
      <c r="F112" s="70"/>
      <c r="G112" s="71"/>
      <c r="H112" s="72"/>
      <c r="I112" s="54">
        <f>IFERROR(IF(M112="ICCP- ICOCIV",VLOOKUP(H112,'INDICES-ICOCIV'!$A$1:$B$313,2,0),IF(M112="IPC",VLOOKUP(H112,'INDICES IPC'!$A$7:$E$1003,2,0),0)),"")</f>
        <v>0</v>
      </c>
      <c r="J112" s="72"/>
      <c r="K112" s="54">
        <f>IFERROR(IF(M112="ICCP- ICOCIV",VLOOKUP(J112,'INDICES-ICOCIV'!$A$1:$B$307,2,0),IF(M112="IPC",VLOOKUP(J112,'INDICES IPC'!$A$7:$E$1003,2,0),0)),"")</f>
        <v>0</v>
      </c>
      <c r="L112" s="55" t="str">
        <f t="shared" si="4"/>
        <v/>
      </c>
      <c r="M112" s="76"/>
      <c r="N112" s="190">
        <f t="shared" si="5"/>
        <v>0</v>
      </c>
    </row>
    <row r="113" spans="3:14" ht="16.2" x14ac:dyDescent="0.25">
      <c r="C113" s="14">
        <f t="shared" si="3"/>
        <v>29</v>
      </c>
      <c r="D113" s="70"/>
      <c r="E113" s="70"/>
      <c r="F113" s="70"/>
      <c r="G113" s="71"/>
      <c r="H113" s="72"/>
      <c r="I113" s="54">
        <f>IFERROR(IF(M113="ICCP- ICOCIV",VLOOKUP(H113,'INDICES-ICOCIV'!$A$1:$B$313,2,0),IF(M113="IPC",VLOOKUP(H113,'INDICES IPC'!$A$7:$E$1003,2,0),0)),"")</f>
        <v>0</v>
      </c>
      <c r="J113" s="72"/>
      <c r="K113" s="54">
        <f>IFERROR(IF(M113="ICCP- ICOCIV",VLOOKUP(J113,'INDICES-ICOCIV'!$A$1:$B$307,2,0),IF(M113="IPC",VLOOKUP(J113,'INDICES IPC'!$A$7:$E$1003,2,0),0)),"")</f>
        <v>0</v>
      </c>
      <c r="L113" s="55" t="str">
        <f t="shared" si="4"/>
        <v/>
      </c>
      <c r="M113" s="76"/>
      <c r="N113" s="190">
        <f t="shared" si="5"/>
        <v>0</v>
      </c>
    </row>
    <row r="114" spans="3:14" ht="16.2" x14ac:dyDescent="0.25">
      <c r="C114" s="14">
        <f t="shared" si="3"/>
        <v>30</v>
      </c>
      <c r="D114" s="70"/>
      <c r="E114" s="70"/>
      <c r="F114" s="70"/>
      <c r="G114" s="71"/>
      <c r="H114" s="72"/>
      <c r="I114" s="54">
        <f>IFERROR(IF(M114="ICCP- ICOCIV",VLOOKUP(H114,'INDICES-ICOCIV'!$A$1:$B$313,2,0),IF(M114="IPC",VLOOKUP(H114,'INDICES IPC'!$A$7:$E$1003,2,0),0)),"")</f>
        <v>0</v>
      </c>
      <c r="J114" s="72"/>
      <c r="K114" s="54">
        <f>IFERROR(IF(M114="ICCP- ICOCIV",VLOOKUP(J114,'INDICES-ICOCIV'!$A$1:$B$307,2,0),IF(M114="IPC",VLOOKUP(J114,'INDICES IPC'!$A$7:$E$1003,2,0),0)),"")</f>
        <v>0</v>
      </c>
      <c r="L114" s="55" t="str">
        <f t="shared" si="4"/>
        <v/>
      </c>
      <c r="M114" s="76"/>
      <c r="N114" s="190">
        <f t="shared" si="5"/>
        <v>0</v>
      </c>
    </row>
    <row r="115" spans="3:14" ht="16.2" x14ac:dyDescent="0.25">
      <c r="C115" s="14">
        <f t="shared" si="3"/>
        <v>31</v>
      </c>
      <c r="D115" s="70"/>
      <c r="E115" s="70"/>
      <c r="F115" s="70"/>
      <c r="G115" s="71"/>
      <c r="H115" s="72"/>
      <c r="I115" s="54">
        <f>IFERROR(IF(M115="ICCP- ICOCIV",VLOOKUP(H115,'INDICES-ICOCIV'!$A$1:$B$313,2,0),IF(M115="IPC",VLOOKUP(H115,'INDICES IPC'!$A$7:$E$1003,2,0),0)),"")</f>
        <v>0</v>
      </c>
      <c r="J115" s="72"/>
      <c r="K115" s="54">
        <f>IFERROR(IF(M115="ICCP- ICOCIV",VLOOKUP(J115,'INDICES-ICOCIV'!$A$1:$B$307,2,0),IF(M115="IPC",VLOOKUP(J115,'INDICES IPC'!$A$7:$E$1003,2,0),0)),"")</f>
        <v>0</v>
      </c>
      <c r="L115" s="55" t="str">
        <f t="shared" si="4"/>
        <v/>
      </c>
      <c r="M115" s="76"/>
      <c r="N115" s="190">
        <f t="shared" si="5"/>
        <v>0</v>
      </c>
    </row>
    <row r="116" spans="3:14" ht="16.2" x14ac:dyDescent="0.25">
      <c r="C116" s="14">
        <f t="shared" si="3"/>
        <v>32</v>
      </c>
      <c r="D116" s="70"/>
      <c r="E116" s="70"/>
      <c r="F116" s="70"/>
      <c r="G116" s="71"/>
      <c r="H116" s="72"/>
      <c r="I116" s="54">
        <f>IFERROR(IF(M116="ICCP- ICOCIV",VLOOKUP(H116,'INDICES-ICOCIV'!$A$1:$B$313,2,0),IF(M116="IPC",VLOOKUP(H116,'INDICES IPC'!$A$7:$E$1003,2,0),0)),"")</f>
        <v>0</v>
      </c>
      <c r="J116" s="72"/>
      <c r="K116" s="54">
        <f>IFERROR(IF(M116="ICCP- ICOCIV",VLOOKUP(J116,'INDICES-ICOCIV'!$A$1:$B$307,2,0),IF(M116="IPC",VLOOKUP(J116,'INDICES IPC'!$A$7:$E$1003,2,0),0)),"")</f>
        <v>0</v>
      </c>
      <c r="L116" s="55" t="str">
        <f t="shared" si="4"/>
        <v/>
      </c>
      <c r="M116" s="76"/>
      <c r="N116" s="190">
        <f t="shared" si="5"/>
        <v>0</v>
      </c>
    </row>
    <row r="117" spans="3:14" ht="16.2" x14ac:dyDescent="0.25">
      <c r="C117" s="14">
        <f t="shared" si="3"/>
        <v>33</v>
      </c>
      <c r="D117" s="70"/>
      <c r="E117" s="70"/>
      <c r="F117" s="70"/>
      <c r="G117" s="71"/>
      <c r="H117" s="72"/>
      <c r="I117" s="54">
        <f>IFERROR(IF(M117="ICCP- ICOCIV",VLOOKUP(H117,'INDICES-ICOCIV'!$A$1:$B$313,2,0),IF(M117="IPC",VLOOKUP(H117,'INDICES IPC'!$A$7:$E$1003,2,0),0)),"")</f>
        <v>0</v>
      </c>
      <c r="J117" s="72"/>
      <c r="K117" s="54">
        <f>IFERROR(IF(M117="ICCP- ICOCIV",VLOOKUP(J117,'INDICES-ICOCIV'!$A$1:$B$307,2,0),IF(M117="IPC",VLOOKUP(J117,'INDICES IPC'!$A$7:$E$1003,2,0),0)),"")</f>
        <v>0</v>
      </c>
      <c r="L117" s="55" t="str">
        <f t="shared" si="4"/>
        <v/>
      </c>
      <c r="M117" s="76"/>
      <c r="N117" s="190">
        <f t="shared" si="5"/>
        <v>0</v>
      </c>
    </row>
    <row r="118" spans="3:14" ht="16.2" x14ac:dyDescent="0.25">
      <c r="C118" s="14">
        <f t="shared" si="3"/>
        <v>34</v>
      </c>
      <c r="D118" s="70"/>
      <c r="E118" s="70"/>
      <c r="F118" s="70"/>
      <c r="G118" s="71"/>
      <c r="H118" s="72"/>
      <c r="I118" s="54">
        <f>IFERROR(IF(M118="ICCP- ICOCIV",VLOOKUP(H118,'INDICES-ICOCIV'!$A$1:$B$313,2,0),IF(M118="IPC",VLOOKUP(H118,'INDICES IPC'!$A$7:$E$1003,2,0),0)),"")</f>
        <v>0</v>
      </c>
      <c r="J118" s="72"/>
      <c r="K118" s="54">
        <f>IFERROR(IF(M118="ICCP- ICOCIV",VLOOKUP(J118,'INDICES-ICOCIV'!$A$1:$B$307,2,0),IF(M118="IPC",VLOOKUP(J118,'INDICES IPC'!$A$7:$E$1003,2,0),0)),"")</f>
        <v>0</v>
      </c>
      <c r="L118" s="55" t="str">
        <f t="shared" si="4"/>
        <v/>
      </c>
      <c r="M118" s="76"/>
      <c r="N118" s="190">
        <f t="shared" si="5"/>
        <v>0</v>
      </c>
    </row>
    <row r="119" spans="3:14" ht="16.2" x14ac:dyDescent="0.25">
      <c r="C119" s="14">
        <f t="shared" si="3"/>
        <v>35</v>
      </c>
      <c r="D119" s="70"/>
      <c r="E119" s="70"/>
      <c r="F119" s="70"/>
      <c r="G119" s="71"/>
      <c r="H119" s="72"/>
      <c r="I119" s="54">
        <f>IFERROR(IF(M119="ICCP- ICOCIV",VLOOKUP(H119,'INDICES-ICOCIV'!$A$1:$B$313,2,0),IF(M119="IPC",VLOOKUP(H119,'INDICES IPC'!$A$7:$E$1003,2,0),0)),"")</f>
        <v>0</v>
      </c>
      <c r="J119" s="72"/>
      <c r="K119" s="54">
        <f>IFERROR(IF(M119="ICCP- ICOCIV",VLOOKUP(J119,'INDICES-ICOCIV'!$A$1:$B$307,2,0),IF(M119="IPC",VLOOKUP(J119,'INDICES IPC'!$A$7:$E$1003,2,0),0)),"")</f>
        <v>0</v>
      </c>
      <c r="L119" s="55" t="str">
        <f t="shared" si="4"/>
        <v/>
      </c>
      <c r="M119" s="76"/>
      <c r="N119" s="190">
        <f t="shared" si="5"/>
        <v>0</v>
      </c>
    </row>
    <row r="120" spans="3:14" ht="16.2" x14ac:dyDescent="0.25">
      <c r="C120" s="14">
        <f t="shared" si="3"/>
        <v>36</v>
      </c>
      <c r="D120" s="70"/>
      <c r="E120" s="70"/>
      <c r="F120" s="70"/>
      <c r="G120" s="71"/>
      <c r="H120" s="72"/>
      <c r="I120" s="54">
        <f>IFERROR(IF(M120="ICCP- ICOCIV",VLOOKUP(H120,'INDICES-ICOCIV'!$A$1:$B$313,2,0),IF(M120="IPC",VLOOKUP(H120,'INDICES IPC'!$A$7:$E$1003,2,0),0)),"")</f>
        <v>0</v>
      </c>
      <c r="J120" s="72"/>
      <c r="K120" s="54">
        <f>IFERROR(IF(M120="ICCP- ICOCIV",VLOOKUP(J120,'INDICES-ICOCIV'!$A$1:$B$307,2,0),IF(M120="IPC",VLOOKUP(J120,'INDICES IPC'!$A$7:$E$1003,2,0),0)),"")</f>
        <v>0</v>
      </c>
      <c r="L120" s="55" t="str">
        <f t="shared" si="4"/>
        <v/>
      </c>
      <c r="M120" s="76"/>
      <c r="N120" s="190">
        <f t="shared" si="5"/>
        <v>0</v>
      </c>
    </row>
    <row r="121" spans="3:14" ht="16.2" x14ac:dyDescent="0.25">
      <c r="C121" s="14">
        <f t="shared" si="3"/>
        <v>37</v>
      </c>
      <c r="D121" s="70"/>
      <c r="E121" s="70"/>
      <c r="F121" s="70"/>
      <c r="G121" s="71"/>
      <c r="H121" s="72"/>
      <c r="I121" s="54">
        <f>IFERROR(IF(M121="ICCP- ICOCIV",VLOOKUP(H121,'INDICES-ICOCIV'!$A$1:$B$313,2,0),IF(M121="IPC",VLOOKUP(H121,'INDICES IPC'!$A$7:$E$1003,2,0),0)),"")</f>
        <v>0</v>
      </c>
      <c r="J121" s="72"/>
      <c r="K121" s="54">
        <f>IFERROR(IF(M121="ICCP- ICOCIV",VLOOKUP(J121,'INDICES-ICOCIV'!$A$1:$B$307,2,0),IF(M121="IPC",VLOOKUP(J121,'INDICES IPC'!$A$7:$E$1003,2,0),0)),"")</f>
        <v>0</v>
      </c>
      <c r="L121" s="55" t="str">
        <f t="shared" si="4"/>
        <v/>
      </c>
      <c r="M121" s="76"/>
      <c r="N121" s="190">
        <f t="shared" si="5"/>
        <v>0</v>
      </c>
    </row>
    <row r="122" spans="3:14" ht="16.2" x14ac:dyDescent="0.25">
      <c r="C122" s="14">
        <f t="shared" si="3"/>
        <v>38</v>
      </c>
      <c r="D122" s="70"/>
      <c r="E122" s="70"/>
      <c r="F122" s="70"/>
      <c r="G122" s="71"/>
      <c r="H122" s="72"/>
      <c r="I122" s="54">
        <f>IFERROR(IF(M122="ICCP- ICOCIV",VLOOKUP(H122,'INDICES-ICOCIV'!$A$1:$B$313,2,0),IF(M122="IPC",VLOOKUP(H122,'INDICES IPC'!$A$7:$E$1003,2,0),0)),"")</f>
        <v>0</v>
      </c>
      <c r="J122" s="72"/>
      <c r="K122" s="54">
        <f>IFERROR(IF(M122="ICCP- ICOCIV",VLOOKUP(J122,'INDICES-ICOCIV'!$A$1:$B$307,2,0),IF(M122="IPC",VLOOKUP(J122,'INDICES IPC'!$A$7:$E$1003,2,0),0)),"")</f>
        <v>0</v>
      </c>
      <c r="L122" s="55" t="str">
        <f t="shared" si="4"/>
        <v/>
      </c>
      <c r="M122" s="76"/>
      <c r="N122" s="190">
        <f t="shared" si="5"/>
        <v>0</v>
      </c>
    </row>
    <row r="123" spans="3:14" ht="16.2" x14ac:dyDescent="0.25">
      <c r="C123" s="14">
        <f t="shared" si="3"/>
        <v>39</v>
      </c>
      <c r="D123" s="70"/>
      <c r="E123" s="70"/>
      <c r="F123" s="70"/>
      <c r="G123" s="71"/>
      <c r="H123" s="72"/>
      <c r="I123" s="54">
        <f>IFERROR(IF(M123="ICCP- ICOCIV",VLOOKUP(H123,'INDICES-ICOCIV'!$A$1:$B$313,2,0),IF(M123="IPC",VLOOKUP(H123,'INDICES IPC'!$A$7:$E$1003,2,0),0)),"")</f>
        <v>0</v>
      </c>
      <c r="J123" s="72"/>
      <c r="K123" s="54">
        <f>IFERROR(IF(M123="ICCP- ICOCIV",VLOOKUP(J123,'INDICES-ICOCIV'!$A$1:$B$307,2,0),IF(M123="IPC",VLOOKUP(J123,'INDICES IPC'!$A$7:$E$1003,2,0),0)),"")</f>
        <v>0</v>
      </c>
      <c r="L123" s="55" t="str">
        <f t="shared" si="4"/>
        <v/>
      </c>
      <c r="M123" s="76"/>
      <c r="N123" s="190">
        <f t="shared" si="5"/>
        <v>0</v>
      </c>
    </row>
    <row r="124" spans="3:14" ht="16.2" x14ac:dyDescent="0.25">
      <c r="C124" s="14">
        <f t="shared" si="3"/>
        <v>40</v>
      </c>
      <c r="D124" s="70"/>
      <c r="E124" s="70"/>
      <c r="F124" s="70"/>
      <c r="G124" s="71"/>
      <c r="H124" s="72"/>
      <c r="I124" s="54">
        <f>IFERROR(IF(M124="ICCP- ICOCIV",VLOOKUP(H124,'INDICES-ICOCIV'!$A$1:$B$313,2,0),IF(M124="IPC",VLOOKUP(H124,'INDICES IPC'!$A$7:$E$1003,2,0),0)),"")</f>
        <v>0</v>
      </c>
      <c r="J124" s="72"/>
      <c r="K124" s="54">
        <f>IFERROR(IF(M124="ICCP- ICOCIV",VLOOKUP(J124,'INDICES-ICOCIV'!$A$1:$B$307,2,0),IF(M124="IPC",VLOOKUP(J124,'INDICES IPC'!$A$7:$E$1003,2,0),0)),"")</f>
        <v>0</v>
      </c>
      <c r="L124" s="55" t="str">
        <f t="shared" si="4"/>
        <v/>
      </c>
      <c r="M124" s="76"/>
      <c r="N124" s="190">
        <f t="shared" si="5"/>
        <v>0</v>
      </c>
    </row>
    <row r="125" spans="3:14" ht="16.2" x14ac:dyDescent="0.25">
      <c r="C125" s="14">
        <f t="shared" si="3"/>
        <v>41</v>
      </c>
      <c r="D125" s="70"/>
      <c r="E125" s="70"/>
      <c r="F125" s="70"/>
      <c r="G125" s="71"/>
      <c r="H125" s="72"/>
      <c r="I125" s="54">
        <f>IFERROR(IF(M125="ICCP- ICOCIV",VLOOKUP(H125,'INDICES-ICOCIV'!$A$1:$B$313,2,0),IF(M125="IPC",VLOOKUP(H125,'INDICES IPC'!$A$7:$E$1003,2,0),0)),"")</f>
        <v>0</v>
      </c>
      <c r="J125" s="72"/>
      <c r="K125" s="54">
        <f>IFERROR(IF(M125="ICCP- ICOCIV",VLOOKUP(J125,'INDICES-ICOCIV'!$A$1:$B$307,2,0),IF(M125="IPC",VLOOKUP(J125,'INDICES IPC'!$A$7:$E$1003,2,0),0)),"")</f>
        <v>0</v>
      </c>
      <c r="L125" s="55" t="str">
        <f t="shared" si="4"/>
        <v/>
      </c>
      <c r="M125" s="76"/>
      <c r="N125" s="190">
        <f t="shared" si="5"/>
        <v>0</v>
      </c>
    </row>
    <row r="126" spans="3:14" ht="16.2" x14ac:dyDescent="0.25">
      <c r="C126" s="14">
        <f t="shared" si="3"/>
        <v>42</v>
      </c>
      <c r="D126" s="70"/>
      <c r="E126" s="70"/>
      <c r="F126" s="70"/>
      <c r="G126" s="71"/>
      <c r="H126" s="72"/>
      <c r="I126" s="54">
        <f>IFERROR(IF(M126="ICCP- ICOCIV",VLOOKUP(H126,'INDICES-ICOCIV'!$A$1:$B$313,2,0),IF(M126="IPC",VLOOKUP(H126,'INDICES IPC'!$A$7:$E$1003,2,0),0)),"")</f>
        <v>0</v>
      </c>
      <c r="J126" s="72"/>
      <c r="K126" s="54">
        <f>IFERROR(IF(M126="ICCP- ICOCIV",VLOOKUP(J126,'INDICES-ICOCIV'!$A$1:$B$307,2,0),IF(M126="IPC",VLOOKUP(J126,'INDICES IPC'!$A$7:$E$1003,2,0),0)),"")</f>
        <v>0</v>
      </c>
      <c r="L126" s="55" t="str">
        <f t="shared" si="4"/>
        <v/>
      </c>
      <c r="M126" s="76"/>
      <c r="N126" s="190">
        <f t="shared" si="5"/>
        <v>0</v>
      </c>
    </row>
    <row r="127" spans="3:14" ht="16.2" x14ac:dyDescent="0.25">
      <c r="C127" s="14">
        <f t="shared" si="3"/>
        <v>43</v>
      </c>
      <c r="D127" s="70"/>
      <c r="E127" s="70"/>
      <c r="F127" s="70"/>
      <c r="G127" s="71"/>
      <c r="H127" s="72"/>
      <c r="I127" s="54">
        <f>IFERROR(IF(M127="ICCP- ICOCIV",VLOOKUP(H127,'INDICES-ICOCIV'!$A$1:$B$313,2,0),IF(M127="IPC",VLOOKUP(H127,'INDICES IPC'!$A$7:$E$1003,2,0),0)),"")</f>
        <v>0</v>
      </c>
      <c r="J127" s="72"/>
      <c r="K127" s="54">
        <f>IFERROR(IF(M127="ICCP- ICOCIV",VLOOKUP(J127,'INDICES-ICOCIV'!$A$1:$B$307,2,0),IF(M127="IPC",VLOOKUP(J127,'INDICES IPC'!$A$7:$E$1003,2,0),0)),"")</f>
        <v>0</v>
      </c>
      <c r="L127" s="55" t="str">
        <f t="shared" si="4"/>
        <v/>
      </c>
      <c r="M127" s="76"/>
      <c r="N127" s="190">
        <f t="shared" si="5"/>
        <v>0</v>
      </c>
    </row>
    <row r="128" spans="3:14" ht="16.2" x14ac:dyDescent="0.25">
      <c r="C128" s="14">
        <f t="shared" si="3"/>
        <v>44</v>
      </c>
      <c r="D128" s="70"/>
      <c r="E128" s="70"/>
      <c r="F128" s="70"/>
      <c r="G128" s="71"/>
      <c r="H128" s="72"/>
      <c r="I128" s="54">
        <f>IFERROR(IF(M128="ICCP- ICOCIV",VLOOKUP(H128,'INDICES-ICOCIV'!$A$1:$B$313,2,0),IF(M128="IPC",VLOOKUP(H128,'INDICES IPC'!$A$7:$E$1003,2,0),0)),"")</f>
        <v>0</v>
      </c>
      <c r="J128" s="72"/>
      <c r="K128" s="54">
        <f>IFERROR(IF(M128="ICCP- ICOCIV",VLOOKUP(J128,'INDICES-ICOCIV'!$A$1:$B$307,2,0),IF(M128="IPC",VLOOKUP(J128,'INDICES IPC'!$A$7:$E$1003,2,0),0)),"")</f>
        <v>0</v>
      </c>
      <c r="L128" s="55" t="str">
        <f t="shared" si="4"/>
        <v/>
      </c>
      <c r="M128" s="76"/>
      <c r="N128" s="190">
        <f t="shared" si="5"/>
        <v>0</v>
      </c>
    </row>
    <row r="129" spans="3:14" ht="16.2" x14ac:dyDescent="0.25">
      <c r="C129" s="14">
        <f t="shared" si="3"/>
        <v>45</v>
      </c>
      <c r="D129" s="70"/>
      <c r="E129" s="70"/>
      <c r="F129" s="70"/>
      <c r="G129" s="71"/>
      <c r="H129" s="72"/>
      <c r="I129" s="54">
        <f>IFERROR(IF(M129="ICCP- ICOCIV",VLOOKUP(H129,'INDICES-ICOCIV'!$A$1:$B$313,2,0),IF(M129="IPC",VLOOKUP(H129,'INDICES IPC'!$A$7:$E$1003,2,0),0)),"")</f>
        <v>0</v>
      </c>
      <c r="J129" s="72"/>
      <c r="K129" s="54">
        <f>IFERROR(IF(M129="ICCP- ICOCIV",VLOOKUP(J129,'INDICES-ICOCIV'!$A$1:$B$307,2,0),IF(M129="IPC",VLOOKUP(J129,'INDICES IPC'!$A$7:$E$1003,2,0),0)),"")</f>
        <v>0</v>
      </c>
      <c r="L129" s="55" t="str">
        <f t="shared" si="4"/>
        <v/>
      </c>
      <c r="M129" s="76"/>
      <c r="N129" s="190">
        <f t="shared" si="5"/>
        <v>0</v>
      </c>
    </row>
    <row r="130" spans="3:14" ht="16.2" x14ac:dyDescent="0.25">
      <c r="C130" s="14">
        <f t="shared" si="3"/>
        <v>46</v>
      </c>
      <c r="D130" s="70"/>
      <c r="E130" s="70"/>
      <c r="F130" s="70"/>
      <c r="G130" s="71"/>
      <c r="H130" s="72"/>
      <c r="I130" s="54">
        <f>IFERROR(IF(M130="ICCP- ICOCIV",VLOOKUP(H130,'INDICES-ICOCIV'!$A$1:$B$313,2,0),IF(M130="IPC",VLOOKUP(H130,'INDICES IPC'!$A$7:$E$1003,2,0),0)),"")</f>
        <v>0</v>
      </c>
      <c r="J130" s="72"/>
      <c r="K130" s="54">
        <f>IFERROR(IF(M130="ICCP- ICOCIV",VLOOKUP(J130,'INDICES-ICOCIV'!$A$1:$B$307,2,0),IF(M130="IPC",VLOOKUP(J130,'INDICES IPC'!$A$7:$E$1003,2,0),0)),"")</f>
        <v>0</v>
      </c>
      <c r="L130" s="55" t="str">
        <f t="shared" si="4"/>
        <v/>
      </c>
      <c r="M130" s="76"/>
      <c r="N130" s="190">
        <f t="shared" si="5"/>
        <v>0</v>
      </c>
    </row>
    <row r="131" spans="3:14" ht="16.2" x14ac:dyDescent="0.25">
      <c r="C131" s="14">
        <f t="shared" si="3"/>
        <v>47</v>
      </c>
      <c r="D131" s="70"/>
      <c r="E131" s="70"/>
      <c r="F131" s="70"/>
      <c r="G131" s="71"/>
      <c r="H131" s="72"/>
      <c r="I131" s="54">
        <f>IFERROR(IF(M131="ICCP- ICOCIV",VLOOKUP(H131,'INDICES-ICOCIV'!$A$1:$B$313,2,0),IF(M131="IPC",VLOOKUP(H131,'INDICES IPC'!$A$7:$E$1003,2,0),0)),"")</f>
        <v>0</v>
      </c>
      <c r="J131" s="72"/>
      <c r="K131" s="54">
        <f>IFERROR(IF(M131="ICCP- ICOCIV",VLOOKUP(J131,'INDICES-ICOCIV'!$A$1:$B$307,2,0),IF(M131="IPC",VLOOKUP(J131,'INDICES IPC'!$A$7:$E$1003,2,0),0)),"")</f>
        <v>0</v>
      </c>
      <c r="L131" s="55" t="str">
        <f t="shared" si="4"/>
        <v/>
      </c>
      <c r="M131" s="76"/>
      <c r="N131" s="190">
        <f t="shared" si="5"/>
        <v>0</v>
      </c>
    </row>
    <row r="132" spans="3:14" ht="16.2" x14ac:dyDescent="0.25">
      <c r="C132" s="14">
        <f t="shared" si="3"/>
        <v>48</v>
      </c>
      <c r="D132" s="70"/>
      <c r="E132" s="70"/>
      <c r="F132" s="70"/>
      <c r="G132" s="71"/>
      <c r="H132" s="72"/>
      <c r="I132" s="54">
        <f>IFERROR(IF(M132="ICCP- ICOCIV",VLOOKUP(H132,'INDICES-ICOCIV'!$A$1:$B$313,2,0),IF(M132="IPC",VLOOKUP(H132,'INDICES IPC'!$A$7:$E$1003,2,0),0)),"")</f>
        <v>0</v>
      </c>
      <c r="J132" s="72"/>
      <c r="K132" s="54">
        <f>IFERROR(IF(M132="ICCP- ICOCIV",VLOOKUP(J132,'INDICES-ICOCIV'!$A$1:$B$307,2,0),IF(M132="IPC",VLOOKUP(J132,'INDICES IPC'!$A$7:$E$1003,2,0),0)),"")</f>
        <v>0</v>
      </c>
      <c r="L132" s="55" t="str">
        <f t="shared" si="4"/>
        <v/>
      </c>
      <c r="M132" s="76"/>
      <c r="N132" s="190">
        <f t="shared" si="5"/>
        <v>0</v>
      </c>
    </row>
    <row r="133" spans="3:14" ht="16.2" x14ac:dyDescent="0.25">
      <c r="C133" s="14">
        <f t="shared" si="3"/>
        <v>49</v>
      </c>
      <c r="D133" s="70"/>
      <c r="E133" s="70"/>
      <c r="F133" s="70"/>
      <c r="G133" s="71"/>
      <c r="H133" s="72"/>
      <c r="I133" s="54">
        <f>IFERROR(IF(M133="ICCP- ICOCIV",VLOOKUP(H133,'INDICES-ICOCIV'!$A$1:$B$313,2,0),IF(M133="IPC",VLOOKUP(H133,'INDICES IPC'!$A$7:$E$1003,2,0),0)),"")</f>
        <v>0</v>
      </c>
      <c r="J133" s="72"/>
      <c r="K133" s="54">
        <f>IFERROR(IF(M133="ICCP- ICOCIV",VLOOKUP(J133,'INDICES-ICOCIV'!$A$1:$B$307,2,0),IF(M133="IPC",VLOOKUP(J133,'INDICES IPC'!$A$7:$E$1003,2,0),0)),"")</f>
        <v>0</v>
      </c>
      <c r="L133" s="55" t="str">
        <f t="shared" si="4"/>
        <v/>
      </c>
      <c r="M133" s="76"/>
      <c r="N133" s="190">
        <f t="shared" si="5"/>
        <v>0</v>
      </c>
    </row>
    <row r="134" spans="3:14" ht="16.2" x14ac:dyDescent="0.25">
      <c r="C134" s="14">
        <f t="shared" si="3"/>
        <v>50</v>
      </c>
      <c r="D134" s="70"/>
      <c r="E134" s="70"/>
      <c r="F134" s="70"/>
      <c r="G134" s="71"/>
      <c r="H134" s="72"/>
      <c r="I134" s="54">
        <f>IFERROR(IF(M134="ICCP- ICOCIV",VLOOKUP(H134,'INDICES-ICOCIV'!$A$1:$B$313,2,0),IF(M134="IPC",VLOOKUP(H134,'INDICES IPC'!$A$7:$E$1003,2,0),0)),"")</f>
        <v>0</v>
      </c>
      <c r="J134" s="72"/>
      <c r="K134" s="54">
        <f>IFERROR(IF(M134="ICCP- ICOCIV",VLOOKUP(J134,'INDICES-ICOCIV'!$A$1:$B$307,2,0),IF(M134="IPC",VLOOKUP(J134,'INDICES IPC'!$A$7:$E$1003,2,0),0)),"")</f>
        <v>0</v>
      </c>
      <c r="L134" s="55" t="str">
        <f t="shared" si="4"/>
        <v/>
      </c>
      <c r="M134" s="76"/>
      <c r="N134" s="190">
        <f t="shared" si="5"/>
        <v>0</v>
      </c>
    </row>
    <row r="135" spans="3:14" ht="16.2" x14ac:dyDescent="0.25">
      <c r="C135" s="14">
        <f t="shared" si="3"/>
        <v>51</v>
      </c>
      <c r="D135" s="70"/>
      <c r="E135" s="70"/>
      <c r="F135" s="70"/>
      <c r="G135" s="71"/>
      <c r="H135" s="72"/>
      <c r="I135" s="54">
        <f>IFERROR(IF(M135="ICCP- ICOCIV",VLOOKUP(H135,'INDICES-ICOCIV'!$A$1:$B$313,2,0),IF(M135="IPC",VLOOKUP(H135,'INDICES IPC'!$A$7:$E$1003,2,0),0)),"")</f>
        <v>0</v>
      </c>
      <c r="J135" s="72"/>
      <c r="K135" s="54">
        <f>IFERROR(IF(M135="ICCP- ICOCIV",VLOOKUP(J135,'INDICES-ICOCIV'!$A$1:$B$307,2,0),IF(M135="IPC",VLOOKUP(J135,'INDICES IPC'!$A$7:$E$1003,2,0),0)),"")</f>
        <v>0</v>
      </c>
      <c r="L135" s="55" t="str">
        <f t="shared" si="4"/>
        <v/>
      </c>
      <c r="M135" s="76"/>
      <c r="N135" s="190">
        <f t="shared" si="5"/>
        <v>0</v>
      </c>
    </row>
    <row r="136" spans="3:14" ht="16.2" x14ac:dyDescent="0.25">
      <c r="C136" s="14">
        <f t="shared" si="3"/>
        <v>52</v>
      </c>
      <c r="D136" s="70"/>
      <c r="E136" s="70"/>
      <c r="F136" s="70"/>
      <c r="G136" s="71"/>
      <c r="H136" s="72"/>
      <c r="I136" s="54">
        <f>IFERROR(IF(M136="ICCP- ICOCIV",VLOOKUP(H136,'INDICES-ICOCIV'!$A$1:$B$313,2,0),IF(M136="IPC",VLOOKUP(H136,'INDICES IPC'!$A$7:$E$1003,2,0),0)),"")</f>
        <v>0</v>
      </c>
      <c r="J136" s="72"/>
      <c r="K136" s="54">
        <f>IFERROR(IF(M136="ICCP- ICOCIV",VLOOKUP(J136,'INDICES-ICOCIV'!$A$1:$B$307,2,0),IF(M136="IPC",VLOOKUP(J136,'INDICES IPC'!$A$7:$E$1003,2,0),0)),"")</f>
        <v>0</v>
      </c>
      <c r="L136" s="55" t="str">
        <f t="shared" si="4"/>
        <v/>
      </c>
      <c r="M136" s="76"/>
      <c r="N136" s="190">
        <f t="shared" si="5"/>
        <v>0</v>
      </c>
    </row>
    <row r="137" spans="3:14" ht="16.2" x14ac:dyDescent="0.25">
      <c r="C137" s="14">
        <f t="shared" si="3"/>
        <v>53</v>
      </c>
      <c r="D137" s="70"/>
      <c r="E137" s="70"/>
      <c r="F137" s="70"/>
      <c r="G137" s="71"/>
      <c r="H137" s="72"/>
      <c r="I137" s="54">
        <f>IFERROR(IF(M137="ICCP- ICOCIV",VLOOKUP(H137,'INDICES-ICOCIV'!$A$1:$B$313,2,0),IF(M137="IPC",VLOOKUP(H137,'INDICES IPC'!$A$7:$E$1003,2,0),0)),"")</f>
        <v>0</v>
      </c>
      <c r="J137" s="72"/>
      <c r="K137" s="54">
        <f>IFERROR(IF(M137="ICCP- ICOCIV",VLOOKUP(J137,'INDICES-ICOCIV'!$A$1:$B$307,2,0),IF(M137="IPC",VLOOKUP(J137,'INDICES IPC'!$A$7:$E$1003,2,0),0)),"")</f>
        <v>0</v>
      </c>
      <c r="L137" s="55" t="str">
        <f t="shared" si="4"/>
        <v/>
      </c>
      <c r="M137" s="76"/>
      <c r="N137" s="190">
        <f t="shared" si="5"/>
        <v>0</v>
      </c>
    </row>
    <row r="138" spans="3:14" ht="16.2" x14ac:dyDescent="0.25">
      <c r="C138" s="14">
        <f t="shared" si="3"/>
        <v>54</v>
      </c>
      <c r="D138" s="70"/>
      <c r="E138" s="70"/>
      <c r="F138" s="70"/>
      <c r="G138" s="71"/>
      <c r="H138" s="72"/>
      <c r="I138" s="54">
        <f>IFERROR(IF(M138="ICCP- ICOCIV",VLOOKUP(H138,'INDICES-ICOCIV'!$A$1:$B$313,2,0),IF(M138="IPC",VLOOKUP(H138,'INDICES IPC'!$A$7:$E$1003,2,0),0)),"")</f>
        <v>0</v>
      </c>
      <c r="J138" s="72"/>
      <c r="K138" s="54">
        <f>IFERROR(IF(M138="ICCP- ICOCIV",VLOOKUP(J138,'INDICES-ICOCIV'!$A$1:$B$307,2,0),IF(M138="IPC",VLOOKUP(J138,'INDICES IPC'!$A$7:$E$1003,2,0),0)),"")</f>
        <v>0</v>
      </c>
      <c r="L138" s="55" t="str">
        <f t="shared" si="4"/>
        <v/>
      </c>
      <c r="M138" s="76"/>
      <c r="N138" s="190">
        <f t="shared" si="5"/>
        <v>0</v>
      </c>
    </row>
    <row r="139" spans="3:14" ht="16.2" x14ac:dyDescent="0.25">
      <c r="C139" s="14">
        <f t="shared" si="3"/>
        <v>55</v>
      </c>
      <c r="D139" s="70"/>
      <c r="E139" s="70"/>
      <c r="F139" s="70"/>
      <c r="G139" s="71"/>
      <c r="H139" s="72"/>
      <c r="I139" s="54">
        <f>IFERROR(IF(M139="ICCP- ICOCIV",VLOOKUP(H139,'INDICES-ICOCIV'!$A$1:$B$313,2,0),IF(M139="IPC",VLOOKUP(H139,'INDICES IPC'!$A$7:$E$1003,2,0),0)),"")</f>
        <v>0</v>
      </c>
      <c r="J139" s="72"/>
      <c r="K139" s="54">
        <f>IFERROR(IF(M139="ICCP- ICOCIV",VLOOKUP(J139,'INDICES-ICOCIV'!$A$1:$B$307,2,0),IF(M139="IPC",VLOOKUP(J139,'INDICES IPC'!$A$7:$E$1003,2,0),0)),"")</f>
        <v>0</v>
      </c>
      <c r="L139" s="55" t="str">
        <f t="shared" si="4"/>
        <v/>
      </c>
      <c r="M139" s="76"/>
      <c r="N139" s="190">
        <f t="shared" si="5"/>
        <v>0</v>
      </c>
    </row>
    <row r="140" spans="3:14" ht="16.2" x14ac:dyDescent="0.25">
      <c r="C140" s="14">
        <f t="shared" si="3"/>
        <v>56</v>
      </c>
      <c r="D140" s="70"/>
      <c r="E140" s="70"/>
      <c r="F140" s="70"/>
      <c r="G140" s="71"/>
      <c r="H140" s="72"/>
      <c r="I140" s="54">
        <f>IFERROR(IF(M140="ICCP- ICOCIV",VLOOKUP(H140,'INDICES-ICOCIV'!$A$1:$B$313,2,0),IF(M140="IPC",VLOOKUP(H140,'INDICES IPC'!$A$7:$E$1003,2,0),0)),"")</f>
        <v>0</v>
      </c>
      <c r="J140" s="72"/>
      <c r="K140" s="54">
        <f>IFERROR(IF(M140="ICCP- ICOCIV",VLOOKUP(J140,'INDICES-ICOCIV'!$A$1:$B$307,2,0),IF(M140="IPC",VLOOKUP(J140,'INDICES IPC'!$A$7:$E$1003,2,0),0)),"")</f>
        <v>0</v>
      </c>
      <c r="L140" s="55" t="str">
        <f t="shared" si="4"/>
        <v/>
      </c>
      <c r="M140" s="76"/>
      <c r="N140" s="190">
        <f t="shared" si="5"/>
        <v>0</v>
      </c>
    </row>
    <row r="141" spans="3:14" ht="16.2" x14ac:dyDescent="0.25">
      <c r="C141" s="14">
        <f t="shared" si="3"/>
        <v>57</v>
      </c>
      <c r="D141" s="70"/>
      <c r="E141" s="70"/>
      <c r="F141" s="70"/>
      <c r="G141" s="71"/>
      <c r="H141" s="72"/>
      <c r="I141" s="54">
        <f>IFERROR(IF(M141="ICCP- ICOCIV",VLOOKUP(H141,'INDICES-ICOCIV'!$A$1:$B$313,2,0),IF(M141="IPC",VLOOKUP(H141,'INDICES IPC'!$A$7:$E$1003,2,0),0)),"")</f>
        <v>0</v>
      </c>
      <c r="J141" s="72"/>
      <c r="K141" s="54">
        <f>IFERROR(IF(M141="ICCP- ICOCIV",VLOOKUP(J141,'INDICES-ICOCIV'!$A$1:$B$307,2,0),IF(M141="IPC",VLOOKUP(J141,'INDICES IPC'!$A$7:$E$1003,2,0),0)),"")</f>
        <v>0</v>
      </c>
      <c r="L141" s="55" t="str">
        <f t="shared" si="4"/>
        <v/>
      </c>
      <c r="M141" s="76"/>
      <c r="N141" s="190">
        <f t="shared" si="5"/>
        <v>0</v>
      </c>
    </row>
    <row r="142" spans="3:14" ht="16.2" x14ac:dyDescent="0.25">
      <c r="C142" s="14">
        <f t="shared" si="3"/>
        <v>58</v>
      </c>
      <c r="D142" s="70"/>
      <c r="E142" s="70"/>
      <c r="F142" s="70"/>
      <c r="G142" s="71"/>
      <c r="H142" s="72"/>
      <c r="I142" s="54">
        <f>IFERROR(IF(M142="ICCP- ICOCIV",VLOOKUP(H142,'INDICES-ICOCIV'!$A$1:$B$313,2,0),IF(M142="IPC",VLOOKUP(H142,'INDICES IPC'!$A$7:$E$1003,2,0),0)),"")</f>
        <v>0</v>
      </c>
      <c r="J142" s="72"/>
      <c r="K142" s="54">
        <f>IFERROR(IF(M142="ICCP- ICOCIV",VLOOKUP(J142,'INDICES-ICOCIV'!$A$1:$B$307,2,0),IF(M142="IPC",VLOOKUP(J142,'INDICES IPC'!$A$7:$E$1003,2,0),0)),"")</f>
        <v>0</v>
      </c>
      <c r="L142" s="55" t="str">
        <f t="shared" si="4"/>
        <v/>
      </c>
      <c r="M142" s="76"/>
      <c r="N142" s="190">
        <f t="shared" si="5"/>
        <v>0</v>
      </c>
    </row>
    <row r="143" spans="3:14" ht="16.2" x14ac:dyDescent="0.25">
      <c r="C143" s="14">
        <f t="shared" si="3"/>
        <v>59</v>
      </c>
      <c r="D143" s="70"/>
      <c r="E143" s="70"/>
      <c r="F143" s="70"/>
      <c r="G143" s="71"/>
      <c r="H143" s="72"/>
      <c r="I143" s="54">
        <f>IFERROR(IF(M143="ICCP- ICOCIV",VLOOKUP(H143,'INDICES-ICOCIV'!$A$1:$B$313,2,0),IF(M143="IPC",VLOOKUP(H143,'INDICES IPC'!$A$7:$E$1003,2,0),0)),"")</f>
        <v>0</v>
      </c>
      <c r="J143" s="72"/>
      <c r="K143" s="54">
        <f>IFERROR(IF(M143="ICCP- ICOCIV",VLOOKUP(J143,'INDICES-ICOCIV'!$A$1:$B$307,2,0),IF(M143="IPC",VLOOKUP(J143,'INDICES IPC'!$A$7:$E$1003,2,0),0)),"")</f>
        <v>0</v>
      </c>
      <c r="L143" s="55" t="str">
        <f t="shared" si="4"/>
        <v/>
      </c>
      <c r="M143" s="76"/>
      <c r="N143" s="190">
        <f t="shared" si="5"/>
        <v>0</v>
      </c>
    </row>
    <row r="144" spans="3:14" ht="16.2" x14ac:dyDescent="0.25">
      <c r="C144" s="14">
        <f t="shared" si="3"/>
        <v>60</v>
      </c>
      <c r="D144" s="70"/>
      <c r="E144" s="70"/>
      <c r="F144" s="70"/>
      <c r="G144" s="71"/>
      <c r="H144" s="72"/>
      <c r="I144" s="54">
        <f>IFERROR(IF(M144="ICCP- ICOCIV",VLOOKUP(H144,'INDICES-ICOCIV'!$A$1:$B$313,2,0),IF(M144="IPC",VLOOKUP(H144,'INDICES IPC'!$A$7:$E$1003,2,0),0)),"")</f>
        <v>0</v>
      </c>
      <c r="J144" s="72"/>
      <c r="K144" s="54">
        <f>IFERROR(IF(M144="ICCP- ICOCIV",VLOOKUP(J144,'INDICES-ICOCIV'!$A$1:$B$307,2,0),IF(M144="IPC",VLOOKUP(J144,'INDICES IPC'!$A$7:$E$1003,2,0),0)),"")</f>
        <v>0</v>
      </c>
      <c r="L144" s="55" t="str">
        <f t="shared" ref="L144:L207" si="6">+IFERROR((K144/I144),"")</f>
        <v/>
      </c>
      <c r="M144" s="76"/>
      <c r="N144" s="190">
        <f t="shared" ref="N144:N207" si="7">IFERROR(G144*L144,0)</f>
        <v>0</v>
      </c>
    </row>
    <row r="145" spans="3:14" ht="16.2" x14ac:dyDescent="0.25">
      <c r="C145" s="14">
        <f t="shared" ref="C145:C208" si="8">+C144+1</f>
        <v>61</v>
      </c>
      <c r="D145" s="70"/>
      <c r="E145" s="70"/>
      <c r="F145" s="70"/>
      <c r="G145" s="71"/>
      <c r="H145" s="72"/>
      <c r="I145" s="54">
        <f>IFERROR(IF(M145="ICCP- ICOCIV",VLOOKUP(H145,'INDICES-ICOCIV'!$A$1:$B$313,2,0),IF(M145="IPC",VLOOKUP(H145,'INDICES IPC'!$A$7:$E$1003,2,0),0)),"")</f>
        <v>0</v>
      </c>
      <c r="J145" s="72"/>
      <c r="K145" s="54">
        <f>IFERROR(IF(M145="ICCP- ICOCIV",VLOOKUP(J145,'INDICES-ICOCIV'!$A$1:$B$307,2,0),IF(M145="IPC",VLOOKUP(J145,'INDICES IPC'!$A$7:$E$1003,2,0),0)),"")</f>
        <v>0</v>
      </c>
      <c r="L145" s="55" t="str">
        <f t="shared" si="6"/>
        <v/>
      </c>
      <c r="M145" s="76"/>
      <c r="N145" s="190">
        <f t="shared" si="7"/>
        <v>0</v>
      </c>
    </row>
    <row r="146" spans="3:14" ht="16.2" x14ac:dyDescent="0.25">
      <c r="C146" s="14">
        <f t="shared" si="8"/>
        <v>62</v>
      </c>
      <c r="D146" s="70"/>
      <c r="E146" s="70"/>
      <c r="F146" s="70"/>
      <c r="G146" s="71"/>
      <c r="H146" s="72"/>
      <c r="I146" s="54">
        <f>IFERROR(IF(M146="ICCP- ICOCIV",VLOOKUP(H146,'INDICES-ICOCIV'!$A$1:$B$313,2,0),IF(M146="IPC",VLOOKUP(H146,'INDICES IPC'!$A$7:$E$1003,2,0),0)),"")</f>
        <v>0</v>
      </c>
      <c r="J146" s="72"/>
      <c r="K146" s="54">
        <f>IFERROR(IF(M146="ICCP- ICOCIV",VLOOKUP(J146,'INDICES-ICOCIV'!$A$1:$B$307,2,0),IF(M146="IPC",VLOOKUP(J146,'INDICES IPC'!$A$7:$E$1003,2,0),0)),"")</f>
        <v>0</v>
      </c>
      <c r="L146" s="55" t="str">
        <f t="shared" si="6"/>
        <v/>
      </c>
      <c r="M146" s="76"/>
      <c r="N146" s="190">
        <f t="shared" si="7"/>
        <v>0</v>
      </c>
    </row>
    <row r="147" spans="3:14" ht="16.2" x14ac:dyDescent="0.25">
      <c r="C147" s="14">
        <f t="shared" si="8"/>
        <v>63</v>
      </c>
      <c r="D147" s="70"/>
      <c r="E147" s="70"/>
      <c r="F147" s="70"/>
      <c r="G147" s="71"/>
      <c r="H147" s="72"/>
      <c r="I147" s="54">
        <f>IFERROR(IF(M147="ICCP- ICOCIV",VLOOKUP(H147,'INDICES-ICOCIV'!$A$1:$B$313,2,0),IF(M147="IPC",VLOOKUP(H147,'INDICES IPC'!$A$7:$E$1003,2,0),0)),"")</f>
        <v>0</v>
      </c>
      <c r="J147" s="72"/>
      <c r="K147" s="54">
        <f>IFERROR(IF(M147="ICCP- ICOCIV",VLOOKUP(J147,'INDICES-ICOCIV'!$A$1:$B$307,2,0),IF(M147="IPC",VLOOKUP(J147,'INDICES IPC'!$A$7:$E$1003,2,0),0)),"")</f>
        <v>0</v>
      </c>
      <c r="L147" s="55" t="str">
        <f t="shared" si="6"/>
        <v/>
      </c>
      <c r="M147" s="76"/>
      <c r="N147" s="190">
        <f t="shared" si="7"/>
        <v>0</v>
      </c>
    </row>
    <row r="148" spans="3:14" ht="16.2" x14ac:dyDescent="0.25">
      <c r="C148" s="14">
        <f t="shared" si="8"/>
        <v>64</v>
      </c>
      <c r="D148" s="70"/>
      <c r="E148" s="70"/>
      <c r="F148" s="70"/>
      <c r="G148" s="71"/>
      <c r="H148" s="72"/>
      <c r="I148" s="54">
        <f>IFERROR(IF(M148="ICCP- ICOCIV",VLOOKUP(H148,'INDICES-ICOCIV'!$A$1:$B$313,2,0),IF(M148="IPC",VLOOKUP(H148,'INDICES IPC'!$A$7:$E$1003,2,0),0)),"")</f>
        <v>0</v>
      </c>
      <c r="J148" s="72"/>
      <c r="K148" s="54">
        <f>IFERROR(IF(M148="ICCP- ICOCIV",VLOOKUP(J148,'INDICES-ICOCIV'!$A$1:$B$307,2,0),IF(M148="IPC",VLOOKUP(J148,'INDICES IPC'!$A$7:$E$1003,2,0),0)),"")</f>
        <v>0</v>
      </c>
      <c r="L148" s="55" t="str">
        <f t="shared" si="6"/>
        <v/>
      </c>
      <c r="M148" s="76"/>
      <c r="N148" s="190">
        <f t="shared" si="7"/>
        <v>0</v>
      </c>
    </row>
    <row r="149" spans="3:14" ht="16.2" x14ac:dyDescent="0.25">
      <c r="C149" s="14">
        <f t="shared" si="8"/>
        <v>65</v>
      </c>
      <c r="D149" s="70"/>
      <c r="E149" s="70"/>
      <c r="F149" s="70"/>
      <c r="G149" s="71"/>
      <c r="H149" s="72"/>
      <c r="I149" s="54">
        <f>IFERROR(IF(M149="ICCP- ICOCIV",VLOOKUP(H149,'INDICES-ICOCIV'!$A$1:$B$313,2,0),IF(M149="IPC",VLOOKUP(H149,'INDICES IPC'!$A$7:$E$1003,2,0),0)),"")</f>
        <v>0</v>
      </c>
      <c r="J149" s="72"/>
      <c r="K149" s="54">
        <f>IFERROR(IF(M149="ICCP- ICOCIV",VLOOKUP(J149,'INDICES-ICOCIV'!$A$1:$B$307,2,0),IF(M149="IPC",VLOOKUP(J149,'INDICES IPC'!$A$7:$E$1003,2,0),0)),"")</f>
        <v>0</v>
      </c>
      <c r="L149" s="55" t="str">
        <f t="shared" si="6"/>
        <v/>
      </c>
      <c r="M149" s="76"/>
      <c r="N149" s="190">
        <f t="shared" si="7"/>
        <v>0</v>
      </c>
    </row>
    <row r="150" spans="3:14" ht="16.2" x14ac:dyDescent="0.25">
      <c r="C150" s="14">
        <f t="shared" si="8"/>
        <v>66</v>
      </c>
      <c r="D150" s="70"/>
      <c r="E150" s="70"/>
      <c r="F150" s="70"/>
      <c r="G150" s="71"/>
      <c r="H150" s="72"/>
      <c r="I150" s="54">
        <f>IFERROR(IF(M150="ICCP- ICOCIV",VLOOKUP(H150,'INDICES-ICOCIV'!$A$1:$B$313,2,0),IF(M150="IPC",VLOOKUP(H150,'INDICES IPC'!$A$7:$E$1003,2,0),0)),"")</f>
        <v>0</v>
      </c>
      <c r="J150" s="72"/>
      <c r="K150" s="54">
        <f>IFERROR(IF(M150="ICCP- ICOCIV",VLOOKUP(J150,'INDICES-ICOCIV'!$A$1:$B$307,2,0),IF(M150="IPC",VLOOKUP(J150,'INDICES IPC'!$A$7:$E$1003,2,0),0)),"")</f>
        <v>0</v>
      </c>
      <c r="L150" s="55" t="str">
        <f t="shared" si="6"/>
        <v/>
      </c>
      <c r="M150" s="76"/>
      <c r="N150" s="190">
        <f t="shared" si="7"/>
        <v>0</v>
      </c>
    </row>
    <row r="151" spans="3:14" ht="16.2" x14ac:dyDescent="0.25">
      <c r="C151" s="14">
        <f t="shared" si="8"/>
        <v>67</v>
      </c>
      <c r="D151" s="70"/>
      <c r="E151" s="70"/>
      <c r="F151" s="70"/>
      <c r="G151" s="71"/>
      <c r="H151" s="72"/>
      <c r="I151" s="54">
        <f>IFERROR(IF(M151="ICCP- ICOCIV",VLOOKUP(H151,'INDICES-ICOCIV'!$A$1:$B$313,2,0),IF(M151="IPC",VLOOKUP(H151,'INDICES IPC'!$A$7:$E$1003,2,0),0)),"")</f>
        <v>0</v>
      </c>
      <c r="J151" s="72"/>
      <c r="K151" s="54">
        <f>IFERROR(IF(M151="ICCP- ICOCIV",VLOOKUP(J151,'INDICES-ICOCIV'!$A$1:$B$307,2,0),IF(M151="IPC",VLOOKUP(J151,'INDICES IPC'!$A$7:$E$1003,2,0),0)),"")</f>
        <v>0</v>
      </c>
      <c r="L151" s="55" t="str">
        <f t="shared" si="6"/>
        <v/>
      </c>
      <c r="M151" s="76"/>
      <c r="N151" s="190">
        <f t="shared" si="7"/>
        <v>0</v>
      </c>
    </row>
    <row r="152" spans="3:14" ht="16.2" x14ac:dyDescent="0.25">
      <c r="C152" s="14">
        <f t="shared" si="8"/>
        <v>68</v>
      </c>
      <c r="D152" s="70"/>
      <c r="E152" s="70"/>
      <c r="F152" s="70"/>
      <c r="G152" s="71"/>
      <c r="H152" s="72"/>
      <c r="I152" s="54">
        <f>IFERROR(IF(M152="ICCP- ICOCIV",VLOOKUP(H152,'INDICES-ICOCIV'!$A$1:$B$313,2,0),IF(M152="IPC",VLOOKUP(H152,'INDICES IPC'!$A$7:$E$1003,2,0),0)),"")</f>
        <v>0</v>
      </c>
      <c r="J152" s="72"/>
      <c r="K152" s="54">
        <f>IFERROR(IF(M152="ICCP- ICOCIV",VLOOKUP(J152,'INDICES-ICOCIV'!$A$1:$B$307,2,0),IF(M152="IPC",VLOOKUP(J152,'INDICES IPC'!$A$7:$E$1003,2,0),0)),"")</f>
        <v>0</v>
      </c>
      <c r="L152" s="55" t="str">
        <f t="shared" si="6"/>
        <v/>
      </c>
      <c r="M152" s="76"/>
      <c r="N152" s="190">
        <f t="shared" si="7"/>
        <v>0</v>
      </c>
    </row>
    <row r="153" spans="3:14" ht="16.2" x14ac:dyDescent="0.25">
      <c r="C153" s="14">
        <f t="shared" si="8"/>
        <v>69</v>
      </c>
      <c r="D153" s="70"/>
      <c r="E153" s="70"/>
      <c r="F153" s="70"/>
      <c r="G153" s="71"/>
      <c r="H153" s="72"/>
      <c r="I153" s="54">
        <f>IFERROR(IF(M153="ICCP- ICOCIV",VLOOKUP(H153,'INDICES-ICOCIV'!$A$1:$B$313,2,0),IF(M153="IPC",VLOOKUP(H153,'INDICES IPC'!$A$7:$E$1003,2,0),0)),"")</f>
        <v>0</v>
      </c>
      <c r="J153" s="72"/>
      <c r="K153" s="54">
        <f>IFERROR(IF(M153="ICCP- ICOCIV",VLOOKUP(J153,'INDICES-ICOCIV'!$A$1:$B$307,2,0),IF(M153="IPC",VLOOKUP(J153,'INDICES IPC'!$A$7:$E$1003,2,0),0)),"")</f>
        <v>0</v>
      </c>
      <c r="L153" s="55" t="str">
        <f t="shared" si="6"/>
        <v/>
      </c>
      <c r="M153" s="76"/>
      <c r="N153" s="190">
        <f t="shared" si="7"/>
        <v>0</v>
      </c>
    </row>
    <row r="154" spans="3:14" ht="16.2" x14ac:dyDescent="0.25">
      <c r="C154" s="14">
        <f t="shared" si="8"/>
        <v>70</v>
      </c>
      <c r="D154" s="70"/>
      <c r="E154" s="70"/>
      <c r="F154" s="70"/>
      <c r="G154" s="71"/>
      <c r="H154" s="72"/>
      <c r="I154" s="54">
        <f>IFERROR(IF(M154="ICCP- ICOCIV",VLOOKUP(H154,'INDICES-ICOCIV'!$A$1:$B$313,2,0),IF(M154="IPC",VLOOKUP(H154,'INDICES IPC'!$A$7:$E$1003,2,0),0)),"")</f>
        <v>0</v>
      </c>
      <c r="J154" s="72"/>
      <c r="K154" s="54">
        <f>IFERROR(IF(M154="ICCP- ICOCIV",VLOOKUP(J154,'INDICES-ICOCIV'!$A$1:$B$307,2,0),IF(M154="IPC",VLOOKUP(J154,'INDICES IPC'!$A$7:$E$1003,2,0),0)),"")</f>
        <v>0</v>
      </c>
      <c r="L154" s="55" t="str">
        <f t="shared" si="6"/>
        <v/>
      </c>
      <c r="M154" s="76"/>
      <c r="N154" s="190">
        <f t="shared" si="7"/>
        <v>0</v>
      </c>
    </row>
    <row r="155" spans="3:14" ht="16.2" x14ac:dyDescent="0.25">
      <c r="C155" s="14">
        <f t="shared" si="8"/>
        <v>71</v>
      </c>
      <c r="D155" s="70"/>
      <c r="E155" s="70"/>
      <c r="F155" s="70"/>
      <c r="G155" s="71"/>
      <c r="H155" s="72"/>
      <c r="I155" s="54">
        <f>IFERROR(IF(M155="ICCP- ICOCIV",VLOOKUP(H155,'INDICES-ICOCIV'!$A$1:$B$313,2,0),IF(M155="IPC",VLOOKUP(H155,'INDICES IPC'!$A$7:$E$1003,2,0),0)),"")</f>
        <v>0</v>
      </c>
      <c r="J155" s="72"/>
      <c r="K155" s="54">
        <f>IFERROR(IF(M155="ICCP- ICOCIV",VLOOKUP(J155,'INDICES-ICOCIV'!$A$1:$B$307,2,0),IF(M155="IPC",VLOOKUP(J155,'INDICES IPC'!$A$7:$E$1003,2,0),0)),"")</f>
        <v>0</v>
      </c>
      <c r="L155" s="55" t="str">
        <f t="shared" si="6"/>
        <v/>
      </c>
      <c r="M155" s="76"/>
      <c r="N155" s="190">
        <f t="shared" si="7"/>
        <v>0</v>
      </c>
    </row>
    <row r="156" spans="3:14" ht="16.2" x14ac:dyDescent="0.25">
      <c r="C156" s="14">
        <f t="shared" si="8"/>
        <v>72</v>
      </c>
      <c r="D156" s="70"/>
      <c r="E156" s="70"/>
      <c r="F156" s="70"/>
      <c r="G156" s="71"/>
      <c r="H156" s="72"/>
      <c r="I156" s="54">
        <f>IFERROR(IF(M156="ICCP- ICOCIV",VLOOKUP(H156,'INDICES-ICOCIV'!$A$1:$B$313,2,0),IF(M156="IPC",VLOOKUP(H156,'INDICES IPC'!$A$7:$E$1003,2,0),0)),"")</f>
        <v>0</v>
      </c>
      <c r="J156" s="72"/>
      <c r="K156" s="54">
        <f>IFERROR(IF(M156="ICCP- ICOCIV",VLOOKUP(J156,'INDICES-ICOCIV'!$A$1:$B$307,2,0),IF(M156="IPC",VLOOKUP(J156,'INDICES IPC'!$A$7:$E$1003,2,0),0)),"")</f>
        <v>0</v>
      </c>
      <c r="L156" s="55" t="str">
        <f t="shared" si="6"/>
        <v/>
      </c>
      <c r="M156" s="76"/>
      <c r="N156" s="190">
        <f t="shared" si="7"/>
        <v>0</v>
      </c>
    </row>
    <row r="157" spans="3:14" ht="16.2" x14ac:dyDescent="0.25">
      <c r="C157" s="14">
        <f t="shared" si="8"/>
        <v>73</v>
      </c>
      <c r="D157" s="70"/>
      <c r="E157" s="70"/>
      <c r="F157" s="70"/>
      <c r="G157" s="71"/>
      <c r="H157" s="72"/>
      <c r="I157" s="54">
        <f>IFERROR(IF(M157="ICCP- ICOCIV",VLOOKUP(H157,'INDICES-ICOCIV'!$A$1:$B$313,2,0),IF(M157="IPC",VLOOKUP(H157,'INDICES IPC'!$A$7:$E$1003,2,0),0)),"")</f>
        <v>0</v>
      </c>
      <c r="J157" s="72"/>
      <c r="K157" s="54">
        <f>IFERROR(IF(M157="ICCP- ICOCIV",VLOOKUP(J157,'INDICES-ICOCIV'!$A$1:$B$307,2,0),IF(M157="IPC",VLOOKUP(J157,'INDICES IPC'!$A$7:$E$1003,2,0),0)),"")</f>
        <v>0</v>
      </c>
      <c r="L157" s="55" t="str">
        <f t="shared" si="6"/>
        <v/>
      </c>
      <c r="M157" s="76"/>
      <c r="N157" s="190">
        <f t="shared" si="7"/>
        <v>0</v>
      </c>
    </row>
    <row r="158" spans="3:14" ht="16.2" x14ac:dyDescent="0.25">
      <c r="C158" s="14">
        <f t="shared" si="8"/>
        <v>74</v>
      </c>
      <c r="D158" s="70"/>
      <c r="E158" s="70"/>
      <c r="F158" s="70"/>
      <c r="G158" s="71"/>
      <c r="H158" s="72"/>
      <c r="I158" s="54">
        <f>IFERROR(IF(M158="ICCP- ICOCIV",VLOOKUP(H158,'INDICES-ICOCIV'!$A$1:$B$313,2,0),IF(M158="IPC",VLOOKUP(H158,'INDICES IPC'!$A$7:$E$1003,2,0),0)),"")</f>
        <v>0</v>
      </c>
      <c r="J158" s="72"/>
      <c r="K158" s="54">
        <f>IFERROR(IF(M158="ICCP- ICOCIV",VLOOKUP(J158,'INDICES-ICOCIV'!$A$1:$B$307,2,0),IF(M158="IPC",VLOOKUP(J158,'INDICES IPC'!$A$7:$E$1003,2,0),0)),"")</f>
        <v>0</v>
      </c>
      <c r="L158" s="55" t="str">
        <f t="shared" si="6"/>
        <v/>
      </c>
      <c r="M158" s="76"/>
      <c r="N158" s="190">
        <f t="shared" si="7"/>
        <v>0</v>
      </c>
    </row>
    <row r="159" spans="3:14" ht="16.2" x14ac:dyDescent="0.25">
      <c r="C159" s="14">
        <f t="shared" si="8"/>
        <v>75</v>
      </c>
      <c r="D159" s="70"/>
      <c r="E159" s="70"/>
      <c r="F159" s="70"/>
      <c r="G159" s="71"/>
      <c r="H159" s="72"/>
      <c r="I159" s="54">
        <f>IFERROR(IF(M159="ICCP- ICOCIV",VLOOKUP(H159,'INDICES-ICOCIV'!$A$1:$B$313,2,0),IF(M159="IPC",VLOOKUP(H159,'INDICES IPC'!$A$7:$E$1003,2,0),0)),"")</f>
        <v>0</v>
      </c>
      <c r="J159" s="72"/>
      <c r="K159" s="54">
        <f>IFERROR(IF(M159="ICCP- ICOCIV",VLOOKUP(J159,'INDICES-ICOCIV'!$A$1:$B$307,2,0),IF(M159="IPC",VLOOKUP(J159,'INDICES IPC'!$A$7:$E$1003,2,0),0)),"")</f>
        <v>0</v>
      </c>
      <c r="L159" s="55" t="str">
        <f t="shared" si="6"/>
        <v/>
      </c>
      <c r="M159" s="76"/>
      <c r="N159" s="190">
        <f t="shared" si="7"/>
        <v>0</v>
      </c>
    </row>
    <row r="160" spans="3:14" ht="16.2" x14ac:dyDescent="0.25">
      <c r="C160" s="14">
        <f t="shared" si="8"/>
        <v>76</v>
      </c>
      <c r="D160" s="70"/>
      <c r="E160" s="70"/>
      <c r="F160" s="70"/>
      <c r="G160" s="71"/>
      <c r="H160" s="72"/>
      <c r="I160" s="54">
        <f>IFERROR(IF(M160="ICCP- ICOCIV",VLOOKUP(H160,'INDICES-ICOCIV'!$A$1:$B$313,2,0),IF(M160="IPC",VLOOKUP(H160,'INDICES IPC'!$A$7:$E$1003,2,0),0)),"")</f>
        <v>0</v>
      </c>
      <c r="J160" s="72"/>
      <c r="K160" s="54">
        <f>IFERROR(IF(M160="ICCP- ICOCIV",VLOOKUP(J160,'INDICES-ICOCIV'!$A$1:$B$307,2,0),IF(M160="IPC",VLOOKUP(J160,'INDICES IPC'!$A$7:$E$1003,2,0),0)),"")</f>
        <v>0</v>
      </c>
      <c r="L160" s="55" t="str">
        <f t="shared" si="6"/>
        <v/>
      </c>
      <c r="M160" s="76"/>
      <c r="N160" s="190">
        <f t="shared" si="7"/>
        <v>0</v>
      </c>
    </row>
    <row r="161" spans="3:14" ht="16.2" x14ac:dyDescent="0.25">
      <c r="C161" s="14">
        <f t="shared" si="8"/>
        <v>77</v>
      </c>
      <c r="D161" s="70"/>
      <c r="E161" s="70"/>
      <c r="F161" s="70"/>
      <c r="G161" s="71"/>
      <c r="H161" s="72"/>
      <c r="I161" s="54">
        <f>IFERROR(IF(M161="ICCP- ICOCIV",VLOOKUP(H161,'INDICES-ICOCIV'!$A$1:$B$313,2,0),IF(M161="IPC",VLOOKUP(H161,'INDICES IPC'!$A$7:$E$1003,2,0),0)),"")</f>
        <v>0</v>
      </c>
      <c r="J161" s="72"/>
      <c r="K161" s="54">
        <f>IFERROR(IF(M161="ICCP- ICOCIV",VLOOKUP(J161,'INDICES-ICOCIV'!$A$1:$B$307,2,0),IF(M161="IPC",VLOOKUP(J161,'INDICES IPC'!$A$7:$E$1003,2,0),0)),"")</f>
        <v>0</v>
      </c>
      <c r="L161" s="55" t="str">
        <f t="shared" si="6"/>
        <v/>
      </c>
      <c r="M161" s="76"/>
      <c r="N161" s="190">
        <f t="shared" si="7"/>
        <v>0</v>
      </c>
    </row>
    <row r="162" spans="3:14" ht="16.2" x14ac:dyDescent="0.25">
      <c r="C162" s="14">
        <f t="shared" si="8"/>
        <v>78</v>
      </c>
      <c r="D162" s="70"/>
      <c r="E162" s="70"/>
      <c r="F162" s="70"/>
      <c r="G162" s="71"/>
      <c r="H162" s="72"/>
      <c r="I162" s="54">
        <f>IFERROR(IF(M162="ICCP- ICOCIV",VLOOKUP(H162,'INDICES-ICOCIV'!$A$1:$B$313,2,0),IF(M162="IPC",VLOOKUP(H162,'INDICES IPC'!$A$7:$E$1003,2,0),0)),"")</f>
        <v>0</v>
      </c>
      <c r="J162" s="72"/>
      <c r="K162" s="54">
        <f>IFERROR(IF(M162="ICCP- ICOCIV",VLOOKUP(J162,'INDICES-ICOCIV'!$A$1:$B$307,2,0),IF(M162="IPC",VLOOKUP(J162,'INDICES IPC'!$A$7:$E$1003,2,0),0)),"")</f>
        <v>0</v>
      </c>
      <c r="L162" s="55" t="str">
        <f t="shared" si="6"/>
        <v/>
      </c>
      <c r="M162" s="76"/>
      <c r="N162" s="190">
        <f t="shared" si="7"/>
        <v>0</v>
      </c>
    </row>
    <row r="163" spans="3:14" ht="15.6" x14ac:dyDescent="0.25">
      <c r="C163" s="14">
        <f t="shared" si="8"/>
        <v>79</v>
      </c>
      <c r="D163" s="70"/>
      <c r="E163" s="70"/>
      <c r="F163" s="70"/>
      <c r="G163" s="75"/>
      <c r="H163" s="72"/>
      <c r="I163" s="54">
        <f>IFERROR(IF(M163="ICCP- ICOCIV",VLOOKUP(H163,'INDICES-ICOCIV'!$A$1:$B$313,2,0),IF(M163="IPC",VLOOKUP(H163,'INDICES IPC'!$A$7:$E$1003,2,0),0)),"")</f>
        <v>0</v>
      </c>
      <c r="J163" s="72"/>
      <c r="K163" s="54">
        <f>IFERROR(IF(M163="ICCP- ICOCIV",VLOOKUP(J163,'INDICES-ICOCIV'!$A$1:$B$307,2,0),IF(M163="IPC",VLOOKUP(J163,'INDICES IPC'!$A$7:$E$1003,2,0),0)),"")</f>
        <v>0</v>
      </c>
      <c r="L163" s="55" t="str">
        <f t="shared" si="6"/>
        <v/>
      </c>
      <c r="M163" s="76"/>
      <c r="N163" s="190">
        <f t="shared" si="7"/>
        <v>0</v>
      </c>
    </row>
    <row r="164" spans="3:14" ht="15.6" x14ac:dyDescent="0.25">
      <c r="C164" s="14">
        <f t="shared" si="8"/>
        <v>80</v>
      </c>
      <c r="D164" s="70"/>
      <c r="E164" s="70"/>
      <c r="F164" s="70"/>
      <c r="G164" s="75"/>
      <c r="H164" s="72"/>
      <c r="I164" s="54">
        <f>IFERROR(IF(M164="ICCP- ICOCIV",VLOOKUP(H164,'INDICES-ICOCIV'!$A$1:$B$313,2,0),IF(M164="IPC",VLOOKUP(H164,'INDICES IPC'!$A$7:$E$1003,2,0),0)),"")</f>
        <v>0</v>
      </c>
      <c r="J164" s="72"/>
      <c r="K164" s="54">
        <f>IFERROR(IF(M164="ICCP- ICOCIV",VLOOKUP(J164,'INDICES-ICOCIV'!$A$1:$B$307,2,0),IF(M164="IPC",VLOOKUP(J164,'INDICES IPC'!$A$7:$E$1003,2,0),0)),"")</f>
        <v>0</v>
      </c>
      <c r="L164" s="55" t="str">
        <f t="shared" si="6"/>
        <v/>
      </c>
      <c r="M164" s="76"/>
      <c r="N164" s="190">
        <f t="shared" si="7"/>
        <v>0</v>
      </c>
    </row>
    <row r="165" spans="3:14" ht="15.6" x14ac:dyDescent="0.25">
      <c r="C165" s="14">
        <f t="shared" si="8"/>
        <v>81</v>
      </c>
      <c r="D165" s="70"/>
      <c r="E165" s="70"/>
      <c r="F165" s="70"/>
      <c r="G165" s="75"/>
      <c r="H165" s="72"/>
      <c r="I165" s="54">
        <f>IFERROR(IF(M165="ICCP- ICOCIV",VLOOKUP(H165,'INDICES-ICOCIV'!$A$1:$B$313,2,0),IF(M165="IPC",VLOOKUP(H165,'INDICES IPC'!$A$7:$E$1003,2,0),0)),"")</f>
        <v>0</v>
      </c>
      <c r="J165" s="72"/>
      <c r="K165" s="54">
        <f>IFERROR(IF(M165="ICCP- ICOCIV",VLOOKUP(J165,'INDICES-ICOCIV'!$A$1:$B$307,2,0),IF(M165="IPC",VLOOKUP(J165,'INDICES IPC'!$A$7:$E$1003,2,0),0)),"")</f>
        <v>0</v>
      </c>
      <c r="L165" s="55" t="str">
        <f t="shared" si="6"/>
        <v/>
      </c>
      <c r="M165" s="76"/>
      <c r="N165" s="190">
        <f t="shared" si="7"/>
        <v>0</v>
      </c>
    </row>
    <row r="166" spans="3:14" ht="15.6" x14ac:dyDescent="0.25">
      <c r="C166" s="14">
        <f t="shared" si="8"/>
        <v>82</v>
      </c>
      <c r="D166" s="70"/>
      <c r="E166" s="70"/>
      <c r="F166" s="70"/>
      <c r="G166" s="75"/>
      <c r="H166" s="72"/>
      <c r="I166" s="54">
        <f>IFERROR(IF(M166="ICCP- ICOCIV",VLOOKUP(H166,'INDICES-ICOCIV'!$A$1:$B$313,2,0),IF(M166="IPC",VLOOKUP(H166,'INDICES IPC'!$A$7:$E$1003,2,0),0)),"")</f>
        <v>0</v>
      </c>
      <c r="J166" s="72"/>
      <c r="K166" s="54">
        <f>IFERROR(IF(M166="ICCP- ICOCIV",VLOOKUP(J166,'INDICES-ICOCIV'!$A$1:$B$307,2,0),IF(M166="IPC",VLOOKUP(J166,'INDICES IPC'!$A$7:$E$1003,2,0),0)),"")</f>
        <v>0</v>
      </c>
      <c r="L166" s="55" t="str">
        <f t="shared" si="6"/>
        <v/>
      </c>
      <c r="M166" s="76"/>
      <c r="N166" s="190">
        <f t="shared" si="7"/>
        <v>0</v>
      </c>
    </row>
    <row r="167" spans="3:14" ht="15.6" x14ac:dyDescent="0.25">
      <c r="C167" s="14">
        <f t="shared" si="8"/>
        <v>83</v>
      </c>
      <c r="D167" s="70"/>
      <c r="E167" s="70"/>
      <c r="F167" s="70"/>
      <c r="G167" s="75"/>
      <c r="H167" s="72"/>
      <c r="I167" s="54">
        <f>IFERROR(IF(M167="ICCP- ICOCIV",VLOOKUP(H167,'INDICES-ICOCIV'!$A$1:$B$313,2,0),IF(M167="IPC",VLOOKUP(H167,'INDICES IPC'!$A$7:$E$1003,2,0),0)),"")</f>
        <v>0</v>
      </c>
      <c r="J167" s="72"/>
      <c r="K167" s="54">
        <f>IFERROR(IF(M167="ICCP- ICOCIV",VLOOKUP(J167,'INDICES-ICOCIV'!$A$1:$B$307,2,0),IF(M167="IPC",VLOOKUP(J167,'INDICES IPC'!$A$7:$E$1003,2,0),0)),"")</f>
        <v>0</v>
      </c>
      <c r="L167" s="55" t="str">
        <f t="shared" si="6"/>
        <v/>
      </c>
      <c r="M167" s="76"/>
      <c r="N167" s="190">
        <f t="shared" si="7"/>
        <v>0</v>
      </c>
    </row>
    <row r="168" spans="3:14" ht="15.6" x14ac:dyDescent="0.25">
      <c r="C168" s="14">
        <f t="shared" si="8"/>
        <v>84</v>
      </c>
      <c r="D168" s="70"/>
      <c r="E168" s="70"/>
      <c r="F168" s="70"/>
      <c r="G168" s="75"/>
      <c r="H168" s="72"/>
      <c r="I168" s="54">
        <f>IFERROR(IF(M168="ICCP- ICOCIV",VLOOKUP(H168,'INDICES-ICOCIV'!$A$1:$B$313,2,0),IF(M168="IPC",VLOOKUP(H168,'INDICES IPC'!$A$7:$E$1003,2,0),0)),"")</f>
        <v>0</v>
      </c>
      <c r="J168" s="72"/>
      <c r="K168" s="54">
        <f>IFERROR(IF(M168="ICCP- ICOCIV",VLOOKUP(J168,'INDICES-ICOCIV'!$A$1:$B$307,2,0),IF(M168="IPC",VLOOKUP(J168,'INDICES IPC'!$A$7:$E$1003,2,0),0)),"")</f>
        <v>0</v>
      </c>
      <c r="L168" s="55" t="str">
        <f t="shared" si="6"/>
        <v/>
      </c>
      <c r="M168" s="76"/>
      <c r="N168" s="190">
        <f t="shared" si="7"/>
        <v>0</v>
      </c>
    </row>
    <row r="169" spans="3:14" ht="15.6" x14ac:dyDescent="0.25">
      <c r="C169" s="14">
        <f t="shared" si="8"/>
        <v>85</v>
      </c>
      <c r="D169" s="70"/>
      <c r="E169" s="70"/>
      <c r="F169" s="70"/>
      <c r="G169" s="75"/>
      <c r="H169" s="72"/>
      <c r="I169" s="54">
        <f>IFERROR(IF(M169="ICCP- ICOCIV",VLOOKUP(H169,'INDICES-ICOCIV'!$A$1:$B$313,2,0),IF(M169="IPC",VLOOKUP(H169,'INDICES IPC'!$A$7:$E$1003,2,0),0)),"")</f>
        <v>0</v>
      </c>
      <c r="J169" s="72"/>
      <c r="K169" s="54">
        <f>IFERROR(IF(M169="ICCP- ICOCIV",VLOOKUP(J169,'INDICES-ICOCIV'!$A$1:$B$307,2,0),IF(M169="IPC",VLOOKUP(J169,'INDICES IPC'!$A$7:$E$1003,2,0),0)),"")</f>
        <v>0</v>
      </c>
      <c r="L169" s="55" t="str">
        <f t="shared" si="6"/>
        <v/>
      </c>
      <c r="M169" s="76"/>
      <c r="N169" s="190">
        <f t="shared" si="7"/>
        <v>0</v>
      </c>
    </row>
    <row r="170" spans="3:14" ht="15.6" x14ac:dyDescent="0.25">
      <c r="C170" s="14">
        <f t="shared" si="8"/>
        <v>86</v>
      </c>
      <c r="D170" s="70"/>
      <c r="E170" s="70"/>
      <c r="F170" s="70"/>
      <c r="G170" s="75"/>
      <c r="H170" s="72"/>
      <c r="I170" s="54">
        <f>IFERROR(IF(M170="ICCP- ICOCIV",VLOOKUP(H170,'INDICES-ICOCIV'!$A$1:$B$313,2,0),IF(M170="IPC",VLOOKUP(H170,'INDICES IPC'!$A$7:$E$1003,2,0),0)),"")</f>
        <v>0</v>
      </c>
      <c r="J170" s="72"/>
      <c r="K170" s="54">
        <f>IFERROR(IF(M170="ICCP- ICOCIV",VLOOKUP(J170,'INDICES-ICOCIV'!$A$1:$B$307,2,0),IF(M170="IPC",VLOOKUP(J170,'INDICES IPC'!$A$7:$E$1003,2,0),0)),"")</f>
        <v>0</v>
      </c>
      <c r="L170" s="55" t="str">
        <f t="shared" si="6"/>
        <v/>
      </c>
      <c r="M170" s="76"/>
      <c r="N170" s="190">
        <f t="shared" si="7"/>
        <v>0</v>
      </c>
    </row>
    <row r="171" spans="3:14" ht="15.6" x14ac:dyDescent="0.25">
      <c r="C171" s="14">
        <f t="shared" si="8"/>
        <v>87</v>
      </c>
      <c r="D171" s="70"/>
      <c r="E171" s="70"/>
      <c r="F171" s="70"/>
      <c r="G171" s="75"/>
      <c r="H171" s="72"/>
      <c r="I171" s="54">
        <f>IFERROR(IF(M171="ICCP- ICOCIV",VLOOKUP(H171,'INDICES-ICOCIV'!$A$1:$B$313,2,0),IF(M171="IPC",VLOOKUP(H171,'INDICES IPC'!$A$7:$E$1003,2,0),0)),"")</f>
        <v>0</v>
      </c>
      <c r="J171" s="72"/>
      <c r="K171" s="54">
        <f>IFERROR(IF(M171="ICCP- ICOCIV",VLOOKUP(J171,'INDICES-ICOCIV'!$A$1:$B$307,2,0),IF(M171="IPC",VLOOKUP(J171,'INDICES IPC'!$A$7:$E$1003,2,0),0)),"")</f>
        <v>0</v>
      </c>
      <c r="L171" s="55" t="str">
        <f t="shared" si="6"/>
        <v/>
      </c>
      <c r="M171" s="76"/>
      <c r="N171" s="190">
        <f t="shared" si="7"/>
        <v>0</v>
      </c>
    </row>
    <row r="172" spans="3:14" ht="15.6" x14ac:dyDescent="0.25">
      <c r="C172" s="14">
        <f t="shared" si="8"/>
        <v>88</v>
      </c>
      <c r="D172" s="70"/>
      <c r="E172" s="70"/>
      <c r="F172" s="70"/>
      <c r="G172" s="75"/>
      <c r="H172" s="72"/>
      <c r="I172" s="54">
        <f>IFERROR(IF(M172="ICCP- ICOCIV",VLOOKUP(H172,'INDICES-ICOCIV'!$A$1:$B$313,2,0),IF(M172="IPC",VLOOKUP(H172,'INDICES IPC'!$A$7:$E$1003,2,0),0)),"")</f>
        <v>0</v>
      </c>
      <c r="J172" s="72"/>
      <c r="K172" s="54">
        <f>IFERROR(IF(M172="ICCP- ICOCIV",VLOOKUP(J172,'INDICES-ICOCIV'!$A$1:$B$307,2,0),IF(M172="IPC",VLOOKUP(J172,'INDICES IPC'!$A$7:$E$1003,2,0),0)),"")</f>
        <v>0</v>
      </c>
      <c r="L172" s="55" t="str">
        <f t="shared" si="6"/>
        <v/>
      </c>
      <c r="M172" s="76"/>
      <c r="N172" s="190">
        <f t="shared" si="7"/>
        <v>0</v>
      </c>
    </row>
    <row r="173" spans="3:14" ht="15.6" x14ac:dyDescent="0.25">
      <c r="C173" s="14">
        <f t="shared" si="8"/>
        <v>89</v>
      </c>
      <c r="D173" s="70"/>
      <c r="E173" s="70"/>
      <c r="F173" s="70"/>
      <c r="G173" s="75"/>
      <c r="H173" s="72"/>
      <c r="I173" s="54">
        <f>IFERROR(IF(M173="ICCP- ICOCIV",VLOOKUP(H173,'INDICES-ICOCIV'!$A$1:$B$313,2,0),IF(M173="IPC",VLOOKUP(H173,'INDICES IPC'!$A$7:$E$1003,2,0),0)),"")</f>
        <v>0</v>
      </c>
      <c r="J173" s="72"/>
      <c r="K173" s="54">
        <f>IFERROR(IF(M173="ICCP- ICOCIV",VLOOKUP(J173,'INDICES-ICOCIV'!$A$1:$B$307,2,0),IF(M173="IPC",VLOOKUP(J173,'INDICES IPC'!$A$7:$E$1003,2,0),0)),"")</f>
        <v>0</v>
      </c>
      <c r="L173" s="55" t="str">
        <f t="shared" si="6"/>
        <v/>
      </c>
      <c r="M173" s="76"/>
      <c r="N173" s="190">
        <f t="shared" si="7"/>
        <v>0</v>
      </c>
    </row>
    <row r="174" spans="3:14" ht="15.6" x14ac:dyDescent="0.25">
      <c r="C174" s="14">
        <f t="shared" si="8"/>
        <v>90</v>
      </c>
      <c r="D174" s="70"/>
      <c r="E174" s="70"/>
      <c r="F174" s="70"/>
      <c r="G174" s="75"/>
      <c r="H174" s="72"/>
      <c r="I174" s="54">
        <f>IFERROR(IF(M174="ICCP- ICOCIV",VLOOKUP(H174,'INDICES-ICOCIV'!$A$1:$B$313,2,0),IF(M174="IPC",VLOOKUP(H174,'INDICES IPC'!$A$7:$E$1003,2,0),0)),"")</f>
        <v>0</v>
      </c>
      <c r="J174" s="72"/>
      <c r="K174" s="54">
        <f>IFERROR(IF(M174="ICCP- ICOCIV",VLOOKUP(J174,'INDICES-ICOCIV'!$A$1:$B$307,2,0),IF(M174="IPC",VLOOKUP(J174,'INDICES IPC'!$A$7:$E$1003,2,0),0)),"")</f>
        <v>0</v>
      </c>
      <c r="L174" s="55" t="str">
        <f t="shared" si="6"/>
        <v/>
      </c>
      <c r="M174" s="76"/>
      <c r="N174" s="190">
        <f t="shared" si="7"/>
        <v>0</v>
      </c>
    </row>
    <row r="175" spans="3:14" ht="15.6" x14ac:dyDescent="0.25">
      <c r="C175" s="14">
        <f t="shared" si="8"/>
        <v>91</v>
      </c>
      <c r="D175" s="70"/>
      <c r="E175" s="70"/>
      <c r="F175" s="70"/>
      <c r="G175" s="75"/>
      <c r="H175" s="72"/>
      <c r="I175" s="54">
        <f>IFERROR(IF(M175="ICCP- ICOCIV",VLOOKUP(H175,'INDICES-ICOCIV'!$A$1:$B$313,2,0),IF(M175="IPC",VLOOKUP(H175,'INDICES IPC'!$A$7:$E$1003,2,0),0)),"")</f>
        <v>0</v>
      </c>
      <c r="J175" s="72"/>
      <c r="K175" s="54">
        <f>IFERROR(IF(M175="ICCP- ICOCIV",VLOOKUP(J175,'INDICES-ICOCIV'!$A$1:$B$307,2,0),IF(M175="IPC",VLOOKUP(J175,'INDICES IPC'!$A$7:$E$1003,2,0),0)),"")</f>
        <v>0</v>
      </c>
      <c r="L175" s="55" t="str">
        <f t="shared" si="6"/>
        <v/>
      </c>
      <c r="M175" s="76"/>
      <c r="N175" s="190">
        <f t="shared" si="7"/>
        <v>0</v>
      </c>
    </row>
    <row r="176" spans="3:14" ht="15.6" x14ac:dyDescent="0.25">
      <c r="C176" s="14">
        <f t="shared" si="8"/>
        <v>92</v>
      </c>
      <c r="D176" s="70"/>
      <c r="E176" s="70"/>
      <c r="F176" s="70"/>
      <c r="G176" s="75"/>
      <c r="H176" s="72"/>
      <c r="I176" s="54">
        <f>IFERROR(IF(M176="ICCP- ICOCIV",VLOOKUP(H176,'INDICES-ICOCIV'!$A$1:$B$313,2,0),IF(M176="IPC",VLOOKUP(H176,'INDICES IPC'!$A$7:$E$1003,2,0),0)),"")</f>
        <v>0</v>
      </c>
      <c r="J176" s="72"/>
      <c r="K176" s="54">
        <f>IFERROR(IF(M176="ICCP- ICOCIV",VLOOKUP(J176,'INDICES-ICOCIV'!$A$1:$B$307,2,0),IF(M176="IPC",VLOOKUP(J176,'INDICES IPC'!$A$7:$E$1003,2,0),0)),"")</f>
        <v>0</v>
      </c>
      <c r="L176" s="55" t="str">
        <f t="shared" si="6"/>
        <v/>
      </c>
      <c r="M176" s="76"/>
      <c r="N176" s="190">
        <f t="shared" si="7"/>
        <v>0</v>
      </c>
    </row>
    <row r="177" spans="3:14" ht="15.6" x14ac:dyDescent="0.25">
      <c r="C177" s="14">
        <f t="shared" si="8"/>
        <v>93</v>
      </c>
      <c r="D177" s="70"/>
      <c r="E177" s="70"/>
      <c r="F177" s="70"/>
      <c r="G177" s="75"/>
      <c r="H177" s="72"/>
      <c r="I177" s="54">
        <f>IFERROR(IF(M177="ICCP- ICOCIV",VLOOKUP(H177,'INDICES-ICOCIV'!$A$1:$B$313,2,0),IF(M177="IPC",VLOOKUP(H177,'INDICES IPC'!$A$7:$E$1003,2,0),0)),"")</f>
        <v>0</v>
      </c>
      <c r="J177" s="72"/>
      <c r="K177" s="54">
        <f>IFERROR(IF(M177="ICCP- ICOCIV",VLOOKUP(J177,'INDICES-ICOCIV'!$A$1:$B$307,2,0),IF(M177="IPC",VLOOKUP(J177,'INDICES IPC'!$A$7:$E$1003,2,0),0)),"")</f>
        <v>0</v>
      </c>
      <c r="L177" s="55" t="str">
        <f t="shared" si="6"/>
        <v/>
      </c>
      <c r="M177" s="76"/>
      <c r="N177" s="190">
        <f t="shared" si="7"/>
        <v>0</v>
      </c>
    </row>
    <row r="178" spans="3:14" ht="15.6" x14ac:dyDescent="0.25">
      <c r="C178" s="14">
        <f t="shared" si="8"/>
        <v>94</v>
      </c>
      <c r="D178" s="70"/>
      <c r="E178" s="70"/>
      <c r="F178" s="70"/>
      <c r="G178" s="75"/>
      <c r="H178" s="72"/>
      <c r="I178" s="54">
        <f>IFERROR(IF(M178="ICCP- ICOCIV",VLOOKUP(H178,'INDICES-ICOCIV'!$A$1:$B$313,2,0),IF(M178="IPC",VLOOKUP(H178,'INDICES IPC'!$A$7:$E$1003,2,0),0)),"")</f>
        <v>0</v>
      </c>
      <c r="J178" s="72"/>
      <c r="K178" s="54">
        <f>IFERROR(IF(M178="ICCP- ICOCIV",VLOOKUP(J178,'INDICES-ICOCIV'!$A$1:$B$307,2,0),IF(M178="IPC",VLOOKUP(J178,'INDICES IPC'!$A$7:$E$1003,2,0),0)),"")</f>
        <v>0</v>
      </c>
      <c r="L178" s="55" t="str">
        <f t="shared" si="6"/>
        <v/>
      </c>
      <c r="M178" s="76"/>
      <c r="N178" s="190">
        <f t="shared" si="7"/>
        <v>0</v>
      </c>
    </row>
    <row r="179" spans="3:14" ht="15.6" x14ac:dyDescent="0.25">
      <c r="C179" s="14">
        <f t="shared" si="8"/>
        <v>95</v>
      </c>
      <c r="D179" s="70"/>
      <c r="E179" s="70"/>
      <c r="F179" s="70"/>
      <c r="G179" s="75"/>
      <c r="H179" s="72"/>
      <c r="I179" s="54">
        <f>IFERROR(IF(M179="ICCP- ICOCIV",VLOOKUP(H179,'INDICES-ICOCIV'!$A$1:$B$313,2,0),IF(M179="IPC",VLOOKUP(H179,'INDICES IPC'!$A$7:$E$1003,2,0),0)),"")</f>
        <v>0</v>
      </c>
      <c r="J179" s="72"/>
      <c r="K179" s="54">
        <f>IFERROR(IF(M179="ICCP- ICOCIV",VLOOKUP(J179,'INDICES-ICOCIV'!$A$1:$B$307,2,0),IF(M179="IPC",VLOOKUP(J179,'INDICES IPC'!$A$7:$E$1003,2,0),0)),"")</f>
        <v>0</v>
      </c>
      <c r="L179" s="55" t="str">
        <f t="shared" si="6"/>
        <v/>
      </c>
      <c r="M179" s="76"/>
      <c r="N179" s="190">
        <f t="shared" si="7"/>
        <v>0</v>
      </c>
    </row>
    <row r="180" spans="3:14" ht="15.6" x14ac:dyDescent="0.25">
      <c r="C180" s="14">
        <f t="shared" si="8"/>
        <v>96</v>
      </c>
      <c r="D180" s="70"/>
      <c r="E180" s="70"/>
      <c r="F180" s="70"/>
      <c r="G180" s="75"/>
      <c r="H180" s="72"/>
      <c r="I180" s="54">
        <f>IFERROR(IF(M180="ICCP- ICOCIV",VLOOKUP(H180,'INDICES-ICOCIV'!$A$1:$B$313,2,0),IF(M180="IPC",VLOOKUP(H180,'INDICES IPC'!$A$7:$E$1003,2,0),0)),"")</f>
        <v>0</v>
      </c>
      <c r="J180" s="72"/>
      <c r="K180" s="54">
        <f>IFERROR(IF(M180="ICCP- ICOCIV",VLOOKUP(J180,'INDICES-ICOCIV'!$A$1:$B$307,2,0),IF(M180="IPC",VLOOKUP(J180,'INDICES IPC'!$A$7:$E$1003,2,0),0)),"")</f>
        <v>0</v>
      </c>
      <c r="L180" s="55" t="str">
        <f t="shared" si="6"/>
        <v/>
      </c>
      <c r="M180" s="76"/>
      <c r="N180" s="190">
        <f t="shared" si="7"/>
        <v>0</v>
      </c>
    </row>
    <row r="181" spans="3:14" ht="15.6" x14ac:dyDescent="0.25">
      <c r="C181" s="14">
        <f t="shared" si="8"/>
        <v>97</v>
      </c>
      <c r="D181" s="70"/>
      <c r="E181" s="70"/>
      <c r="F181" s="70"/>
      <c r="G181" s="75"/>
      <c r="H181" s="72"/>
      <c r="I181" s="54">
        <f>IFERROR(IF(M181="ICCP- ICOCIV",VLOOKUP(H181,'INDICES-ICOCIV'!$A$1:$B$313,2,0),IF(M181="IPC",VLOOKUP(H181,'INDICES IPC'!$A$7:$E$1003,2,0),0)),"")</f>
        <v>0</v>
      </c>
      <c r="J181" s="72"/>
      <c r="K181" s="54">
        <f>IFERROR(IF(M181="ICCP- ICOCIV",VLOOKUP(J181,'INDICES-ICOCIV'!$A$1:$B$307,2,0),IF(M181="IPC",VLOOKUP(J181,'INDICES IPC'!$A$7:$E$1003,2,0),0)),"")</f>
        <v>0</v>
      </c>
      <c r="L181" s="55" t="str">
        <f t="shared" si="6"/>
        <v/>
      </c>
      <c r="M181" s="76"/>
      <c r="N181" s="190">
        <f t="shared" si="7"/>
        <v>0</v>
      </c>
    </row>
    <row r="182" spans="3:14" ht="15.6" x14ac:dyDescent="0.25">
      <c r="C182" s="14">
        <f t="shared" si="8"/>
        <v>98</v>
      </c>
      <c r="D182" s="70"/>
      <c r="E182" s="70"/>
      <c r="F182" s="70"/>
      <c r="G182" s="75"/>
      <c r="H182" s="72"/>
      <c r="I182" s="54">
        <f>IFERROR(IF(M182="ICCP- ICOCIV",VLOOKUP(H182,'INDICES-ICOCIV'!$A$1:$B$313,2,0),IF(M182="IPC",VLOOKUP(H182,'INDICES IPC'!$A$7:$E$1003,2,0),0)),"")</f>
        <v>0</v>
      </c>
      <c r="J182" s="72"/>
      <c r="K182" s="54">
        <f>IFERROR(IF(M182="ICCP- ICOCIV",VLOOKUP(J182,'INDICES-ICOCIV'!$A$1:$B$307,2,0),IF(M182="IPC",VLOOKUP(J182,'INDICES IPC'!$A$7:$E$1003,2,0),0)),"")</f>
        <v>0</v>
      </c>
      <c r="L182" s="55" t="str">
        <f t="shared" si="6"/>
        <v/>
      </c>
      <c r="M182" s="76"/>
      <c r="N182" s="190">
        <f t="shared" si="7"/>
        <v>0</v>
      </c>
    </row>
    <row r="183" spans="3:14" ht="15.6" x14ac:dyDescent="0.25">
      <c r="C183" s="14">
        <f t="shared" si="8"/>
        <v>99</v>
      </c>
      <c r="D183" s="70"/>
      <c r="E183" s="70"/>
      <c r="F183" s="70"/>
      <c r="G183" s="75"/>
      <c r="H183" s="72"/>
      <c r="I183" s="54">
        <f>IFERROR(IF(M183="ICCP- ICOCIV",VLOOKUP(H183,'INDICES-ICOCIV'!$A$1:$B$313,2,0),IF(M183="IPC",VLOOKUP(H183,'INDICES IPC'!$A$7:$E$1003,2,0),0)),"")</f>
        <v>0</v>
      </c>
      <c r="J183" s="72"/>
      <c r="K183" s="54">
        <f>IFERROR(IF(M183="ICCP- ICOCIV",VLOOKUP(J183,'INDICES-ICOCIV'!$A$1:$B$307,2,0),IF(M183="IPC",VLOOKUP(J183,'INDICES IPC'!$A$7:$E$1003,2,0),0)),"")</f>
        <v>0</v>
      </c>
      <c r="L183" s="55" t="str">
        <f t="shared" si="6"/>
        <v/>
      </c>
      <c r="M183" s="76"/>
      <c r="N183" s="190">
        <f t="shared" si="7"/>
        <v>0</v>
      </c>
    </row>
    <row r="184" spans="3:14" ht="15.6" x14ac:dyDescent="0.25">
      <c r="C184" s="14">
        <f t="shared" si="8"/>
        <v>100</v>
      </c>
      <c r="D184" s="70"/>
      <c r="E184" s="70"/>
      <c r="F184" s="70"/>
      <c r="G184" s="75"/>
      <c r="H184" s="72"/>
      <c r="I184" s="54">
        <f>IFERROR(IF(M184="ICCP- ICOCIV",VLOOKUP(H184,'INDICES-ICOCIV'!$A$1:$B$313,2,0),IF(M184="IPC",VLOOKUP(H184,'INDICES IPC'!$A$7:$E$1003,2,0),0)),"")</f>
        <v>0</v>
      </c>
      <c r="J184" s="72"/>
      <c r="K184" s="54">
        <f>IFERROR(IF(M184="ICCP- ICOCIV",VLOOKUP(J184,'INDICES-ICOCIV'!$A$1:$B$307,2,0),IF(M184="IPC",VLOOKUP(J184,'INDICES IPC'!$A$7:$E$1003,2,0),0)),"")</f>
        <v>0</v>
      </c>
      <c r="L184" s="55" t="str">
        <f t="shared" si="6"/>
        <v/>
      </c>
      <c r="M184" s="76"/>
      <c r="N184" s="190">
        <f t="shared" si="7"/>
        <v>0</v>
      </c>
    </row>
    <row r="185" spans="3:14" ht="15.6" x14ac:dyDescent="0.25">
      <c r="C185" s="14">
        <f t="shared" si="8"/>
        <v>101</v>
      </c>
      <c r="D185" s="70"/>
      <c r="E185" s="70"/>
      <c r="F185" s="70"/>
      <c r="G185" s="75"/>
      <c r="H185" s="72"/>
      <c r="I185" s="54">
        <f>IFERROR(IF(M185="ICCP- ICOCIV",VLOOKUP(H185,'INDICES-ICOCIV'!$A$1:$B$313,2,0),IF(M185="IPC",VLOOKUP(H185,'INDICES IPC'!$A$7:$E$1003,2,0),0)),"")</f>
        <v>0</v>
      </c>
      <c r="J185" s="72"/>
      <c r="K185" s="54">
        <f>IFERROR(IF(M185="ICCP- ICOCIV",VLOOKUP(J185,'INDICES-ICOCIV'!$A$1:$B$307,2,0),IF(M185="IPC",VLOOKUP(J185,'INDICES IPC'!$A$7:$E$1003,2,0),0)),"")</f>
        <v>0</v>
      </c>
      <c r="L185" s="55" t="str">
        <f t="shared" si="6"/>
        <v/>
      </c>
      <c r="M185" s="76"/>
      <c r="N185" s="190">
        <f t="shared" si="7"/>
        <v>0</v>
      </c>
    </row>
    <row r="186" spans="3:14" ht="15.6" x14ac:dyDescent="0.25">
      <c r="C186" s="14">
        <f t="shared" si="8"/>
        <v>102</v>
      </c>
      <c r="D186" s="70"/>
      <c r="E186" s="70"/>
      <c r="F186" s="70"/>
      <c r="G186" s="75"/>
      <c r="H186" s="72"/>
      <c r="I186" s="54">
        <f>IFERROR(IF(M186="ICCP- ICOCIV",VLOOKUP(H186,'INDICES-ICOCIV'!$A$1:$B$313,2,0),IF(M186="IPC",VLOOKUP(H186,'INDICES IPC'!$A$7:$E$1003,2,0),0)),"")</f>
        <v>0</v>
      </c>
      <c r="J186" s="72"/>
      <c r="K186" s="54">
        <f>IFERROR(IF(M186="ICCP- ICOCIV",VLOOKUP(J186,'INDICES-ICOCIV'!$A$1:$B$307,2,0),IF(M186="IPC",VLOOKUP(J186,'INDICES IPC'!$A$7:$E$1003,2,0),0)),"")</f>
        <v>0</v>
      </c>
      <c r="L186" s="55" t="str">
        <f t="shared" si="6"/>
        <v/>
      </c>
      <c r="M186" s="76"/>
      <c r="N186" s="190">
        <f t="shared" si="7"/>
        <v>0</v>
      </c>
    </row>
    <row r="187" spans="3:14" ht="15.6" x14ac:dyDescent="0.25">
      <c r="C187" s="14">
        <f t="shared" si="8"/>
        <v>103</v>
      </c>
      <c r="D187" s="70"/>
      <c r="E187" s="70"/>
      <c r="F187" s="70"/>
      <c r="G187" s="75"/>
      <c r="H187" s="72"/>
      <c r="I187" s="54">
        <f>IFERROR(IF(M187="ICCP- ICOCIV",VLOOKUP(H187,'INDICES-ICOCIV'!$A$1:$B$313,2,0),IF(M187="IPC",VLOOKUP(H187,'INDICES IPC'!$A$7:$E$1003,2,0),0)),"")</f>
        <v>0</v>
      </c>
      <c r="J187" s="72"/>
      <c r="K187" s="54">
        <f>IFERROR(IF(M187="ICCP- ICOCIV",VLOOKUP(J187,'INDICES-ICOCIV'!$A$1:$B$307,2,0),IF(M187="IPC",VLOOKUP(J187,'INDICES IPC'!$A$7:$E$1003,2,0),0)),"")</f>
        <v>0</v>
      </c>
      <c r="L187" s="55" t="str">
        <f t="shared" si="6"/>
        <v/>
      </c>
      <c r="M187" s="76"/>
      <c r="N187" s="190">
        <f t="shared" si="7"/>
        <v>0</v>
      </c>
    </row>
    <row r="188" spans="3:14" ht="15.6" x14ac:dyDescent="0.25">
      <c r="C188" s="14">
        <f t="shared" si="8"/>
        <v>104</v>
      </c>
      <c r="D188" s="70"/>
      <c r="E188" s="70"/>
      <c r="F188" s="70"/>
      <c r="G188" s="75"/>
      <c r="H188" s="72"/>
      <c r="I188" s="54">
        <f>IFERROR(IF(M188="ICCP- ICOCIV",VLOOKUP(H188,'INDICES-ICOCIV'!$A$1:$B$313,2,0),IF(M188="IPC",VLOOKUP(H188,'INDICES IPC'!$A$7:$E$1003,2,0),0)),"")</f>
        <v>0</v>
      </c>
      <c r="J188" s="72"/>
      <c r="K188" s="54">
        <f>IFERROR(IF(M188="ICCP- ICOCIV",VLOOKUP(J188,'INDICES-ICOCIV'!$A$1:$B$307,2,0),IF(M188="IPC",VLOOKUP(J188,'INDICES IPC'!$A$7:$E$1003,2,0),0)),"")</f>
        <v>0</v>
      </c>
      <c r="L188" s="55" t="str">
        <f t="shared" si="6"/>
        <v/>
      </c>
      <c r="M188" s="76"/>
      <c r="N188" s="190">
        <f t="shared" si="7"/>
        <v>0</v>
      </c>
    </row>
    <row r="189" spans="3:14" ht="15.6" x14ac:dyDescent="0.25">
      <c r="C189" s="14">
        <f t="shared" si="8"/>
        <v>105</v>
      </c>
      <c r="D189" s="70"/>
      <c r="E189" s="70"/>
      <c r="F189" s="70"/>
      <c r="G189" s="75"/>
      <c r="H189" s="72"/>
      <c r="I189" s="54">
        <f>IFERROR(IF(M189="ICCP- ICOCIV",VLOOKUP(H189,'INDICES-ICOCIV'!$A$1:$B$313,2,0),IF(M189="IPC",VLOOKUP(H189,'INDICES IPC'!$A$7:$E$1003,2,0),0)),"")</f>
        <v>0</v>
      </c>
      <c r="J189" s="72"/>
      <c r="K189" s="54">
        <f>IFERROR(IF(M189="ICCP- ICOCIV",VLOOKUP(J189,'INDICES-ICOCIV'!$A$1:$B$307,2,0),IF(M189="IPC",VLOOKUP(J189,'INDICES IPC'!$A$7:$E$1003,2,0),0)),"")</f>
        <v>0</v>
      </c>
      <c r="L189" s="55" t="str">
        <f t="shared" si="6"/>
        <v/>
      </c>
      <c r="M189" s="76"/>
      <c r="N189" s="190">
        <f t="shared" si="7"/>
        <v>0</v>
      </c>
    </row>
    <row r="190" spans="3:14" ht="15.6" x14ac:dyDescent="0.25">
      <c r="C190" s="14">
        <f t="shared" si="8"/>
        <v>106</v>
      </c>
      <c r="D190" s="70"/>
      <c r="E190" s="70"/>
      <c r="F190" s="70"/>
      <c r="G190" s="75"/>
      <c r="H190" s="72"/>
      <c r="I190" s="54">
        <f>IFERROR(IF(M190="ICCP- ICOCIV",VLOOKUP(H190,'INDICES-ICOCIV'!$A$1:$B$313,2,0),IF(M190="IPC",VLOOKUP(H190,'INDICES IPC'!$A$7:$E$1003,2,0),0)),"")</f>
        <v>0</v>
      </c>
      <c r="J190" s="72"/>
      <c r="K190" s="54">
        <f>IFERROR(IF(M190="ICCP- ICOCIV",VLOOKUP(J190,'INDICES-ICOCIV'!$A$1:$B$307,2,0),IF(M190="IPC",VLOOKUP(J190,'INDICES IPC'!$A$7:$E$1003,2,0),0)),"")</f>
        <v>0</v>
      </c>
      <c r="L190" s="55" t="str">
        <f t="shared" si="6"/>
        <v/>
      </c>
      <c r="M190" s="76"/>
      <c r="N190" s="190">
        <f t="shared" si="7"/>
        <v>0</v>
      </c>
    </row>
    <row r="191" spans="3:14" ht="15.6" x14ac:dyDescent="0.25">
      <c r="C191" s="14">
        <f t="shared" si="8"/>
        <v>107</v>
      </c>
      <c r="D191" s="70"/>
      <c r="E191" s="70"/>
      <c r="F191" s="70"/>
      <c r="G191" s="75"/>
      <c r="H191" s="72"/>
      <c r="I191" s="54">
        <f>IFERROR(IF(M191="ICCP- ICOCIV",VLOOKUP(H191,'INDICES-ICOCIV'!$A$1:$B$313,2,0),IF(M191="IPC",VLOOKUP(H191,'INDICES IPC'!$A$7:$E$1003,2,0),0)),"")</f>
        <v>0</v>
      </c>
      <c r="J191" s="72"/>
      <c r="K191" s="54">
        <f>IFERROR(IF(M191="ICCP- ICOCIV",VLOOKUP(J191,'INDICES-ICOCIV'!$A$1:$B$307,2,0),IF(M191="IPC",VLOOKUP(J191,'INDICES IPC'!$A$7:$E$1003,2,0),0)),"")</f>
        <v>0</v>
      </c>
      <c r="L191" s="55" t="str">
        <f t="shared" si="6"/>
        <v/>
      </c>
      <c r="M191" s="76"/>
      <c r="N191" s="190">
        <f t="shared" si="7"/>
        <v>0</v>
      </c>
    </row>
    <row r="192" spans="3:14" ht="15.6" x14ac:dyDescent="0.25">
      <c r="C192" s="14">
        <f t="shared" si="8"/>
        <v>108</v>
      </c>
      <c r="D192" s="70"/>
      <c r="E192" s="70"/>
      <c r="F192" s="70"/>
      <c r="G192" s="75"/>
      <c r="H192" s="72"/>
      <c r="I192" s="54">
        <f>IFERROR(IF(M192="ICCP- ICOCIV",VLOOKUP(H192,'INDICES-ICOCIV'!$A$1:$B$313,2,0),IF(M192="IPC",VLOOKUP(H192,'INDICES IPC'!$A$7:$E$1003,2,0),0)),"")</f>
        <v>0</v>
      </c>
      <c r="J192" s="72"/>
      <c r="K192" s="54">
        <f>IFERROR(IF(M192="ICCP- ICOCIV",VLOOKUP(J192,'INDICES-ICOCIV'!$A$1:$B$307,2,0),IF(M192="IPC",VLOOKUP(J192,'INDICES IPC'!$A$7:$E$1003,2,0),0)),"")</f>
        <v>0</v>
      </c>
      <c r="L192" s="55" t="str">
        <f t="shared" si="6"/>
        <v/>
      </c>
      <c r="M192" s="76"/>
      <c r="N192" s="190">
        <f t="shared" si="7"/>
        <v>0</v>
      </c>
    </row>
    <row r="193" spans="3:14" ht="15.6" x14ac:dyDescent="0.25">
      <c r="C193" s="14">
        <f t="shared" si="8"/>
        <v>109</v>
      </c>
      <c r="D193" s="70"/>
      <c r="E193" s="70"/>
      <c r="F193" s="70"/>
      <c r="G193" s="75"/>
      <c r="H193" s="72"/>
      <c r="I193" s="54">
        <f>IFERROR(IF(M193="ICCP- ICOCIV",VLOOKUP(H193,'INDICES-ICOCIV'!$A$1:$B$313,2,0),IF(M193="IPC",VLOOKUP(H193,'INDICES IPC'!$A$7:$E$1003,2,0),0)),"")</f>
        <v>0</v>
      </c>
      <c r="J193" s="72"/>
      <c r="K193" s="54">
        <f>IFERROR(IF(M193="ICCP- ICOCIV",VLOOKUP(J193,'INDICES-ICOCIV'!$A$1:$B$307,2,0),IF(M193="IPC",VLOOKUP(J193,'INDICES IPC'!$A$7:$E$1003,2,0),0)),"")</f>
        <v>0</v>
      </c>
      <c r="L193" s="55" t="str">
        <f t="shared" si="6"/>
        <v/>
      </c>
      <c r="M193" s="76"/>
      <c r="N193" s="190">
        <f t="shared" si="7"/>
        <v>0</v>
      </c>
    </row>
    <row r="194" spans="3:14" ht="15.6" x14ac:dyDescent="0.25">
      <c r="C194" s="14">
        <f t="shared" si="8"/>
        <v>110</v>
      </c>
      <c r="D194" s="70"/>
      <c r="E194" s="70"/>
      <c r="F194" s="70"/>
      <c r="G194" s="75"/>
      <c r="H194" s="72"/>
      <c r="I194" s="54">
        <f>IFERROR(IF(M194="ICCP- ICOCIV",VLOOKUP(H194,'INDICES-ICOCIV'!$A$1:$B$313,2,0),IF(M194="IPC",VLOOKUP(H194,'INDICES IPC'!$A$7:$E$1003,2,0),0)),"")</f>
        <v>0</v>
      </c>
      <c r="J194" s="72"/>
      <c r="K194" s="54">
        <f>IFERROR(IF(M194="ICCP- ICOCIV",VLOOKUP(J194,'INDICES-ICOCIV'!$A$1:$B$307,2,0),IF(M194="IPC",VLOOKUP(J194,'INDICES IPC'!$A$7:$E$1003,2,0),0)),"")</f>
        <v>0</v>
      </c>
      <c r="L194" s="55" t="str">
        <f t="shared" si="6"/>
        <v/>
      </c>
      <c r="M194" s="76"/>
      <c r="N194" s="190">
        <f t="shared" si="7"/>
        <v>0</v>
      </c>
    </row>
    <row r="195" spans="3:14" ht="15.6" x14ac:dyDescent="0.25">
      <c r="C195" s="14">
        <f t="shared" si="8"/>
        <v>111</v>
      </c>
      <c r="D195" s="70"/>
      <c r="E195" s="70"/>
      <c r="F195" s="70"/>
      <c r="G195" s="75"/>
      <c r="H195" s="72"/>
      <c r="I195" s="54">
        <f>IFERROR(IF(M195="ICCP- ICOCIV",VLOOKUP(H195,'INDICES-ICOCIV'!$A$1:$B$313,2,0),IF(M195="IPC",VLOOKUP(H195,'INDICES IPC'!$A$7:$E$1003,2,0),0)),"")</f>
        <v>0</v>
      </c>
      <c r="J195" s="72"/>
      <c r="K195" s="54">
        <f>IFERROR(IF(M195="ICCP- ICOCIV",VLOOKUP(J195,'INDICES-ICOCIV'!$A$1:$B$307,2,0),IF(M195="IPC",VLOOKUP(J195,'INDICES IPC'!$A$7:$E$1003,2,0),0)),"")</f>
        <v>0</v>
      </c>
      <c r="L195" s="55" t="str">
        <f t="shared" si="6"/>
        <v/>
      </c>
      <c r="M195" s="76"/>
      <c r="N195" s="190">
        <f t="shared" si="7"/>
        <v>0</v>
      </c>
    </row>
    <row r="196" spans="3:14" ht="15.6" x14ac:dyDescent="0.25">
      <c r="C196" s="14">
        <f t="shared" si="8"/>
        <v>112</v>
      </c>
      <c r="D196" s="70"/>
      <c r="E196" s="70"/>
      <c r="F196" s="70"/>
      <c r="G196" s="75"/>
      <c r="H196" s="72"/>
      <c r="I196" s="54">
        <f>IFERROR(IF(M196="ICCP- ICOCIV",VLOOKUP(H196,'INDICES-ICOCIV'!$A$1:$B$313,2,0),IF(M196="IPC",VLOOKUP(H196,'INDICES IPC'!$A$7:$E$1003,2,0),0)),"")</f>
        <v>0</v>
      </c>
      <c r="J196" s="72"/>
      <c r="K196" s="54">
        <f>IFERROR(IF(M196="ICCP- ICOCIV",VLOOKUP(J196,'INDICES-ICOCIV'!$A$1:$B$307,2,0),IF(M196="IPC",VLOOKUP(J196,'INDICES IPC'!$A$7:$E$1003,2,0),0)),"")</f>
        <v>0</v>
      </c>
      <c r="L196" s="55" t="str">
        <f t="shared" si="6"/>
        <v/>
      </c>
      <c r="M196" s="76"/>
      <c r="N196" s="190">
        <f t="shared" si="7"/>
        <v>0</v>
      </c>
    </row>
    <row r="197" spans="3:14" ht="15.6" x14ac:dyDescent="0.25">
      <c r="C197" s="14">
        <f t="shared" si="8"/>
        <v>113</v>
      </c>
      <c r="D197" s="70"/>
      <c r="E197" s="70"/>
      <c r="F197" s="70"/>
      <c r="G197" s="75"/>
      <c r="H197" s="72"/>
      <c r="I197" s="54">
        <f>IFERROR(IF(M197="ICCP- ICOCIV",VLOOKUP(H197,'INDICES-ICOCIV'!$A$1:$B$313,2,0),IF(M197="IPC",VLOOKUP(H197,'INDICES IPC'!$A$7:$E$1003,2,0),0)),"")</f>
        <v>0</v>
      </c>
      <c r="J197" s="72"/>
      <c r="K197" s="54">
        <f>IFERROR(IF(M197="ICCP- ICOCIV",VLOOKUP(J197,'INDICES-ICOCIV'!$A$1:$B$307,2,0),IF(M197="IPC",VLOOKUP(J197,'INDICES IPC'!$A$7:$E$1003,2,0),0)),"")</f>
        <v>0</v>
      </c>
      <c r="L197" s="55" t="str">
        <f t="shared" si="6"/>
        <v/>
      </c>
      <c r="M197" s="76"/>
      <c r="N197" s="190">
        <f t="shared" si="7"/>
        <v>0</v>
      </c>
    </row>
    <row r="198" spans="3:14" ht="15.6" x14ac:dyDescent="0.25">
      <c r="C198" s="14">
        <f t="shared" si="8"/>
        <v>114</v>
      </c>
      <c r="D198" s="70"/>
      <c r="E198" s="70"/>
      <c r="F198" s="70"/>
      <c r="G198" s="75"/>
      <c r="H198" s="72"/>
      <c r="I198" s="54">
        <f>IFERROR(IF(M198="ICCP- ICOCIV",VLOOKUP(H198,'INDICES-ICOCIV'!$A$1:$B$313,2,0),IF(M198="IPC",VLOOKUP(H198,'INDICES IPC'!$A$7:$E$1003,2,0),0)),"")</f>
        <v>0</v>
      </c>
      <c r="J198" s="72"/>
      <c r="K198" s="54">
        <f>IFERROR(IF(M198="ICCP- ICOCIV",VLOOKUP(J198,'INDICES-ICOCIV'!$A$1:$B$307,2,0),IF(M198="IPC",VLOOKUP(J198,'INDICES IPC'!$A$7:$E$1003,2,0),0)),"")</f>
        <v>0</v>
      </c>
      <c r="L198" s="55" t="str">
        <f t="shared" si="6"/>
        <v/>
      </c>
      <c r="M198" s="76"/>
      <c r="N198" s="190">
        <f t="shared" si="7"/>
        <v>0</v>
      </c>
    </row>
    <row r="199" spans="3:14" ht="15.6" x14ac:dyDescent="0.25">
      <c r="C199" s="14">
        <f t="shared" si="8"/>
        <v>115</v>
      </c>
      <c r="D199" s="70"/>
      <c r="E199" s="70"/>
      <c r="F199" s="70"/>
      <c r="G199" s="75"/>
      <c r="H199" s="72"/>
      <c r="I199" s="54">
        <f>IFERROR(IF(M199="ICCP- ICOCIV",VLOOKUP(H199,'INDICES-ICOCIV'!$A$1:$B$313,2,0),IF(M199="IPC",VLOOKUP(H199,'INDICES IPC'!$A$7:$E$1003,2,0),0)),"")</f>
        <v>0</v>
      </c>
      <c r="J199" s="72"/>
      <c r="K199" s="54">
        <f>IFERROR(IF(M199="ICCP- ICOCIV",VLOOKUP(J199,'INDICES-ICOCIV'!$A$1:$B$307,2,0),IF(M199="IPC",VLOOKUP(J199,'INDICES IPC'!$A$7:$E$1003,2,0),0)),"")</f>
        <v>0</v>
      </c>
      <c r="L199" s="55" t="str">
        <f t="shared" si="6"/>
        <v/>
      </c>
      <c r="M199" s="76"/>
      <c r="N199" s="190">
        <f t="shared" si="7"/>
        <v>0</v>
      </c>
    </row>
    <row r="200" spans="3:14" ht="15.6" x14ac:dyDescent="0.25">
      <c r="C200" s="14">
        <f t="shared" si="8"/>
        <v>116</v>
      </c>
      <c r="D200" s="70"/>
      <c r="E200" s="70"/>
      <c r="F200" s="70"/>
      <c r="G200" s="75"/>
      <c r="H200" s="72"/>
      <c r="I200" s="54">
        <f>IFERROR(IF(M200="ICCP- ICOCIV",VLOOKUP(H200,'INDICES-ICOCIV'!$A$1:$B$313,2,0),IF(M200="IPC",VLOOKUP(H200,'INDICES IPC'!$A$7:$E$1003,2,0),0)),"")</f>
        <v>0</v>
      </c>
      <c r="J200" s="72"/>
      <c r="K200" s="54">
        <f>IFERROR(IF(M200="ICCP- ICOCIV",VLOOKUP(J200,'INDICES-ICOCIV'!$A$1:$B$307,2,0),IF(M200="IPC",VLOOKUP(J200,'INDICES IPC'!$A$7:$E$1003,2,0),0)),"")</f>
        <v>0</v>
      </c>
      <c r="L200" s="55" t="str">
        <f t="shared" si="6"/>
        <v/>
      </c>
      <c r="M200" s="76"/>
      <c r="N200" s="190">
        <f t="shared" si="7"/>
        <v>0</v>
      </c>
    </row>
    <row r="201" spans="3:14" ht="15.6" x14ac:dyDescent="0.25">
      <c r="C201" s="14">
        <f t="shared" si="8"/>
        <v>117</v>
      </c>
      <c r="D201" s="70"/>
      <c r="E201" s="70"/>
      <c r="F201" s="70"/>
      <c r="G201" s="75"/>
      <c r="H201" s="72"/>
      <c r="I201" s="54">
        <f>IFERROR(IF(M201="ICCP- ICOCIV",VLOOKUP(H201,'INDICES-ICOCIV'!$A$1:$B$313,2,0),IF(M201="IPC",VLOOKUP(H201,'INDICES IPC'!$A$7:$E$1003,2,0),0)),"")</f>
        <v>0</v>
      </c>
      <c r="J201" s="72"/>
      <c r="K201" s="54">
        <f>IFERROR(IF(M201="ICCP- ICOCIV",VLOOKUP(J201,'INDICES-ICOCIV'!$A$1:$B$307,2,0),IF(M201="IPC",VLOOKUP(J201,'INDICES IPC'!$A$7:$E$1003,2,0),0)),"")</f>
        <v>0</v>
      </c>
      <c r="L201" s="55" t="str">
        <f t="shared" si="6"/>
        <v/>
      </c>
      <c r="M201" s="76"/>
      <c r="N201" s="190">
        <f t="shared" si="7"/>
        <v>0</v>
      </c>
    </row>
    <row r="202" spans="3:14" ht="15.6" x14ac:dyDescent="0.25">
      <c r="C202" s="14">
        <f t="shared" si="8"/>
        <v>118</v>
      </c>
      <c r="D202" s="70"/>
      <c r="E202" s="70"/>
      <c r="F202" s="70"/>
      <c r="G202" s="75"/>
      <c r="H202" s="72"/>
      <c r="I202" s="54">
        <f>IFERROR(IF(M202="ICCP- ICOCIV",VLOOKUP(H202,'INDICES-ICOCIV'!$A$1:$B$313,2,0),IF(M202="IPC",VLOOKUP(H202,'INDICES IPC'!$A$7:$E$1003,2,0),0)),"")</f>
        <v>0</v>
      </c>
      <c r="J202" s="72"/>
      <c r="K202" s="54">
        <f>IFERROR(IF(M202="ICCP- ICOCIV",VLOOKUP(J202,'INDICES-ICOCIV'!$A$1:$B$307,2,0),IF(M202="IPC",VLOOKUP(J202,'INDICES IPC'!$A$7:$E$1003,2,0),0)),"")</f>
        <v>0</v>
      </c>
      <c r="L202" s="55" t="str">
        <f t="shared" si="6"/>
        <v/>
      </c>
      <c r="M202" s="76"/>
      <c r="N202" s="190">
        <f t="shared" si="7"/>
        <v>0</v>
      </c>
    </row>
    <row r="203" spans="3:14" ht="15.6" x14ac:dyDescent="0.25">
      <c r="C203" s="14">
        <f t="shared" si="8"/>
        <v>119</v>
      </c>
      <c r="D203" s="70"/>
      <c r="E203" s="70"/>
      <c r="F203" s="70"/>
      <c r="G203" s="75"/>
      <c r="H203" s="72"/>
      <c r="I203" s="54">
        <f>IFERROR(IF(M203="ICCP- ICOCIV",VLOOKUP(H203,'INDICES-ICOCIV'!$A$1:$B$313,2,0),IF(M203="IPC",VLOOKUP(H203,'INDICES IPC'!$A$7:$E$1003,2,0),0)),"")</f>
        <v>0</v>
      </c>
      <c r="J203" s="72"/>
      <c r="K203" s="54">
        <f>IFERROR(IF(M203="ICCP- ICOCIV",VLOOKUP(J203,'INDICES-ICOCIV'!$A$1:$B$307,2,0),IF(M203="IPC",VLOOKUP(J203,'INDICES IPC'!$A$7:$E$1003,2,0),0)),"")</f>
        <v>0</v>
      </c>
      <c r="L203" s="55" t="str">
        <f t="shared" si="6"/>
        <v/>
      </c>
      <c r="M203" s="76"/>
      <c r="N203" s="190">
        <f t="shared" si="7"/>
        <v>0</v>
      </c>
    </row>
    <row r="204" spans="3:14" ht="15.6" x14ac:dyDescent="0.25">
      <c r="C204" s="14">
        <f t="shared" si="8"/>
        <v>120</v>
      </c>
      <c r="D204" s="70"/>
      <c r="E204" s="70"/>
      <c r="F204" s="70"/>
      <c r="G204" s="75"/>
      <c r="H204" s="72"/>
      <c r="I204" s="54">
        <f>IFERROR(IF(M204="ICCP- ICOCIV",VLOOKUP(H204,'INDICES-ICOCIV'!$A$1:$B$313,2,0),IF(M204="IPC",VLOOKUP(H204,'INDICES IPC'!$A$7:$E$1003,2,0),0)),"")</f>
        <v>0</v>
      </c>
      <c r="J204" s="72"/>
      <c r="K204" s="54">
        <f>IFERROR(IF(M204="ICCP- ICOCIV",VLOOKUP(J204,'INDICES-ICOCIV'!$A$1:$B$307,2,0),IF(M204="IPC",VLOOKUP(J204,'INDICES IPC'!$A$7:$E$1003,2,0),0)),"")</f>
        <v>0</v>
      </c>
      <c r="L204" s="55" t="str">
        <f t="shared" si="6"/>
        <v/>
      </c>
      <c r="M204" s="76"/>
      <c r="N204" s="190">
        <f t="shared" si="7"/>
        <v>0</v>
      </c>
    </row>
    <row r="205" spans="3:14" ht="15.6" x14ac:dyDescent="0.25">
      <c r="C205" s="14">
        <f t="shared" si="8"/>
        <v>121</v>
      </c>
      <c r="D205" s="70"/>
      <c r="E205" s="70"/>
      <c r="F205" s="70"/>
      <c r="G205" s="75"/>
      <c r="H205" s="72"/>
      <c r="I205" s="54">
        <f>IFERROR(IF(M205="ICCP- ICOCIV",VLOOKUP(H205,'INDICES-ICOCIV'!$A$1:$B$313,2,0),IF(M205="IPC",VLOOKUP(H205,'INDICES IPC'!$A$7:$E$1003,2,0),0)),"")</f>
        <v>0</v>
      </c>
      <c r="J205" s="72"/>
      <c r="K205" s="54">
        <f>IFERROR(IF(M205="ICCP- ICOCIV",VLOOKUP(J205,'INDICES-ICOCIV'!$A$1:$B$307,2,0),IF(M205="IPC",VLOOKUP(J205,'INDICES IPC'!$A$7:$E$1003,2,0),0)),"")</f>
        <v>0</v>
      </c>
      <c r="L205" s="55" t="str">
        <f t="shared" si="6"/>
        <v/>
      </c>
      <c r="M205" s="76"/>
      <c r="N205" s="190">
        <f t="shared" si="7"/>
        <v>0</v>
      </c>
    </row>
    <row r="206" spans="3:14" ht="15.6" x14ac:dyDescent="0.25">
      <c r="C206" s="14">
        <f t="shared" si="8"/>
        <v>122</v>
      </c>
      <c r="D206" s="70"/>
      <c r="E206" s="70"/>
      <c r="F206" s="70"/>
      <c r="G206" s="75"/>
      <c r="H206" s="72"/>
      <c r="I206" s="54">
        <f>IFERROR(IF(M206="ICCP- ICOCIV",VLOOKUP(H206,'INDICES-ICOCIV'!$A$1:$B$313,2,0),IF(M206="IPC",VLOOKUP(H206,'INDICES IPC'!$A$7:$E$1003,2,0),0)),"")</f>
        <v>0</v>
      </c>
      <c r="J206" s="72"/>
      <c r="K206" s="54">
        <f>IFERROR(IF(M206="ICCP- ICOCIV",VLOOKUP(J206,'INDICES-ICOCIV'!$A$1:$B$307,2,0),IF(M206="IPC",VLOOKUP(J206,'INDICES IPC'!$A$7:$E$1003,2,0),0)),"")</f>
        <v>0</v>
      </c>
      <c r="L206" s="55" t="str">
        <f t="shared" si="6"/>
        <v/>
      </c>
      <c r="M206" s="76"/>
      <c r="N206" s="190">
        <f t="shared" si="7"/>
        <v>0</v>
      </c>
    </row>
    <row r="207" spans="3:14" ht="15.6" x14ac:dyDescent="0.25">
      <c r="C207" s="14">
        <f t="shared" si="8"/>
        <v>123</v>
      </c>
      <c r="D207" s="70"/>
      <c r="E207" s="70"/>
      <c r="F207" s="70"/>
      <c r="G207" s="75"/>
      <c r="H207" s="72"/>
      <c r="I207" s="54">
        <f>IFERROR(IF(M207="ICCP- ICOCIV",VLOOKUP(H207,'INDICES-ICOCIV'!$A$1:$B$313,2,0),IF(M207="IPC",VLOOKUP(H207,'INDICES IPC'!$A$7:$E$1003,2,0),0)),"")</f>
        <v>0</v>
      </c>
      <c r="J207" s="72"/>
      <c r="K207" s="54">
        <f>IFERROR(IF(M207="ICCP- ICOCIV",VLOOKUP(J207,'INDICES-ICOCIV'!$A$1:$B$307,2,0),IF(M207="IPC",VLOOKUP(J207,'INDICES IPC'!$A$7:$E$1003,2,0),0)),"")</f>
        <v>0</v>
      </c>
      <c r="L207" s="55" t="str">
        <f t="shared" si="6"/>
        <v/>
      </c>
      <c r="M207" s="76"/>
      <c r="N207" s="190">
        <f t="shared" si="7"/>
        <v>0</v>
      </c>
    </row>
    <row r="208" spans="3:14" ht="15.6" x14ac:dyDescent="0.25">
      <c r="C208" s="14">
        <f t="shared" si="8"/>
        <v>124</v>
      </c>
      <c r="D208" s="70"/>
      <c r="E208" s="70"/>
      <c r="F208" s="70"/>
      <c r="G208" s="75"/>
      <c r="H208" s="72"/>
      <c r="I208" s="54">
        <f>IFERROR(IF(M208="ICCP- ICOCIV",VLOOKUP(H208,'INDICES-ICOCIV'!$A$1:$B$313,2,0),IF(M208="IPC",VLOOKUP(H208,'INDICES IPC'!$A$7:$E$1003,2,0),0)),"")</f>
        <v>0</v>
      </c>
      <c r="J208" s="72"/>
      <c r="K208" s="54">
        <f>IFERROR(IF(M208="ICCP- ICOCIV",VLOOKUP(J208,'INDICES-ICOCIV'!$A$1:$B$307,2,0),IF(M208="IPC",VLOOKUP(J208,'INDICES IPC'!$A$7:$E$1003,2,0),0)),"")</f>
        <v>0</v>
      </c>
      <c r="L208" s="55" t="str">
        <f t="shared" ref="L208:L271" si="9">+IFERROR((K208/I208),"")</f>
        <v/>
      </c>
      <c r="M208" s="76"/>
      <c r="N208" s="190">
        <f t="shared" ref="N208:N271" si="10">IFERROR(G208*L208,0)</f>
        <v>0</v>
      </c>
    </row>
    <row r="209" spans="3:14" ht="15.6" x14ac:dyDescent="0.25">
      <c r="C209" s="14">
        <f t="shared" ref="C209:C272" si="11">+C208+1</f>
        <v>125</v>
      </c>
      <c r="D209" s="70"/>
      <c r="E209" s="70"/>
      <c r="F209" s="70"/>
      <c r="G209" s="75"/>
      <c r="H209" s="72"/>
      <c r="I209" s="54">
        <f>IFERROR(IF(M209="ICCP- ICOCIV",VLOOKUP(H209,'INDICES-ICOCIV'!$A$1:$B$313,2,0),IF(M209="IPC",VLOOKUP(H209,'INDICES IPC'!$A$7:$E$1003,2,0),0)),"")</f>
        <v>0</v>
      </c>
      <c r="J209" s="72"/>
      <c r="K209" s="54">
        <f>IFERROR(IF(M209="ICCP- ICOCIV",VLOOKUP(J209,'INDICES-ICOCIV'!$A$1:$B$307,2,0),IF(M209="IPC",VLOOKUP(J209,'INDICES IPC'!$A$7:$E$1003,2,0),0)),"")</f>
        <v>0</v>
      </c>
      <c r="L209" s="55" t="str">
        <f t="shared" si="9"/>
        <v/>
      </c>
      <c r="M209" s="76"/>
      <c r="N209" s="190">
        <f t="shared" si="10"/>
        <v>0</v>
      </c>
    </row>
    <row r="210" spans="3:14" ht="15.6" x14ac:dyDescent="0.25">
      <c r="C210" s="14">
        <f t="shared" si="11"/>
        <v>126</v>
      </c>
      <c r="D210" s="70"/>
      <c r="E210" s="70"/>
      <c r="F210" s="70"/>
      <c r="G210" s="75"/>
      <c r="H210" s="72"/>
      <c r="I210" s="54">
        <f>IFERROR(IF(M210="ICCP- ICOCIV",VLOOKUP(H210,'INDICES-ICOCIV'!$A$1:$B$313,2,0),IF(M210="IPC",VLOOKUP(H210,'INDICES IPC'!$A$7:$E$1003,2,0),0)),"")</f>
        <v>0</v>
      </c>
      <c r="J210" s="72"/>
      <c r="K210" s="54">
        <f>IFERROR(IF(M210="ICCP- ICOCIV",VLOOKUP(J210,'INDICES-ICOCIV'!$A$1:$B$307,2,0),IF(M210="IPC",VLOOKUP(J210,'INDICES IPC'!$A$7:$E$1003,2,0),0)),"")</f>
        <v>0</v>
      </c>
      <c r="L210" s="55" t="str">
        <f t="shared" si="9"/>
        <v/>
      </c>
      <c r="M210" s="76"/>
      <c r="N210" s="190">
        <f t="shared" si="10"/>
        <v>0</v>
      </c>
    </row>
    <row r="211" spans="3:14" ht="15.6" x14ac:dyDescent="0.25">
      <c r="C211" s="14">
        <f t="shared" si="11"/>
        <v>127</v>
      </c>
      <c r="D211" s="70"/>
      <c r="E211" s="70"/>
      <c r="F211" s="70"/>
      <c r="G211" s="75"/>
      <c r="H211" s="72"/>
      <c r="I211" s="54">
        <f>IFERROR(IF(M211="ICCP- ICOCIV",VLOOKUP(H211,'INDICES-ICOCIV'!$A$1:$B$313,2,0),IF(M211="IPC",VLOOKUP(H211,'INDICES IPC'!$A$7:$E$1003,2,0),0)),"")</f>
        <v>0</v>
      </c>
      <c r="J211" s="72"/>
      <c r="K211" s="54">
        <f>IFERROR(IF(M211="ICCP- ICOCIV",VLOOKUP(J211,'INDICES-ICOCIV'!$A$1:$B$307,2,0),IF(M211="IPC",VLOOKUP(J211,'INDICES IPC'!$A$7:$E$1003,2,0),0)),"")</f>
        <v>0</v>
      </c>
      <c r="L211" s="55" t="str">
        <f t="shared" si="9"/>
        <v/>
      </c>
      <c r="M211" s="76"/>
      <c r="N211" s="190">
        <f t="shared" si="10"/>
        <v>0</v>
      </c>
    </row>
    <row r="212" spans="3:14" ht="15.6" x14ac:dyDescent="0.25">
      <c r="C212" s="14">
        <f t="shared" si="11"/>
        <v>128</v>
      </c>
      <c r="D212" s="70"/>
      <c r="E212" s="70"/>
      <c r="F212" s="70"/>
      <c r="G212" s="75"/>
      <c r="H212" s="72"/>
      <c r="I212" s="54">
        <f>IFERROR(IF(M212="ICCP- ICOCIV",VLOOKUP(H212,'INDICES-ICOCIV'!$A$1:$B$313,2,0),IF(M212="IPC",VLOOKUP(H212,'INDICES IPC'!$A$7:$E$1003,2,0),0)),"")</f>
        <v>0</v>
      </c>
      <c r="J212" s="72"/>
      <c r="K212" s="54">
        <f>IFERROR(IF(M212="ICCP- ICOCIV",VLOOKUP(J212,'INDICES-ICOCIV'!$A$1:$B$307,2,0),IF(M212="IPC",VLOOKUP(J212,'INDICES IPC'!$A$7:$E$1003,2,0),0)),"")</f>
        <v>0</v>
      </c>
      <c r="L212" s="55" t="str">
        <f t="shared" si="9"/>
        <v/>
      </c>
      <c r="M212" s="76"/>
      <c r="N212" s="190">
        <f t="shared" si="10"/>
        <v>0</v>
      </c>
    </row>
    <row r="213" spans="3:14" ht="15.6" x14ac:dyDescent="0.25">
      <c r="C213" s="14">
        <f t="shared" si="11"/>
        <v>129</v>
      </c>
      <c r="D213" s="70"/>
      <c r="E213" s="70"/>
      <c r="F213" s="70"/>
      <c r="G213" s="75"/>
      <c r="H213" s="72"/>
      <c r="I213" s="54">
        <f>IFERROR(IF(M213="ICCP- ICOCIV",VLOOKUP(H213,'INDICES-ICOCIV'!$A$1:$B$313,2,0),IF(M213="IPC",VLOOKUP(H213,'INDICES IPC'!$A$7:$E$1003,2,0),0)),"")</f>
        <v>0</v>
      </c>
      <c r="J213" s="72"/>
      <c r="K213" s="54">
        <f>IFERROR(IF(M213="ICCP- ICOCIV",VLOOKUP(J213,'INDICES-ICOCIV'!$A$1:$B$307,2,0),IF(M213="IPC",VLOOKUP(J213,'INDICES IPC'!$A$7:$E$1003,2,0),0)),"")</f>
        <v>0</v>
      </c>
      <c r="L213" s="55" t="str">
        <f t="shared" si="9"/>
        <v/>
      </c>
      <c r="M213" s="76"/>
      <c r="N213" s="190">
        <f t="shared" si="10"/>
        <v>0</v>
      </c>
    </row>
    <row r="214" spans="3:14" ht="15.6" x14ac:dyDescent="0.25">
      <c r="C214" s="14">
        <f t="shared" si="11"/>
        <v>130</v>
      </c>
      <c r="D214" s="70"/>
      <c r="E214" s="70"/>
      <c r="F214" s="70"/>
      <c r="G214" s="75"/>
      <c r="H214" s="72"/>
      <c r="I214" s="54">
        <f>IFERROR(IF(M214="ICCP- ICOCIV",VLOOKUP(H214,'INDICES-ICOCIV'!$A$1:$B$313,2,0),IF(M214="IPC",VLOOKUP(H214,'INDICES IPC'!$A$7:$E$1003,2,0),0)),"")</f>
        <v>0</v>
      </c>
      <c r="J214" s="72"/>
      <c r="K214" s="54">
        <f>IFERROR(IF(M214="ICCP- ICOCIV",VLOOKUP(J214,'INDICES-ICOCIV'!$A$1:$B$307,2,0),IF(M214="IPC",VLOOKUP(J214,'INDICES IPC'!$A$7:$E$1003,2,0),0)),"")</f>
        <v>0</v>
      </c>
      <c r="L214" s="55" t="str">
        <f t="shared" si="9"/>
        <v/>
      </c>
      <c r="M214" s="76"/>
      <c r="N214" s="190">
        <f t="shared" si="10"/>
        <v>0</v>
      </c>
    </row>
    <row r="215" spans="3:14" ht="15.6" x14ac:dyDescent="0.25">
      <c r="C215" s="14">
        <f t="shared" si="11"/>
        <v>131</v>
      </c>
      <c r="D215" s="70"/>
      <c r="E215" s="70"/>
      <c r="F215" s="70"/>
      <c r="G215" s="75"/>
      <c r="H215" s="72"/>
      <c r="I215" s="54">
        <f>IFERROR(IF(M215="ICCP- ICOCIV",VLOOKUP(H215,'INDICES-ICOCIV'!$A$1:$B$313,2,0),IF(M215="IPC",VLOOKUP(H215,'INDICES IPC'!$A$7:$E$1003,2,0),0)),"")</f>
        <v>0</v>
      </c>
      <c r="J215" s="72"/>
      <c r="K215" s="54">
        <f>IFERROR(IF(M215="ICCP- ICOCIV",VLOOKUP(J215,'INDICES-ICOCIV'!$A$1:$B$307,2,0),IF(M215="IPC",VLOOKUP(J215,'INDICES IPC'!$A$7:$E$1003,2,0),0)),"")</f>
        <v>0</v>
      </c>
      <c r="L215" s="55" t="str">
        <f t="shared" si="9"/>
        <v/>
      </c>
      <c r="M215" s="76"/>
      <c r="N215" s="190">
        <f t="shared" si="10"/>
        <v>0</v>
      </c>
    </row>
    <row r="216" spans="3:14" ht="15.6" x14ac:dyDescent="0.25">
      <c r="C216" s="14">
        <f t="shared" si="11"/>
        <v>132</v>
      </c>
      <c r="D216" s="70"/>
      <c r="E216" s="70"/>
      <c r="F216" s="70"/>
      <c r="G216" s="75"/>
      <c r="H216" s="72"/>
      <c r="I216" s="54">
        <f>IFERROR(IF(M216="ICCP- ICOCIV",VLOOKUP(H216,'INDICES-ICOCIV'!$A$1:$B$313,2,0),IF(M216="IPC",VLOOKUP(H216,'INDICES IPC'!$A$7:$E$1003,2,0),0)),"")</f>
        <v>0</v>
      </c>
      <c r="J216" s="72"/>
      <c r="K216" s="54">
        <f>IFERROR(IF(M216="ICCP- ICOCIV",VLOOKUP(J216,'INDICES-ICOCIV'!$A$1:$B$307,2,0),IF(M216="IPC",VLOOKUP(J216,'INDICES IPC'!$A$7:$E$1003,2,0),0)),"")</f>
        <v>0</v>
      </c>
      <c r="L216" s="55" t="str">
        <f t="shared" si="9"/>
        <v/>
      </c>
      <c r="M216" s="76"/>
      <c r="N216" s="190">
        <f t="shared" si="10"/>
        <v>0</v>
      </c>
    </row>
    <row r="217" spans="3:14" ht="15.6" x14ac:dyDescent="0.25">
      <c r="C217" s="14">
        <f t="shared" si="11"/>
        <v>133</v>
      </c>
      <c r="D217" s="70"/>
      <c r="E217" s="70"/>
      <c r="F217" s="70"/>
      <c r="G217" s="75"/>
      <c r="H217" s="72"/>
      <c r="I217" s="54">
        <f>IFERROR(IF(M217="ICCP- ICOCIV",VLOOKUP(H217,'INDICES-ICOCIV'!$A$1:$B$313,2,0),IF(M217="IPC",VLOOKUP(H217,'INDICES IPC'!$A$7:$E$1003,2,0),0)),"")</f>
        <v>0</v>
      </c>
      <c r="J217" s="72"/>
      <c r="K217" s="54">
        <f>IFERROR(IF(M217="ICCP- ICOCIV",VLOOKUP(J217,'INDICES-ICOCIV'!$A$1:$B$307,2,0),IF(M217="IPC",VLOOKUP(J217,'INDICES IPC'!$A$7:$E$1003,2,0),0)),"")</f>
        <v>0</v>
      </c>
      <c r="L217" s="55" t="str">
        <f t="shared" si="9"/>
        <v/>
      </c>
      <c r="M217" s="76"/>
      <c r="N217" s="190">
        <f t="shared" si="10"/>
        <v>0</v>
      </c>
    </row>
    <row r="218" spans="3:14" ht="15.6" x14ac:dyDescent="0.25">
      <c r="C218" s="14">
        <f t="shared" si="11"/>
        <v>134</v>
      </c>
      <c r="D218" s="70"/>
      <c r="E218" s="70"/>
      <c r="F218" s="70"/>
      <c r="G218" s="75"/>
      <c r="H218" s="72"/>
      <c r="I218" s="54">
        <f>IFERROR(IF(M218="ICCP- ICOCIV",VLOOKUP(H218,'INDICES-ICOCIV'!$A$1:$B$313,2,0),IF(M218="IPC",VLOOKUP(H218,'INDICES IPC'!$A$7:$E$1003,2,0),0)),"")</f>
        <v>0</v>
      </c>
      <c r="J218" s="72"/>
      <c r="K218" s="54">
        <f>IFERROR(IF(M218="ICCP- ICOCIV",VLOOKUP(J218,'INDICES-ICOCIV'!$A$1:$B$307,2,0),IF(M218="IPC",VLOOKUP(J218,'INDICES IPC'!$A$7:$E$1003,2,0),0)),"")</f>
        <v>0</v>
      </c>
      <c r="L218" s="55" t="str">
        <f t="shared" si="9"/>
        <v/>
      </c>
      <c r="M218" s="76"/>
      <c r="N218" s="190">
        <f t="shared" si="10"/>
        <v>0</v>
      </c>
    </row>
    <row r="219" spans="3:14" ht="15.6" x14ac:dyDescent="0.25">
      <c r="C219" s="14">
        <f t="shared" si="11"/>
        <v>135</v>
      </c>
      <c r="D219" s="70"/>
      <c r="E219" s="70"/>
      <c r="F219" s="70"/>
      <c r="G219" s="75"/>
      <c r="H219" s="72"/>
      <c r="I219" s="54">
        <f>IFERROR(IF(M219="ICCP- ICOCIV",VLOOKUP(H219,'INDICES-ICOCIV'!$A$1:$B$313,2,0),IF(M219="IPC",VLOOKUP(H219,'INDICES IPC'!$A$7:$E$1003,2,0),0)),"")</f>
        <v>0</v>
      </c>
      <c r="J219" s="72"/>
      <c r="K219" s="54">
        <f>IFERROR(IF(M219="ICCP- ICOCIV",VLOOKUP(J219,'INDICES-ICOCIV'!$A$1:$B$307,2,0),IF(M219="IPC",VLOOKUP(J219,'INDICES IPC'!$A$7:$E$1003,2,0),0)),"")</f>
        <v>0</v>
      </c>
      <c r="L219" s="55" t="str">
        <f t="shared" si="9"/>
        <v/>
      </c>
      <c r="M219" s="76"/>
      <c r="N219" s="190">
        <f t="shared" si="10"/>
        <v>0</v>
      </c>
    </row>
    <row r="220" spans="3:14" ht="15.6" x14ac:dyDescent="0.25">
      <c r="C220" s="14">
        <f t="shared" si="11"/>
        <v>136</v>
      </c>
      <c r="D220" s="70"/>
      <c r="E220" s="70"/>
      <c r="F220" s="70"/>
      <c r="G220" s="75"/>
      <c r="H220" s="72"/>
      <c r="I220" s="54">
        <f>IFERROR(IF(M220="ICCP- ICOCIV",VLOOKUP(H220,'INDICES-ICOCIV'!$A$1:$B$313,2,0),IF(M220="IPC",VLOOKUP(H220,'INDICES IPC'!$A$7:$E$1003,2,0),0)),"")</f>
        <v>0</v>
      </c>
      <c r="J220" s="72"/>
      <c r="K220" s="54">
        <f>IFERROR(IF(M220="ICCP- ICOCIV",VLOOKUP(J220,'INDICES-ICOCIV'!$A$1:$B$307,2,0),IF(M220="IPC",VLOOKUP(J220,'INDICES IPC'!$A$7:$E$1003,2,0),0)),"")</f>
        <v>0</v>
      </c>
      <c r="L220" s="55" t="str">
        <f t="shared" si="9"/>
        <v/>
      </c>
      <c r="M220" s="76"/>
      <c r="N220" s="190">
        <f t="shared" si="10"/>
        <v>0</v>
      </c>
    </row>
    <row r="221" spans="3:14" ht="15.6" x14ac:dyDescent="0.25">
      <c r="C221" s="14">
        <f t="shared" si="11"/>
        <v>137</v>
      </c>
      <c r="D221" s="70"/>
      <c r="E221" s="70"/>
      <c r="F221" s="70"/>
      <c r="G221" s="75"/>
      <c r="H221" s="72"/>
      <c r="I221" s="54">
        <f>IFERROR(IF(M221="ICCP- ICOCIV",VLOOKUP(H221,'INDICES-ICOCIV'!$A$1:$B$313,2,0),IF(M221="IPC",VLOOKUP(H221,'INDICES IPC'!$A$7:$E$1003,2,0),0)),"")</f>
        <v>0</v>
      </c>
      <c r="J221" s="72"/>
      <c r="K221" s="54">
        <f>IFERROR(IF(M221="ICCP- ICOCIV",VLOOKUP(J221,'INDICES-ICOCIV'!$A$1:$B$307,2,0),IF(M221="IPC",VLOOKUP(J221,'INDICES IPC'!$A$7:$E$1003,2,0),0)),"")</f>
        <v>0</v>
      </c>
      <c r="L221" s="55" t="str">
        <f t="shared" si="9"/>
        <v/>
      </c>
      <c r="M221" s="76"/>
      <c r="N221" s="190">
        <f t="shared" si="10"/>
        <v>0</v>
      </c>
    </row>
    <row r="222" spans="3:14" ht="15.6" x14ac:dyDescent="0.25">
      <c r="C222" s="14">
        <f t="shared" si="11"/>
        <v>138</v>
      </c>
      <c r="D222" s="70"/>
      <c r="E222" s="70"/>
      <c r="F222" s="70"/>
      <c r="G222" s="75"/>
      <c r="H222" s="72"/>
      <c r="I222" s="54">
        <f>IFERROR(IF(M222="ICCP- ICOCIV",VLOOKUP(H222,'INDICES-ICOCIV'!$A$1:$B$313,2,0),IF(M222="IPC",VLOOKUP(H222,'INDICES IPC'!$A$7:$E$1003,2,0),0)),"")</f>
        <v>0</v>
      </c>
      <c r="J222" s="72"/>
      <c r="K222" s="54">
        <f>IFERROR(IF(M222="ICCP- ICOCIV",VLOOKUP(J222,'INDICES-ICOCIV'!$A$1:$B$307,2,0),IF(M222="IPC",VLOOKUP(J222,'INDICES IPC'!$A$7:$E$1003,2,0),0)),"")</f>
        <v>0</v>
      </c>
      <c r="L222" s="55" t="str">
        <f t="shared" si="9"/>
        <v/>
      </c>
      <c r="M222" s="76"/>
      <c r="N222" s="190">
        <f t="shared" si="10"/>
        <v>0</v>
      </c>
    </row>
    <row r="223" spans="3:14" ht="15.6" x14ac:dyDescent="0.25">
      <c r="C223" s="14">
        <f t="shared" si="11"/>
        <v>139</v>
      </c>
      <c r="D223" s="70"/>
      <c r="E223" s="70"/>
      <c r="F223" s="70"/>
      <c r="G223" s="75"/>
      <c r="H223" s="72"/>
      <c r="I223" s="54">
        <f>IFERROR(IF(M223="ICCP- ICOCIV",VLOOKUP(H223,'INDICES-ICOCIV'!$A$1:$B$313,2,0),IF(M223="IPC",VLOOKUP(H223,'INDICES IPC'!$A$7:$E$1003,2,0),0)),"")</f>
        <v>0</v>
      </c>
      <c r="J223" s="72"/>
      <c r="K223" s="54">
        <f>IFERROR(IF(M223="ICCP- ICOCIV",VLOOKUP(J223,'INDICES-ICOCIV'!$A$1:$B$307,2,0),IF(M223="IPC",VLOOKUP(J223,'INDICES IPC'!$A$7:$E$1003,2,0),0)),"")</f>
        <v>0</v>
      </c>
      <c r="L223" s="55" t="str">
        <f t="shared" si="9"/>
        <v/>
      </c>
      <c r="M223" s="76"/>
      <c r="N223" s="190">
        <f t="shared" si="10"/>
        <v>0</v>
      </c>
    </row>
    <row r="224" spans="3:14" ht="15.6" x14ac:dyDescent="0.25">
      <c r="C224" s="14">
        <f t="shared" si="11"/>
        <v>140</v>
      </c>
      <c r="D224" s="70"/>
      <c r="E224" s="70"/>
      <c r="F224" s="70"/>
      <c r="G224" s="75"/>
      <c r="H224" s="72"/>
      <c r="I224" s="54">
        <f>IFERROR(IF(M224="ICCP- ICOCIV",VLOOKUP(H224,'INDICES-ICOCIV'!$A$1:$B$313,2,0),IF(M224="IPC",VLOOKUP(H224,'INDICES IPC'!$A$7:$E$1003,2,0),0)),"")</f>
        <v>0</v>
      </c>
      <c r="J224" s="72"/>
      <c r="K224" s="54">
        <f>IFERROR(IF(M224="ICCP- ICOCIV",VLOOKUP(J224,'INDICES-ICOCIV'!$A$1:$B$307,2,0),IF(M224="IPC",VLOOKUP(J224,'INDICES IPC'!$A$7:$E$1003,2,0),0)),"")</f>
        <v>0</v>
      </c>
      <c r="L224" s="55" t="str">
        <f t="shared" si="9"/>
        <v/>
      </c>
      <c r="M224" s="76"/>
      <c r="N224" s="190">
        <f t="shared" si="10"/>
        <v>0</v>
      </c>
    </row>
    <row r="225" spans="3:14" ht="15.6" x14ac:dyDescent="0.25">
      <c r="C225" s="14">
        <f t="shared" si="11"/>
        <v>141</v>
      </c>
      <c r="D225" s="70"/>
      <c r="E225" s="70"/>
      <c r="F225" s="70"/>
      <c r="G225" s="75"/>
      <c r="H225" s="72"/>
      <c r="I225" s="54">
        <f>IFERROR(IF(M225="ICCP- ICOCIV",VLOOKUP(H225,'INDICES-ICOCIV'!$A$1:$B$313,2,0),IF(M225="IPC",VLOOKUP(H225,'INDICES IPC'!$A$7:$E$1003,2,0),0)),"")</f>
        <v>0</v>
      </c>
      <c r="J225" s="72"/>
      <c r="K225" s="54">
        <f>IFERROR(IF(M225="ICCP- ICOCIV",VLOOKUP(J225,'INDICES-ICOCIV'!$A$1:$B$307,2,0),IF(M225="IPC",VLOOKUP(J225,'INDICES IPC'!$A$7:$E$1003,2,0),0)),"")</f>
        <v>0</v>
      </c>
      <c r="L225" s="55" t="str">
        <f t="shared" si="9"/>
        <v/>
      </c>
      <c r="M225" s="76"/>
      <c r="N225" s="190">
        <f t="shared" si="10"/>
        <v>0</v>
      </c>
    </row>
    <row r="226" spans="3:14" ht="15.6" x14ac:dyDescent="0.25">
      <c r="C226" s="14">
        <f t="shared" si="11"/>
        <v>142</v>
      </c>
      <c r="D226" s="70"/>
      <c r="E226" s="70"/>
      <c r="F226" s="70"/>
      <c r="G226" s="75"/>
      <c r="H226" s="72"/>
      <c r="I226" s="54">
        <f>IFERROR(IF(M226="ICCP- ICOCIV",VLOOKUP(H226,'INDICES-ICOCIV'!$A$1:$B$313,2,0),IF(M226="IPC",VLOOKUP(H226,'INDICES IPC'!$A$7:$E$1003,2,0),0)),"")</f>
        <v>0</v>
      </c>
      <c r="J226" s="72"/>
      <c r="K226" s="54">
        <f>IFERROR(IF(M226="ICCP- ICOCIV",VLOOKUP(J226,'INDICES-ICOCIV'!$A$1:$B$307,2,0),IF(M226="IPC",VLOOKUP(J226,'INDICES IPC'!$A$7:$E$1003,2,0),0)),"")</f>
        <v>0</v>
      </c>
      <c r="L226" s="55" t="str">
        <f t="shared" si="9"/>
        <v/>
      </c>
      <c r="M226" s="76"/>
      <c r="N226" s="190">
        <f t="shared" si="10"/>
        <v>0</v>
      </c>
    </row>
    <row r="227" spans="3:14" ht="15.6" x14ac:dyDescent="0.25">
      <c r="C227" s="14">
        <f t="shared" si="11"/>
        <v>143</v>
      </c>
      <c r="D227" s="70"/>
      <c r="E227" s="70"/>
      <c r="F227" s="70"/>
      <c r="G227" s="75"/>
      <c r="H227" s="72"/>
      <c r="I227" s="54">
        <f>IFERROR(IF(M227="ICCP- ICOCIV",VLOOKUP(H227,'INDICES-ICOCIV'!$A$1:$B$313,2,0),IF(M227="IPC",VLOOKUP(H227,'INDICES IPC'!$A$7:$E$1003,2,0),0)),"")</f>
        <v>0</v>
      </c>
      <c r="J227" s="72"/>
      <c r="K227" s="54">
        <f>IFERROR(IF(M227="ICCP- ICOCIV",VLOOKUP(J227,'INDICES-ICOCIV'!$A$1:$B$307,2,0),IF(M227="IPC",VLOOKUP(J227,'INDICES IPC'!$A$7:$E$1003,2,0),0)),"")</f>
        <v>0</v>
      </c>
      <c r="L227" s="55" t="str">
        <f t="shared" si="9"/>
        <v/>
      </c>
      <c r="M227" s="76"/>
      <c r="N227" s="190">
        <f t="shared" si="10"/>
        <v>0</v>
      </c>
    </row>
    <row r="228" spans="3:14" ht="15.6" x14ac:dyDescent="0.25">
      <c r="C228" s="14">
        <f t="shared" si="11"/>
        <v>144</v>
      </c>
      <c r="D228" s="70"/>
      <c r="E228" s="70"/>
      <c r="F228" s="70"/>
      <c r="G228" s="75"/>
      <c r="H228" s="72"/>
      <c r="I228" s="54">
        <f>IFERROR(IF(M228="ICCP- ICOCIV",VLOOKUP(H228,'INDICES-ICOCIV'!$A$1:$B$313,2,0),IF(M228="IPC",VLOOKUP(H228,'INDICES IPC'!$A$7:$E$1003,2,0),0)),"")</f>
        <v>0</v>
      </c>
      <c r="J228" s="72"/>
      <c r="K228" s="54">
        <f>IFERROR(IF(M228="ICCP- ICOCIV",VLOOKUP(J228,'INDICES-ICOCIV'!$A$1:$B$307,2,0),IF(M228="IPC",VLOOKUP(J228,'INDICES IPC'!$A$7:$E$1003,2,0),0)),"")</f>
        <v>0</v>
      </c>
      <c r="L228" s="55" t="str">
        <f t="shared" si="9"/>
        <v/>
      </c>
      <c r="M228" s="76"/>
      <c r="N228" s="190">
        <f t="shared" si="10"/>
        <v>0</v>
      </c>
    </row>
    <row r="229" spans="3:14" ht="15.6" x14ac:dyDescent="0.25">
      <c r="C229" s="14">
        <f t="shared" si="11"/>
        <v>145</v>
      </c>
      <c r="D229" s="70"/>
      <c r="E229" s="70"/>
      <c r="F229" s="70"/>
      <c r="G229" s="75"/>
      <c r="H229" s="72"/>
      <c r="I229" s="54">
        <f>IFERROR(IF(M229="ICCP- ICOCIV",VLOOKUP(H229,'INDICES-ICOCIV'!$A$1:$B$313,2,0),IF(M229="IPC",VLOOKUP(H229,'INDICES IPC'!$A$7:$E$1003,2,0),0)),"")</f>
        <v>0</v>
      </c>
      <c r="J229" s="72"/>
      <c r="K229" s="54">
        <f>IFERROR(IF(M229="ICCP- ICOCIV",VLOOKUP(J229,'INDICES-ICOCIV'!$A$1:$B$307,2,0),IF(M229="IPC",VLOOKUP(J229,'INDICES IPC'!$A$7:$E$1003,2,0),0)),"")</f>
        <v>0</v>
      </c>
      <c r="L229" s="55" t="str">
        <f t="shared" si="9"/>
        <v/>
      </c>
      <c r="M229" s="76"/>
      <c r="N229" s="190">
        <f t="shared" si="10"/>
        <v>0</v>
      </c>
    </row>
    <row r="230" spans="3:14" ht="15.6" x14ac:dyDescent="0.25">
      <c r="C230" s="14">
        <f t="shared" si="11"/>
        <v>146</v>
      </c>
      <c r="D230" s="70"/>
      <c r="E230" s="70"/>
      <c r="F230" s="70"/>
      <c r="G230" s="75"/>
      <c r="H230" s="72"/>
      <c r="I230" s="54">
        <f>IFERROR(IF(M230="ICCP- ICOCIV",VLOOKUP(H230,'INDICES-ICOCIV'!$A$1:$B$313,2,0),IF(M230="IPC",VLOOKUP(H230,'INDICES IPC'!$A$7:$E$1003,2,0),0)),"")</f>
        <v>0</v>
      </c>
      <c r="J230" s="72"/>
      <c r="K230" s="54">
        <f>IFERROR(IF(M230="ICCP- ICOCIV",VLOOKUP(J230,'INDICES-ICOCIV'!$A$1:$B$307,2,0),IF(M230="IPC",VLOOKUP(J230,'INDICES IPC'!$A$7:$E$1003,2,0),0)),"")</f>
        <v>0</v>
      </c>
      <c r="L230" s="55" t="str">
        <f t="shared" si="9"/>
        <v/>
      </c>
      <c r="M230" s="76"/>
      <c r="N230" s="190">
        <f t="shared" si="10"/>
        <v>0</v>
      </c>
    </row>
    <row r="231" spans="3:14" ht="15.6" x14ac:dyDescent="0.25">
      <c r="C231" s="14">
        <f t="shared" si="11"/>
        <v>147</v>
      </c>
      <c r="D231" s="70"/>
      <c r="E231" s="70"/>
      <c r="F231" s="70"/>
      <c r="G231" s="75"/>
      <c r="H231" s="72"/>
      <c r="I231" s="54">
        <f>IFERROR(IF(M231="ICCP- ICOCIV",VLOOKUP(H231,'INDICES-ICOCIV'!$A$1:$B$313,2,0),IF(M231="IPC",VLOOKUP(H231,'INDICES IPC'!$A$7:$E$1003,2,0),0)),"")</f>
        <v>0</v>
      </c>
      <c r="J231" s="72"/>
      <c r="K231" s="54">
        <f>IFERROR(IF(M231="ICCP- ICOCIV",VLOOKUP(J231,'INDICES-ICOCIV'!$A$1:$B$307,2,0),IF(M231="IPC",VLOOKUP(J231,'INDICES IPC'!$A$7:$E$1003,2,0),0)),"")</f>
        <v>0</v>
      </c>
      <c r="L231" s="55" t="str">
        <f t="shared" si="9"/>
        <v/>
      </c>
      <c r="M231" s="76"/>
      <c r="N231" s="190">
        <f t="shared" si="10"/>
        <v>0</v>
      </c>
    </row>
    <row r="232" spans="3:14" ht="15.6" x14ac:dyDescent="0.25">
      <c r="C232" s="14">
        <f t="shared" si="11"/>
        <v>148</v>
      </c>
      <c r="D232" s="70"/>
      <c r="E232" s="70"/>
      <c r="F232" s="70"/>
      <c r="G232" s="75"/>
      <c r="H232" s="72"/>
      <c r="I232" s="54">
        <f>IFERROR(IF(M232="ICCP- ICOCIV",VLOOKUP(H232,'INDICES-ICOCIV'!$A$1:$B$313,2,0),IF(M232="IPC",VLOOKUP(H232,'INDICES IPC'!$A$7:$E$1003,2,0),0)),"")</f>
        <v>0</v>
      </c>
      <c r="J232" s="72"/>
      <c r="K232" s="54">
        <f>IFERROR(IF(M232="ICCP- ICOCIV",VLOOKUP(J232,'INDICES-ICOCIV'!$A$1:$B$307,2,0),IF(M232="IPC",VLOOKUP(J232,'INDICES IPC'!$A$7:$E$1003,2,0),0)),"")</f>
        <v>0</v>
      </c>
      <c r="L232" s="55" t="str">
        <f t="shared" si="9"/>
        <v/>
      </c>
      <c r="M232" s="76"/>
      <c r="N232" s="190">
        <f t="shared" si="10"/>
        <v>0</v>
      </c>
    </row>
    <row r="233" spans="3:14" ht="15.6" x14ac:dyDescent="0.25">
      <c r="C233" s="14">
        <f t="shared" si="11"/>
        <v>149</v>
      </c>
      <c r="D233" s="70"/>
      <c r="E233" s="70"/>
      <c r="F233" s="70"/>
      <c r="G233" s="75"/>
      <c r="H233" s="72"/>
      <c r="I233" s="54">
        <f>IFERROR(IF(M233="ICCP- ICOCIV",VLOOKUP(H233,'INDICES-ICOCIV'!$A$1:$B$313,2,0),IF(M233="IPC",VLOOKUP(H233,'INDICES IPC'!$A$7:$E$1003,2,0),0)),"")</f>
        <v>0</v>
      </c>
      <c r="J233" s="72"/>
      <c r="K233" s="54">
        <f>IFERROR(IF(M233="ICCP- ICOCIV",VLOOKUP(J233,'INDICES-ICOCIV'!$A$1:$B$307,2,0),IF(M233="IPC",VLOOKUP(J233,'INDICES IPC'!$A$7:$E$1003,2,0),0)),"")</f>
        <v>0</v>
      </c>
      <c r="L233" s="55" t="str">
        <f t="shared" si="9"/>
        <v/>
      </c>
      <c r="M233" s="76"/>
      <c r="N233" s="190">
        <f t="shared" si="10"/>
        <v>0</v>
      </c>
    </row>
    <row r="234" spans="3:14" ht="15.6" x14ac:dyDescent="0.25">
      <c r="C234" s="14">
        <f t="shared" si="11"/>
        <v>150</v>
      </c>
      <c r="D234" s="70"/>
      <c r="E234" s="70"/>
      <c r="F234" s="70"/>
      <c r="G234" s="75"/>
      <c r="H234" s="72"/>
      <c r="I234" s="54">
        <f>IFERROR(IF(M234="ICCP- ICOCIV",VLOOKUP(H234,'INDICES-ICOCIV'!$A$1:$B$313,2,0),IF(M234="IPC",VLOOKUP(H234,'INDICES IPC'!$A$7:$E$1003,2,0),0)),"")</f>
        <v>0</v>
      </c>
      <c r="J234" s="72"/>
      <c r="K234" s="54">
        <f>IFERROR(IF(M234="ICCP- ICOCIV",VLOOKUP(J234,'INDICES-ICOCIV'!$A$1:$B$307,2,0),IF(M234="IPC",VLOOKUP(J234,'INDICES IPC'!$A$7:$E$1003,2,0),0)),"")</f>
        <v>0</v>
      </c>
      <c r="L234" s="55" t="str">
        <f t="shared" si="9"/>
        <v/>
      </c>
      <c r="M234" s="76"/>
      <c r="N234" s="190">
        <f t="shared" si="10"/>
        <v>0</v>
      </c>
    </row>
    <row r="235" spans="3:14" ht="15.6" x14ac:dyDescent="0.25">
      <c r="C235" s="14">
        <f t="shared" si="11"/>
        <v>151</v>
      </c>
      <c r="D235" s="70"/>
      <c r="E235" s="70"/>
      <c r="F235" s="70"/>
      <c r="G235" s="75"/>
      <c r="H235" s="72"/>
      <c r="I235" s="54">
        <f>IFERROR(IF(M235="ICCP- ICOCIV",VLOOKUP(H235,'INDICES-ICOCIV'!$A$1:$B$313,2,0),IF(M235="IPC",VLOOKUP(H235,'INDICES IPC'!$A$7:$E$1003,2,0),0)),"")</f>
        <v>0</v>
      </c>
      <c r="J235" s="72"/>
      <c r="K235" s="54">
        <f>IFERROR(IF(M235="ICCP- ICOCIV",VLOOKUP(J235,'INDICES-ICOCIV'!$A$1:$B$307,2,0),IF(M235="IPC",VLOOKUP(J235,'INDICES IPC'!$A$7:$E$1003,2,0),0)),"")</f>
        <v>0</v>
      </c>
      <c r="L235" s="55" t="str">
        <f t="shared" si="9"/>
        <v/>
      </c>
      <c r="M235" s="76"/>
      <c r="N235" s="190">
        <f t="shared" si="10"/>
        <v>0</v>
      </c>
    </row>
    <row r="236" spans="3:14" ht="15.6" x14ac:dyDescent="0.25">
      <c r="C236" s="14">
        <f t="shared" si="11"/>
        <v>152</v>
      </c>
      <c r="D236" s="70"/>
      <c r="E236" s="70"/>
      <c r="F236" s="70"/>
      <c r="G236" s="75"/>
      <c r="H236" s="72"/>
      <c r="I236" s="54">
        <f>IFERROR(IF(M236="ICCP- ICOCIV",VLOOKUP(H236,'INDICES-ICOCIV'!$A$1:$B$313,2,0),IF(M236="IPC",VLOOKUP(H236,'INDICES IPC'!$A$7:$E$1003,2,0),0)),"")</f>
        <v>0</v>
      </c>
      <c r="J236" s="72"/>
      <c r="K236" s="54">
        <f>IFERROR(IF(M236="ICCP- ICOCIV",VLOOKUP(J236,'INDICES-ICOCIV'!$A$1:$B$307,2,0),IF(M236="IPC",VLOOKUP(J236,'INDICES IPC'!$A$7:$E$1003,2,0),0)),"")</f>
        <v>0</v>
      </c>
      <c r="L236" s="55" t="str">
        <f t="shared" si="9"/>
        <v/>
      </c>
      <c r="M236" s="76"/>
      <c r="N236" s="190">
        <f t="shared" si="10"/>
        <v>0</v>
      </c>
    </row>
    <row r="237" spans="3:14" ht="15.6" x14ac:dyDescent="0.25">
      <c r="C237" s="14">
        <f t="shared" si="11"/>
        <v>153</v>
      </c>
      <c r="D237" s="70"/>
      <c r="E237" s="70"/>
      <c r="F237" s="70"/>
      <c r="G237" s="75"/>
      <c r="H237" s="72"/>
      <c r="I237" s="54">
        <f>IFERROR(IF(M237="ICCP- ICOCIV",VLOOKUP(H237,'INDICES-ICOCIV'!$A$1:$B$313,2,0),IF(M237="IPC",VLOOKUP(H237,'INDICES IPC'!$A$7:$E$1003,2,0),0)),"")</f>
        <v>0</v>
      </c>
      <c r="J237" s="72"/>
      <c r="K237" s="54">
        <f>IFERROR(IF(M237="ICCP- ICOCIV",VLOOKUP(J237,'INDICES-ICOCIV'!$A$1:$B$307,2,0),IF(M237="IPC",VLOOKUP(J237,'INDICES IPC'!$A$7:$E$1003,2,0),0)),"")</f>
        <v>0</v>
      </c>
      <c r="L237" s="55" t="str">
        <f t="shared" si="9"/>
        <v/>
      </c>
      <c r="M237" s="76"/>
      <c r="N237" s="190">
        <f t="shared" si="10"/>
        <v>0</v>
      </c>
    </row>
    <row r="238" spans="3:14" ht="15.6" x14ac:dyDescent="0.25">
      <c r="C238" s="14">
        <f t="shared" si="11"/>
        <v>154</v>
      </c>
      <c r="D238" s="70"/>
      <c r="E238" s="70"/>
      <c r="F238" s="70"/>
      <c r="G238" s="75"/>
      <c r="H238" s="72"/>
      <c r="I238" s="54">
        <f>IFERROR(IF(M238="ICCP- ICOCIV",VLOOKUP(H238,'INDICES-ICOCIV'!$A$1:$B$313,2,0),IF(M238="IPC",VLOOKUP(H238,'INDICES IPC'!$A$7:$E$1003,2,0),0)),"")</f>
        <v>0</v>
      </c>
      <c r="J238" s="72"/>
      <c r="K238" s="54">
        <f>IFERROR(IF(M238="ICCP- ICOCIV",VLOOKUP(J238,'INDICES-ICOCIV'!$A$1:$B$307,2,0),IF(M238="IPC",VLOOKUP(J238,'INDICES IPC'!$A$7:$E$1003,2,0),0)),"")</f>
        <v>0</v>
      </c>
      <c r="L238" s="55" t="str">
        <f t="shared" si="9"/>
        <v/>
      </c>
      <c r="M238" s="76"/>
      <c r="N238" s="190">
        <f t="shared" si="10"/>
        <v>0</v>
      </c>
    </row>
    <row r="239" spans="3:14" ht="15.6" x14ac:dyDescent="0.25">
      <c r="C239" s="14">
        <f t="shared" si="11"/>
        <v>155</v>
      </c>
      <c r="D239" s="70"/>
      <c r="E239" s="70"/>
      <c r="F239" s="70"/>
      <c r="G239" s="75"/>
      <c r="H239" s="72"/>
      <c r="I239" s="54">
        <f>IFERROR(IF(M239="ICCP- ICOCIV",VLOOKUP(H239,'INDICES-ICOCIV'!$A$1:$B$313,2,0),IF(M239="IPC",VLOOKUP(H239,'INDICES IPC'!$A$7:$E$1003,2,0),0)),"")</f>
        <v>0</v>
      </c>
      <c r="J239" s="72"/>
      <c r="K239" s="54">
        <f>IFERROR(IF(M239="ICCP- ICOCIV",VLOOKUP(J239,'INDICES-ICOCIV'!$A$1:$B$307,2,0),IF(M239="IPC",VLOOKUP(J239,'INDICES IPC'!$A$7:$E$1003,2,0),0)),"")</f>
        <v>0</v>
      </c>
      <c r="L239" s="55" t="str">
        <f t="shared" si="9"/>
        <v/>
      </c>
      <c r="M239" s="76"/>
      <c r="N239" s="190">
        <f t="shared" si="10"/>
        <v>0</v>
      </c>
    </row>
    <row r="240" spans="3:14" ht="15.6" x14ac:dyDescent="0.25">
      <c r="C240" s="14">
        <f t="shared" si="11"/>
        <v>156</v>
      </c>
      <c r="D240" s="70"/>
      <c r="E240" s="70"/>
      <c r="F240" s="70"/>
      <c r="G240" s="75"/>
      <c r="H240" s="72"/>
      <c r="I240" s="54">
        <f>IFERROR(IF(M240="ICCP- ICOCIV",VLOOKUP(H240,'INDICES-ICOCIV'!$A$1:$B$313,2,0),IF(M240="IPC",VLOOKUP(H240,'INDICES IPC'!$A$7:$E$1003,2,0),0)),"")</f>
        <v>0</v>
      </c>
      <c r="J240" s="72"/>
      <c r="K240" s="54">
        <f>IFERROR(IF(M240="ICCP- ICOCIV",VLOOKUP(J240,'INDICES-ICOCIV'!$A$1:$B$307,2,0),IF(M240="IPC",VLOOKUP(J240,'INDICES IPC'!$A$7:$E$1003,2,0),0)),"")</f>
        <v>0</v>
      </c>
      <c r="L240" s="55" t="str">
        <f t="shared" si="9"/>
        <v/>
      </c>
      <c r="M240" s="76"/>
      <c r="N240" s="190">
        <f t="shared" si="10"/>
        <v>0</v>
      </c>
    </row>
    <row r="241" spans="3:14" ht="15.6" x14ac:dyDescent="0.25">
      <c r="C241" s="14">
        <f t="shared" si="11"/>
        <v>157</v>
      </c>
      <c r="D241" s="70"/>
      <c r="E241" s="70"/>
      <c r="F241" s="70"/>
      <c r="G241" s="75"/>
      <c r="H241" s="72"/>
      <c r="I241" s="54">
        <f>IFERROR(IF(M241="ICCP- ICOCIV",VLOOKUP(H241,'INDICES-ICOCIV'!$A$1:$B$313,2,0),IF(M241="IPC",VLOOKUP(H241,'INDICES IPC'!$A$7:$E$1003,2,0),0)),"")</f>
        <v>0</v>
      </c>
      <c r="J241" s="72"/>
      <c r="K241" s="54">
        <f>IFERROR(IF(M241="ICCP- ICOCIV",VLOOKUP(J241,'INDICES-ICOCIV'!$A$1:$B$307,2,0),IF(M241="IPC",VLOOKUP(J241,'INDICES IPC'!$A$7:$E$1003,2,0),0)),"")</f>
        <v>0</v>
      </c>
      <c r="L241" s="55" t="str">
        <f t="shared" si="9"/>
        <v/>
      </c>
      <c r="M241" s="76"/>
      <c r="N241" s="190">
        <f t="shared" si="10"/>
        <v>0</v>
      </c>
    </row>
    <row r="242" spans="3:14" ht="15.6" x14ac:dyDescent="0.25">
      <c r="C242" s="14">
        <f t="shared" si="11"/>
        <v>158</v>
      </c>
      <c r="D242" s="70"/>
      <c r="E242" s="70"/>
      <c r="F242" s="70"/>
      <c r="G242" s="75"/>
      <c r="H242" s="72"/>
      <c r="I242" s="54">
        <f>IFERROR(IF(M242="ICCP- ICOCIV",VLOOKUP(H242,'INDICES-ICOCIV'!$A$1:$B$313,2,0),IF(M242="IPC",VLOOKUP(H242,'INDICES IPC'!$A$7:$E$1003,2,0),0)),"")</f>
        <v>0</v>
      </c>
      <c r="J242" s="72"/>
      <c r="K242" s="54">
        <f>IFERROR(IF(M242="ICCP- ICOCIV",VLOOKUP(J242,'INDICES-ICOCIV'!$A$1:$B$307,2,0),IF(M242="IPC",VLOOKUP(J242,'INDICES IPC'!$A$7:$E$1003,2,0),0)),"")</f>
        <v>0</v>
      </c>
      <c r="L242" s="55" t="str">
        <f t="shared" si="9"/>
        <v/>
      </c>
      <c r="M242" s="76"/>
      <c r="N242" s="190">
        <f t="shared" si="10"/>
        <v>0</v>
      </c>
    </row>
    <row r="243" spans="3:14" ht="15.6" x14ac:dyDescent="0.25">
      <c r="C243" s="14">
        <f t="shared" si="11"/>
        <v>159</v>
      </c>
      <c r="D243" s="70"/>
      <c r="E243" s="70"/>
      <c r="F243" s="70"/>
      <c r="G243" s="75"/>
      <c r="H243" s="72"/>
      <c r="I243" s="54">
        <f>IFERROR(IF(M243="ICCP- ICOCIV",VLOOKUP(H243,'INDICES-ICOCIV'!$A$1:$B$313,2,0),IF(M243="IPC",VLOOKUP(H243,'INDICES IPC'!$A$7:$E$1003,2,0),0)),"")</f>
        <v>0</v>
      </c>
      <c r="J243" s="72"/>
      <c r="K243" s="54">
        <f>IFERROR(IF(M243="ICCP- ICOCIV",VLOOKUP(J243,'INDICES-ICOCIV'!$A$1:$B$307,2,0),IF(M243="IPC",VLOOKUP(J243,'INDICES IPC'!$A$7:$E$1003,2,0),0)),"")</f>
        <v>0</v>
      </c>
      <c r="L243" s="55" t="str">
        <f t="shared" si="9"/>
        <v/>
      </c>
      <c r="M243" s="76"/>
      <c r="N243" s="190">
        <f t="shared" si="10"/>
        <v>0</v>
      </c>
    </row>
    <row r="244" spans="3:14" ht="15.6" x14ac:dyDescent="0.25">
      <c r="C244" s="14">
        <f t="shared" si="11"/>
        <v>160</v>
      </c>
      <c r="D244" s="70"/>
      <c r="E244" s="70"/>
      <c r="F244" s="70"/>
      <c r="G244" s="75"/>
      <c r="H244" s="72"/>
      <c r="I244" s="54">
        <f>IFERROR(IF(M244="ICCP- ICOCIV",VLOOKUP(H244,'INDICES-ICOCIV'!$A$1:$B$313,2,0),IF(M244="IPC",VLOOKUP(H244,'INDICES IPC'!$A$7:$E$1003,2,0),0)),"")</f>
        <v>0</v>
      </c>
      <c r="J244" s="72"/>
      <c r="K244" s="54">
        <f>IFERROR(IF(M244="ICCP- ICOCIV",VLOOKUP(J244,'INDICES-ICOCIV'!$A$1:$B$307,2,0),IF(M244="IPC",VLOOKUP(J244,'INDICES IPC'!$A$7:$E$1003,2,0),0)),"")</f>
        <v>0</v>
      </c>
      <c r="L244" s="55" t="str">
        <f t="shared" si="9"/>
        <v/>
      </c>
      <c r="M244" s="76"/>
      <c r="N244" s="190">
        <f t="shared" si="10"/>
        <v>0</v>
      </c>
    </row>
    <row r="245" spans="3:14" ht="15.6" x14ac:dyDescent="0.25">
      <c r="C245" s="14">
        <f t="shared" si="11"/>
        <v>161</v>
      </c>
      <c r="D245" s="70"/>
      <c r="E245" s="70"/>
      <c r="F245" s="70"/>
      <c r="G245" s="75"/>
      <c r="H245" s="72"/>
      <c r="I245" s="54">
        <f>IFERROR(IF(M245="ICCP- ICOCIV",VLOOKUP(H245,'INDICES-ICOCIV'!$A$1:$B$313,2,0),IF(M245="IPC",VLOOKUP(H245,'INDICES IPC'!$A$7:$E$1003,2,0),0)),"")</f>
        <v>0</v>
      </c>
      <c r="J245" s="72"/>
      <c r="K245" s="54">
        <f>IFERROR(IF(M245="ICCP- ICOCIV",VLOOKUP(J245,'INDICES-ICOCIV'!$A$1:$B$307,2,0),IF(M245="IPC",VLOOKUP(J245,'INDICES IPC'!$A$7:$E$1003,2,0),0)),"")</f>
        <v>0</v>
      </c>
      <c r="L245" s="55" t="str">
        <f t="shared" si="9"/>
        <v/>
      </c>
      <c r="M245" s="76"/>
      <c r="N245" s="190">
        <f t="shared" si="10"/>
        <v>0</v>
      </c>
    </row>
    <row r="246" spans="3:14" ht="15.6" x14ac:dyDescent="0.25">
      <c r="C246" s="14">
        <f t="shared" si="11"/>
        <v>162</v>
      </c>
      <c r="D246" s="70"/>
      <c r="E246" s="70"/>
      <c r="F246" s="70"/>
      <c r="G246" s="75"/>
      <c r="H246" s="72"/>
      <c r="I246" s="54">
        <f>IFERROR(IF(M246="ICCP- ICOCIV",VLOOKUP(H246,'INDICES-ICOCIV'!$A$1:$B$313,2,0),IF(M246="IPC",VLOOKUP(H246,'INDICES IPC'!$A$7:$E$1003,2,0),0)),"")</f>
        <v>0</v>
      </c>
      <c r="J246" s="72"/>
      <c r="K246" s="54">
        <f>IFERROR(IF(M246="ICCP- ICOCIV",VLOOKUP(J246,'INDICES-ICOCIV'!$A$1:$B$307,2,0),IF(M246="IPC",VLOOKUP(J246,'INDICES IPC'!$A$7:$E$1003,2,0),0)),"")</f>
        <v>0</v>
      </c>
      <c r="L246" s="55" t="str">
        <f t="shared" si="9"/>
        <v/>
      </c>
      <c r="M246" s="76"/>
      <c r="N246" s="190">
        <f t="shared" si="10"/>
        <v>0</v>
      </c>
    </row>
    <row r="247" spans="3:14" ht="15.6" x14ac:dyDescent="0.25">
      <c r="C247" s="14">
        <f t="shared" si="11"/>
        <v>163</v>
      </c>
      <c r="D247" s="70"/>
      <c r="E247" s="70"/>
      <c r="F247" s="70"/>
      <c r="G247" s="75"/>
      <c r="H247" s="72"/>
      <c r="I247" s="54">
        <f>IFERROR(IF(M247="ICCP- ICOCIV",VLOOKUP(H247,'INDICES-ICOCIV'!$A$1:$B$313,2,0),IF(M247="IPC",VLOOKUP(H247,'INDICES IPC'!$A$7:$E$1003,2,0),0)),"")</f>
        <v>0</v>
      </c>
      <c r="J247" s="72"/>
      <c r="K247" s="54">
        <f>IFERROR(IF(M247="ICCP- ICOCIV",VLOOKUP(J247,'INDICES-ICOCIV'!$A$1:$B$307,2,0),IF(M247="IPC",VLOOKUP(J247,'INDICES IPC'!$A$7:$E$1003,2,0),0)),"")</f>
        <v>0</v>
      </c>
      <c r="L247" s="55" t="str">
        <f t="shared" si="9"/>
        <v/>
      </c>
      <c r="M247" s="76"/>
      <c r="N247" s="190">
        <f t="shared" si="10"/>
        <v>0</v>
      </c>
    </row>
    <row r="248" spans="3:14" ht="15.6" x14ac:dyDescent="0.25">
      <c r="C248" s="14">
        <f t="shared" si="11"/>
        <v>164</v>
      </c>
      <c r="D248" s="70"/>
      <c r="E248" s="70"/>
      <c r="F248" s="70"/>
      <c r="G248" s="75"/>
      <c r="H248" s="72"/>
      <c r="I248" s="54">
        <f>IFERROR(IF(M248="ICCP- ICOCIV",VLOOKUP(H248,'INDICES-ICOCIV'!$A$1:$B$313,2,0),IF(M248="IPC",VLOOKUP(H248,'INDICES IPC'!$A$7:$E$1003,2,0),0)),"")</f>
        <v>0</v>
      </c>
      <c r="J248" s="72"/>
      <c r="K248" s="54">
        <f>IFERROR(IF(M248="ICCP- ICOCIV",VLOOKUP(J248,'INDICES-ICOCIV'!$A$1:$B$307,2,0),IF(M248="IPC",VLOOKUP(J248,'INDICES IPC'!$A$7:$E$1003,2,0),0)),"")</f>
        <v>0</v>
      </c>
      <c r="L248" s="55" t="str">
        <f t="shared" si="9"/>
        <v/>
      </c>
      <c r="M248" s="76"/>
      <c r="N248" s="190">
        <f t="shared" si="10"/>
        <v>0</v>
      </c>
    </row>
    <row r="249" spans="3:14" ht="15.6" x14ac:dyDescent="0.25">
      <c r="C249" s="14">
        <f t="shared" si="11"/>
        <v>165</v>
      </c>
      <c r="D249" s="70"/>
      <c r="E249" s="70"/>
      <c r="F249" s="70"/>
      <c r="G249" s="75"/>
      <c r="H249" s="72"/>
      <c r="I249" s="54">
        <f>IFERROR(IF(M249="ICCP- ICOCIV",VLOOKUP(H249,'INDICES-ICOCIV'!$A$1:$B$313,2,0),IF(M249="IPC",VLOOKUP(H249,'INDICES IPC'!$A$7:$E$1003,2,0),0)),"")</f>
        <v>0</v>
      </c>
      <c r="J249" s="72"/>
      <c r="K249" s="54">
        <f>IFERROR(IF(M249="ICCP- ICOCIV",VLOOKUP(J249,'INDICES-ICOCIV'!$A$1:$B$307,2,0),IF(M249="IPC",VLOOKUP(J249,'INDICES IPC'!$A$7:$E$1003,2,0),0)),"")</f>
        <v>0</v>
      </c>
      <c r="L249" s="55" t="str">
        <f t="shared" si="9"/>
        <v/>
      </c>
      <c r="M249" s="76"/>
      <c r="N249" s="190">
        <f t="shared" si="10"/>
        <v>0</v>
      </c>
    </row>
    <row r="250" spans="3:14" ht="15.6" x14ac:dyDescent="0.25">
      <c r="C250" s="14">
        <f t="shared" si="11"/>
        <v>166</v>
      </c>
      <c r="D250" s="70"/>
      <c r="E250" s="70"/>
      <c r="F250" s="70"/>
      <c r="G250" s="75"/>
      <c r="H250" s="72"/>
      <c r="I250" s="54">
        <f>IFERROR(IF(M250="ICCP- ICOCIV",VLOOKUP(H250,'INDICES-ICOCIV'!$A$1:$B$313,2,0),IF(M250="IPC",VLOOKUP(H250,'INDICES IPC'!$A$7:$E$1003,2,0),0)),"")</f>
        <v>0</v>
      </c>
      <c r="J250" s="72"/>
      <c r="K250" s="54">
        <f>IFERROR(IF(M250="ICCP- ICOCIV",VLOOKUP(J250,'INDICES-ICOCIV'!$A$1:$B$307,2,0),IF(M250="IPC",VLOOKUP(J250,'INDICES IPC'!$A$7:$E$1003,2,0),0)),"")</f>
        <v>0</v>
      </c>
      <c r="L250" s="55" t="str">
        <f t="shared" si="9"/>
        <v/>
      </c>
      <c r="M250" s="76"/>
      <c r="N250" s="190">
        <f t="shared" si="10"/>
        <v>0</v>
      </c>
    </row>
    <row r="251" spans="3:14" ht="15.6" x14ac:dyDescent="0.25">
      <c r="C251" s="14">
        <f t="shared" si="11"/>
        <v>167</v>
      </c>
      <c r="D251" s="70"/>
      <c r="E251" s="70"/>
      <c r="F251" s="70"/>
      <c r="G251" s="75"/>
      <c r="H251" s="72"/>
      <c r="I251" s="54">
        <f>IFERROR(IF(M251="ICCP- ICOCIV",VLOOKUP(H251,'INDICES-ICOCIV'!$A$1:$B$313,2,0),IF(M251="IPC",VLOOKUP(H251,'INDICES IPC'!$A$7:$E$1003,2,0),0)),"")</f>
        <v>0</v>
      </c>
      <c r="J251" s="72"/>
      <c r="K251" s="54">
        <f>IFERROR(IF(M251="ICCP- ICOCIV",VLOOKUP(J251,'INDICES-ICOCIV'!$A$1:$B$307,2,0),IF(M251="IPC",VLOOKUP(J251,'INDICES IPC'!$A$7:$E$1003,2,0),0)),"")</f>
        <v>0</v>
      </c>
      <c r="L251" s="55" t="str">
        <f t="shared" si="9"/>
        <v/>
      </c>
      <c r="M251" s="76"/>
      <c r="N251" s="190">
        <f t="shared" si="10"/>
        <v>0</v>
      </c>
    </row>
    <row r="252" spans="3:14" ht="15.6" x14ac:dyDescent="0.25">
      <c r="C252" s="14">
        <f t="shared" si="11"/>
        <v>168</v>
      </c>
      <c r="D252" s="70"/>
      <c r="E252" s="70"/>
      <c r="F252" s="70"/>
      <c r="G252" s="75"/>
      <c r="H252" s="72"/>
      <c r="I252" s="54">
        <f>IFERROR(IF(M252="ICCP- ICOCIV",VLOOKUP(H252,'INDICES-ICOCIV'!$A$1:$B$313,2,0),IF(M252="IPC",VLOOKUP(H252,'INDICES IPC'!$A$7:$E$1003,2,0),0)),"")</f>
        <v>0</v>
      </c>
      <c r="J252" s="72"/>
      <c r="K252" s="54">
        <f>IFERROR(IF(M252="ICCP- ICOCIV",VLOOKUP(J252,'INDICES-ICOCIV'!$A$1:$B$307,2,0),IF(M252="IPC",VLOOKUP(J252,'INDICES IPC'!$A$7:$E$1003,2,0),0)),"")</f>
        <v>0</v>
      </c>
      <c r="L252" s="55" t="str">
        <f t="shared" si="9"/>
        <v/>
      </c>
      <c r="M252" s="76"/>
      <c r="N252" s="190">
        <f t="shared" si="10"/>
        <v>0</v>
      </c>
    </row>
    <row r="253" spans="3:14" ht="15.6" x14ac:dyDescent="0.25">
      <c r="C253" s="14">
        <f t="shared" si="11"/>
        <v>169</v>
      </c>
      <c r="D253" s="70"/>
      <c r="E253" s="70"/>
      <c r="F253" s="70"/>
      <c r="G253" s="75"/>
      <c r="H253" s="72"/>
      <c r="I253" s="54">
        <f>IFERROR(IF(M253="ICCP- ICOCIV",VLOOKUP(H253,'INDICES-ICOCIV'!$A$1:$B$313,2,0),IF(M253="IPC",VLOOKUP(H253,'INDICES IPC'!$A$7:$E$1003,2,0),0)),"")</f>
        <v>0</v>
      </c>
      <c r="J253" s="72"/>
      <c r="K253" s="54">
        <f>IFERROR(IF(M253="ICCP- ICOCIV",VLOOKUP(J253,'INDICES-ICOCIV'!$A$1:$B$307,2,0),IF(M253="IPC",VLOOKUP(J253,'INDICES IPC'!$A$7:$E$1003,2,0),0)),"")</f>
        <v>0</v>
      </c>
      <c r="L253" s="55" t="str">
        <f t="shared" si="9"/>
        <v/>
      </c>
      <c r="M253" s="76"/>
      <c r="N253" s="190">
        <f t="shared" si="10"/>
        <v>0</v>
      </c>
    </row>
    <row r="254" spans="3:14" ht="15.6" x14ac:dyDescent="0.25">
      <c r="C254" s="14">
        <f t="shared" si="11"/>
        <v>170</v>
      </c>
      <c r="D254" s="70"/>
      <c r="E254" s="70"/>
      <c r="F254" s="70"/>
      <c r="G254" s="75"/>
      <c r="H254" s="72"/>
      <c r="I254" s="54">
        <f>IFERROR(IF(M254="ICCP- ICOCIV",VLOOKUP(H254,'INDICES-ICOCIV'!$A$1:$B$313,2,0),IF(M254="IPC",VLOOKUP(H254,'INDICES IPC'!$A$7:$E$1003,2,0),0)),"")</f>
        <v>0</v>
      </c>
      <c r="J254" s="72"/>
      <c r="K254" s="54">
        <f>IFERROR(IF(M254="ICCP- ICOCIV",VLOOKUP(J254,'INDICES-ICOCIV'!$A$1:$B$307,2,0),IF(M254="IPC",VLOOKUP(J254,'INDICES IPC'!$A$7:$E$1003,2,0),0)),"")</f>
        <v>0</v>
      </c>
      <c r="L254" s="55" t="str">
        <f t="shared" si="9"/>
        <v/>
      </c>
      <c r="M254" s="76"/>
      <c r="N254" s="190">
        <f t="shared" si="10"/>
        <v>0</v>
      </c>
    </row>
    <row r="255" spans="3:14" ht="15.6" x14ac:dyDescent="0.25">
      <c r="C255" s="14">
        <f t="shared" si="11"/>
        <v>171</v>
      </c>
      <c r="D255" s="70"/>
      <c r="E255" s="70"/>
      <c r="F255" s="70"/>
      <c r="G255" s="75"/>
      <c r="H255" s="72"/>
      <c r="I255" s="54">
        <f>IFERROR(IF(M255="ICCP- ICOCIV",VLOOKUP(H255,'INDICES-ICOCIV'!$A$1:$B$313,2,0),IF(M255="IPC",VLOOKUP(H255,'INDICES IPC'!$A$7:$E$1003,2,0),0)),"")</f>
        <v>0</v>
      </c>
      <c r="J255" s="72"/>
      <c r="K255" s="54">
        <f>IFERROR(IF(M255="ICCP- ICOCIV",VLOOKUP(J255,'INDICES-ICOCIV'!$A$1:$B$307,2,0),IF(M255="IPC",VLOOKUP(J255,'INDICES IPC'!$A$7:$E$1003,2,0),0)),"")</f>
        <v>0</v>
      </c>
      <c r="L255" s="55" t="str">
        <f t="shared" si="9"/>
        <v/>
      </c>
      <c r="M255" s="76"/>
      <c r="N255" s="190">
        <f t="shared" si="10"/>
        <v>0</v>
      </c>
    </row>
    <row r="256" spans="3:14" ht="15.6" x14ac:dyDescent="0.25">
      <c r="C256" s="14">
        <f t="shared" si="11"/>
        <v>172</v>
      </c>
      <c r="D256" s="70"/>
      <c r="E256" s="70"/>
      <c r="F256" s="70"/>
      <c r="G256" s="75"/>
      <c r="H256" s="72"/>
      <c r="I256" s="54">
        <f>IFERROR(IF(M256="ICCP- ICOCIV",VLOOKUP(H256,'INDICES-ICOCIV'!$A$1:$B$313,2,0),IF(M256="IPC",VLOOKUP(H256,'INDICES IPC'!$A$7:$E$1003,2,0),0)),"")</f>
        <v>0</v>
      </c>
      <c r="J256" s="72"/>
      <c r="K256" s="54">
        <f>IFERROR(IF(M256="ICCP- ICOCIV",VLOOKUP(J256,'INDICES-ICOCIV'!$A$1:$B$307,2,0),IF(M256="IPC",VLOOKUP(J256,'INDICES IPC'!$A$7:$E$1003,2,0),0)),"")</f>
        <v>0</v>
      </c>
      <c r="L256" s="55" t="str">
        <f t="shared" si="9"/>
        <v/>
      </c>
      <c r="M256" s="76"/>
      <c r="N256" s="190">
        <f t="shared" si="10"/>
        <v>0</v>
      </c>
    </row>
    <row r="257" spans="3:14" ht="15.6" x14ac:dyDescent="0.25">
      <c r="C257" s="14">
        <f t="shared" si="11"/>
        <v>173</v>
      </c>
      <c r="D257" s="70"/>
      <c r="E257" s="70"/>
      <c r="F257" s="70"/>
      <c r="G257" s="75"/>
      <c r="H257" s="72"/>
      <c r="I257" s="54">
        <f>IFERROR(IF(M257="ICCP- ICOCIV",VLOOKUP(H257,'INDICES-ICOCIV'!$A$1:$B$313,2,0),IF(M257="IPC",VLOOKUP(H257,'INDICES IPC'!$A$7:$E$1003,2,0),0)),"")</f>
        <v>0</v>
      </c>
      <c r="J257" s="72"/>
      <c r="K257" s="54">
        <f>IFERROR(IF(M257="ICCP- ICOCIV",VLOOKUP(J257,'INDICES-ICOCIV'!$A$1:$B$307,2,0),IF(M257="IPC",VLOOKUP(J257,'INDICES IPC'!$A$7:$E$1003,2,0),0)),"")</f>
        <v>0</v>
      </c>
      <c r="L257" s="55" t="str">
        <f t="shared" si="9"/>
        <v/>
      </c>
      <c r="M257" s="76"/>
      <c r="N257" s="190">
        <f t="shared" si="10"/>
        <v>0</v>
      </c>
    </row>
    <row r="258" spans="3:14" ht="15.6" x14ac:dyDescent="0.25">
      <c r="C258" s="14">
        <f t="shared" si="11"/>
        <v>174</v>
      </c>
      <c r="D258" s="70"/>
      <c r="E258" s="70"/>
      <c r="F258" s="70"/>
      <c r="G258" s="75"/>
      <c r="H258" s="72"/>
      <c r="I258" s="54">
        <f>IFERROR(IF(M258="ICCP- ICOCIV",VLOOKUP(H258,'INDICES-ICOCIV'!$A$1:$B$313,2,0),IF(M258="IPC",VLOOKUP(H258,'INDICES IPC'!$A$7:$E$1003,2,0),0)),"")</f>
        <v>0</v>
      </c>
      <c r="J258" s="72"/>
      <c r="K258" s="54">
        <f>IFERROR(IF(M258="ICCP- ICOCIV",VLOOKUP(J258,'INDICES-ICOCIV'!$A$1:$B$307,2,0),IF(M258="IPC",VLOOKUP(J258,'INDICES IPC'!$A$7:$E$1003,2,0),0)),"")</f>
        <v>0</v>
      </c>
      <c r="L258" s="55" t="str">
        <f t="shared" si="9"/>
        <v/>
      </c>
      <c r="M258" s="76"/>
      <c r="N258" s="190">
        <f t="shared" si="10"/>
        <v>0</v>
      </c>
    </row>
    <row r="259" spans="3:14" ht="15.6" x14ac:dyDescent="0.25">
      <c r="C259" s="14">
        <f t="shared" si="11"/>
        <v>175</v>
      </c>
      <c r="D259" s="70"/>
      <c r="E259" s="70"/>
      <c r="F259" s="70"/>
      <c r="G259" s="75"/>
      <c r="H259" s="72"/>
      <c r="I259" s="54">
        <f>IFERROR(IF(M259="ICCP- ICOCIV",VLOOKUP(H259,'INDICES-ICOCIV'!$A$1:$B$313,2,0),IF(M259="IPC",VLOOKUP(H259,'INDICES IPC'!$A$7:$E$1003,2,0),0)),"")</f>
        <v>0</v>
      </c>
      <c r="J259" s="72"/>
      <c r="K259" s="54">
        <f>IFERROR(IF(M259="ICCP- ICOCIV",VLOOKUP(J259,'INDICES-ICOCIV'!$A$1:$B$307,2,0),IF(M259="IPC",VLOOKUP(J259,'INDICES IPC'!$A$7:$E$1003,2,0),0)),"")</f>
        <v>0</v>
      </c>
      <c r="L259" s="55" t="str">
        <f t="shared" si="9"/>
        <v/>
      </c>
      <c r="M259" s="76"/>
      <c r="N259" s="190">
        <f t="shared" si="10"/>
        <v>0</v>
      </c>
    </row>
    <row r="260" spans="3:14" ht="15.6" x14ac:dyDescent="0.25">
      <c r="C260" s="14">
        <f t="shared" si="11"/>
        <v>176</v>
      </c>
      <c r="D260" s="70"/>
      <c r="E260" s="70"/>
      <c r="F260" s="70"/>
      <c r="G260" s="75"/>
      <c r="H260" s="72"/>
      <c r="I260" s="54">
        <f>IFERROR(IF(M260="ICCP- ICOCIV",VLOOKUP(H260,'INDICES-ICOCIV'!$A$1:$B$313,2,0),IF(M260="IPC",VLOOKUP(H260,'INDICES IPC'!$A$7:$E$1003,2,0),0)),"")</f>
        <v>0</v>
      </c>
      <c r="J260" s="72"/>
      <c r="K260" s="54">
        <f>IFERROR(IF(M260="ICCP- ICOCIV",VLOOKUP(J260,'INDICES-ICOCIV'!$A$1:$B$307,2,0),IF(M260="IPC",VLOOKUP(J260,'INDICES IPC'!$A$7:$E$1003,2,0),0)),"")</f>
        <v>0</v>
      </c>
      <c r="L260" s="55" t="str">
        <f t="shared" si="9"/>
        <v/>
      </c>
      <c r="M260" s="76"/>
      <c r="N260" s="190">
        <f t="shared" si="10"/>
        <v>0</v>
      </c>
    </row>
    <row r="261" spans="3:14" ht="15.6" x14ac:dyDescent="0.25">
      <c r="C261" s="14">
        <f t="shared" si="11"/>
        <v>177</v>
      </c>
      <c r="D261" s="70"/>
      <c r="E261" s="70"/>
      <c r="F261" s="70"/>
      <c r="G261" s="75"/>
      <c r="H261" s="72"/>
      <c r="I261" s="54">
        <f>IFERROR(IF(M261="ICCP- ICOCIV",VLOOKUP(H261,'INDICES-ICOCIV'!$A$1:$B$313,2,0),IF(M261="IPC",VLOOKUP(H261,'INDICES IPC'!$A$7:$E$1003,2,0),0)),"")</f>
        <v>0</v>
      </c>
      <c r="J261" s="72"/>
      <c r="K261" s="54">
        <f>IFERROR(IF(M261="ICCP- ICOCIV",VLOOKUP(J261,'INDICES-ICOCIV'!$A$1:$B$307,2,0),IF(M261="IPC",VLOOKUP(J261,'INDICES IPC'!$A$7:$E$1003,2,0),0)),"")</f>
        <v>0</v>
      </c>
      <c r="L261" s="55" t="str">
        <f t="shared" si="9"/>
        <v/>
      </c>
      <c r="M261" s="76"/>
      <c r="N261" s="190">
        <f t="shared" si="10"/>
        <v>0</v>
      </c>
    </row>
    <row r="262" spans="3:14" ht="15.6" x14ac:dyDescent="0.25">
      <c r="C262" s="14">
        <f t="shared" si="11"/>
        <v>178</v>
      </c>
      <c r="D262" s="70"/>
      <c r="E262" s="70"/>
      <c r="F262" s="70"/>
      <c r="G262" s="75"/>
      <c r="H262" s="72"/>
      <c r="I262" s="54">
        <f>IFERROR(IF(M262="ICCP- ICOCIV",VLOOKUP(H262,'INDICES-ICOCIV'!$A$1:$B$313,2,0),IF(M262="IPC",VLOOKUP(H262,'INDICES IPC'!$A$7:$E$1003,2,0),0)),"")</f>
        <v>0</v>
      </c>
      <c r="J262" s="72"/>
      <c r="K262" s="54">
        <f>IFERROR(IF(M262="ICCP- ICOCIV",VLOOKUP(J262,'INDICES-ICOCIV'!$A$1:$B$307,2,0),IF(M262="IPC",VLOOKUP(J262,'INDICES IPC'!$A$7:$E$1003,2,0),0)),"")</f>
        <v>0</v>
      </c>
      <c r="L262" s="55" t="str">
        <f t="shared" si="9"/>
        <v/>
      </c>
      <c r="M262" s="76"/>
      <c r="N262" s="190">
        <f t="shared" si="10"/>
        <v>0</v>
      </c>
    </row>
    <row r="263" spans="3:14" ht="15.6" x14ac:dyDescent="0.25">
      <c r="C263" s="14">
        <f t="shared" si="11"/>
        <v>179</v>
      </c>
      <c r="D263" s="70"/>
      <c r="E263" s="70"/>
      <c r="F263" s="70"/>
      <c r="G263" s="75"/>
      <c r="H263" s="72"/>
      <c r="I263" s="54">
        <f>IFERROR(IF(M263="ICCP- ICOCIV",VLOOKUP(H263,'INDICES-ICOCIV'!$A$1:$B$313,2,0),IF(M263="IPC",VLOOKUP(H263,'INDICES IPC'!$A$7:$E$1003,2,0),0)),"")</f>
        <v>0</v>
      </c>
      <c r="J263" s="72"/>
      <c r="K263" s="54">
        <f>IFERROR(IF(M263="ICCP- ICOCIV",VLOOKUP(J263,'INDICES-ICOCIV'!$A$1:$B$307,2,0),IF(M263="IPC",VLOOKUP(J263,'INDICES IPC'!$A$7:$E$1003,2,0),0)),"")</f>
        <v>0</v>
      </c>
      <c r="L263" s="55" t="str">
        <f t="shared" si="9"/>
        <v/>
      </c>
      <c r="M263" s="76"/>
      <c r="N263" s="190">
        <f t="shared" si="10"/>
        <v>0</v>
      </c>
    </row>
    <row r="264" spans="3:14" ht="15.6" x14ac:dyDescent="0.25">
      <c r="C264" s="14">
        <f t="shared" si="11"/>
        <v>180</v>
      </c>
      <c r="D264" s="70"/>
      <c r="E264" s="70"/>
      <c r="F264" s="70"/>
      <c r="G264" s="75"/>
      <c r="H264" s="72"/>
      <c r="I264" s="54">
        <f>IFERROR(IF(M264="ICCP- ICOCIV",VLOOKUP(H264,'INDICES-ICOCIV'!$A$1:$B$313,2,0),IF(M264="IPC",VLOOKUP(H264,'INDICES IPC'!$A$7:$E$1003,2,0),0)),"")</f>
        <v>0</v>
      </c>
      <c r="J264" s="72"/>
      <c r="K264" s="54">
        <f>IFERROR(IF(M264="ICCP- ICOCIV",VLOOKUP(J264,'INDICES-ICOCIV'!$A$1:$B$307,2,0),IF(M264="IPC",VLOOKUP(J264,'INDICES IPC'!$A$7:$E$1003,2,0),0)),"")</f>
        <v>0</v>
      </c>
      <c r="L264" s="55" t="str">
        <f t="shared" si="9"/>
        <v/>
      </c>
      <c r="M264" s="76"/>
      <c r="N264" s="190">
        <f t="shared" si="10"/>
        <v>0</v>
      </c>
    </row>
    <row r="265" spans="3:14" ht="15.6" x14ac:dyDescent="0.25">
      <c r="C265" s="14">
        <f t="shared" si="11"/>
        <v>181</v>
      </c>
      <c r="D265" s="70"/>
      <c r="E265" s="70"/>
      <c r="F265" s="70"/>
      <c r="G265" s="75"/>
      <c r="H265" s="72"/>
      <c r="I265" s="54">
        <f>IFERROR(IF(M265="ICCP- ICOCIV",VLOOKUP(H265,'INDICES-ICOCIV'!$A$1:$B$313,2,0),IF(M265="IPC",VLOOKUP(H265,'INDICES IPC'!$A$7:$E$1003,2,0),0)),"")</f>
        <v>0</v>
      </c>
      <c r="J265" s="72"/>
      <c r="K265" s="54">
        <f>IFERROR(IF(M265="ICCP- ICOCIV",VLOOKUP(J265,'INDICES-ICOCIV'!$A$1:$B$307,2,0),IF(M265="IPC",VLOOKUP(J265,'INDICES IPC'!$A$7:$E$1003,2,0),0)),"")</f>
        <v>0</v>
      </c>
      <c r="L265" s="55" t="str">
        <f t="shared" si="9"/>
        <v/>
      </c>
      <c r="M265" s="76"/>
      <c r="N265" s="190">
        <f t="shared" si="10"/>
        <v>0</v>
      </c>
    </row>
    <row r="266" spans="3:14" ht="15.6" x14ac:dyDescent="0.25">
      <c r="C266" s="14">
        <f t="shared" si="11"/>
        <v>182</v>
      </c>
      <c r="D266" s="70"/>
      <c r="E266" s="70"/>
      <c r="F266" s="70"/>
      <c r="G266" s="75"/>
      <c r="H266" s="72"/>
      <c r="I266" s="54">
        <f>IFERROR(IF(M266="ICCP- ICOCIV",VLOOKUP(H266,'INDICES-ICOCIV'!$A$1:$B$313,2,0),IF(M266="IPC",VLOOKUP(H266,'INDICES IPC'!$A$7:$E$1003,2,0),0)),"")</f>
        <v>0</v>
      </c>
      <c r="J266" s="72"/>
      <c r="K266" s="54">
        <f>IFERROR(IF(M266="ICCP- ICOCIV",VLOOKUP(J266,'INDICES-ICOCIV'!$A$1:$B$307,2,0),IF(M266="IPC",VLOOKUP(J266,'INDICES IPC'!$A$7:$E$1003,2,0),0)),"")</f>
        <v>0</v>
      </c>
      <c r="L266" s="55" t="str">
        <f t="shared" si="9"/>
        <v/>
      </c>
      <c r="M266" s="76"/>
      <c r="N266" s="190">
        <f t="shared" si="10"/>
        <v>0</v>
      </c>
    </row>
    <row r="267" spans="3:14" ht="15.6" x14ac:dyDescent="0.25">
      <c r="C267" s="14">
        <f t="shared" si="11"/>
        <v>183</v>
      </c>
      <c r="D267" s="70"/>
      <c r="E267" s="70"/>
      <c r="F267" s="70"/>
      <c r="G267" s="75"/>
      <c r="H267" s="72"/>
      <c r="I267" s="54">
        <f>IFERROR(IF(M267="ICCP- ICOCIV",VLOOKUP(H267,'INDICES-ICOCIV'!$A$1:$B$313,2,0),IF(M267="IPC",VLOOKUP(H267,'INDICES IPC'!$A$7:$E$1003,2,0),0)),"")</f>
        <v>0</v>
      </c>
      <c r="J267" s="72"/>
      <c r="K267" s="54">
        <f>IFERROR(IF(M267="ICCP- ICOCIV",VLOOKUP(J267,'INDICES-ICOCIV'!$A$1:$B$307,2,0),IF(M267="IPC",VLOOKUP(J267,'INDICES IPC'!$A$7:$E$1003,2,0),0)),"")</f>
        <v>0</v>
      </c>
      <c r="L267" s="55" t="str">
        <f t="shared" si="9"/>
        <v/>
      </c>
      <c r="M267" s="76"/>
      <c r="N267" s="190">
        <f t="shared" si="10"/>
        <v>0</v>
      </c>
    </row>
    <row r="268" spans="3:14" ht="15.6" x14ac:dyDescent="0.25">
      <c r="C268" s="14">
        <f t="shared" si="11"/>
        <v>184</v>
      </c>
      <c r="D268" s="70"/>
      <c r="E268" s="70"/>
      <c r="F268" s="70"/>
      <c r="G268" s="75"/>
      <c r="H268" s="72"/>
      <c r="I268" s="54">
        <f>IFERROR(IF(M268="ICCP- ICOCIV",VLOOKUP(H268,'INDICES-ICOCIV'!$A$1:$B$313,2,0),IF(M268="IPC",VLOOKUP(H268,'INDICES IPC'!$A$7:$E$1003,2,0),0)),"")</f>
        <v>0</v>
      </c>
      <c r="J268" s="72"/>
      <c r="K268" s="54">
        <f>IFERROR(IF(M268="ICCP- ICOCIV",VLOOKUP(J268,'INDICES-ICOCIV'!$A$1:$B$307,2,0),IF(M268="IPC",VLOOKUP(J268,'INDICES IPC'!$A$7:$E$1003,2,0),0)),"")</f>
        <v>0</v>
      </c>
      <c r="L268" s="55" t="str">
        <f t="shared" si="9"/>
        <v/>
      </c>
      <c r="M268" s="76"/>
      <c r="N268" s="190">
        <f t="shared" si="10"/>
        <v>0</v>
      </c>
    </row>
    <row r="269" spans="3:14" ht="15.6" x14ac:dyDescent="0.25">
      <c r="C269" s="14">
        <f t="shared" si="11"/>
        <v>185</v>
      </c>
      <c r="D269" s="70"/>
      <c r="E269" s="70"/>
      <c r="F269" s="70"/>
      <c r="G269" s="75"/>
      <c r="H269" s="72"/>
      <c r="I269" s="54">
        <f>IFERROR(IF(M269="ICCP- ICOCIV",VLOOKUP(H269,'INDICES-ICOCIV'!$A$1:$B$313,2,0),IF(M269="IPC",VLOOKUP(H269,'INDICES IPC'!$A$7:$E$1003,2,0),0)),"")</f>
        <v>0</v>
      </c>
      <c r="J269" s="72"/>
      <c r="K269" s="54">
        <f>IFERROR(IF(M269="ICCP- ICOCIV",VLOOKUP(J269,'INDICES-ICOCIV'!$A$1:$B$307,2,0),IF(M269="IPC",VLOOKUP(J269,'INDICES IPC'!$A$7:$E$1003,2,0),0)),"")</f>
        <v>0</v>
      </c>
      <c r="L269" s="55" t="str">
        <f t="shared" si="9"/>
        <v/>
      </c>
      <c r="M269" s="76"/>
      <c r="N269" s="190">
        <f t="shared" si="10"/>
        <v>0</v>
      </c>
    </row>
    <row r="270" spans="3:14" ht="15.6" x14ac:dyDescent="0.25">
      <c r="C270" s="14">
        <f t="shared" si="11"/>
        <v>186</v>
      </c>
      <c r="D270" s="70"/>
      <c r="E270" s="70"/>
      <c r="F270" s="70"/>
      <c r="G270" s="75"/>
      <c r="H270" s="72"/>
      <c r="I270" s="54">
        <f>IFERROR(IF(M270="ICCP- ICOCIV",VLOOKUP(H270,'INDICES-ICOCIV'!$A$1:$B$313,2,0),IF(M270="IPC",VLOOKUP(H270,'INDICES IPC'!$A$7:$E$1003,2,0),0)),"")</f>
        <v>0</v>
      </c>
      <c r="J270" s="72"/>
      <c r="K270" s="54">
        <f>IFERROR(IF(M270="ICCP- ICOCIV",VLOOKUP(J270,'INDICES-ICOCIV'!$A$1:$B$307,2,0),IF(M270="IPC",VLOOKUP(J270,'INDICES IPC'!$A$7:$E$1003,2,0),0)),"")</f>
        <v>0</v>
      </c>
      <c r="L270" s="55" t="str">
        <f t="shared" si="9"/>
        <v/>
      </c>
      <c r="M270" s="76"/>
      <c r="N270" s="190">
        <f t="shared" si="10"/>
        <v>0</v>
      </c>
    </row>
    <row r="271" spans="3:14" ht="15.6" x14ac:dyDescent="0.25">
      <c r="C271" s="14">
        <f t="shared" si="11"/>
        <v>187</v>
      </c>
      <c r="D271" s="70"/>
      <c r="E271" s="70"/>
      <c r="F271" s="70"/>
      <c r="G271" s="75"/>
      <c r="H271" s="72"/>
      <c r="I271" s="54">
        <f>IFERROR(IF(M271="ICCP- ICOCIV",VLOOKUP(H271,'INDICES-ICOCIV'!$A$1:$B$313,2,0),IF(M271="IPC",VLOOKUP(H271,'INDICES IPC'!$A$7:$E$1003,2,0),0)),"")</f>
        <v>0</v>
      </c>
      <c r="J271" s="72"/>
      <c r="K271" s="54">
        <f>IFERROR(IF(M271="ICCP- ICOCIV",VLOOKUP(J271,'INDICES-ICOCIV'!$A$1:$B$307,2,0),IF(M271="IPC",VLOOKUP(J271,'INDICES IPC'!$A$7:$E$1003,2,0),0)),"")</f>
        <v>0</v>
      </c>
      <c r="L271" s="55" t="str">
        <f t="shared" si="9"/>
        <v/>
      </c>
      <c r="M271" s="76"/>
      <c r="N271" s="190">
        <f t="shared" si="10"/>
        <v>0</v>
      </c>
    </row>
    <row r="272" spans="3:14" ht="15.6" x14ac:dyDescent="0.25">
      <c r="C272" s="14">
        <f t="shared" si="11"/>
        <v>188</v>
      </c>
      <c r="D272" s="70"/>
      <c r="E272" s="70"/>
      <c r="F272" s="70"/>
      <c r="G272" s="75"/>
      <c r="H272" s="72"/>
      <c r="I272" s="54">
        <f>IFERROR(IF(M272="ICCP- ICOCIV",VLOOKUP(H272,'INDICES-ICOCIV'!$A$1:$B$313,2,0),IF(M272="IPC",VLOOKUP(H272,'INDICES IPC'!$A$7:$E$1003,2,0),0)),"")</f>
        <v>0</v>
      </c>
      <c r="J272" s="72"/>
      <c r="K272" s="54">
        <f>IFERROR(IF(M272="ICCP- ICOCIV",VLOOKUP(J272,'INDICES-ICOCIV'!$A$1:$B$307,2,0),IF(M272="IPC",VLOOKUP(J272,'INDICES IPC'!$A$7:$E$1003,2,0),0)),"")</f>
        <v>0</v>
      </c>
      <c r="L272" s="55" t="str">
        <f t="shared" ref="L272:L335" si="12">+IFERROR((K272/I272),"")</f>
        <v/>
      </c>
      <c r="M272" s="76"/>
      <c r="N272" s="190">
        <f t="shared" ref="N272:N335" si="13">IFERROR(G272*L272,0)</f>
        <v>0</v>
      </c>
    </row>
    <row r="273" spans="3:14" ht="15.6" x14ac:dyDescent="0.25">
      <c r="C273" s="14">
        <f t="shared" ref="C273:C336" si="14">+C272+1</f>
        <v>189</v>
      </c>
      <c r="D273" s="70"/>
      <c r="E273" s="70"/>
      <c r="F273" s="70"/>
      <c r="G273" s="75"/>
      <c r="H273" s="72"/>
      <c r="I273" s="54">
        <f>IFERROR(IF(M273="ICCP- ICOCIV",VLOOKUP(H273,'INDICES-ICOCIV'!$A$1:$B$313,2,0),IF(M273="IPC",VLOOKUP(H273,'INDICES IPC'!$A$7:$E$1003,2,0),0)),"")</f>
        <v>0</v>
      </c>
      <c r="J273" s="72"/>
      <c r="K273" s="54">
        <f>IFERROR(IF(M273="ICCP- ICOCIV",VLOOKUP(J273,'INDICES-ICOCIV'!$A$1:$B$307,2,0),IF(M273="IPC",VLOOKUP(J273,'INDICES IPC'!$A$7:$E$1003,2,0),0)),"")</f>
        <v>0</v>
      </c>
      <c r="L273" s="55" t="str">
        <f t="shared" si="12"/>
        <v/>
      </c>
      <c r="M273" s="76"/>
      <c r="N273" s="190">
        <f t="shared" si="13"/>
        <v>0</v>
      </c>
    </row>
    <row r="274" spans="3:14" ht="15.6" x14ac:dyDescent="0.25">
      <c r="C274" s="14">
        <f t="shared" si="14"/>
        <v>190</v>
      </c>
      <c r="D274" s="70"/>
      <c r="E274" s="70"/>
      <c r="F274" s="70"/>
      <c r="G274" s="75"/>
      <c r="H274" s="72"/>
      <c r="I274" s="54">
        <f>IFERROR(IF(M274="ICCP- ICOCIV",VLOOKUP(H274,'INDICES-ICOCIV'!$A$1:$B$313,2,0),IF(M274="IPC",VLOOKUP(H274,'INDICES IPC'!$A$7:$E$1003,2,0),0)),"")</f>
        <v>0</v>
      </c>
      <c r="J274" s="72"/>
      <c r="K274" s="54">
        <f>IFERROR(IF(M274="ICCP- ICOCIV",VLOOKUP(J274,'INDICES-ICOCIV'!$A$1:$B$307,2,0),IF(M274="IPC",VLOOKUP(J274,'INDICES IPC'!$A$7:$E$1003,2,0),0)),"")</f>
        <v>0</v>
      </c>
      <c r="L274" s="55" t="str">
        <f t="shared" si="12"/>
        <v/>
      </c>
      <c r="M274" s="76"/>
      <c r="N274" s="190">
        <f t="shared" si="13"/>
        <v>0</v>
      </c>
    </row>
    <row r="275" spans="3:14" ht="15.6" x14ac:dyDescent="0.25">
      <c r="C275" s="14">
        <f t="shared" si="14"/>
        <v>191</v>
      </c>
      <c r="D275" s="70"/>
      <c r="E275" s="70"/>
      <c r="F275" s="70"/>
      <c r="G275" s="75"/>
      <c r="H275" s="72"/>
      <c r="I275" s="54">
        <f>IFERROR(IF(M275="ICCP- ICOCIV",VLOOKUP(H275,'INDICES-ICOCIV'!$A$1:$B$313,2,0),IF(M275="IPC",VLOOKUP(H275,'INDICES IPC'!$A$7:$E$1003,2,0),0)),"")</f>
        <v>0</v>
      </c>
      <c r="J275" s="72"/>
      <c r="K275" s="54">
        <f>IFERROR(IF(M275="ICCP- ICOCIV",VLOOKUP(J275,'INDICES-ICOCIV'!$A$1:$B$307,2,0),IF(M275="IPC",VLOOKUP(J275,'INDICES IPC'!$A$7:$E$1003,2,0),0)),"")</f>
        <v>0</v>
      </c>
      <c r="L275" s="55" t="str">
        <f t="shared" si="12"/>
        <v/>
      </c>
      <c r="M275" s="76"/>
      <c r="N275" s="190">
        <f t="shared" si="13"/>
        <v>0</v>
      </c>
    </row>
    <row r="276" spans="3:14" ht="15.6" x14ac:dyDescent="0.25">
      <c r="C276" s="14">
        <f t="shared" si="14"/>
        <v>192</v>
      </c>
      <c r="D276" s="70"/>
      <c r="E276" s="70"/>
      <c r="F276" s="70"/>
      <c r="G276" s="75"/>
      <c r="H276" s="72"/>
      <c r="I276" s="54">
        <f>IFERROR(IF(M276="ICCP- ICOCIV",VLOOKUP(H276,'INDICES-ICOCIV'!$A$1:$B$313,2,0),IF(M276="IPC",VLOOKUP(H276,'INDICES IPC'!$A$7:$E$1003,2,0),0)),"")</f>
        <v>0</v>
      </c>
      <c r="J276" s="72"/>
      <c r="K276" s="54">
        <f>IFERROR(IF(M276="ICCP- ICOCIV",VLOOKUP(J276,'INDICES-ICOCIV'!$A$1:$B$307,2,0),IF(M276="IPC",VLOOKUP(J276,'INDICES IPC'!$A$7:$E$1003,2,0),0)),"")</f>
        <v>0</v>
      </c>
      <c r="L276" s="55" t="str">
        <f t="shared" si="12"/>
        <v/>
      </c>
      <c r="M276" s="76"/>
      <c r="N276" s="190">
        <f t="shared" si="13"/>
        <v>0</v>
      </c>
    </row>
    <row r="277" spans="3:14" ht="15.6" x14ac:dyDescent="0.25">
      <c r="C277" s="14">
        <f t="shared" si="14"/>
        <v>193</v>
      </c>
      <c r="D277" s="70"/>
      <c r="E277" s="70"/>
      <c r="F277" s="70"/>
      <c r="G277" s="75"/>
      <c r="H277" s="72"/>
      <c r="I277" s="54">
        <f>IFERROR(IF(M277="ICCP- ICOCIV",VLOOKUP(H277,'INDICES-ICOCIV'!$A$1:$B$313,2,0),IF(M277="IPC",VLOOKUP(H277,'INDICES IPC'!$A$7:$E$1003,2,0),0)),"")</f>
        <v>0</v>
      </c>
      <c r="J277" s="72"/>
      <c r="K277" s="54">
        <f>IFERROR(IF(M277="ICCP- ICOCIV",VLOOKUP(J277,'INDICES-ICOCIV'!$A$1:$B$307,2,0),IF(M277="IPC",VLOOKUP(J277,'INDICES IPC'!$A$7:$E$1003,2,0),0)),"")</f>
        <v>0</v>
      </c>
      <c r="L277" s="55" t="str">
        <f t="shared" si="12"/>
        <v/>
      </c>
      <c r="M277" s="76"/>
      <c r="N277" s="190">
        <f t="shared" si="13"/>
        <v>0</v>
      </c>
    </row>
    <row r="278" spans="3:14" ht="15.6" x14ac:dyDescent="0.25">
      <c r="C278" s="14">
        <f t="shared" si="14"/>
        <v>194</v>
      </c>
      <c r="D278" s="70"/>
      <c r="E278" s="70"/>
      <c r="F278" s="70"/>
      <c r="G278" s="75"/>
      <c r="H278" s="72"/>
      <c r="I278" s="54">
        <f>IFERROR(IF(M278="ICCP- ICOCIV",VLOOKUP(H278,'INDICES-ICOCIV'!$A$1:$B$313,2,0),IF(M278="IPC",VLOOKUP(H278,'INDICES IPC'!$A$7:$E$1003,2,0),0)),"")</f>
        <v>0</v>
      </c>
      <c r="J278" s="72"/>
      <c r="K278" s="54">
        <f>IFERROR(IF(M278="ICCP- ICOCIV",VLOOKUP(J278,'INDICES-ICOCIV'!$A$1:$B$307,2,0),IF(M278="IPC",VLOOKUP(J278,'INDICES IPC'!$A$7:$E$1003,2,0),0)),"")</f>
        <v>0</v>
      </c>
      <c r="L278" s="55" t="str">
        <f t="shared" si="12"/>
        <v/>
      </c>
      <c r="M278" s="76"/>
      <c r="N278" s="190">
        <f t="shared" si="13"/>
        <v>0</v>
      </c>
    </row>
    <row r="279" spans="3:14" ht="15.6" x14ac:dyDescent="0.25">
      <c r="C279" s="14">
        <f t="shared" si="14"/>
        <v>195</v>
      </c>
      <c r="D279" s="70"/>
      <c r="E279" s="70"/>
      <c r="F279" s="70"/>
      <c r="G279" s="75"/>
      <c r="H279" s="72"/>
      <c r="I279" s="54">
        <f>IFERROR(IF(M279="ICCP- ICOCIV",VLOOKUP(H279,'INDICES-ICOCIV'!$A$1:$B$313,2,0),IF(M279="IPC",VLOOKUP(H279,'INDICES IPC'!$A$7:$E$1003,2,0),0)),"")</f>
        <v>0</v>
      </c>
      <c r="J279" s="72"/>
      <c r="K279" s="54">
        <f>IFERROR(IF(M279="ICCP- ICOCIV",VLOOKUP(J279,'INDICES-ICOCIV'!$A$1:$B$307,2,0),IF(M279="IPC",VLOOKUP(J279,'INDICES IPC'!$A$7:$E$1003,2,0),0)),"")</f>
        <v>0</v>
      </c>
      <c r="L279" s="55" t="str">
        <f t="shared" si="12"/>
        <v/>
      </c>
      <c r="M279" s="76"/>
      <c r="N279" s="190">
        <f t="shared" si="13"/>
        <v>0</v>
      </c>
    </row>
    <row r="280" spans="3:14" ht="15.6" x14ac:dyDescent="0.25">
      <c r="C280" s="14">
        <f t="shared" si="14"/>
        <v>196</v>
      </c>
      <c r="D280" s="70"/>
      <c r="E280" s="70"/>
      <c r="F280" s="70"/>
      <c r="G280" s="75"/>
      <c r="H280" s="72"/>
      <c r="I280" s="54">
        <f>IFERROR(IF(M280="ICCP- ICOCIV",VLOOKUP(H280,'INDICES-ICOCIV'!$A$1:$B$313,2,0),IF(M280="IPC",VLOOKUP(H280,'INDICES IPC'!$A$7:$E$1003,2,0),0)),"")</f>
        <v>0</v>
      </c>
      <c r="J280" s="72"/>
      <c r="K280" s="54">
        <f>IFERROR(IF(M280="ICCP- ICOCIV",VLOOKUP(J280,'INDICES-ICOCIV'!$A$1:$B$307,2,0),IF(M280="IPC",VLOOKUP(J280,'INDICES IPC'!$A$7:$E$1003,2,0),0)),"")</f>
        <v>0</v>
      </c>
      <c r="L280" s="55" t="str">
        <f t="shared" si="12"/>
        <v/>
      </c>
      <c r="M280" s="76"/>
      <c r="N280" s="190">
        <f t="shared" si="13"/>
        <v>0</v>
      </c>
    </row>
    <row r="281" spans="3:14" ht="15.6" x14ac:dyDescent="0.25">
      <c r="C281" s="14">
        <f t="shared" si="14"/>
        <v>197</v>
      </c>
      <c r="D281" s="70"/>
      <c r="E281" s="70"/>
      <c r="F281" s="70"/>
      <c r="G281" s="75"/>
      <c r="H281" s="72"/>
      <c r="I281" s="54">
        <f>IFERROR(IF(M281="ICCP- ICOCIV",VLOOKUP(H281,'INDICES-ICOCIV'!$A$1:$B$313,2,0),IF(M281="IPC",VLOOKUP(H281,'INDICES IPC'!$A$7:$E$1003,2,0),0)),"")</f>
        <v>0</v>
      </c>
      <c r="J281" s="72"/>
      <c r="K281" s="54">
        <f>IFERROR(IF(M281="ICCP- ICOCIV",VLOOKUP(J281,'INDICES-ICOCIV'!$A$1:$B$307,2,0),IF(M281="IPC",VLOOKUP(J281,'INDICES IPC'!$A$7:$E$1003,2,0),0)),"")</f>
        <v>0</v>
      </c>
      <c r="L281" s="55" t="str">
        <f t="shared" si="12"/>
        <v/>
      </c>
      <c r="M281" s="76"/>
      <c r="N281" s="190">
        <f t="shared" si="13"/>
        <v>0</v>
      </c>
    </row>
    <row r="282" spans="3:14" ht="15.6" x14ac:dyDescent="0.25">
      <c r="C282" s="14">
        <f t="shared" si="14"/>
        <v>198</v>
      </c>
      <c r="D282" s="70"/>
      <c r="E282" s="70"/>
      <c r="F282" s="70"/>
      <c r="G282" s="75"/>
      <c r="H282" s="72"/>
      <c r="I282" s="54">
        <f>IFERROR(IF(M282="ICCP- ICOCIV",VLOOKUP(H282,'INDICES-ICOCIV'!$A$1:$B$313,2,0),IF(M282="IPC",VLOOKUP(H282,'INDICES IPC'!$A$7:$E$1003,2,0),0)),"")</f>
        <v>0</v>
      </c>
      <c r="J282" s="72"/>
      <c r="K282" s="54">
        <f>IFERROR(IF(M282="ICCP- ICOCIV",VLOOKUP(J282,'INDICES-ICOCIV'!$A$1:$B$307,2,0),IF(M282="IPC",VLOOKUP(J282,'INDICES IPC'!$A$7:$E$1003,2,0),0)),"")</f>
        <v>0</v>
      </c>
      <c r="L282" s="55" t="str">
        <f t="shared" si="12"/>
        <v/>
      </c>
      <c r="M282" s="76"/>
      <c r="N282" s="190">
        <f t="shared" si="13"/>
        <v>0</v>
      </c>
    </row>
    <row r="283" spans="3:14" ht="15.6" x14ac:dyDescent="0.25">
      <c r="C283" s="14">
        <f t="shared" si="14"/>
        <v>199</v>
      </c>
      <c r="D283" s="70"/>
      <c r="E283" s="70"/>
      <c r="F283" s="70"/>
      <c r="G283" s="75"/>
      <c r="H283" s="72"/>
      <c r="I283" s="54">
        <f>IFERROR(IF(M283="ICCP- ICOCIV",VLOOKUP(H283,'INDICES-ICOCIV'!$A$1:$B$313,2,0),IF(M283="IPC",VLOOKUP(H283,'INDICES IPC'!$A$7:$E$1003,2,0),0)),"")</f>
        <v>0</v>
      </c>
      <c r="J283" s="72"/>
      <c r="K283" s="54">
        <f>IFERROR(IF(M283="ICCP- ICOCIV",VLOOKUP(J283,'INDICES-ICOCIV'!$A$1:$B$307,2,0),IF(M283="IPC",VLOOKUP(J283,'INDICES IPC'!$A$7:$E$1003,2,0),0)),"")</f>
        <v>0</v>
      </c>
      <c r="L283" s="55" t="str">
        <f t="shared" si="12"/>
        <v/>
      </c>
      <c r="M283" s="76"/>
      <c r="N283" s="190">
        <f t="shared" si="13"/>
        <v>0</v>
      </c>
    </row>
    <row r="284" spans="3:14" ht="15.6" x14ac:dyDescent="0.25">
      <c r="C284" s="14">
        <f t="shared" si="14"/>
        <v>200</v>
      </c>
      <c r="D284" s="70"/>
      <c r="E284" s="70"/>
      <c r="F284" s="70"/>
      <c r="G284" s="75"/>
      <c r="H284" s="72"/>
      <c r="I284" s="54">
        <f>IFERROR(IF(M284="ICCP- ICOCIV",VLOOKUP(H284,'INDICES-ICOCIV'!$A$1:$B$313,2,0),IF(M284="IPC",VLOOKUP(H284,'INDICES IPC'!$A$7:$E$1003,2,0),0)),"")</f>
        <v>0</v>
      </c>
      <c r="J284" s="72"/>
      <c r="K284" s="54">
        <f>IFERROR(IF(M284="ICCP- ICOCIV",VLOOKUP(J284,'INDICES-ICOCIV'!$A$1:$B$307,2,0),IF(M284="IPC",VLOOKUP(J284,'INDICES IPC'!$A$7:$E$1003,2,0),0)),"")</f>
        <v>0</v>
      </c>
      <c r="L284" s="55" t="str">
        <f t="shared" si="12"/>
        <v/>
      </c>
      <c r="M284" s="76"/>
      <c r="N284" s="190">
        <f t="shared" si="13"/>
        <v>0</v>
      </c>
    </row>
    <row r="285" spans="3:14" ht="15.6" x14ac:dyDescent="0.25">
      <c r="C285" s="14">
        <f t="shared" si="14"/>
        <v>201</v>
      </c>
      <c r="D285" s="70"/>
      <c r="E285" s="70"/>
      <c r="F285" s="70"/>
      <c r="G285" s="75"/>
      <c r="H285" s="72"/>
      <c r="I285" s="54">
        <f>IFERROR(IF(M285="ICCP- ICOCIV",VLOOKUP(H285,'INDICES-ICOCIV'!$A$1:$B$313,2,0),IF(M285="IPC",VLOOKUP(H285,'INDICES IPC'!$A$7:$E$1003,2,0),0)),"")</f>
        <v>0</v>
      </c>
      <c r="J285" s="72"/>
      <c r="K285" s="54">
        <f>IFERROR(IF(M285="ICCP- ICOCIV",VLOOKUP(J285,'INDICES-ICOCIV'!$A$1:$B$307,2,0),IF(M285="IPC",VLOOKUP(J285,'INDICES IPC'!$A$7:$E$1003,2,0),0)),"")</f>
        <v>0</v>
      </c>
      <c r="L285" s="55" t="str">
        <f t="shared" si="12"/>
        <v/>
      </c>
      <c r="M285" s="76"/>
      <c r="N285" s="190">
        <f t="shared" si="13"/>
        <v>0</v>
      </c>
    </row>
    <row r="286" spans="3:14" ht="15.6" x14ac:dyDescent="0.25">
      <c r="C286" s="14">
        <f t="shared" si="14"/>
        <v>202</v>
      </c>
      <c r="D286" s="70"/>
      <c r="E286" s="70"/>
      <c r="F286" s="70"/>
      <c r="G286" s="75"/>
      <c r="H286" s="72"/>
      <c r="I286" s="54">
        <f>IFERROR(IF(M286="ICCP- ICOCIV",VLOOKUP(H286,'INDICES-ICOCIV'!$A$1:$B$313,2,0),IF(M286="IPC",VLOOKUP(H286,'INDICES IPC'!$A$7:$E$1003,2,0),0)),"")</f>
        <v>0</v>
      </c>
      <c r="J286" s="72"/>
      <c r="K286" s="54">
        <f>IFERROR(IF(M286="ICCP- ICOCIV",VLOOKUP(J286,'INDICES-ICOCIV'!$A$1:$B$307,2,0),IF(M286="IPC",VLOOKUP(J286,'INDICES IPC'!$A$7:$E$1003,2,0),0)),"")</f>
        <v>0</v>
      </c>
      <c r="L286" s="55" t="str">
        <f t="shared" si="12"/>
        <v/>
      </c>
      <c r="M286" s="76"/>
      <c r="N286" s="190">
        <f t="shared" si="13"/>
        <v>0</v>
      </c>
    </row>
    <row r="287" spans="3:14" ht="15.6" x14ac:dyDescent="0.25">
      <c r="C287" s="14">
        <f t="shared" si="14"/>
        <v>203</v>
      </c>
      <c r="D287" s="70"/>
      <c r="E287" s="70"/>
      <c r="F287" s="70"/>
      <c r="G287" s="75"/>
      <c r="H287" s="72"/>
      <c r="I287" s="54">
        <f>IFERROR(IF(M287="ICCP- ICOCIV",VLOOKUP(H287,'INDICES-ICOCIV'!$A$1:$B$313,2,0),IF(M287="IPC",VLOOKUP(H287,'INDICES IPC'!$A$7:$E$1003,2,0),0)),"")</f>
        <v>0</v>
      </c>
      <c r="J287" s="72"/>
      <c r="K287" s="54">
        <f>IFERROR(IF(M287="ICCP- ICOCIV",VLOOKUP(J287,'INDICES-ICOCIV'!$A$1:$B$307,2,0),IF(M287="IPC",VLOOKUP(J287,'INDICES IPC'!$A$7:$E$1003,2,0),0)),"")</f>
        <v>0</v>
      </c>
      <c r="L287" s="55" t="str">
        <f t="shared" si="12"/>
        <v/>
      </c>
      <c r="M287" s="76"/>
      <c r="N287" s="190">
        <f t="shared" si="13"/>
        <v>0</v>
      </c>
    </row>
    <row r="288" spans="3:14" ht="15.6" x14ac:dyDescent="0.25">
      <c r="C288" s="14">
        <f t="shared" si="14"/>
        <v>204</v>
      </c>
      <c r="D288" s="70"/>
      <c r="E288" s="70"/>
      <c r="F288" s="70"/>
      <c r="G288" s="75"/>
      <c r="H288" s="72"/>
      <c r="I288" s="54">
        <f>IFERROR(IF(M288="ICCP- ICOCIV",VLOOKUP(H288,'INDICES-ICOCIV'!$A$1:$B$313,2,0),IF(M288="IPC",VLOOKUP(H288,'INDICES IPC'!$A$7:$E$1003,2,0),0)),"")</f>
        <v>0</v>
      </c>
      <c r="J288" s="72"/>
      <c r="K288" s="54">
        <f>IFERROR(IF(M288="ICCP- ICOCIV",VLOOKUP(J288,'INDICES-ICOCIV'!$A$1:$B$307,2,0),IF(M288="IPC",VLOOKUP(J288,'INDICES IPC'!$A$7:$E$1003,2,0),0)),"")</f>
        <v>0</v>
      </c>
      <c r="L288" s="55" t="str">
        <f t="shared" si="12"/>
        <v/>
      </c>
      <c r="M288" s="76"/>
      <c r="N288" s="190">
        <f t="shared" si="13"/>
        <v>0</v>
      </c>
    </row>
    <row r="289" spans="3:14" ht="15.6" x14ac:dyDescent="0.25">
      <c r="C289" s="14">
        <f t="shared" si="14"/>
        <v>205</v>
      </c>
      <c r="D289" s="70"/>
      <c r="E289" s="70"/>
      <c r="F289" s="70"/>
      <c r="G289" s="75"/>
      <c r="H289" s="72"/>
      <c r="I289" s="54">
        <f>IFERROR(IF(M289="ICCP- ICOCIV",VLOOKUP(H289,'INDICES-ICOCIV'!$A$1:$B$313,2,0),IF(M289="IPC",VLOOKUP(H289,'INDICES IPC'!$A$7:$E$1003,2,0),0)),"")</f>
        <v>0</v>
      </c>
      <c r="J289" s="72"/>
      <c r="K289" s="54">
        <f>IFERROR(IF(M289="ICCP- ICOCIV",VLOOKUP(J289,'INDICES-ICOCIV'!$A$1:$B$307,2,0),IF(M289="IPC",VLOOKUP(J289,'INDICES IPC'!$A$7:$E$1003,2,0),0)),"")</f>
        <v>0</v>
      </c>
      <c r="L289" s="55" t="str">
        <f t="shared" si="12"/>
        <v/>
      </c>
      <c r="M289" s="76"/>
      <c r="N289" s="190">
        <f t="shared" si="13"/>
        <v>0</v>
      </c>
    </row>
    <row r="290" spans="3:14" ht="15.6" x14ac:dyDescent="0.25">
      <c r="C290" s="14">
        <f t="shared" si="14"/>
        <v>206</v>
      </c>
      <c r="D290" s="70"/>
      <c r="E290" s="70"/>
      <c r="F290" s="70"/>
      <c r="G290" s="75"/>
      <c r="H290" s="72"/>
      <c r="I290" s="54">
        <f>IFERROR(IF(M290="ICCP- ICOCIV",VLOOKUP(H290,'INDICES-ICOCIV'!$A$1:$B$313,2,0),IF(M290="IPC",VLOOKUP(H290,'INDICES IPC'!$A$7:$E$1003,2,0),0)),"")</f>
        <v>0</v>
      </c>
      <c r="J290" s="72"/>
      <c r="K290" s="54">
        <f>IFERROR(IF(M290="ICCP- ICOCIV",VLOOKUP(J290,'INDICES-ICOCIV'!$A$1:$B$307,2,0),IF(M290="IPC",VLOOKUP(J290,'INDICES IPC'!$A$7:$E$1003,2,0),0)),"")</f>
        <v>0</v>
      </c>
      <c r="L290" s="55" t="str">
        <f t="shared" si="12"/>
        <v/>
      </c>
      <c r="M290" s="76"/>
      <c r="N290" s="190">
        <f t="shared" si="13"/>
        <v>0</v>
      </c>
    </row>
    <row r="291" spans="3:14" ht="15.6" x14ac:dyDescent="0.25">
      <c r="C291" s="14">
        <f t="shared" si="14"/>
        <v>207</v>
      </c>
      <c r="D291" s="70"/>
      <c r="E291" s="70"/>
      <c r="F291" s="70"/>
      <c r="G291" s="75"/>
      <c r="H291" s="72"/>
      <c r="I291" s="54">
        <f>IFERROR(IF(M291="ICCP- ICOCIV",VLOOKUP(H291,'INDICES-ICOCIV'!$A$1:$B$313,2,0),IF(M291="IPC",VLOOKUP(H291,'INDICES IPC'!$A$7:$E$1003,2,0),0)),"")</f>
        <v>0</v>
      </c>
      <c r="J291" s="72"/>
      <c r="K291" s="54">
        <f>IFERROR(IF(M291="ICCP- ICOCIV",VLOOKUP(J291,'INDICES-ICOCIV'!$A$1:$B$307,2,0),IF(M291="IPC",VLOOKUP(J291,'INDICES IPC'!$A$7:$E$1003,2,0),0)),"")</f>
        <v>0</v>
      </c>
      <c r="L291" s="55" t="str">
        <f t="shared" si="12"/>
        <v/>
      </c>
      <c r="M291" s="76"/>
      <c r="N291" s="190">
        <f t="shared" si="13"/>
        <v>0</v>
      </c>
    </row>
    <row r="292" spans="3:14" ht="15.6" x14ac:dyDescent="0.25">
      <c r="C292" s="14">
        <f t="shared" si="14"/>
        <v>208</v>
      </c>
      <c r="D292" s="70"/>
      <c r="E292" s="70"/>
      <c r="F292" s="70"/>
      <c r="G292" s="75"/>
      <c r="H292" s="72"/>
      <c r="I292" s="54">
        <f>IFERROR(IF(M292="ICCP- ICOCIV",VLOOKUP(H292,'INDICES-ICOCIV'!$A$1:$B$313,2,0),IF(M292="IPC",VLOOKUP(H292,'INDICES IPC'!$A$7:$E$1003,2,0),0)),"")</f>
        <v>0</v>
      </c>
      <c r="J292" s="72"/>
      <c r="K292" s="54">
        <f>IFERROR(IF(M292="ICCP- ICOCIV",VLOOKUP(J292,'INDICES-ICOCIV'!$A$1:$B$307,2,0),IF(M292="IPC",VLOOKUP(J292,'INDICES IPC'!$A$7:$E$1003,2,0),0)),"")</f>
        <v>0</v>
      </c>
      <c r="L292" s="55" t="str">
        <f t="shared" si="12"/>
        <v/>
      </c>
      <c r="M292" s="76"/>
      <c r="N292" s="190">
        <f t="shared" si="13"/>
        <v>0</v>
      </c>
    </row>
    <row r="293" spans="3:14" ht="15.6" x14ac:dyDescent="0.25">
      <c r="C293" s="14">
        <f t="shared" si="14"/>
        <v>209</v>
      </c>
      <c r="D293" s="70"/>
      <c r="E293" s="70"/>
      <c r="F293" s="70"/>
      <c r="G293" s="75"/>
      <c r="H293" s="72"/>
      <c r="I293" s="54">
        <f>IFERROR(IF(M293="ICCP- ICOCIV",VLOOKUP(H293,'INDICES-ICOCIV'!$A$1:$B$313,2,0),IF(M293="IPC",VLOOKUP(H293,'INDICES IPC'!$A$7:$E$1003,2,0),0)),"")</f>
        <v>0</v>
      </c>
      <c r="J293" s="72"/>
      <c r="K293" s="54">
        <f>IFERROR(IF(M293="ICCP- ICOCIV",VLOOKUP(J293,'INDICES-ICOCIV'!$A$1:$B$307,2,0),IF(M293="IPC",VLOOKUP(J293,'INDICES IPC'!$A$7:$E$1003,2,0),0)),"")</f>
        <v>0</v>
      </c>
      <c r="L293" s="55" t="str">
        <f t="shared" si="12"/>
        <v/>
      </c>
      <c r="M293" s="76"/>
      <c r="N293" s="190">
        <f t="shared" si="13"/>
        <v>0</v>
      </c>
    </row>
    <row r="294" spans="3:14" ht="15.6" x14ac:dyDescent="0.25">
      <c r="C294" s="14">
        <f t="shared" si="14"/>
        <v>210</v>
      </c>
      <c r="D294" s="70"/>
      <c r="E294" s="70"/>
      <c r="F294" s="70"/>
      <c r="G294" s="75"/>
      <c r="H294" s="72"/>
      <c r="I294" s="54">
        <f>IFERROR(IF(M294="ICCP- ICOCIV",VLOOKUP(H294,'INDICES-ICOCIV'!$A$1:$B$313,2,0),IF(M294="IPC",VLOOKUP(H294,'INDICES IPC'!$A$7:$E$1003,2,0),0)),"")</f>
        <v>0</v>
      </c>
      <c r="J294" s="72"/>
      <c r="K294" s="54">
        <f>IFERROR(IF(M294="ICCP- ICOCIV",VLOOKUP(J294,'INDICES-ICOCIV'!$A$1:$B$307,2,0),IF(M294="IPC",VLOOKUP(J294,'INDICES IPC'!$A$7:$E$1003,2,0),0)),"")</f>
        <v>0</v>
      </c>
      <c r="L294" s="55" t="str">
        <f t="shared" si="12"/>
        <v/>
      </c>
      <c r="M294" s="76"/>
      <c r="N294" s="190">
        <f t="shared" si="13"/>
        <v>0</v>
      </c>
    </row>
    <row r="295" spans="3:14" ht="15.6" x14ac:dyDescent="0.25">
      <c r="C295" s="14">
        <f t="shared" si="14"/>
        <v>211</v>
      </c>
      <c r="D295" s="70"/>
      <c r="E295" s="70"/>
      <c r="F295" s="70"/>
      <c r="G295" s="75"/>
      <c r="H295" s="72"/>
      <c r="I295" s="54">
        <f>IFERROR(IF(M295="ICCP- ICOCIV",VLOOKUP(H295,'INDICES-ICOCIV'!$A$1:$B$313,2,0),IF(M295="IPC",VLOOKUP(H295,'INDICES IPC'!$A$7:$E$1003,2,0),0)),"")</f>
        <v>0</v>
      </c>
      <c r="J295" s="72"/>
      <c r="K295" s="54">
        <f>IFERROR(IF(M295="ICCP- ICOCIV",VLOOKUP(J295,'INDICES-ICOCIV'!$A$1:$B$307,2,0),IF(M295="IPC",VLOOKUP(J295,'INDICES IPC'!$A$7:$E$1003,2,0),0)),"")</f>
        <v>0</v>
      </c>
      <c r="L295" s="55" t="str">
        <f t="shared" si="12"/>
        <v/>
      </c>
      <c r="M295" s="76"/>
      <c r="N295" s="190">
        <f t="shared" si="13"/>
        <v>0</v>
      </c>
    </row>
    <row r="296" spans="3:14" ht="15.6" x14ac:dyDescent="0.25">
      <c r="C296" s="14">
        <f t="shared" si="14"/>
        <v>212</v>
      </c>
      <c r="D296" s="70"/>
      <c r="E296" s="70"/>
      <c r="F296" s="70"/>
      <c r="G296" s="75"/>
      <c r="H296" s="72"/>
      <c r="I296" s="54">
        <f>IFERROR(IF(M296="ICCP- ICOCIV",VLOOKUP(H296,'INDICES-ICOCIV'!$A$1:$B$313,2,0),IF(M296="IPC",VLOOKUP(H296,'INDICES IPC'!$A$7:$E$1003,2,0),0)),"")</f>
        <v>0</v>
      </c>
      <c r="J296" s="72"/>
      <c r="K296" s="54">
        <f>IFERROR(IF(M296="ICCP- ICOCIV",VLOOKUP(J296,'INDICES-ICOCIV'!$A$1:$B$307,2,0),IF(M296="IPC",VLOOKUP(J296,'INDICES IPC'!$A$7:$E$1003,2,0),0)),"")</f>
        <v>0</v>
      </c>
      <c r="L296" s="55" t="str">
        <f t="shared" si="12"/>
        <v/>
      </c>
      <c r="M296" s="76"/>
      <c r="N296" s="190">
        <f t="shared" si="13"/>
        <v>0</v>
      </c>
    </row>
    <row r="297" spans="3:14" ht="15.6" x14ac:dyDescent="0.25">
      <c r="C297" s="14">
        <f t="shared" si="14"/>
        <v>213</v>
      </c>
      <c r="D297" s="70"/>
      <c r="E297" s="70"/>
      <c r="F297" s="70"/>
      <c r="G297" s="75"/>
      <c r="H297" s="72"/>
      <c r="I297" s="54">
        <f>IFERROR(IF(M297="ICCP- ICOCIV",VLOOKUP(H297,'INDICES-ICOCIV'!$A$1:$B$313,2,0),IF(M297="IPC",VLOOKUP(H297,'INDICES IPC'!$A$7:$E$1003,2,0),0)),"")</f>
        <v>0</v>
      </c>
      <c r="J297" s="72"/>
      <c r="K297" s="54">
        <f>IFERROR(IF(M297="ICCP- ICOCIV",VLOOKUP(J297,'INDICES-ICOCIV'!$A$1:$B$307,2,0),IF(M297="IPC",VLOOKUP(J297,'INDICES IPC'!$A$7:$E$1003,2,0),0)),"")</f>
        <v>0</v>
      </c>
      <c r="L297" s="55" t="str">
        <f t="shared" si="12"/>
        <v/>
      </c>
      <c r="M297" s="76"/>
      <c r="N297" s="190">
        <f t="shared" si="13"/>
        <v>0</v>
      </c>
    </row>
    <row r="298" spans="3:14" ht="15.6" x14ac:dyDescent="0.25">
      <c r="C298" s="14">
        <f t="shared" si="14"/>
        <v>214</v>
      </c>
      <c r="D298" s="70"/>
      <c r="E298" s="70"/>
      <c r="F298" s="70"/>
      <c r="G298" s="75"/>
      <c r="H298" s="72"/>
      <c r="I298" s="54">
        <f>IFERROR(IF(M298="ICCP- ICOCIV",VLOOKUP(H298,'INDICES-ICOCIV'!$A$1:$B$313,2,0),IF(M298="IPC",VLOOKUP(H298,'INDICES IPC'!$A$7:$E$1003,2,0),0)),"")</f>
        <v>0</v>
      </c>
      <c r="J298" s="72"/>
      <c r="K298" s="54">
        <f>IFERROR(IF(M298="ICCP- ICOCIV",VLOOKUP(J298,'INDICES-ICOCIV'!$A$1:$B$307,2,0),IF(M298="IPC",VLOOKUP(J298,'INDICES IPC'!$A$7:$E$1003,2,0),0)),"")</f>
        <v>0</v>
      </c>
      <c r="L298" s="55" t="str">
        <f t="shared" si="12"/>
        <v/>
      </c>
      <c r="M298" s="76"/>
      <c r="N298" s="190">
        <f t="shared" si="13"/>
        <v>0</v>
      </c>
    </row>
    <row r="299" spans="3:14" ht="15.6" x14ac:dyDescent="0.25">
      <c r="C299" s="14">
        <f t="shared" si="14"/>
        <v>215</v>
      </c>
      <c r="D299" s="70"/>
      <c r="E299" s="70"/>
      <c r="F299" s="70"/>
      <c r="G299" s="75"/>
      <c r="H299" s="72"/>
      <c r="I299" s="54">
        <f>IFERROR(IF(M299="ICCP- ICOCIV",VLOOKUP(H299,'INDICES-ICOCIV'!$A$1:$B$313,2,0),IF(M299="IPC",VLOOKUP(H299,'INDICES IPC'!$A$7:$E$1003,2,0),0)),"")</f>
        <v>0</v>
      </c>
      <c r="J299" s="72"/>
      <c r="K299" s="54">
        <f>IFERROR(IF(M299="ICCP- ICOCIV",VLOOKUP(J299,'INDICES-ICOCIV'!$A$1:$B$307,2,0),IF(M299="IPC",VLOOKUP(J299,'INDICES IPC'!$A$7:$E$1003,2,0),0)),"")</f>
        <v>0</v>
      </c>
      <c r="L299" s="55" t="str">
        <f t="shared" si="12"/>
        <v/>
      </c>
      <c r="M299" s="76"/>
      <c r="N299" s="190">
        <f t="shared" si="13"/>
        <v>0</v>
      </c>
    </row>
    <row r="300" spans="3:14" ht="15.6" x14ac:dyDescent="0.25">
      <c r="C300" s="14">
        <f t="shared" si="14"/>
        <v>216</v>
      </c>
      <c r="D300" s="70"/>
      <c r="E300" s="70"/>
      <c r="F300" s="70"/>
      <c r="G300" s="75"/>
      <c r="H300" s="72"/>
      <c r="I300" s="54">
        <f>IFERROR(IF(M300="ICCP- ICOCIV",VLOOKUP(H300,'INDICES-ICOCIV'!$A$1:$B$313,2,0),IF(M300="IPC",VLOOKUP(H300,'INDICES IPC'!$A$7:$E$1003,2,0),0)),"")</f>
        <v>0</v>
      </c>
      <c r="J300" s="72"/>
      <c r="K300" s="54">
        <f>IFERROR(IF(M300="ICCP- ICOCIV",VLOOKUP(J300,'INDICES-ICOCIV'!$A$1:$B$307,2,0),IF(M300="IPC",VLOOKUP(J300,'INDICES IPC'!$A$7:$E$1003,2,0),0)),"")</f>
        <v>0</v>
      </c>
      <c r="L300" s="55" t="str">
        <f t="shared" si="12"/>
        <v/>
      </c>
      <c r="M300" s="76"/>
      <c r="N300" s="190">
        <f t="shared" si="13"/>
        <v>0</v>
      </c>
    </row>
    <row r="301" spans="3:14" ht="15.6" x14ac:dyDescent="0.25">
      <c r="C301" s="14">
        <f t="shared" si="14"/>
        <v>217</v>
      </c>
      <c r="D301" s="70"/>
      <c r="E301" s="70"/>
      <c r="F301" s="70"/>
      <c r="G301" s="75"/>
      <c r="H301" s="72"/>
      <c r="I301" s="54">
        <f>IFERROR(IF(M301="ICCP- ICOCIV",VLOOKUP(H301,'INDICES-ICOCIV'!$A$1:$B$313,2,0),IF(M301="IPC",VLOOKUP(H301,'INDICES IPC'!$A$7:$E$1003,2,0),0)),"")</f>
        <v>0</v>
      </c>
      <c r="J301" s="72"/>
      <c r="K301" s="54">
        <f>IFERROR(IF(M301="ICCP- ICOCIV",VLOOKUP(J301,'INDICES-ICOCIV'!$A$1:$B$307,2,0),IF(M301="IPC",VLOOKUP(J301,'INDICES IPC'!$A$7:$E$1003,2,0),0)),"")</f>
        <v>0</v>
      </c>
      <c r="L301" s="55" t="str">
        <f t="shared" si="12"/>
        <v/>
      </c>
      <c r="M301" s="76"/>
      <c r="N301" s="190">
        <f t="shared" si="13"/>
        <v>0</v>
      </c>
    </row>
    <row r="302" spans="3:14" ht="15.6" x14ac:dyDescent="0.25">
      <c r="C302" s="14">
        <f t="shared" si="14"/>
        <v>218</v>
      </c>
      <c r="D302" s="70"/>
      <c r="E302" s="70"/>
      <c r="F302" s="70"/>
      <c r="G302" s="75"/>
      <c r="H302" s="72"/>
      <c r="I302" s="54">
        <f>IFERROR(IF(M302="ICCP- ICOCIV",VLOOKUP(H302,'INDICES-ICOCIV'!$A$1:$B$313,2,0),IF(M302="IPC",VLOOKUP(H302,'INDICES IPC'!$A$7:$E$1003,2,0),0)),"")</f>
        <v>0</v>
      </c>
      <c r="J302" s="72"/>
      <c r="K302" s="54">
        <f>IFERROR(IF(M302="ICCP- ICOCIV",VLOOKUP(J302,'INDICES-ICOCIV'!$A$1:$B$307,2,0),IF(M302="IPC",VLOOKUP(J302,'INDICES IPC'!$A$7:$E$1003,2,0),0)),"")</f>
        <v>0</v>
      </c>
      <c r="L302" s="55" t="str">
        <f t="shared" si="12"/>
        <v/>
      </c>
      <c r="M302" s="76"/>
      <c r="N302" s="190">
        <f t="shared" si="13"/>
        <v>0</v>
      </c>
    </row>
    <row r="303" spans="3:14" ht="15.6" x14ac:dyDescent="0.25">
      <c r="C303" s="14">
        <f t="shared" si="14"/>
        <v>219</v>
      </c>
      <c r="D303" s="70"/>
      <c r="E303" s="70"/>
      <c r="F303" s="70"/>
      <c r="G303" s="75"/>
      <c r="H303" s="72"/>
      <c r="I303" s="54">
        <f>IFERROR(IF(M303="ICCP- ICOCIV",VLOOKUP(H303,'INDICES-ICOCIV'!$A$1:$B$313,2,0),IF(M303="IPC",VLOOKUP(H303,'INDICES IPC'!$A$7:$E$1003,2,0),0)),"")</f>
        <v>0</v>
      </c>
      <c r="J303" s="72"/>
      <c r="K303" s="54">
        <f>IFERROR(IF(M303="ICCP- ICOCIV",VLOOKUP(J303,'INDICES-ICOCIV'!$A$1:$B$307,2,0),IF(M303="IPC",VLOOKUP(J303,'INDICES IPC'!$A$7:$E$1003,2,0),0)),"")</f>
        <v>0</v>
      </c>
      <c r="L303" s="55" t="str">
        <f t="shared" si="12"/>
        <v/>
      </c>
      <c r="M303" s="76"/>
      <c r="N303" s="190">
        <f t="shared" si="13"/>
        <v>0</v>
      </c>
    </row>
    <row r="304" spans="3:14" ht="15.6" x14ac:dyDescent="0.25">
      <c r="C304" s="14">
        <f t="shared" si="14"/>
        <v>220</v>
      </c>
      <c r="D304" s="70"/>
      <c r="E304" s="70"/>
      <c r="F304" s="70"/>
      <c r="G304" s="75"/>
      <c r="H304" s="72"/>
      <c r="I304" s="54">
        <f>IFERROR(IF(M304="ICCP- ICOCIV",VLOOKUP(H304,'INDICES-ICOCIV'!$A$1:$B$313,2,0),IF(M304="IPC",VLOOKUP(H304,'INDICES IPC'!$A$7:$E$1003,2,0),0)),"")</f>
        <v>0</v>
      </c>
      <c r="J304" s="72"/>
      <c r="K304" s="54">
        <f>IFERROR(IF(M304="ICCP- ICOCIV",VLOOKUP(J304,'INDICES-ICOCIV'!$A$1:$B$307,2,0),IF(M304="IPC",VLOOKUP(J304,'INDICES IPC'!$A$7:$E$1003,2,0),0)),"")</f>
        <v>0</v>
      </c>
      <c r="L304" s="55" t="str">
        <f t="shared" si="12"/>
        <v/>
      </c>
      <c r="M304" s="76"/>
      <c r="N304" s="190">
        <f t="shared" si="13"/>
        <v>0</v>
      </c>
    </row>
    <row r="305" spans="3:14" ht="15.6" x14ac:dyDescent="0.25">
      <c r="C305" s="14">
        <f t="shared" si="14"/>
        <v>221</v>
      </c>
      <c r="D305" s="70"/>
      <c r="E305" s="70"/>
      <c r="F305" s="70"/>
      <c r="G305" s="75"/>
      <c r="H305" s="72"/>
      <c r="I305" s="54">
        <f>IFERROR(IF(M305="ICCP- ICOCIV",VLOOKUP(H305,'INDICES-ICOCIV'!$A$1:$B$313,2,0),IF(M305="IPC",VLOOKUP(H305,'INDICES IPC'!$A$7:$E$1003,2,0),0)),"")</f>
        <v>0</v>
      </c>
      <c r="J305" s="72"/>
      <c r="K305" s="54">
        <f>IFERROR(IF(M305="ICCP- ICOCIV",VLOOKUP(J305,'INDICES-ICOCIV'!$A$1:$B$307,2,0),IF(M305="IPC",VLOOKUP(J305,'INDICES IPC'!$A$7:$E$1003,2,0),0)),"")</f>
        <v>0</v>
      </c>
      <c r="L305" s="55" t="str">
        <f t="shared" si="12"/>
        <v/>
      </c>
      <c r="M305" s="76"/>
      <c r="N305" s="190">
        <f t="shared" si="13"/>
        <v>0</v>
      </c>
    </row>
    <row r="306" spans="3:14" ht="15.6" x14ac:dyDescent="0.25">
      <c r="C306" s="14">
        <f t="shared" si="14"/>
        <v>222</v>
      </c>
      <c r="D306" s="70"/>
      <c r="E306" s="70"/>
      <c r="F306" s="70"/>
      <c r="G306" s="75"/>
      <c r="H306" s="72"/>
      <c r="I306" s="54">
        <f>IFERROR(IF(M306="ICCP- ICOCIV",VLOOKUP(H306,'INDICES-ICOCIV'!$A$1:$B$313,2,0),IF(M306="IPC",VLOOKUP(H306,'INDICES IPC'!$A$7:$E$1003,2,0),0)),"")</f>
        <v>0</v>
      </c>
      <c r="J306" s="72"/>
      <c r="K306" s="54">
        <f>IFERROR(IF(M306="ICCP- ICOCIV",VLOOKUP(J306,'INDICES-ICOCIV'!$A$1:$B$307,2,0),IF(M306="IPC",VLOOKUP(J306,'INDICES IPC'!$A$7:$E$1003,2,0),0)),"")</f>
        <v>0</v>
      </c>
      <c r="L306" s="55" t="str">
        <f t="shared" si="12"/>
        <v/>
      </c>
      <c r="M306" s="76"/>
      <c r="N306" s="190">
        <f t="shared" si="13"/>
        <v>0</v>
      </c>
    </row>
    <row r="307" spans="3:14" ht="15.6" x14ac:dyDescent="0.25">
      <c r="C307" s="14">
        <f t="shared" si="14"/>
        <v>223</v>
      </c>
      <c r="D307" s="70"/>
      <c r="E307" s="70"/>
      <c r="F307" s="70"/>
      <c r="G307" s="75"/>
      <c r="H307" s="72"/>
      <c r="I307" s="54">
        <f>IFERROR(IF(M307="ICCP- ICOCIV",VLOOKUP(H307,'INDICES-ICOCIV'!$A$1:$B$313,2,0),IF(M307="IPC",VLOOKUP(H307,'INDICES IPC'!$A$7:$E$1003,2,0),0)),"")</f>
        <v>0</v>
      </c>
      <c r="J307" s="72"/>
      <c r="K307" s="54">
        <f>IFERROR(IF(M307="ICCP- ICOCIV",VLOOKUP(J307,'INDICES-ICOCIV'!$A$1:$B$307,2,0),IF(M307="IPC",VLOOKUP(J307,'INDICES IPC'!$A$7:$E$1003,2,0),0)),"")</f>
        <v>0</v>
      </c>
      <c r="L307" s="55" t="str">
        <f t="shared" si="12"/>
        <v/>
      </c>
      <c r="M307" s="76"/>
      <c r="N307" s="190">
        <f t="shared" si="13"/>
        <v>0</v>
      </c>
    </row>
    <row r="308" spans="3:14" ht="15.6" x14ac:dyDescent="0.25">
      <c r="C308" s="14">
        <f t="shared" si="14"/>
        <v>224</v>
      </c>
      <c r="D308" s="70"/>
      <c r="E308" s="70"/>
      <c r="F308" s="70"/>
      <c r="G308" s="75"/>
      <c r="H308" s="72"/>
      <c r="I308" s="54">
        <f>IFERROR(IF(M308="ICCP- ICOCIV",VLOOKUP(H308,'INDICES-ICOCIV'!$A$1:$B$313,2,0),IF(M308="IPC",VLOOKUP(H308,'INDICES IPC'!$A$7:$E$1003,2,0),0)),"")</f>
        <v>0</v>
      </c>
      <c r="J308" s="72"/>
      <c r="K308" s="54">
        <f>IFERROR(IF(M308="ICCP- ICOCIV",VLOOKUP(J308,'INDICES-ICOCIV'!$A$1:$B$307,2,0),IF(M308="IPC",VLOOKUP(J308,'INDICES IPC'!$A$7:$E$1003,2,0),0)),"")</f>
        <v>0</v>
      </c>
      <c r="L308" s="55" t="str">
        <f t="shared" si="12"/>
        <v/>
      </c>
      <c r="M308" s="76"/>
      <c r="N308" s="190">
        <f t="shared" si="13"/>
        <v>0</v>
      </c>
    </row>
    <row r="309" spans="3:14" ht="15.6" x14ac:dyDescent="0.25">
      <c r="C309" s="14">
        <f t="shared" si="14"/>
        <v>225</v>
      </c>
      <c r="D309" s="70"/>
      <c r="E309" s="70"/>
      <c r="F309" s="70"/>
      <c r="G309" s="75"/>
      <c r="H309" s="72"/>
      <c r="I309" s="54">
        <f>IFERROR(IF(M309="ICCP- ICOCIV",VLOOKUP(H309,'INDICES-ICOCIV'!$A$1:$B$313,2,0),IF(M309="IPC",VLOOKUP(H309,'INDICES IPC'!$A$7:$E$1003,2,0),0)),"")</f>
        <v>0</v>
      </c>
      <c r="J309" s="72"/>
      <c r="K309" s="54">
        <f>IFERROR(IF(M309="ICCP- ICOCIV",VLOOKUP(J309,'INDICES-ICOCIV'!$A$1:$B$307,2,0),IF(M309="IPC",VLOOKUP(J309,'INDICES IPC'!$A$7:$E$1003,2,0),0)),"")</f>
        <v>0</v>
      </c>
      <c r="L309" s="55" t="str">
        <f t="shared" si="12"/>
        <v/>
      </c>
      <c r="M309" s="76"/>
      <c r="N309" s="190">
        <f t="shared" si="13"/>
        <v>0</v>
      </c>
    </row>
    <row r="310" spans="3:14" ht="15.6" x14ac:dyDescent="0.25">
      <c r="C310" s="14">
        <f t="shared" si="14"/>
        <v>226</v>
      </c>
      <c r="D310" s="70"/>
      <c r="E310" s="70"/>
      <c r="F310" s="70"/>
      <c r="G310" s="75"/>
      <c r="H310" s="72"/>
      <c r="I310" s="54">
        <f>IFERROR(IF(M310="ICCP- ICOCIV",VLOOKUP(H310,'INDICES-ICOCIV'!$A$1:$B$313,2,0),IF(M310="IPC",VLOOKUP(H310,'INDICES IPC'!$A$7:$E$1003,2,0),0)),"")</f>
        <v>0</v>
      </c>
      <c r="J310" s="72"/>
      <c r="K310" s="54">
        <f>IFERROR(IF(M310="ICCP- ICOCIV",VLOOKUP(J310,'INDICES-ICOCIV'!$A$1:$B$307,2,0),IF(M310="IPC",VLOOKUP(J310,'INDICES IPC'!$A$7:$E$1003,2,0),0)),"")</f>
        <v>0</v>
      </c>
      <c r="L310" s="55" t="str">
        <f t="shared" si="12"/>
        <v/>
      </c>
      <c r="M310" s="76"/>
      <c r="N310" s="190">
        <f t="shared" si="13"/>
        <v>0</v>
      </c>
    </row>
    <row r="311" spans="3:14" ht="15.6" x14ac:dyDescent="0.25">
      <c r="C311" s="14">
        <f t="shared" si="14"/>
        <v>227</v>
      </c>
      <c r="D311" s="70"/>
      <c r="E311" s="70"/>
      <c r="F311" s="70"/>
      <c r="G311" s="75"/>
      <c r="H311" s="72"/>
      <c r="I311" s="54">
        <f>IFERROR(IF(M311="ICCP- ICOCIV",VLOOKUP(H311,'INDICES-ICOCIV'!$A$1:$B$313,2,0),IF(M311="IPC",VLOOKUP(H311,'INDICES IPC'!$A$7:$E$1003,2,0),0)),"")</f>
        <v>0</v>
      </c>
      <c r="J311" s="72"/>
      <c r="K311" s="54">
        <f>IFERROR(IF(M311="ICCP- ICOCIV",VLOOKUP(J311,'INDICES-ICOCIV'!$A$1:$B$307,2,0),IF(M311="IPC",VLOOKUP(J311,'INDICES IPC'!$A$7:$E$1003,2,0),0)),"")</f>
        <v>0</v>
      </c>
      <c r="L311" s="55" t="str">
        <f t="shared" si="12"/>
        <v/>
      </c>
      <c r="M311" s="76"/>
      <c r="N311" s="190">
        <f t="shared" si="13"/>
        <v>0</v>
      </c>
    </row>
    <row r="312" spans="3:14" ht="15.6" x14ac:dyDescent="0.25">
      <c r="C312" s="14">
        <f t="shared" si="14"/>
        <v>228</v>
      </c>
      <c r="D312" s="70"/>
      <c r="E312" s="70"/>
      <c r="F312" s="70"/>
      <c r="G312" s="75"/>
      <c r="H312" s="72"/>
      <c r="I312" s="54">
        <f>IFERROR(IF(M312="ICCP- ICOCIV",VLOOKUP(H312,'INDICES-ICOCIV'!$A$1:$B$313,2,0),IF(M312="IPC",VLOOKUP(H312,'INDICES IPC'!$A$7:$E$1003,2,0),0)),"")</f>
        <v>0</v>
      </c>
      <c r="J312" s="72"/>
      <c r="K312" s="54">
        <f>IFERROR(IF(M312="ICCP- ICOCIV",VLOOKUP(J312,'INDICES-ICOCIV'!$A$1:$B$307,2,0),IF(M312="IPC",VLOOKUP(J312,'INDICES IPC'!$A$7:$E$1003,2,0),0)),"")</f>
        <v>0</v>
      </c>
      <c r="L312" s="55" t="str">
        <f t="shared" si="12"/>
        <v/>
      </c>
      <c r="M312" s="76"/>
      <c r="N312" s="190">
        <f t="shared" si="13"/>
        <v>0</v>
      </c>
    </row>
    <row r="313" spans="3:14" ht="15.6" x14ac:dyDescent="0.25">
      <c r="C313" s="14">
        <f t="shared" si="14"/>
        <v>229</v>
      </c>
      <c r="D313" s="70"/>
      <c r="E313" s="70"/>
      <c r="F313" s="70"/>
      <c r="G313" s="75"/>
      <c r="H313" s="72"/>
      <c r="I313" s="54">
        <f>IFERROR(IF(M313="ICCP- ICOCIV",VLOOKUP(H313,'INDICES-ICOCIV'!$A$1:$B$313,2,0),IF(M313="IPC",VLOOKUP(H313,'INDICES IPC'!$A$7:$E$1003,2,0),0)),"")</f>
        <v>0</v>
      </c>
      <c r="J313" s="72"/>
      <c r="K313" s="54">
        <f>IFERROR(IF(M313="ICCP- ICOCIV",VLOOKUP(J313,'INDICES-ICOCIV'!$A$1:$B$307,2,0),IF(M313="IPC",VLOOKUP(J313,'INDICES IPC'!$A$7:$E$1003,2,0),0)),"")</f>
        <v>0</v>
      </c>
      <c r="L313" s="55" t="str">
        <f t="shared" si="12"/>
        <v/>
      </c>
      <c r="M313" s="76"/>
      <c r="N313" s="190">
        <f t="shared" si="13"/>
        <v>0</v>
      </c>
    </row>
    <row r="314" spans="3:14" ht="15.6" x14ac:dyDescent="0.25">
      <c r="C314" s="14">
        <f t="shared" si="14"/>
        <v>230</v>
      </c>
      <c r="D314" s="70"/>
      <c r="E314" s="70"/>
      <c r="F314" s="70"/>
      <c r="G314" s="75"/>
      <c r="H314" s="72"/>
      <c r="I314" s="54">
        <f>IFERROR(IF(M314="ICCP- ICOCIV",VLOOKUP(H314,'INDICES-ICOCIV'!$A$1:$B$313,2,0),IF(M314="IPC",VLOOKUP(H314,'INDICES IPC'!$A$7:$E$1003,2,0),0)),"")</f>
        <v>0</v>
      </c>
      <c r="J314" s="72"/>
      <c r="K314" s="54">
        <f>IFERROR(IF(M314="ICCP- ICOCIV",VLOOKUP(J314,'INDICES-ICOCIV'!$A$1:$B$307,2,0),IF(M314="IPC",VLOOKUP(J314,'INDICES IPC'!$A$7:$E$1003,2,0),0)),"")</f>
        <v>0</v>
      </c>
      <c r="L314" s="55" t="str">
        <f t="shared" si="12"/>
        <v/>
      </c>
      <c r="M314" s="76"/>
      <c r="N314" s="190">
        <f t="shared" si="13"/>
        <v>0</v>
      </c>
    </row>
    <row r="315" spans="3:14" ht="15.6" x14ac:dyDescent="0.25">
      <c r="C315" s="14">
        <f t="shared" si="14"/>
        <v>231</v>
      </c>
      <c r="D315" s="70"/>
      <c r="E315" s="70"/>
      <c r="F315" s="70"/>
      <c r="G315" s="75"/>
      <c r="H315" s="72"/>
      <c r="I315" s="54">
        <f>IFERROR(IF(M315="ICCP- ICOCIV",VLOOKUP(H315,'INDICES-ICOCIV'!$A$1:$B$313,2,0),IF(M315="IPC",VLOOKUP(H315,'INDICES IPC'!$A$7:$E$1003,2,0),0)),"")</f>
        <v>0</v>
      </c>
      <c r="J315" s="72"/>
      <c r="K315" s="54">
        <f>IFERROR(IF(M315="ICCP- ICOCIV",VLOOKUP(J315,'INDICES-ICOCIV'!$A$1:$B$307,2,0),IF(M315="IPC",VLOOKUP(J315,'INDICES IPC'!$A$7:$E$1003,2,0),0)),"")</f>
        <v>0</v>
      </c>
      <c r="L315" s="55" t="str">
        <f t="shared" si="12"/>
        <v/>
      </c>
      <c r="M315" s="76"/>
      <c r="N315" s="190">
        <f t="shared" si="13"/>
        <v>0</v>
      </c>
    </row>
    <row r="316" spans="3:14" ht="15.6" x14ac:dyDescent="0.25">
      <c r="C316" s="14">
        <f t="shared" si="14"/>
        <v>232</v>
      </c>
      <c r="D316" s="70"/>
      <c r="E316" s="70"/>
      <c r="F316" s="70"/>
      <c r="G316" s="75"/>
      <c r="H316" s="72"/>
      <c r="I316" s="54">
        <f>IFERROR(IF(M316="ICCP- ICOCIV",VLOOKUP(H316,'INDICES-ICOCIV'!$A$1:$B$313,2,0),IF(M316="IPC",VLOOKUP(H316,'INDICES IPC'!$A$7:$E$1003,2,0),0)),"")</f>
        <v>0</v>
      </c>
      <c r="J316" s="72"/>
      <c r="K316" s="54">
        <f>IFERROR(IF(M316="ICCP- ICOCIV",VLOOKUP(J316,'INDICES-ICOCIV'!$A$1:$B$307,2,0),IF(M316="IPC",VLOOKUP(J316,'INDICES IPC'!$A$7:$E$1003,2,0),0)),"")</f>
        <v>0</v>
      </c>
      <c r="L316" s="55" t="str">
        <f t="shared" si="12"/>
        <v/>
      </c>
      <c r="M316" s="76"/>
      <c r="N316" s="190">
        <f t="shared" si="13"/>
        <v>0</v>
      </c>
    </row>
    <row r="317" spans="3:14" ht="15.6" x14ac:dyDescent="0.25">
      <c r="C317" s="14">
        <f t="shared" si="14"/>
        <v>233</v>
      </c>
      <c r="D317" s="70"/>
      <c r="E317" s="70"/>
      <c r="F317" s="70"/>
      <c r="G317" s="75"/>
      <c r="H317" s="72"/>
      <c r="I317" s="54">
        <f>IFERROR(IF(M317="ICCP- ICOCIV",VLOOKUP(H317,'INDICES-ICOCIV'!$A$1:$B$313,2,0),IF(M317="IPC",VLOOKUP(H317,'INDICES IPC'!$A$7:$E$1003,2,0),0)),"")</f>
        <v>0</v>
      </c>
      <c r="J317" s="72"/>
      <c r="K317" s="54">
        <f>IFERROR(IF(M317="ICCP- ICOCIV",VLOOKUP(J317,'INDICES-ICOCIV'!$A$1:$B$307,2,0),IF(M317="IPC",VLOOKUP(J317,'INDICES IPC'!$A$7:$E$1003,2,0),0)),"")</f>
        <v>0</v>
      </c>
      <c r="L317" s="55" t="str">
        <f t="shared" si="12"/>
        <v/>
      </c>
      <c r="M317" s="76"/>
      <c r="N317" s="190">
        <f t="shared" si="13"/>
        <v>0</v>
      </c>
    </row>
    <row r="318" spans="3:14" ht="15.6" x14ac:dyDescent="0.25">
      <c r="C318" s="14">
        <f t="shared" si="14"/>
        <v>234</v>
      </c>
      <c r="D318" s="70"/>
      <c r="E318" s="70"/>
      <c r="F318" s="70"/>
      <c r="G318" s="75"/>
      <c r="H318" s="72"/>
      <c r="I318" s="54">
        <f>IFERROR(IF(M318="ICCP- ICOCIV",VLOOKUP(H318,'INDICES-ICOCIV'!$A$1:$B$313,2,0),IF(M318="IPC",VLOOKUP(H318,'INDICES IPC'!$A$7:$E$1003,2,0),0)),"")</f>
        <v>0</v>
      </c>
      <c r="J318" s="72"/>
      <c r="K318" s="54">
        <f>IFERROR(IF(M318="ICCP- ICOCIV",VLOOKUP(J318,'INDICES-ICOCIV'!$A$1:$B$307,2,0),IF(M318="IPC",VLOOKUP(J318,'INDICES IPC'!$A$7:$E$1003,2,0),0)),"")</f>
        <v>0</v>
      </c>
      <c r="L318" s="55" t="str">
        <f t="shared" si="12"/>
        <v/>
      </c>
      <c r="M318" s="76"/>
      <c r="N318" s="190">
        <f t="shared" si="13"/>
        <v>0</v>
      </c>
    </row>
    <row r="319" spans="3:14" ht="15.6" x14ac:dyDescent="0.25">
      <c r="C319" s="14">
        <f t="shared" si="14"/>
        <v>235</v>
      </c>
      <c r="D319" s="70"/>
      <c r="E319" s="70"/>
      <c r="F319" s="70"/>
      <c r="G319" s="75"/>
      <c r="H319" s="72"/>
      <c r="I319" s="54">
        <f>IFERROR(IF(M319="ICCP- ICOCIV",VLOOKUP(H319,'INDICES-ICOCIV'!$A$1:$B$313,2,0),IF(M319="IPC",VLOOKUP(H319,'INDICES IPC'!$A$7:$E$1003,2,0),0)),"")</f>
        <v>0</v>
      </c>
      <c r="J319" s="72"/>
      <c r="K319" s="54">
        <f>IFERROR(IF(M319="ICCP- ICOCIV",VLOOKUP(J319,'INDICES-ICOCIV'!$A$1:$B$307,2,0),IF(M319="IPC",VLOOKUP(J319,'INDICES IPC'!$A$7:$E$1003,2,0),0)),"")</f>
        <v>0</v>
      </c>
      <c r="L319" s="55" t="str">
        <f t="shared" si="12"/>
        <v/>
      </c>
      <c r="M319" s="76"/>
      <c r="N319" s="190">
        <f t="shared" si="13"/>
        <v>0</v>
      </c>
    </row>
    <row r="320" spans="3:14" ht="15.6" x14ac:dyDescent="0.25">
      <c r="C320" s="14">
        <f t="shared" si="14"/>
        <v>236</v>
      </c>
      <c r="D320" s="70"/>
      <c r="E320" s="70"/>
      <c r="F320" s="70"/>
      <c r="G320" s="75"/>
      <c r="H320" s="72"/>
      <c r="I320" s="54">
        <f>IFERROR(IF(M320="ICCP- ICOCIV",VLOOKUP(H320,'INDICES-ICOCIV'!$A$1:$B$313,2,0),IF(M320="IPC",VLOOKUP(H320,'INDICES IPC'!$A$7:$E$1003,2,0),0)),"")</f>
        <v>0</v>
      </c>
      <c r="J320" s="72"/>
      <c r="K320" s="54">
        <f>IFERROR(IF(M320="ICCP- ICOCIV",VLOOKUP(J320,'INDICES-ICOCIV'!$A$1:$B$307,2,0),IF(M320="IPC",VLOOKUP(J320,'INDICES IPC'!$A$7:$E$1003,2,0),0)),"")</f>
        <v>0</v>
      </c>
      <c r="L320" s="55" t="str">
        <f t="shared" si="12"/>
        <v/>
      </c>
      <c r="M320" s="76"/>
      <c r="N320" s="190">
        <f t="shared" si="13"/>
        <v>0</v>
      </c>
    </row>
    <row r="321" spans="3:14" ht="15.6" x14ac:dyDescent="0.25">
      <c r="C321" s="14">
        <f t="shared" si="14"/>
        <v>237</v>
      </c>
      <c r="D321" s="70"/>
      <c r="E321" s="70"/>
      <c r="F321" s="70"/>
      <c r="G321" s="75"/>
      <c r="H321" s="72"/>
      <c r="I321" s="54">
        <f>IFERROR(IF(M321="ICCP- ICOCIV",VLOOKUP(H321,'INDICES-ICOCIV'!$A$1:$B$313,2,0),IF(M321="IPC",VLOOKUP(H321,'INDICES IPC'!$A$7:$E$1003,2,0),0)),"")</f>
        <v>0</v>
      </c>
      <c r="J321" s="72"/>
      <c r="K321" s="54">
        <f>IFERROR(IF(M321="ICCP- ICOCIV",VLOOKUP(J321,'INDICES-ICOCIV'!$A$1:$B$307,2,0),IF(M321="IPC",VLOOKUP(J321,'INDICES IPC'!$A$7:$E$1003,2,0),0)),"")</f>
        <v>0</v>
      </c>
      <c r="L321" s="55" t="str">
        <f t="shared" si="12"/>
        <v/>
      </c>
      <c r="M321" s="76"/>
      <c r="N321" s="190">
        <f t="shared" si="13"/>
        <v>0</v>
      </c>
    </row>
    <row r="322" spans="3:14" ht="15.6" x14ac:dyDescent="0.25">
      <c r="C322" s="14">
        <f t="shared" si="14"/>
        <v>238</v>
      </c>
      <c r="D322" s="70"/>
      <c r="E322" s="70"/>
      <c r="F322" s="70"/>
      <c r="G322" s="75"/>
      <c r="H322" s="72"/>
      <c r="I322" s="54">
        <f>IFERROR(IF(M322="ICCP- ICOCIV",VLOOKUP(H322,'INDICES-ICOCIV'!$A$1:$B$313,2,0),IF(M322="IPC",VLOOKUP(H322,'INDICES IPC'!$A$7:$E$1003,2,0),0)),"")</f>
        <v>0</v>
      </c>
      <c r="J322" s="72"/>
      <c r="K322" s="54">
        <f>IFERROR(IF(M322="ICCP- ICOCIV",VLOOKUP(J322,'INDICES-ICOCIV'!$A$1:$B$307,2,0),IF(M322="IPC",VLOOKUP(J322,'INDICES IPC'!$A$7:$E$1003,2,0),0)),"")</f>
        <v>0</v>
      </c>
      <c r="L322" s="55" t="str">
        <f t="shared" si="12"/>
        <v/>
      </c>
      <c r="M322" s="76"/>
      <c r="N322" s="190">
        <f t="shared" si="13"/>
        <v>0</v>
      </c>
    </row>
    <row r="323" spans="3:14" ht="15.6" x14ac:dyDescent="0.25">
      <c r="C323" s="14">
        <f t="shared" si="14"/>
        <v>239</v>
      </c>
      <c r="D323" s="70"/>
      <c r="E323" s="70"/>
      <c r="F323" s="70"/>
      <c r="G323" s="75"/>
      <c r="H323" s="72"/>
      <c r="I323" s="54">
        <f>IFERROR(IF(M323="ICCP- ICOCIV",VLOOKUP(H323,'INDICES-ICOCIV'!$A$1:$B$313,2,0),IF(M323="IPC",VLOOKUP(H323,'INDICES IPC'!$A$7:$E$1003,2,0),0)),"")</f>
        <v>0</v>
      </c>
      <c r="J323" s="72"/>
      <c r="K323" s="54">
        <f>IFERROR(IF(M323="ICCP- ICOCIV",VLOOKUP(J323,'INDICES-ICOCIV'!$A$1:$B$307,2,0),IF(M323="IPC",VLOOKUP(J323,'INDICES IPC'!$A$7:$E$1003,2,0),0)),"")</f>
        <v>0</v>
      </c>
      <c r="L323" s="55" t="str">
        <f t="shared" si="12"/>
        <v/>
      </c>
      <c r="M323" s="76"/>
      <c r="N323" s="190">
        <f t="shared" si="13"/>
        <v>0</v>
      </c>
    </row>
    <row r="324" spans="3:14" ht="15.6" x14ac:dyDescent="0.25">
      <c r="C324" s="14">
        <f t="shared" si="14"/>
        <v>240</v>
      </c>
      <c r="D324" s="70"/>
      <c r="E324" s="70"/>
      <c r="F324" s="70"/>
      <c r="G324" s="75"/>
      <c r="H324" s="72"/>
      <c r="I324" s="54">
        <f>IFERROR(IF(M324="ICCP- ICOCIV",VLOOKUP(H324,'INDICES-ICOCIV'!$A$1:$B$313,2,0),IF(M324="IPC",VLOOKUP(H324,'INDICES IPC'!$A$7:$E$1003,2,0),0)),"")</f>
        <v>0</v>
      </c>
      <c r="J324" s="72"/>
      <c r="K324" s="54">
        <f>IFERROR(IF(M324="ICCP- ICOCIV",VLOOKUP(J324,'INDICES-ICOCIV'!$A$1:$B$307,2,0),IF(M324="IPC",VLOOKUP(J324,'INDICES IPC'!$A$7:$E$1003,2,0),0)),"")</f>
        <v>0</v>
      </c>
      <c r="L324" s="55" t="str">
        <f t="shared" si="12"/>
        <v/>
      </c>
      <c r="M324" s="76"/>
      <c r="N324" s="190">
        <f t="shared" si="13"/>
        <v>0</v>
      </c>
    </row>
    <row r="325" spans="3:14" ht="15.6" x14ac:dyDescent="0.25">
      <c r="C325" s="14">
        <f t="shared" si="14"/>
        <v>241</v>
      </c>
      <c r="D325" s="70"/>
      <c r="E325" s="70"/>
      <c r="F325" s="70"/>
      <c r="G325" s="75"/>
      <c r="H325" s="72"/>
      <c r="I325" s="54">
        <f>IFERROR(IF(M325="ICCP- ICOCIV",VLOOKUP(H325,'INDICES-ICOCIV'!$A$1:$B$313,2,0),IF(M325="IPC",VLOOKUP(H325,'INDICES IPC'!$A$7:$E$1003,2,0),0)),"")</f>
        <v>0</v>
      </c>
      <c r="J325" s="72"/>
      <c r="K325" s="54">
        <f>IFERROR(IF(M325="ICCP- ICOCIV",VLOOKUP(J325,'INDICES-ICOCIV'!$A$1:$B$307,2,0),IF(M325="IPC",VLOOKUP(J325,'INDICES IPC'!$A$7:$E$1003,2,0),0)),"")</f>
        <v>0</v>
      </c>
      <c r="L325" s="55" t="str">
        <f t="shared" si="12"/>
        <v/>
      </c>
      <c r="M325" s="76"/>
      <c r="N325" s="190">
        <f t="shared" si="13"/>
        <v>0</v>
      </c>
    </row>
    <row r="326" spans="3:14" ht="15.6" x14ac:dyDescent="0.25">
      <c r="C326" s="14">
        <f t="shared" si="14"/>
        <v>242</v>
      </c>
      <c r="D326" s="70"/>
      <c r="E326" s="70"/>
      <c r="F326" s="70"/>
      <c r="G326" s="75"/>
      <c r="H326" s="72"/>
      <c r="I326" s="54">
        <f>IFERROR(IF(M326="ICCP- ICOCIV",VLOOKUP(H326,'INDICES-ICOCIV'!$A$1:$B$313,2,0),IF(M326="IPC",VLOOKUP(H326,'INDICES IPC'!$A$7:$E$1003,2,0),0)),"")</f>
        <v>0</v>
      </c>
      <c r="J326" s="72"/>
      <c r="K326" s="54">
        <f>IFERROR(IF(M326="ICCP- ICOCIV",VLOOKUP(J326,'INDICES-ICOCIV'!$A$1:$B$307,2,0),IF(M326="IPC",VLOOKUP(J326,'INDICES IPC'!$A$7:$E$1003,2,0),0)),"")</f>
        <v>0</v>
      </c>
      <c r="L326" s="55" t="str">
        <f t="shared" si="12"/>
        <v/>
      </c>
      <c r="M326" s="76"/>
      <c r="N326" s="190">
        <f t="shared" si="13"/>
        <v>0</v>
      </c>
    </row>
    <row r="327" spans="3:14" ht="15.6" x14ac:dyDescent="0.25">
      <c r="C327" s="14">
        <f t="shared" si="14"/>
        <v>243</v>
      </c>
      <c r="D327" s="70"/>
      <c r="E327" s="70"/>
      <c r="F327" s="70"/>
      <c r="G327" s="75"/>
      <c r="H327" s="72"/>
      <c r="I327" s="54">
        <f>IFERROR(IF(M327="ICCP- ICOCIV",VLOOKUP(H327,'INDICES-ICOCIV'!$A$1:$B$313,2,0),IF(M327="IPC",VLOOKUP(H327,'INDICES IPC'!$A$7:$E$1003,2,0),0)),"")</f>
        <v>0</v>
      </c>
      <c r="J327" s="72"/>
      <c r="K327" s="54">
        <f>IFERROR(IF(M327="ICCP- ICOCIV",VLOOKUP(J327,'INDICES-ICOCIV'!$A$1:$B$307,2,0),IF(M327="IPC",VLOOKUP(J327,'INDICES IPC'!$A$7:$E$1003,2,0),0)),"")</f>
        <v>0</v>
      </c>
      <c r="L327" s="55" t="str">
        <f t="shared" si="12"/>
        <v/>
      </c>
      <c r="M327" s="76"/>
      <c r="N327" s="190">
        <f t="shared" si="13"/>
        <v>0</v>
      </c>
    </row>
    <row r="328" spans="3:14" ht="15.6" x14ac:dyDescent="0.25">
      <c r="C328" s="14">
        <f t="shared" si="14"/>
        <v>244</v>
      </c>
      <c r="D328" s="70"/>
      <c r="E328" s="70"/>
      <c r="F328" s="70"/>
      <c r="G328" s="75"/>
      <c r="H328" s="72"/>
      <c r="I328" s="54">
        <f>IFERROR(IF(M328="ICCP- ICOCIV",VLOOKUP(H328,'INDICES-ICOCIV'!$A$1:$B$313,2,0),IF(M328="IPC",VLOOKUP(H328,'INDICES IPC'!$A$7:$E$1003,2,0),0)),"")</f>
        <v>0</v>
      </c>
      <c r="J328" s="72"/>
      <c r="K328" s="54">
        <f>IFERROR(IF(M328="ICCP- ICOCIV",VLOOKUP(J328,'INDICES-ICOCIV'!$A$1:$B$307,2,0),IF(M328="IPC",VLOOKUP(J328,'INDICES IPC'!$A$7:$E$1003,2,0),0)),"")</f>
        <v>0</v>
      </c>
      <c r="L328" s="55" t="str">
        <f t="shared" si="12"/>
        <v/>
      </c>
      <c r="M328" s="76"/>
      <c r="N328" s="190">
        <f t="shared" si="13"/>
        <v>0</v>
      </c>
    </row>
    <row r="329" spans="3:14" ht="15.6" x14ac:dyDescent="0.25">
      <c r="C329" s="14">
        <f t="shared" si="14"/>
        <v>245</v>
      </c>
      <c r="D329" s="70"/>
      <c r="E329" s="70"/>
      <c r="F329" s="70"/>
      <c r="G329" s="75"/>
      <c r="H329" s="72"/>
      <c r="I329" s="54">
        <f>IFERROR(IF(M329="ICCP- ICOCIV",VLOOKUP(H329,'INDICES-ICOCIV'!$A$1:$B$313,2,0),IF(M329="IPC",VLOOKUP(H329,'INDICES IPC'!$A$7:$E$1003,2,0),0)),"")</f>
        <v>0</v>
      </c>
      <c r="J329" s="72"/>
      <c r="K329" s="54">
        <f>IFERROR(IF(M329="ICCP- ICOCIV",VLOOKUP(J329,'INDICES-ICOCIV'!$A$1:$B$307,2,0),IF(M329="IPC",VLOOKUP(J329,'INDICES IPC'!$A$7:$E$1003,2,0),0)),"")</f>
        <v>0</v>
      </c>
      <c r="L329" s="55" t="str">
        <f t="shared" si="12"/>
        <v/>
      </c>
      <c r="M329" s="76"/>
      <c r="N329" s="190">
        <f t="shared" si="13"/>
        <v>0</v>
      </c>
    </row>
    <row r="330" spans="3:14" ht="15.6" x14ac:dyDescent="0.25">
      <c r="C330" s="14">
        <f t="shared" si="14"/>
        <v>246</v>
      </c>
      <c r="D330" s="70"/>
      <c r="E330" s="70"/>
      <c r="F330" s="70"/>
      <c r="G330" s="75"/>
      <c r="H330" s="72"/>
      <c r="I330" s="54">
        <f>IFERROR(IF(M330="ICCP- ICOCIV",VLOOKUP(H330,'INDICES-ICOCIV'!$A$1:$B$313,2,0),IF(M330="IPC",VLOOKUP(H330,'INDICES IPC'!$A$7:$E$1003,2,0),0)),"")</f>
        <v>0</v>
      </c>
      <c r="J330" s="72"/>
      <c r="K330" s="54">
        <f>IFERROR(IF(M330="ICCP- ICOCIV",VLOOKUP(J330,'INDICES-ICOCIV'!$A$1:$B$307,2,0),IF(M330="IPC",VLOOKUP(J330,'INDICES IPC'!$A$7:$E$1003,2,0),0)),"")</f>
        <v>0</v>
      </c>
      <c r="L330" s="55" t="str">
        <f t="shared" si="12"/>
        <v/>
      </c>
      <c r="M330" s="76"/>
      <c r="N330" s="190">
        <f t="shared" si="13"/>
        <v>0</v>
      </c>
    </row>
    <row r="331" spans="3:14" ht="15.6" x14ac:dyDescent="0.25">
      <c r="C331" s="14">
        <f t="shared" si="14"/>
        <v>247</v>
      </c>
      <c r="D331" s="70"/>
      <c r="E331" s="70"/>
      <c r="F331" s="70"/>
      <c r="G331" s="75"/>
      <c r="H331" s="72"/>
      <c r="I331" s="54">
        <f>IFERROR(IF(M331="ICCP- ICOCIV",VLOOKUP(H331,'INDICES-ICOCIV'!$A$1:$B$313,2,0),IF(M331="IPC",VLOOKUP(H331,'INDICES IPC'!$A$7:$E$1003,2,0),0)),"")</f>
        <v>0</v>
      </c>
      <c r="J331" s="72"/>
      <c r="K331" s="54">
        <f>IFERROR(IF(M331="ICCP- ICOCIV",VLOOKUP(J331,'INDICES-ICOCIV'!$A$1:$B$307,2,0),IF(M331="IPC",VLOOKUP(J331,'INDICES IPC'!$A$7:$E$1003,2,0),0)),"")</f>
        <v>0</v>
      </c>
      <c r="L331" s="55" t="str">
        <f t="shared" si="12"/>
        <v/>
      </c>
      <c r="M331" s="76"/>
      <c r="N331" s="190">
        <f t="shared" si="13"/>
        <v>0</v>
      </c>
    </row>
    <row r="332" spans="3:14" ht="15.6" x14ac:dyDescent="0.25">
      <c r="C332" s="14">
        <f t="shared" si="14"/>
        <v>248</v>
      </c>
      <c r="D332" s="70"/>
      <c r="E332" s="70"/>
      <c r="F332" s="70"/>
      <c r="G332" s="75"/>
      <c r="H332" s="72"/>
      <c r="I332" s="54">
        <f>IFERROR(IF(M332="ICCP- ICOCIV",VLOOKUP(H332,'INDICES-ICOCIV'!$A$1:$B$313,2,0),IF(M332="IPC",VLOOKUP(H332,'INDICES IPC'!$A$7:$E$1003,2,0),0)),"")</f>
        <v>0</v>
      </c>
      <c r="J332" s="72"/>
      <c r="K332" s="54">
        <f>IFERROR(IF(M332="ICCP- ICOCIV",VLOOKUP(J332,'INDICES-ICOCIV'!$A$1:$B$307,2,0),IF(M332="IPC",VLOOKUP(J332,'INDICES IPC'!$A$7:$E$1003,2,0),0)),"")</f>
        <v>0</v>
      </c>
      <c r="L332" s="55" t="str">
        <f t="shared" si="12"/>
        <v/>
      </c>
      <c r="M332" s="76"/>
      <c r="N332" s="190">
        <f t="shared" si="13"/>
        <v>0</v>
      </c>
    </row>
    <row r="333" spans="3:14" ht="15.6" x14ac:dyDescent="0.25">
      <c r="C333" s="14">
        <f t="shared" si="14"/>
        <v>249</v>
      </c>
      <c r="D333" s="70"/>
      <c r="E333" s="70"/>
      <c r="F333" s="70"/>
      <c r="G333" s="75"/>
      <c r="H333" s="72"/>
      <c r="I333" s="54">
        <f>IFERROR(IF(M333="ICCP- ICOCIV",VLOOKUP(H333,'INDICES-ICOCIV'!$A$1:$B$313,2,0),IF(M333="IPC",VLOOKUP(H333,'INDICES IPC'!$A$7:$E$1003,2,0),0)),"")</f>
        <v>0</v>
      </c>
      <c r="J333" s="72"/>
      <c r="K333" s="54">
        <f>IFERROR(IF(M333="ICCP- ICOCIV",VLOOKUP(J333,'INDICES-ICOCIV'!$A$1:$B$307,2,0),IF(M333="IPC",VLOOKUP(J333,'INDICES IPC'!$A$7:$E$1003,2,0),0)),"")</f>
        <v>0</v>
      </c>
      <c r="L333" s="55" t="str">
        <f t="shared" si="12"/>
        <v/>
      </c>
      <c r="M333" s="76"/>
      <c r="N333" s="190">
        <f t="shared" si="13"/>
        <v>0</v>
      </c>
    </row>
    <row r="334" spans="3:14" ht="15.6" x14ac:dyDescent="0.25">
      <c r="C334" s="14">
        <f t="shared" si="14"/>
        <v>250</v>
      </c>
      <c r="D334" s="70"/>
      <c r="E334" s="70"/>
      <c r="F334" s="70"/>
      <c r="G334" s="75"/>
      <c r="H334" s="72"/>
      <c r="I334" s="54">
        <f>IFERROR(IF(M334="ICCP- ICOCIV",VLOOKUP(H334,'INDICES-ICOCIV'!$A$1:$B$313,2,0),IF(M334="IPC",VLOOKUP(H334,'INDICES IPC'!$A$7:$E$1003,2,0),0)),"")</f>
        <v>0</v>
      </c>
      <c r="J334" s="72"/>
      <c r="K334" s="54">
        <f>IFERROR(IF(M334="ICCP- ICOCIV",VLOOKUP(J334,'INDICES-ICOCIV'!$A$1:$B$307,2,0),IF(M334="IPC",VLOOKUP(J334,'INDICES IPC'!$A$7:$E$1003,2,0),0)),"")</f>
        <v>0</v>
      </c>
      <c r="L334" s="55" t="str">
        <f t="shared" si="12"/>
        <v/>
      </c>
      <c r="M334" s="76"/>
      <c r="N334" s="190">
        <f t="shared" si="13"/>
        <v>0</v>
      </c>
    </row>
    <row r="335" spans="3:14" ht="15.6" x14ac:dyDescent="0.25">
      <c r="C335" s="14">
        <f t="shared" si="14"/>
        <v>251</v>
      </c>
      <c r="D335" s="70"/>
      <c r="E335" s="70"/>
      <c r="F335" s="70"/>
      <c r="G335" s="75"/>
      <c r="H335" s="72"/>
      <c r="I335" s="54">
        <f>IFERROR(IF(M335="ICCP- ICOCIV",VLOOKUP(H335,'INDICES-ICOCIV'!$A$1:$B$313,2,0),IF(M335="IPC",VLOOKUP(H335,'INDICES IPC'!$A$7:$E$1003,2,0),0)),"")</f>
        <v>0</v>
      </c>
      <c r="J335" s="72"/>
      <c r="K335" s="54">
        <f>IFERROR(IF(M335="ICCP- ICOCIV",VLOOKUP(J335,'INDICES-ICOCIV'!$A$1:$B$307,2,0),IF(M335="IPC",VLOOKUP(J335,'INDICES IPC'!$A$7:$E$1003,2,0),0)),"")</f>
        <v>0</v>
      </c>
      <c r="L335" s="55" t="str">
        <f t="shared" si="12"/>
        <v/>
      </c>
      <c r="M335" s="76"/>
      <c r="N335" s="190">
        <f t="shared" si="13"/>
        <v>0</v>
      </c>
    </row>
    <row r="336" spans="3:14" ht="15.6" x14ac:dyDescent="0.25">
      <c r="C336" s="14">
        <f t="shared" si="14"/>
        <v>252</v>
      </c>
      <c r="D336" s="70"/>
      <c r="E336" s="70"/>
      <c r="F336" s="70"/>
      <c r="G336" s="75"/>
      <c r="H336" s="72"/>
      <c r="I336" s="54">
        <f>IFERROR(IF(M336="ICCP- ICOCIV",VLOOKUP(H336,'INDICES-ICOCIV'!$A$1:$B$313,2,0),IF(M336="IPC",VLOOKUP(H336,'INDICES IPC'!$A$7:$E$1003,2,0),0)),"")</f>
        <v>0</v>
      </c>
      <c r="J336" s="72"/>
      <c r="K336" s="54">
        <f>IFERROR(IF(M336="ICCP- ICOCIV",VLOOKUP(J336,'INDICES-ICOCIV'!$A$1:$B$307,2,0),IF(M336="IPC",VLOOKUP(J336,'INDICES IPC'!$A$7:$E$1003,2,0),0)),"")</f>
        <v>0</v>
      </c>
      <c r="L336" s="55" t="str">
        <f t="shared" ref="L336:L399" si="15">+IFERROR((K336/I336),"")</f>
        <v/>
      </c>
      <c r="M336" s="76"/>
      <c r="N336" s="190">
        <f t="shared" ref="N336:N399" si="16">IFERROR(G336*L336,0)</f>
        <v>0</v>
      </c>
    </row>
    <row r="337" spans="3:14" ht="15.6" x14ac:dyDescent="0.25">
      <c r="C337" s="14">
        <f t="shared" ref="C337:C400" si="17">+C336+1</f>
        <v>253</v>
      </c>
      <c r="D337" s="70"/>
      <c r="E337" s="70"/>
      <c r="F337" s="70"/>
      <c r="G337" s="75"/>
      <c r="H337" s="72"/>
      <c r="I337" s="54">
        <f>IFERROR(IF(M337="ICCP- ICOCIV",VLOOKUP(H337,'INDICES-ICOCIV'!$A$1:$B$313,2,0),IF(M337="IPC",VLOOKUP(H337,'INDICES IPC'!$A$7:$E$1003,2,0),0)),"")</f>
        <v>0</v>
      </c>
      <c r="J337" s="72"/>
      <c r="K337" s="54">
        <f>IFERROR(IF(M337="ICCP- ICOCIV",VLOOKUP(J337,'INDICES-ICOCIV'!$A$1:$B$307,2,0),IF(M337="IPC",VLOOKUP(J337,'INDICES IPC'!$A$7:$E$1003,2,0),0)),"")</f>
        <v>0</v>
      </c>
      <c r="L337" s="55" t="str">
        <f t="shared" si="15"/>
        <v/>
      </c>
      <c r="M337" s="76"/>
      <c r="N337" s="190">
        <f t="shared" si="16"/>
        <v>0</v>
      </c>
    </row>
    <row r="338" spans="3:14" ht="15.6" x14ac:dyDescent="0.25">
      <c r="C338" s="14">
        <f t="shared" si="17"/>
        <v>254</v>
      </c>
      <c r="D338" s="70"/>
      <c r="E338" s="70"/>
      <c r="F338" s="70"/>
      <c r="G338" s="75"/>
      <c r="H338" s="72"/>
      <c r="I338" s="54">
        <f>IFERROR(IF(M338="ICCP- ICOCIV",VLOOKUP(H338,'INDICES-ICOCIV'!$A$1:$B$313,2,0),IF(M338="IPC",VLOOKUP(H338,'INDICES IPC'!$A$7:$E$1003,2,0),0)),"")</f>
        <v>0</v>
      </c>
      <c r="J338" s="72"/>
      <c r="K338" s="54">
        <f>IFERROR(IF(M338="ICCP- ICOCIV",VLOOKUP(J338,'INDICES-ICOCIV'!$A$1:$B$307,2,0),IF(M338="IPC",VLOOKUP(J338,'INDICES IPC'!$A$7:$E$1003,2,0),0)),"")</f>
        <v>0</v>
      </c>
      <c r="L338" s="55" t="str">
        <f t="shared" si="15"/>
        <v/>
      </c>
      <c r="M338" s="76"/>
      <c r="N338" s="190">
        <f t="shared" si="16"/>
        <v>0</v>
      </c>
    </row>
    <row r="339" spans="3:14" ht="15.6" x14ac:dyDescent="0.25">
      <c r="C339" s="14">
        <f t="shared" si="17"/>
        <v>255</v>
      </c>
      <c r="D339" s="70"/>
      <c r="E339" s="70"/>
      <c r="F339" s="70"/>
      <c r="G339" s="75"/>
      <c r="H339" s="72"/>
      <c r="I339" s="54">
        <f>IFERROR(IF(M339="ICCP- ICOCIV",VLOOKUP(H339,'INDICES-ICOCIV'!$A$1:$B$313,2,0),IF(M339="IPC",VLOOKUP(H339,'INDICES IPC'!$A$7:$E$1003,2,0),0)),"")</f>
        <v>0</v>
      </c>
      <c r="J339" s="72"/>
      <c r="K339" s="54">
        <f>IFERROR(IF(M339="ICCP- ICOCIV",VLOOKUP(J339,'INDICES-ICOCIV'!$A$1:$B$307,2,0),IF(M339="IPC",VLOOKUP(J339,'INDICES IPC'!$A$7:$E$1003,2,0),0)),"")</f>
        <v>0</v>
      </c>
      <c r="L339" s="55" t="str">
        <f t="shared" si="15"/>
        <v/>
      </c>
      <c r="M339" s="76"/>
      <c r="N339" s="190">
        <f t="shared" si="16"/>
        <v>0</v>
      </c>
    </row>
    <row r="340" spans="3:14" ht="15.6" x14ac:dyDescent="0.25">
      <c r="C340" s="14">
        <f t="shared" si="17"/>
        <v>256</v>
      </c>
      <c r="D340" s="70"/>
      <c r="E340" s="70"/>
      <c r="F340" s="70"/>
      <c r="G340" s="75"/>
      <c r="H340" s="72"/>
      <c r="I340" s="54">
        <f>IFERROR(IF(M340="ICCP- ICOCIV",VLOOKUP(H340,'INDICES-ICOCIV'!$A$1:$B$313,2,0),IF(M340="IPC",VLOOKUP(H340,'INDICES IPC'!$A$7:$E$1003,2,0),0)),"")</f>
        <v>0</v>
      </c>
      <c r="J340" s="72"/>
      <c r="K340" s="54">
        <f>IFERROR(IF(M340="ICCP- ICOCIV",VLOOKUP(J340,'INDICES-ICOCIV'!$A$1:$B$307,2,0),IF(M340="IPC",VLOOKUP(J340,'INDICES IPC'!$A$7:$E$1003,2,0),0)),"")</f>
        <v>0</v>
      </c>
      <c r="L340" s="55" t="str">
        <f t="shared" si="15"/>
        <v/>
      </c>
      <c r="M340" s="76"/>
      <c r="N340" s="190">
        <f t="shared" si="16"/>
        <v>0</v>
      </c>
    </row>
    <row r="341" spans="3:14" ht="15.6" x14ac:dyDescent="0.25">
      <c r="C341" s="14">
        <f t="shared" si="17"/>
        <v>257</v>
      </c>
      <c r="D341" s="70"/>
      <c r="E341" s="70"/>
      <c r="F341" s="70"/>
      <c r="G341" s="75"/>
      <c r="H341" s="72"/>
      <c r="I341" s="54">
        <f>IFERROR(IF(M341="ICCP- ICOCIV",VLOOKUP(H341,'INDICES-ICOCIV'!$A$1:$B$313,2,0),IF(M341="IPC",VLOOKUP(H341,'INDICES IPC'!$A$7:$E$1003,2,0),0)),"")</f>
        <v>0</v>
      </c>
      <c r="J341" s="72"/>
      <c r="K341" s="54">
        <f>IFERROR(IF(M341="ICCP- ICOCIV",VLOOKUP(J341,'INDICES-ICOCIV'!$A$1:$B$307,2,0),IF(M341="IPC",VLOOKUP(J341,'INDICES IPC'!$A$7:$E$1003,2,0),0)),"")</f>
        <v>0</v>
      </c>
      <c r="L341" s="55" t="str">
        <f t="shared" si="15"/>
        <v/>
      </c>
      <c r="M341" s="76"/>
      <c r="N341" s="190">
        <f t="shared" si="16"/>
        <v>0</v>
      </c>
    </row>
    <row r="342" spans="3:14" ht="15.6" x14ac:dyDescent="0.25">
      <c r="C342" s="14">
        <f t="shared" si="17"/>
        <v>258</v>
      </c>
      <c r="D342" s="70"/>
      <c r="E342" s="70"/>
      <c r="F342" s="70"/>
      <c r="G342" s="75"/>
      <c r="H342" s="72"/>
      <c r="I342" s="54">
        <f>IFERROR(IF(M342="ICCP- ICOCIV",VLOOKUP(H342,'INDICES-ICOCIV'!$A$1:$B$313,2,0),IF(M342="IPC",VLOOKUP(H342,'INDICES IPC'!$A$7:$E$1003,2,0),0)),"")</f>
        <v>0</v>
      </c>
      <c r="J342" s="72"/>
      <c r="K342" s="54">
        <f>IFERROR(IF(M342="ICCP- ICOCIV",VLOOKUP(J342,'INDICES-ICOCIV'!$A$1:$B$307,2,0),IF(M342="IPC",VLOOKUP(J342,'INDICES IPC'!$A$7:$E$1003,2,0),0)),"")</f>
        <v>0</v>
      </c>
      <c r="L342" s="55" t="str">
        <f t="shared" si="15"/>
        <v/>
      </c>
      <c r="M342" s="76"/>
      <c r="N342" s="190">
        <f t="shared" si="16"/>
        <v>0</v>
      </c>
    </row>
    <row r="343" spans="3:14" ht="15.6" x14ac:dyDescent="0.25">
      <c r="C343" s="14">
        <f t="shared" si="17"/>
        <v>259</v>
      </c>
      <c r="D343" s="70"/>
      <c r="E343" s="70"/>
      <c r="F343" s="70"/>
      <c r="G343" s="75"/>
      <c r="H343" s="72"/>
      <c r="I343" s="54">
        <f>IFERROR(IF(M343="ICCP- ICOCIV",VLOOKUP(H343,'INDICES-ICOCIV'!$A$1:$B$313,2,0),IF(M343="IPC",VLOOKUP(H343,'INDICES IPC'!$A$7:$E$1003,2,0),0)),"")</f>
        <v>0</v>
      </c>
      <c r="J343" s="72"/>
      <c r="K343" s="54">
        <f>IFERROR(IF(M343="ICCP- ICOCIV",VLOOKUP(J343,'INDICES-ICOCIV'!$A$1:$B$307,2,0),IF(M343="IPC",VLOOKUP(J343,'INDICES IPC'!$A$7:$E$1003,2,0),0)),"")</f>
        <v>0</v>
      </c>
      <c r="L343" s="55" t="str">
        <f t="shared" si="15"/>
        <v/>
      </c>
      <c r="M343" s="76"/>
      <c r="N343" s="190">
        <f t="shared" si="16"/>
        <v>0</v>
      </c>
    </row>
    <row r="344" spans="3:14" ht="15.6" x14ac:dyDescent="0.25">
      <c r="C344" s="14">
        <f t="shared" si="17"/>
        <v>260</v>
      </c>
      <c r="D344" s="70"/>
      <c r="E344" s="70"/>
      <c r="F344" s="70"/>
      <c r="G344" s="75"/>
      <c r="H344" s="72"/>
      <c r="I344" s="54">
        <f>IFERROR(IF(M344="ICCP- ICOCIV",VLOOKUP(H344,'INDICES-ICOCIV'!$A$1:$B$313,2,0),IF(M344="IPC",VLOOKUP(H344,'INDICES IPC'!$A$7:$E$1003,2,0),0)),"")</f>
        <v>0</v>
      </c>
      <c r="J344" s="72"/>
      <c r="K344" s="54">
        <f>IFERROR(IF(M344="ICCP- ICOCIV",VLOOKUP(J344,'INDICES-ICOCIV'!$A$1:$B$307,2,0),IF(M344="IPC",VLOOKUP(J344,'INDICES IPC'!$A$7:$E$1003,2,0),0)),"")</f>
        <v>0</v>
      </c>
      <c r="L344" s="55" t="str">
        <f t="shared" si="15"/>
        <v/>
      </c>
      <c r="M344" s="76"/>
      <c r="N344" s="190">
        <f t="shared" si="16"/>
        <v>0</v>
      </c>
    </row>
    <row r="345" spans="3:14" ht="15.6" x14ac:dyDescent="0.25">
      <c r="C345" s="14">
        <f t="shared" si="17"/>
        <v>261</v>
      </c>
      <c r="D345" s="70"/>
      <c r="E345" s="70"/>
      <c r="F345" s="70"/>
      <c r="G345" s="75"/>
      <c r="H345" s="72"/>
      <c r="I345" s="54">
        <f>IFERROR(IF(M345="ICCP- ICOCIV",VLOOKUP(H345,'INDICES-ICOCIV'!$A$1:$B$313,2,0),IF(M345="IPC",VLOOKUP(H345,'INDICES IPC'!$A$7:$E$1003,2,0),0)),"")</f>
        <v>0</v>
      </c>
      <c r="J345" s="72"/>
      <c r="K345" s="54">
        <f>IFERROR(IF(M345="ICCP- ICOCIV",VLOOKUP(J345,'INDICES-ICOCIV'!$A$1:$B$307,2,0),IF(M345="IPC",VLOOKUP(J345,'INDICES IPC'!$A$7:$E$1003,2,0),0)),"")</f>
        <v>0</v>
      </c>
      <c r="L345" s="55" t="str">
        <f t="shared" si="15"/>
        <v/>
      </c>
      <c r="M345" s="76"/>
      <c r="N345" s="190">
        <f t="shared" si="16"/>
        <v>0</v>
      </c>
    </row>
    <row r="346" spans="3:14" ht="15.6" x14ac:dyDescent="0.25">
      <c r="C346" s="14">
        <f t="shared" si="17"/>
        <v>262</v>
      </c>
      <c r="D346" s="70"/>
      <c r="E346" s="70"/>
      <c r="F346" s="70"/>
      <c r="G346" s="75"/>
      <c r="H346" s="72"/>
      <c r="I346" s="54">
        <f>IFERROR(IF(M346="ICCP- ICOCIV",VLOOKUP(H346,'INDICES-ICOCIV'!$A$1:$B$313,2,0),IF(M346="IPC",VLOOKUP(H346,'INDICES IPC'!$A$7:$E$1003,2,0),0)),"")</f>
        <v>0</v>
      </c>
      <c r="J346" s="72"/>
      <c r="K346" s="54">
        <f>IFERROR(IF(M346="ICCP- ICOCIV",VLOOKUP(J346,'INDICES-ICOCIV'!$A$1:$B$307,2,0),IF(M346="IPC",VLOOKUP(J346,'INDICES IPC'!$A$7:$E$1003,2,0),0)),"")</f>
        <v>0</v>
      </c>
      <c r="L346" s="55" t="str">
        <f t="shared" si="15"/>
        <v/>
      </c>
      <c r="M346" s="76"/>
      <c r="N346" s="190">
        <f t="shared" si="16"/>
        <v>0</v>
      </c>
    </row>
    <row r="347" spans="3:14" ht="15.6" x14ac:dyDescent="0.25">
      <c r="C347" s="14">
        <f t="shared" si="17"/>
        <v>263</v>
      </c>
      <c r="D347" s="70"/>
      <c r="E347" s="70"/>
      <c r="F347" s="70"/>
      <c r="G347" s="75"/>
      <c r="H347" s="72"/>
      <c r="I347" s="54">
        <f>IFERROR(IF(M347="ICCP- ICOCIV",VLOOKUP(H347,'INDICES-ICOCIV'!$A$1:$B$313,2,0),IF(M347="IPC",VLOOKUP(H347,'INDICES IPC'!$A$7:$E$1003,2,0),0)),"")</f>
        <v>0</v>
      </c>
      <c r="J347" s="72"/>
      <c r="K347" s="54">
        <f>IFERROR(IF(M347="ICCP- ICOCIV",VLOOKUP(J347,'INDICES-ICOCIV'!$A$1:$B$307,2,0),IF(M347="IPC",VLOOKUP(J347,'INDICES IPC'!$A$7:$E$1003,2,0),0)),"")</f>
        <v>0</v>
      </c>
      <c r="L347" s="55" t="str">
        <f t="shared" si="15"/>
        <v/>
      </c>
      <c r="M347" s="76"/>
      <c r="N347" s="190">
        <f t="shared" si="16"/>
        <v>0</v>
      </c>
    </row>
    <row r="348" spans="3:14" ht="15.6" x14ac:dyDescent="0.25">
      <c r="C348" s="14">
        <f t="shared" si="17"/>
        <v>264</v>
      </c>
      <c r="D348" s="70"/>
      <c r="E348" s="70"/>
      <c r="F348" s="70"/>
      <c r="G348" s="75"/>
      <c r="H348" s="72"/>
      <c r="I348" s="54">
        <f>IFERROR(IF(M348="ICCP- ICOCIV",VLOOKUP(H348,'INDICES-ICOCIV'!$A$1:$B$313,2,0),IF(M348="IPC",VLOOKUP(H348,'INDICES IPC'!$A$7:$E$1003,2,0),0)),"")</f>
        <v>0</v>
      </c>
      <c r="J348" s="72"/>
      <c r="K348" s="54">
        <f>IFERROR(IF(M348="ICCP- ICOCIV",VLOOKUP(J348,'INDICES-ICOCIV'!$A$1:$B$307,2,0),IF(M348="IPC",VLOOKUP(J348,'INDICES IPC'!$A$7:$E$1003,2,0),0)),"")</f>
        <v>0</v>
      </c>
      <c r="L348" s="55" t="str">
        <f t="shared" si="15"/>
        <v/>
      </c>
      <c r="M348" s="76"/>
      <c r="N348" s="190">
        <f t="shared" si="16"/>
        <v>0</v>
      </c>
    </row>
    <row r="349" spans="3:14" ht="15.6" x14ac:dyDescent="0.25">
      <c r="C349" s="14">
        <f t="shared" si="17"/>
        <v>265</v>
      </c>
      <c r="D349" s="70"/>
      <c r="E349" s="70"/>
      <c r="F349" s="70"/>
      <c r="G349" s="75"/>
      <c r="H349" s="72"/>
      <c r="I349" s="54">
        <f>IFERROR(IF(M349="ICCP- ICOCIV",VLOOKUP(H349,'INDICES-ICOCIV'!$A$1:$B$313,2,0),IF(M349="IPC",VLOOKUP(H349,'INDICES IPC'!$A$7:$E$1003,2,0),0)),"")</f>
        <v>0</v>
      </c>
      <c r="J349" s="72"/>
      <c r="K349" s="54">
        <f>IFERROR(IF(M349="ICCP- ICOCIV",VLOOKUP(J349,'INDICES-ICOCIV'!$A$1:$B$307,2,0),IF(M349="IPC",VLOOKUP(J349,'INDICES IPC'!$A$7:$E$1003,2,0),0)),"")</f>
        <v>0</v>
      </c>
      <c r="L349" s="55" t="str">
        <f t="shared" si="15"/>
        <v/>
      </c>
      <c r="M349" s="76"/>
      <c r="N349" s="190">
        <f t="shared" si="16"/>
        <v>0</v>
      </c>
    </row>
    <row r="350" spans="3:14" ht="15.6" x14ac:dyDescent="0.25">
      <c r="C350" s="14">
        <f t="shared" si="17"/>
        <v>266</v>
      </c>
      <c r="D350" s="70"/>
      <c r="E350" s="70"/>
      <c r="F350" s="70"/>
      <c r="G350" s="75"/>
      <c r="H350" s="72"/>
      <c r="I350" s="54">
        <f>IFERROR(IF(M350="ICCP- ICOCIV",VLOOKUP(H350,'INDICES-ICOCIV'!$A$1:$B$313,2,0),IF(M350="IPC",VLOOKUP(H350,'INDICES IPC'!$A$7:$E$1003,2,0),0)),"")</f>
        <v>0</v>
      </c>
      <c r="J350" s="72"/>
      <c r="K350" s="54">
        <f>IFERROR(IF(M350="ICCP- ICOCIV",VLOOKUP(J350,'INDICES-ICOCIV'!$A$1:$B$307,2,0),IF(M350="IPC",VLOOKUP(J350,'INDICES IPC'!$A$7:$E$1003,2,0),0)),"")</f>
        <v>0</v>
      </c>
      <c r="L350" s="55" t="str">
        <f t="shared" si="15"/>
        <v/>
      </c>
      <c r="M350" s="76"/>
      <c r="N350" s="190">
        <f t="shared" si="16"/>
        <v>0</v>
      </c>
    </row>
    <row r="351" spans="3:14" ht="15.6" x14ac:dyDescent="0.25">
      <c r="C351" s="14">
        <f t="shared" si="17"/>
        <v>267</v>
      </c>
      <c r="D351" s="70"/>
      <c r="E351" s="70"/>
      <c r="F351" s="70"/>
      <c r="G351" s="75"/>
      <c r="H351" s="72"/>
      <c r="I351" s="54">
        <f>IFERROR(IF(M351="ICCP- ICOCIV",VLOOKUP(H351,'INDICES-ICOCIV'!$A$1:$B$313,2,0),IF(M351="IPC",VLOOKUP(H351,'INDICES IPC'!$A$7:$E$1003,2,0),0)),"")</f>
        <v>0</v>
      </c>
      <c r="J351" s="72"/>
      <c r="K351" s="54">
        <f>IFERROR(IF(M351="ICCP- ICOCIV",VLOOKUP(J351,'INDICES-ICOCIV'!$A$1:$B$307,2,0),IF(M351="IPC",VLOOKUP(J351,'INDICES IPC'!$A$7:$E$1003,2,0),0)),"")</f>
        <v>0</v>
      </c>
      <c r="L351" s="55" t="str">
        <f t="shared" si="15"/>
        <v/>
      </c>
      <c r="M351" s="76"/>
      <c r="N351" s="190">
        <f t="shared" si="16"/>
        <v>0</v>
      </c>
    </row>
    <row r="352" spans="3:14" ht="15.6" x14ac:dyDescent="0.25">
      <c r="C352" s="14">
        <f t="shared" si="17"/>
        <v>268</v>
      </c>
      <c r="D352" s="70"/>
      <c r="E352" s="70"/>
      <c r="F352" s="70"/>
      <c r="G352" s="75"/>
      <c r="H352" s="72"/>
      <c r="I352" s="54">
        <f>IFERROR(IF(M352="ICCP- ICOCIV",VLOOKUP(H352,'INDICES-ICOCIV'!$A$1:$B$313,2,0),IF(M352="IPC",VLOOKUP(H352,'INDICES IPC'!$A$7:$E$1003,2,0),0)),"")</f>
        <v>0</v>
      </c>
      <c r="J352" s="72"/>
      <c r="K352" s="54">
        <f>IFERROR(IF(M352="ICCP- ICOCIV",VLOOKUP(J352,'INDICES-ICOCIV'!$A$1:$B$307,2,0),IF(M352="IPC",VLOOKUP(J352,'INDICES IPC'!$A$7:$E$1003,2,0),0)),"")</f>
        <v>0</v>
      </c>
      <c r="L352" s="55" t="str">
        <f t="shared" si="15"/>
        <v/>
      </c>
      <c r="M352" s="76"/>
      <c r="N352" s="190">
        <f t="shared" si="16"/>
        <v>0</v>
      </c>
    </row>
    <row r="353" spans="3:14" ht="15.6" x14ac:dyDescent="0.25">
      <c r="C353" s="14">
        <f t="shared" si="17"/>
        <v>269</v>
      </c>
      <c r="D353" s="70"/>
      <c r="E353" s="70"/>
      <c r="F353" s="70"/>
      <c r="G353" s="75"/>
      <c r="H353" s="72"/>
      <c r="I353" s="54">
        <f>IFERROR(IF(M353="ICCP- ICOCIV",VLOOKUP(H353,'INDICES-ICOCIV'!$A$1:$B$313,2,0),IF(M353="IPC",VLOOKUP(H353,'INDICES IPC'!$A$7:$E$1003,2,0),0)),"")</f>
        <v>0</v>
      </c>
      <c r="J353" s="72"/>
      <c r="K353" s="54">
        <f>IFERROR(IF(M353="ICCP- ICOCIV",VLOOKUP(J353,'INDICES-ICOCIV'!$A$1:$B$307,2,0),IF(M353="IPC",VLOOKUP(J353,'INDICES IPC'!$A$7:$E$1003,2,0),0)),"")</f>
        <v>0</v>
      </c>
      <c r="L353" s="55" t="str">
        <f t="shared" si="15"/>
        <v/>
      </c>
      <c r="M353" s="76"/>
      <c r="N353" s="190">
        <f t="shared" si="16"/>
        <v>0</v>
      </c>
    </row>
    <row r="354" spans="3:14" ht="15.6" x14ac:dyDescent="0.25">
      <c r="C354" s="14">
        <f t="shared" si="17"/>
        <v>270</v>
      </c>
      <c r="D354" s="70"/>
      <c r="E354" s="70"/>
      <c r="F354" s="70"/>
      <c r="G354" s="75"/>
      <c r="H354" s="72"/>
      <c r="I354" s="54">
        <f>IFERROR(IF(M354="ICCP- ICOCIV",VLOOKUP(H354,'INDICES-ICOCIV'!$A$1:$B$313,2,0),IF(M354="IPC",VLOOKUP(H354,'INDICES IPC'!$A$7:$E$1003,2,0),0)),"")</f>
        <v>0</v>
      </c>
      <c r="J354" s="72"/>
      <c r="K354" s="54">
        <f>IFERROR(IF(M354="ICCP- ICOCIV",VLOOKUP(J354,'INDICES-ICOCIV'!$A$1:$B$307,2,0),IF(M354="IPC",VLOOKUP(J354,'INDICES IPC'!$A$7:$E$1003,2,0),0)),"")</f>
        <v>0</v>
      </c>
      <c r="L354" s="55" t="str">
        <f t="shared" si="15"/>
        <v/>
      </c>
      <c r="M354" s="76"/>
      <c r="N354" s="190">
        <f t="shared" si="16"/>
        <v>0</v>
      </c>
    </row>
    <row r="355" spans="3:14" ht="15.6" x14ac:dyDescent="0.25">
      <c r="C355" s="14">
        <f t="shared" si="17"/>
        <v>271</v>
      </c>
      <c r="D355" s="70"/>
      <c r="E355" s="70"/>
      <c r="F355" s="70"/>
      <c r="G355" s="75"/>
      <c r="H355" s="72"/>
      <c r="I355" s="54">
        <f>IFERROR(IF(M355="ICCP- ICOCIV",VLOOKUP(H355,'INDICES-ICOCIV'!$A$1:$B$313,2,0),IF(M355="IPC",VLOOKUP(H355,'INDICES IPC'!$A$7:$E$1003,2,0),0)),"")</f>
        <v>0</v>
      </c>
      <c r="J355" s="72"/>
      <c r="K355" s="54">
        <f>IFERROR(IF(M355="ICCP- ICOCIV",VLOOKUP(J355,'INDICES-ICOCIV'!$A$1:$B$307,2,0),IF(M355="IPC",VLOOKUP(J355,'INDICES IPC'!$A$7:$E$1003,2,0),0)),"")</f>
        <v>0</v>
      </c>
      <c r="L355" s="55" t="str">
        <f t="shared" si="15"/>
        <v/>
      </c>
      <c r="M355" s="76"/>
      <c r="N355" s="190">
        <f t="shared" si="16"/>
        <v>0</v>
      </c>
    </row>
    <row r="356" spans="3:14" ht="15.6" x14ac:dyDescent="0.25">
      <c r="C356" s="14">
        <f t="shared" si="17"/>
        <v>272</v>
      </c>
      <c r="D356" s="70"/>
      <c r="E356" s="70"/>
      <c r="F356" s="70"/>
      <c r="G356" s="75"/>
      <c r="H356" s="72"/>
      <c r="I356" s="54">
        <f>IFERROR(IF(M356="ICCP- ICOCIV",VLOOKUP(H356,'INDICES-ICOCIV'!$A$1:$B$313,2,0),IF(M356="IPC",VLOOKUP(H356,'INDICES IPC'!$A$7:$E$1003,2,0),0)),"")</f>
        <v>0</v>
      </c>
      <c r="J356" s="72"/>
      <c r="K356" s="54">
        <f>IFERROR(IF(M356="ICCP- ICOCIV",VLOOKUP(J356,'INDICES-ICOCIV'!$A$1:$B$307,2,0),IF(M356="IPC",VLOOKUP(J356,'INDICES IPC'!$A$7:$E$1003,2,0),0)),"")</f>
        <v>0</v>
      </c>
      <c r="L356" s="55" t="str">
        <f t="shared" si="15"/>
        <v/>
      </c>
      <c r="M356" s="76"/>
      <c r="N356" s="190">
        <f t="shared" si="16"/>
        <v>0</v>
      </c>
    </row>
    <row r="357" spans="3:14" ht="15.6" x14ac:dyDescent="0.25">
      <c r="C357" s="14">
        <f t="shared" si="17"/>
        <v>273</v>
      </c>
      <c r="D357" s="70"/>
      <c r="E357" s="70"/>
      <c r="F357" s="70"/>
      <c r="G357" s="75"/>
      <c r="H357" s="72"/>
      <c r="I357" s="54">
        <f>IFERROR(IF(M357="ICCP- ICOCIV",VLOOKUP(H357,'INDICES-ICOCIV'!$A$1:$B$313,2,0),IF(M357="IPC",VLOOKUP(H357,'INDICES IPC'!$A$7:$E$1003,2,0),0)),"")</f>
        <v>0</v>
      </c>
      <c r="J357" s="72"/>
      <c r="K357" s="54">
        <f>IFERROR(IF(M357="ICCP- ICOCIV",VLOOKUP(J357,'INDICES-ICOCIV'!$A$1:$B$307,2,0),IF(M357="IPC",VLOOKUP(J357,'INDICES IPC'!$A$7:$E$1003,2,0),0)),"")</f>
        <v>0</v>
      </c>
      <c r="L357" s="55" t="str">
        <f t="shared" si="15"/>
        <v/>
      </c>
      <c r="M357" s="76"/>
      <c r="N357" s="190">
        <f t="shared" si="16"/>
        <v>0</v>
      </c>
    </row>
    <row r="358" spans="3:14" ht="15.6" x14ac:dyDescent="0.25">
      <c r="C358" s="14">
        <f t="shared" si="17"/>
        <v>274</v>
      </c>
      <c r="D358" s="70"/>
      <c r="E358" s="70"/>
      <c r="F358" s="70"/>
      <c r="G358" s="75"/>
      <c r="H358" s="72"/>
      <c r="I358" s="54">
        <f>IFERROR(IF(M358="ICCP- ICOCIV",VLOOKUP(H358,'INDICES-ICOCIV'!$A$1:$B$313,2,0),IF(M358="IPC",VLOOKUP(H358,'INDICES IPC'!$A$7:$E$1003,2,0),0)),"")</f>
        <v>0</v>
      </c>
      <c r="J358" s="72"/>
      <c r="K358" s="54">
        <f>IFERROR(IF(M358="ICCP- ICOCIV",VLOOKUP(J358,'INDICES-ICOCIV'!$A$1:$B$307,2,0),IF(M358="IPC",VLOOKUP(J358,'INDICES IPC'!$A$7:$E$1003,2,0),0)),"")</f>
        <v>0</v>
      </c>
      <c r="L358" s="55" t="str">
        <f t="shared" si="15"/>
        <v/>
      </c>
      <c r="M358" s="76"/>
      <c r="N358" s="190">
        <f t="shared" si="16"/>
        <v>0</v>
      </c>
    </row>
    <row r="359" spans="3:14" ht="15.6" x14ac:dyDescent="0.25">
      <c r="C359" s="14">
        <f t="shared" si="17"/>
        <v>275</v>
      </c>
      <c r="D359" s="70"/>
      <c r="E359" s="70"/>
      <c r="F359" s="70"/>
      <c r="G359" s="75"/>
      <c r="H359" s="72"/>
      <c r="I359" s="54">
        <f>IFERROR(IF(M359="ICCP- ICOCIV",VLOOKUP(H359,'INDICES-ICOCIV'!$A$1:$B$313,2,0),IF(M359="IPC",VLOOKUP(H359,'INDICES IPC'!$A$7:$E$1003,2,0),0)),"")</f>
        <v>0</v>
      </c>
      <c r="J359" s="72"/>
      <c r="K359" s="54">
        <f>IFERROR(IF(M359="ICCP- ICOCIV",VLOOKUP(J359,'INDICES-ICOCIV'!$A$1:$B$307,2,0),IF(M359="IPC",VLOOKUP(J359,'INDICES IPC'!$A$7:$E$1003,2,0),0)),"")</f>
        <v>0</v>
      </c>
      <c r="L359" s="55" t="str">
        <f t="shared" si="15"/>
        <v/>
      </c>
      <c r="M359" s="76"/>
      <c r="N359" s="190">
        <f t="shared" si="16"/>
        <v>0</v>
      </c>
    </row>
    <row r="360" spans="3:14" ht="15.6" x14ac:dyDescent="0.25">
      <c r="C360" s="14">
        <f t="shared" si="17"/>
        <v>276</v>
      </c>
      <c r="D360" s="70"/>
      <c r="E360" s="70"/>
      <c r="F360" s="70"/>
      <c r="G360" s="75"/>
      <c r="H360" s="72"/>
      <c r="I360" s="54">
        <f>IFERROR(IF(M360="ICCP- ICOCIV",VLOOKUP(H360,'INDICES-ICOCIV'!$A$1:$B$313,2,0),IF(M360="IPC",VLOOKUP(H360,'INDICES IPC'!$A$7:$E$1003,2,0),0)),"")</f>
        <v>0</v>
      </c>
      <c r="J360" s="72"/>
      <c r="K360" s="54">
        <f>IFERROR(IF(M360="ICCP- ICOCIV",VLOOKUP(J360,'INDICES-ICOCIV'!$A$1:$B$307,2,0),IF(M360="IPC",VLOOKUP(J360,'INDICES IPC'!$A$7:$E$1003,2,0),0)),"")</f>
        <v>0</v>
      </c>
      <c r="L360" s="55" t="str">
        <f t="shared" si="15"/>
        <v/>
      </c>
      <c r="M360" s="76"/>
      <c r="N360" s="190">
        <f t="shared" si="16"/>
        <v>0</v>
      </c>
    </row>
    <row r="361" spans="3:14" ht="15.6" x14ac:dyDescent="0.25">
      <c r="C361" s="14">
        <f t="shared" si="17"/>
        <v>277</v>
      </c>
      <c r="D361" s="70"/>
      <c r="E361" s="70"/>
      <c r="F361" s="70"/>
      <c r="G361" s="75"/>
      <c r="H361" s="72"/>
      <c r="I361" s="54">
        <f>IFERROR(IF(M361="ICCP- ICOCIV",VLOOKUP(H361,'INDICES-ICOCIV'!$A$1:$B$313,2,0),IF(M361="IPC",VLOOKUP(H361,'INDICES IPC'!$A$7:$E$1003,2,0),0)),"")</f>
        <v>0</v>
      </c>
      <c r="J361" s="72"/>
      <c r="K361" s="54">
        <f>IFERROR(IF(M361="ICCP- ICOCIV",VLOOKUP(J361,'INDICES-ICOCIV'!$A$1:$B$307,2,0),IF(M361="IPC",VLOOKUP(J361,'INDICES IPC'!$A$7:$E$1003,2,0),0)),"")</f>
        <v>0</v>
      </c>
      <c r="L361" s="55" t="str">
        <f t="shared" si="15"/>
        <v/>
      </c>
      <c r="M361" s="76"/>
      <c r="N361" s="190">
        <f t="shared" si="16"/>
        <v>0</v>
      </c>
    </row>
    <row r="362" spans="3:14" ht="15.6" x14ac:dyDescent="0.25">
      <c r="C362" s="14">
        <f t="shared" si="17"/>
        <v>278</v>
      </c>
      <c r="D362" s="70"/>
      <c r="E362" s="70"/>
      <c r="F362" s="70"/>
      <c r="G362" s="75"/>
      <c r="H362" s="72"/>
      <c r="I362" s="54">
        <f>IFERROR(IF(M362="ICCP- ICOCIV",VLOOKUP(H362,'INDICES-ICOCIV'!$A$1:$B$313,2,0),IF(M362="IPC",VLOOKUP(H362,'INDICES IPC'!$A$7:$E$1003,2,0),0)),"")</f>
        <v>0</v>
      </c>
      <c r="J362" s="72"/>
      <c r="K362" s="54">
        <f>IFERROR(IF(M362="ICCP- ICOCIV",VLOOKUP(J362,'INDICES-ICOCIV'!$A$1:$B$307,2,0),IF(M362="IPC",VLOOKUP(J362,'INDICES IPC'!$A$7:$E$1003,2,0),0)),"")</f>
        <v>0</v>
      </c>
      <c r="L362" s="55" t="str">
        <f t="shared" si="15"/>
        <v/>
      </c>
      <c r="M362" s="76"/>
      <c r="N362" s="190">
        <f t="shared" si="16"/>
        <v>0</v>
      </c>
    </row>
    <row r="363" spans="3:14" ht="15.6" x14ac:dyDescent="0.25">
      <c r="C363" s="14">
        <f t="shared" si="17"/>
        <v>279</v>
      </c>
      <c r="D363" s="70"/>
      <c r="E363" s="70"/>
      <c r="F363" s="70"/>
      <c r="G363" s="75"/>
      <c r="H363" s="72"/>
      <c r="I363" s="54">
        <f>IFERROR(IF(M363="ICCP- ICOCIV",VLOOKUP(H363,'INDICES-ICOCIV'!$A$1:$B$313,2,0),IF(M363="IPC",VLOOKUP(H363,'INDICES IPC'!$A$7:$E$1003,2,0),0)),"")</f>
        <v>0</v>
      </c>
      <c r="J363" s="72"/>
      <c r="K363" s="54">
        <f>IFERROR(IF(M363="ICCP- ICOCIV",VLOOKUP(J363,'INDICES-ICOCIV'!$A$1:$B$307,2,0),IF(M363="IPC",VLOOKUP(J363,'INDICES IPC'!$A$7:$E$1003,2,0),0)),"")</f>
        <v>0</v>
      </c>
      <c r="L363" s="55" t="str">
        <f t="shared" si="15"/>
        <v/>
      </c>
      <c r="M363" s="76"/>
      <c r="N363" s="190">
        <f t="shared" si="16"/>
        <v>0</v>
      </c>
    </row>
    <row r="364" spans="3:14" ht="15.6" x14ac:dyDescent="0.25">
      <c r="C364" s="14">
        <f t="shared" si="17"/>
        <v>280</v>
      </c>
      <c r="D364" s="70"/>
      <c r="E364" s="70"/>
      <c r="F364" s="70"/>
      <c r="G364" s="75"/>
      <c r="H364" s="72"/>
      <c r="I364" s="54">
        <f>IFERROR(IF(M364="ICCP- ICOCIV",VLOOKUP(H364,'INDICES-ICOCIV'!$A$1:$B$313,2,0),IF(M364="IPC",VLOOKUP(H364,'INDICES IPC'!$A$7:$E$1003,2,0),0)),"")</f>
        <v>0</v>
      </c>
      <c r="J364" s="72"/>
      <c r="K364" s="54">
        <f>IFERROR(IF(M364="ICCP- ICOCIV",VLOOKUP(J364,'INDICES-ICOCIV'!$A$1:$B$307,2,0),IF(M364="IPC",VLOOKUP(J364,'INDICES IPC'!$A$7:$E$1003,2,0),0)),"")</f>
        <v>0</v>
      </c>
      <c r="L364" s="55" t="str">
        <f t="shared" si="15"/>
        <v/>
      </c>
      <c r="M364" s="76"/>
      <c r="N364" s="190">
        <f t="shared" si="16"/>
        <v>0</v>
      </c>
    </row>
    <row r="365" spans="3:14" ht="15.6" x14ac:dyDescent="0.25">
      <c r="C365" s="14">
        <f t="shared" si="17"/>
        <v>281</v>
      </c>
      <c r="D365" s="70"/>
      <c r="E365" s="70"/>
      <c r="F365" s="70"/>
      <c r="G365" s="75"/>
      <c r="H365" s="72"/>
      <c r="I365" s="54">
        <f>IFERROR(IF(M365="ICCP- ICOCIV",VLOOKUP(H365,'INDICES-ICOCIV'!$A$1:$B$313,2,0),IF(M365="IPC",VLOOKUP(H365,'INDICES IPC'!$A$7:$E$1003,2,0),0)),"")</f>
        <v>0</v>
      </c>
      <c r="J365" s="72"/>
      <c r="K365" s="54">
        <f>IFERROR(IF(M365="ICCP- ICOCIV",VLOOKUP(J365,'INDICES-ICOCIV'!$A$1:$B$307,2,0),IF(M365="IPC",VLOOKUP(J365,'INDICES IPC'!$A$7:$E$1003,2,0),0)),"")</f>
        <v>0</v>
      </c>
      <c r="L365" s="55" t="str">
        <f t="shared" si="15"/>
        <v/>
      </c>
      <c r="M365" s="76"/>
      <c r="N365" s="190">
        <f t="shared" si="16"/>
        <v>0</v>
      </c>
    </row>
    <row r="366" spans="3:14" ht="15.6" x14ac:dyDescent="0.25">
      <c r="C366" s="14">
        <f t="shared" si="17"/>
        <v>282</v>
      </c>
      <c r="D366" s="70"/>
      <c r="E366" s="70"/>
      <c r="F366" s="70"/>
      <c r="G366" s="75"/>
      <c r="H366" s="72"/>
      <c r="I366" s="54">
        <f>IFERROR(IF(M366="ICCP- ICOCIV",VLOOKUP(H366,'INDICES-ICOCIV'!$A$1:$B$313,2,0),IF(M366="IPC",VLOOKUP(H366,'INDICES IPC'!$A$7:$E$1003,2,0),0)),"")</f>
        <v>0</v>
      </c>
      <c r="J366" s="72"/>
      <c r="K366" s="54">
        <f>IFERROR(IF(M366="ICCP- ICOCIV",VLOOKUP(J366,'INDICES-ICOCIV'!$A$1:$B$307,2,0),IF(M366="IPC",VLOOKUP(J366,'INDICES IPC'!$A$7:$E$1003,2,0),0)),"")</f>
        <v>0</v>
      </c>
      <c r="L366" s="55" t="str">
        <f t="shared" si="15"/>
        <v/>
      </c>
      <c r="M366" s="76"/>
      <c r="N366" s="190">
        <f t="shared" si="16"/>
        <v>0</v>
      </c>
    </row>
    <row r="367" spans="3:14" ht="15.6" x14ac:dyDescent="0.25">
      <c r="C367" s="14">
        <f t="shared" si="17"/>
        <v>283</v>
      </c>
      <c r="D367" s="70"/>
      <c r="E367" s="70"/>
      <c r="F367" s="70"/>
      <c r="G367" s="75"/>
      <c r="H367" s="72"/>
      <c r="I367" s="54">
        <f>IFERROR(IF(M367="ICCP- ICOCIV",VLOOKUP(H367,'INDICES-ICOCIV'!$A$1:$B$313,2,0),IF(M367="IPC",VLOOKUP(H367,'INDICES IPC'!$A$7:$E$1003,2,0),0)),"")</f>
        <v>0</v>
      </c>
      <c r="J367" s="72"/>
      <c r="K367" s="54">
        <f>IFERROR(IF(M367="ICCP- ICOCIV",VLOOKUP(J367,'INDICES-ICOCIV'!$A$1:$B$307,2,0),IF(M367="IPC",VLOOKUP(J367,'INDICES IPC'!$A$7:$E$1003,2,0),0)),"")</f>
        <v>0</v>
      </c>
      <c r="L367" s="55" t="str">
        <f t="shared" si="15"/>
        <v/>
      </c>
      <c r="M367" s="76"/>
      <c r="N367" s="190">
        <f t="shared" si="16"/>
        <v>0</v>
      </c>
    </row>
    <row r="368" spans="3:14" ht="15.6" x14ac:dyDescent="0.25">
      <c r="C368" s="14">
        <f t="shared" si="17"/>
        <v>284</v>
      </c>
      <c r="D368" s="70"/>
      <c r="E368" s="70"/>
      <c r="F368" s="70"/>
      <c r="G368" s="75"/>
      <c r="H368" s="72"/>
      <c r="I368" s="54">
        <f>IFERROR(IF(M368="ICCP- ICOCIV",VLOOKUP(H368,'INDICES-ICOCIV'!$A$1:$B$313,2,0),IF(M368="IPC",VLOOKUP(H368,'INDICES IPC'!$A$7:$E$1003,2,0),0)),"")</f>
        <v>0</v>
      </c>
      <c r="J368" s="72"/>
      <c r="K368" s="54">
        <f>IFERROR(IF(M368="ICCP- ICOCIV",VLOOKUP(J368,'INDICES-ICOCIV'!$A$1:$B$307,2,0),IF(M368="IPC",VLOOKUP(J368,'INDICES IPC'!$A$7:$E$1003,2,0),0)),"")</f>
        <v>0</v>
      </c>
      <c r="L368" s="55" t="str">
        <f t="shared" si="15"/>
        <v/>
      </c>
      <c r="M368" s="76"/>
      <c r="N368" s="190">
        <f t="shared" si="16"/>
        <v>0</v>
      </c>
    </row>
    <row r="369" spans="3:14" ht="15.6" x14ac:dyDescent="0.25">
      <c r="C369" s="14">
        <f t="shared" si="17"/>
        <v>285</v>
      </c>
      <c r="D369" s="70"/>
      <c r="E369" s="70"/>
      <c r="F369" s="70"/>
      <c r="G369" s="75"/>
      <c r="H369" s="72"/>
      <c r="I369" s="54">
        <f>IFERROR(IF(M369="ICCP- ICOCIV",VLOOKUP(H369,'INDICES-ICOCIV'!$A$1:$B$313,2,0),IF(M369="IPC",VLOOKUP(H369,'INDICES IPC'!$A$7:$E$1003,2,0),0)),"")</f>
        <v>0</v>
      </c>
      <c r="J369" s="72"/>
      <c r="K369" s="54">
        <f>IFERROR(IF(M369="ICCP- ICOCIV",VLOOKUP(J369,'INDICES-ICOCIV'!$A$1:$B$307,2,0),IF(M369="IPC",VLOOKUP(J369,'INDICES IPC'!$A$7:$E$1003,2,0),0)),"")</f>
        <v>0</v>
      </c>
      <c r="L369" s="55" t="str">
        <f t="shared" si="15"/>
        <v/>
      </c>
      <c r="M369" s="76"/>
      <c r="N369" s="190">
        <f t="shared" si="16"/>
        <v>0</v>
      </c>
    </row>
    <row r="370" spans="3:14" ht="15.6" x14ac:dyDescent="0.25">
      <c r="C370" s="14">
        <f t="shared" si="17"/>
        <v>286</v>
      </c>
      <c r="D370" s="70"/>
      <c r="E370" s="70"/>
      <c r="F370" s="70"/>
      <c r="G370" s="75"/>
      <c r="H370" s="72"/>
      <c r="I370" s="54">
        <f>IFERROR(IF(M370="ICCP- ICOCIV",VLOOKUP(H370,'INDICES-ICOCIV'!$A$1:$B$313,2,0),IF(M370="IPC",VLOOKUP(H370,'INDICES IPC'!$A$7:$E$1003,2,0),0)),"")</f>
        <v>0</v>
      </c>
      <c r="J370" s="72"/>
      <c r="K370" s="54">
        <f>IFERROR(IF(M370="ICCP- ICOCIV",VLOOKUP(J370,'INDICES-ICOCIV'!$A$1:$B$307,2,0),IF(M370="IPC",VLOOKUP(J370,'INDICES IPC'!$A$7:$E$1003,2,0),0)),"")</f>
        <v>0</v>
      </c>
      <c r="L370" s="55" t="str">
        <f t="shared" si="15"/>
        <v/>
      </c>
      <c r="M370" s="76"/>
      <c r="N370" s="190">
        <f t="shared" si="16"/>
        <v>0</v>
      </c>
    </row>
    <row r="371" spans="3:14" ht="15.6" x14ac:dyDescent="0.25">
      <c r="C371" s="14">
        <f t="shared" si="17"/>
        <v>287</v>
      </c>
      <c r="D371" s="70"/>
      <c r="E371" s="70"/>
      <c r="F371" s="70"/>
      <c r="G371" s="75"/>
      <c r="H371" s="72"/>
      <c r="I371" s="54">
        <f>IFERROR(IF(M371="ICCP- ICOCIV",VLOOKUP(H371,'INDICES-ICOCIV'!$A$1:$B$313,2,0),IF(M371="IPC",VLOOKUP(H371,'INDICES IPC'!$A$7:$E$1003,2,0),0)),"")</f>
        <v>0</v>
      </c>
      <c r="J371" s="72"/>
      <c r="K371" s="54">
        <f>IFERROR(IF(M371="ICCP- ICOCIV",VLOOKUP(J371,'INDICES-ICOCIV'!$A$1:$B$307,2,0),IF(M371="IPC",VLOOKUP(J371,'INDICES IPC'!$A$7:$E$1003,2,0),0)),"")</f>
        <v>0</v>
      </c>
      <c r="L371" s="55" t="str">
        <f t="shared" si="15"/>
        <v/>
      </c>
      <c r="M371" s="76"/>
      <c r="N371" s="190">
        <f t="shared" si="16"/>
        <v>0</v>
      </c>
    </row>
    <row r="372" spans="3:14" ht="15.6" x14ac:dyDescent="0.25">
      <c r="C372" s="14">
        <f t="shared" si="17"/>
        <v>288</v>
      </c>
      <c r="D372" s="70"/>
      <c r="E372" s="70"/>
      <c r="F372" s="70"/>
      <c r="G372" s="75"/>
      <c r="H372" s="72"/>
      <c r="I372" s="54">
        <f>IFERROR(IF(M372="ICCP- ICOCIV",VLOOKUP(H372,'INDICES-ICOCIV'!$A$1:$B$313,2,0),IF(M372="IPC",VLOOKUP(H372,'INDICES IPC'!$A$7:$E$1003,2,0),0)),"")</f>
        <v>0</v>
      </c>
      <c r="J372" s="72"/>
      <c r="K372" s="54">
        <f>IFERROR(IF(M372="ICCP- ICOCIV",VLOOKUP(J372,'INDICES-ICOCIV'!$A$1:$B$307,2,0),IF(M372="IPC",VLOOKUP(J372,'INDICES IPC'!$A$7:$E$1003,2,0),0)),"")</f>
        <v>0</v>
      </c>
      <c r="L372" s="55" t="str">
        <f t="shared" si="15"/>
        <v/>
      </c>
      <c r="M372" s="76"/>
      <c r="N372" s="190">
        <f t="shared" si="16"/>
        <v>0</v>
      </c>
    </row>
    <row r="373" spans="3:14" ht="15.6" x14ac:dyDescent="0.25">
      <c r="C373" s="14">
        <f t="shared" si="17"/>
        <v>289</v>
      </c>
      <c r="D373" s="70"/>
      <c r="E373" s="70"/>
      <c r="F373" s="70"/>
      <c r="G373" s="75"/>
      <c r="H373" s="72"/>
      <c r="I373" s="54">
        <f>IFERROR(IF(M373="ICCP- ICOCIV",VLOOKUP(H373,'INDICES-ICOCIV'!$A$1:$B$313,2,0),IF(M373="IPC",VLOOKUP(H373,'INDICES IPC'!$A$7:$E$1003,2,0),0)),"")</f>
        <v>0</v>
      </c>
      <c r="J373" s="72"/>
      <c r="K373" s="54">
        <f>IFERROR(IF(M373="ICCP- ICOCIV",VLOOKUP(J373,'INDICES-ICOCIV'!$A$1:$B$307,2,0),IF(M373="IPC",VLOOKUP(J373,'INDICES IPC'!$A$7:$E$1003,2,0),0)),"")</f>
        <v>0</v>
      </c>
      <c r="L373" s="55" t="str">
        <f t="shared" si="15"/>
        <v/>
      </c>
      <c r="M373" s="76"/>
      <c r="N373" s="190">
        <f t="shared" si="16"/>
        <v>0</v>
      </c>
    </row>
    <row r="374" spans="3:14" ht="15.6" x14ac:dyDescent="0.25">
      <c r="C374" s="14">
        <f t="shared" si="17"/>
        <v>290</v>
      </c>
      <c r="D374" s="70"/>
      <c r="E374" s="70"/>
      <c r="F374" s="70"/>
      <c r="G374" s="75"/>
      <c r="H374" s="72"/>
      <c r="I374" s="54">
        <f>IFERROR(IF(M374="ICCP- ICOCIV",VLOOKUP(H374,'INDICES-ICOCIV'!$A$1:$B$313,2,0),IF(M374="IPC",VLOOKUP(H374,'INDICES IPC'!$A$7:$E$1003,2,0),0)),"")</f>
        <v>0</v>
      </c>
      <c r="J374" s="72"/>
      <c r="K374" s="54">
        <f>IFERROR(IF(M374="ICCP- ICOCIV",VLOOKUP(J374,'INDICES-ICOCIV'!$A$1:$B$307,2,0),IF(M374="IPC",VLOOKUP(J374,'INDICES IPC'!$A$7:$E$1003,2,0),0)),"")</f>
        <v>0</v>
      </c>
      <c r="L374" s="55" t="str">
        <f t="shared" si="15"/>
        <v/>
      </c>
      <c r="M374" s="76"/>
      <c r="N374" s="190">
        <f t="shared" si="16"/>
        <v>0</v>
      </c>
    </row>
    <row r="375" spans="3:14" ht="15.6" x14ac:dyDescent="0.25">
      <c r="C375" s="14">
        <f t="shared" si="17"/>
        <v>291</v>
      </c>
      <c r="D375" s="70"/>
      <c r="E375" s="70"/>
      <c r="F375" s="70"/>
      <c r="G375" s="75"/>
      <c r="H375" s="72"/>
      <c r="I375" s="54">
        <f>IFERROR(IF(M375="ICCP- ICOCIV",VLOOKUP(H375,'INDICES-ICOCIV'!$A$1:$B$313,2,0),IF(M375="IPC",VLOOKUP(H375,'INDICES IPC'!$A$7:$E$1003,2,0),0)),"")</f>
        <v>0</v>
      </c>
      <c r="J375" s="72"/>
      <c r="K375" s="54">
        <f>IFERROR(IF(M375="ICCP- ICOCIV",VLOOKUP(J375,'INDICES-ICOCIV'!$A$1:$B$307,2,0),IF(M375="IPC",VLOOKUP(J375,'INDICES IPC'!$A$7:$E$1003,2,0),0)),"")</f>
        <v>0</v>
      </c>
      <c r="L375" s="55" t="str">
        <f t="shared" si="15"/>
        <v/>
      </c>
      <c r="M375" s="76"/>
      <c r="N375" s="190">
        <f t="shared" si="16"/>
        <v>0</v>
      </c>
    </row>
    <row r="376" spans="3:14" ht="15.6" x14ac:dyDescent="0.25">
      <c r="C376" s="14">
        <f t="shared" si="17"/>
        <v>292</v>
      </c>
      <c r="D376" s="70"/>
      <c r="E376" s="70"/>
      <c r="F376" s="70"/>
      <c r="G376" s="75"/>
      <c r="H376" s="72"/>
      <c r="I376" s="54">
        <f>IFERROR(IF(M376="ICCP- ICOCIV",VLOOKUP(H376,'INDICES-ICOCIV'!$A$1:$B$313,2,0),IF(M376="IPC",VLOOKUP(H376,'INDICES IPC'!$A$7:$E$1003,2,0),0)),"")</f>
        <v>0</v>
      </c>
      <c r="J376" s="72"/>
      <c r="K376" s="54">
        <f>IFERROR(IF(M376="ICCP- ICOCIV",VLOOKUP(J376,'INDICES-ICOCIV'!$A$1:$B$307,2,0),IF(M376="IPC",VLOOKUP(J376,'INDICES IPC'!$A$7:$E$1003,2,0),0)),"")</f>
        <v>0</v>
      </c>
      <c r="L376" s="55" t="str">
        <f t="shared" si="15"/>
        <v/>
      </c>
      <c r="M376" s="76"/>
      <c r="N376" s="190">
        <f t="shared" si="16"/>
        <v>0</v>
      </c>
    </row>
    <row r="377" spans="3:14" ht="15.6" x14ac:dyDescent="0.25">
      <c r="C377" s="14">
        <f t="shared" si="17"/>
        <v>293</v>
      </c>
      <c r="D377" s="70"/>
      <c r="E377" s="70"/>
      <c r="F377" s="70"/>
      <c r="G377" s="75"/>
      <c r="H377" s="72"/>
      <c r="I377" s="54">
        <f>IFERROR(IF(M377="ICCP- ICOCIV",VLOOKUP(H377,'INDICES-ICOCIV'!$A$1:$B$313,2,0),IF(M377="IPC",VLOOKUP(H377,'INDICES IPC'!$A$7:$E$1003,2,0),0)),"")</f>
        <v>0</v>
      </c>
      <c r="J377" s="72"/>
      <c r="K377" s="54">
        <f>IFERROR(IF(M377="ICCP- ICOCIV",VLOOKUP(J377,'INDICES-ICOCIV'!$A$1:$B$307,2,0),IF(M377="IPC",VLOOKUP(J377,'INDICES IPC'!$A$7:$E$1003,2,0),0)),"")</f>
        <v>0</v>
      </c>
      <c r="L377" s="55" t="str">
        <f t="shared" si="15"/>
        <v/>
      </c>
      <c r="M377" s="76"/>
      <c r="N377" s="190">
        <f t="shared" si="16"/>
        <v>0</v>
      </c>
    </row>
    <row r="378" spans="3:14" ht="15.6" x14ac:dyDescent="0.25">
      <c r="C378" s="14">
        <f t="shared" si="17"/>
        <v>294</v>
      </c>
      <c r="D378" s="70"/>
      <c r="E378" s="70"/>
      <c r="F378" s="70"/>
      <c r="G378" s="75"/>
      <c r="H378" s="72"/>
      <c r="I378" s="54">
        <f>IFERROR(IF(M378="ICCP- ICOCIV",VLOOKUP(H378,'INDICES-ICOCIV'!$A$1:$B$313,2,0),IF(M378="IPC",VLOOKUP(H378,'INDICES IPC'!$A$7:$E$1003,2,0),0)),"")</f>
        <v>0</v>
      </c>
      <c r="J378" s="72"/>
      <c r="K378" s="54">
        <f>IFERROR(IF(M378="ICCP- ICOCIV",VLOOKUP(J378,'INDICES-ICOCIV'!$A$1:$B$307,2,0),IF(M378="IPC",VLOOKUP(J378,'INDICES IPC'!$A$7:$E$1003,2,0),0)),"")</f>
        <v>0</v>
      </c>
      <c r="L378" s="55" t="str">
        <f t="shared" si="15"/>
        <v/>
      </c>
      <c r="M378" s="76"/>
      <c r="N378" s="190">
        <f t="shared" si="16"/>
        <v>0</v>
      </c>
    </row>
    <row r="379" spans="3:14" ht="15.6" x14ac:dyDescent="0.25">
      <c r="C379" s="14">
        <f t="shared" si="17"/>
        <v>295</v>
      </c>
      <c r="D379" s="70"/>
      <c r="E379" s="70"/>
      <c r="F379" s="70"/>
      <c r="G379" s="75"/>
      <c r="H379" s="72"/>
      <c r="I379" s="54">
        <f>IFERROR(IF(M379="ICCP- ICOCIV",VLOOKUP(H379,'INDICES-ICOCIV'!$A$1:$B$313,2,0),IF(M379="IPC",VLOOKUP(H379,'INDICES IPC'!$A$7:$E$1003,2,0),0)),"")</f>
        <v>0</v>
      </c>
      <c r="J379" s="72"/>
      <c r="K379" s="54">
        <f>IFERROR(IF(M379="ICCP- ICOCIV",VLOOKUP(J379,'INDICES-ICOCIV'!$A$1:$B$307,2,0),IF(M379="IPC",VLOOKUP(J379,'INDICES IPC'!$A$7:$E$1003,2,0),0)),"")</f>
        <v>0</v>
      </c>
      <c r="L379" s="55" t="str">
        <f t="shared" si="15"/>
        <v/>
      </c>
      <c r="M379" s="76"/>
      <c r="N379" s="190">
        <f t="shared" si="16"/>
        <v>0</v>
      </c>
    </row>
    <row r="380" spans="3:14" ht="15.6" x14ac:dyDescent="0.25">
      <c r="C380" s="14">
        <f t="shared" si="17"/>
        <v>296</v>
      </c>
      <c r="D380" s="70"/>
      <c r="E380" s="70"/>
      <c r="F380" s="70"/>
      <c r="G380" s="75"/>
      <c r="H380" s="72"/>
      <c r="I380" s="54">
        <f>IFERROR(IF(M380="ICCP- ICOCIV",VLOOKUP(H380,'INDICES-ICOCIV'!$A$1:$B$313,2,0),IF(M380="IPC",VLOOKUP(H380,'INDICES IPC'!$A$7:$E$1003,2,0),0)),"")</f>
        <v>0</v>
      </c>
      <c r="J380" s="72"/>
      <c r="K380" s="54">
        <f>IFERROR(IF(M380="ICCP- ICOCIV",VLOOKUP(J380,'INDICES-ICOCIV'!$A$1:$B$307,2,0),IF(M380="IPC",VLOOKUP(J380,'INDICES IPC'!$A$7:$E$1003,2,0),0)),"")</f>
        <v>0</v>
      </c>
      <c r="L380" s="55" t="str">
        <f t="shared" si="15"/>
        <v/>
      </c>
      <c r="M380" s="76"/>
      <c r="N380" s="190">
        <f t="shared" si="16"/>
        <v>0</v>
      </c>
    </row>
    <row r="381" spans="3:14" ht="15.6" x14ac:dyDescent="0.25">
      <c r="C381" s="14">
        <f t="shared" si="17"/>
        <v>297</v>
      </c>
      <c r="D381" s="70"/>
      <c r="E381" s="70"/>
      <c r="F381" s="70"/>
      <c r="G381" s="75"/>
      <c r="H381" s="72"/>
      <c r="I381" s="54">
        <f>IFERROR(IF(M381="ICCP- ICOCIV",VLOOKUP(H381,'INDICES-ICOCIV'!$A$1:$B$313,2,0),IF(M381="IPC",VLOOKUP(H381,'INDICES IPC'!$A$7:$E$1003,2,0),0)),"")</f>
        <v>0</v>
      </c>
      <c r="J381" s="72"/>
      <c r="K381" s="54">
        <f>IFERROR(IF(M381="ICCP- ICOCIV",VLOOKUP(J381,'INDICES-ICOCIV'!$A$1:$B$307,2,0),IF(M381="IPC",VLOOKUP(J381,'INDICES IPC'!$A$7:$E$1003,2,0),0)),"")</f>
        <v>0</v>
      </c>
      <c r="L381" s="55" t="str">
        <f t="shared" si="15"/>
        <v/>
      </c>
      <c r="M381" s="76"/>
      <c r="N381" s="190">
        <f t="shared" si="16"/>
        <v>0</v>
      </c>
    </row>
    <row r="382" spans="3:14" ht="15.6" x14ac:dyDescent="0.25">
      <c r="C382" s="14">
        <f t="shared" si="17"/>
        <v>298</v>
      </c>
      <c r="D382" s="70"/>
      <c r="E382" s="70"/>
      <c r="F382" s="70"/>
      <c r="G382" s="75"/>
      <c r="H382" s="72"/>
      <c r="I382" s="54">
        <f>IFERROR(IF(M382="ICCP- ICOCIV",VLOOKUP(H382,'INDICES-ICOCIV'!$A$1:$B$313,2,0),IF(M382="IPC",VLOOKUP(H382,'INDICES IPC'!$A$7:$E$1003,2,0),0)),"")</f>
        <v>0</v>
      </c>
      <c r="J382" s="72"/>
      <c r="K382" s="54">
        <f>IFERROR(IF(M382="ICCP- ICOCIV",VLOOKUP(J382,'INDICES-ICOCIV'!$A$1:$B$307,2,0),IF(M382="IPC",VLOOKUP(J382,'INDICES IPC'!$A$7:$E$1003,2,0),0)),"")</f>
        <v>0</v>
      </c>
      <c r="L382" s="55" t="str">
        <f t="shared" si="15"/>
        <v/>
      </c>
      <c r="M382" s="76"/>
      <c r="N382" s="190">
        <f t="shared" si="16"/>
        <v>0</v>
      </c>
    </row>
    <row r="383" spans="3:14" ht="15.6" x14ac:dyDescent="0.25">
      <c r="C383" s="14">
        <f t="shared" si="17"/>
        <v>299</v>
      </c>
      <c r="D383" s="70"/>
      <c r="E383" s="70"/>
      <c r="F383" s="70"/>
      <c r="G383" s="75"/>
      <c r="H383" s="72"/>
      <c r="I383" s="54">
        <f>IFERROR(IF(M383="ICCP- ICOCIV",VLOOKUP(H383,'INDICES-ICOCIV'!$A$1:$B$313,2,0),IF(M383="IPC",VLOOKUP(H383,'INDICES IPC'!$A$7:$E$1003,2,0),0)),"")</f>
        <v>0</v>
      </c>
      <c r="J383" s="72"/>
      <c r="K383" s="54">
        <f>IFERROR(IF(M383="ICCP- ICOCIV",VLOOKUP(J383,'INDICES-ICOCIV'!$A$1:$B$307,2,0),IF(M383="IPC",VLOOKUP(J383,'INDICES IPC'!$A$7:$E$1003,2,0),0)),"")</f>
        <v>0</v>
      </c>
      <c r="L383" s="55" t="str">
        <f t="shared" si="15"/>
        <v/>
      </c>
      <c r="M383" s="76"/>
      <c r="N383" s="190">
        <f t="shared" si="16"/>
        <v>0</v>
      </c>
    </row>
    <row r="384" spans="3:14" ht="15.6" x14ac:dyDescent="0.25">
      <c r="C384" s="14">
        <f t="shared" si="17"/>
        <v>300</v>
      </c>
      <c r="D384" s="70"/>
      <c r="E384" s="70"/>
      <c r="F384" s="70"/>
      <c r="G384" s="75"/>
      <c r="H384" s="72"/>
      <c r="I384" s="54">
        <f>IFERROR(IF(M384="ICCP- ICOCIV",VLOOKUP(H384,'INDICES-ICOCIV'!$A$1:$B$313,2,0),IF(M384="IPC",VLOOKUP(H384,'INDICES IPC'!$A$7:$E$1003,2,0),0)),"")</f>
        <v>0</v>
      </c>
      <c r="J384" s="72"/>
      <c r="K384" s="54">
        <f>IFERROR(IF(M384="ICCP- ICOCIV",VLOOKUP(J384,'INDICES-ICOCIV'!$A$1:$B$307,2,0),IF(M384="IPC",VLOOKUP(J384,'INDICES IPC'!$A$7:$E$1003,2,0),0)),"")</f>
        <v>0</v>
      </c>
      <c r="L384" s="55" t="str">
        <f t="shared" si="15"/>
        <v/>
      </c>
      <c r="M384" s="76"/>
      <c r="N384" s="190">
        <f t="shared" si="16"/>
        <v>0</v>
      </c>
    </row>
    <row r="385" spans="3:14" ht="15.6" x14ac:dyDescent="0.25">
      <c r="C385" s="14">
        <f t="shared" si="17"/>
        <v>301</v>
      </c>
      <c r="D385" s="70"/>
      <c r="E385" s="70"/>
      <c r="F385" s="70"/>
      <c r="G385" s="75"/>
      <c r="H385" s="72"/>
      <c r="I385" s="54">
        <f>IFERROR(IF(M385="ICCP- ICOCIV",VLOOKUP(H385,'INDICES-ICOCIV'!$A$1:$B$313,2,0),IF(M385="IPC",VLOOKUP(H385,'INDICES IPC'!$A$7:$E$1003,2,0),0)),"")</f>
        <v>0</v>
      </c>
      <c r="J385" s="72"/>
      <c r="K385" s="54">
        <f>IFERROR(IF(M385="ICCP- ICOCIV",VLOOKUP(J385,'INDICES-ICOCIV'!$A$1:$B$307,2,0),IF(M385="IPC",VLOOKUP(J385,'INDICES IPC'!$A$7:$E$1003,2,0),0)),"")</f>
        <v>0</v>
      </c>
      <c r="L385" s="55" t="str">
        <f t="shared" si="15"/>
        <v/>
      </c>
      <c r="M385" s="76"/>
      <c r="N385" s="190">
        <f t="shared" si="16"/>
        <v>0</v>
      </c>
    </row>
    <row r="386" spans="3:14" ht="15.6" x14ac:dyDescent="0.25">
      <c r="C386" s="14">
        <f t="shared" si="17"/>
        <v>302</v>
      </c>
      <c r="D386" s="70"/>
      <c r="E386" s="70"/>
      <c r="F386" s="70"/>
      <c r="G386" s="75"/>
      <c r="H386" s="72"/>
      <c r="I386" s="54">
        <f>IFERROR(IF(M386="ICCP- ICOCIV",VLOOKUP(H386,'INDICES-ICOCIV'!$A$1:$B$313,2,0),IF(M386="IPC",VLOOKUP(H386,'INDICES IPC'!$A$7:$E$1003,2,0),0)),"")</f>
        <v>0</v>
      </c>
      <c r="J386" s="72"/>
      <c r="K386" s="54">
        <f>IFERROR(IF(M386="ICCP- ICOCIV",VLOOKUP(J386,'INDICES-ICOCIV'!$A$1:$B$307,2,0),IF(M386="IPC",VLOOKUP(J386,'INDICES IPC'!$A$7:$E$1003,2,0),0)),"")</f>
        <v>0</v>
      </c>
      <c r="L386" s="55" t="str">
        <f t="shared" si="15"/>
        <v/>
      </c>
      <c r="M386" s="76"/>
      <c r="N386" s="190">
        <f t="shared" si="16"/>
        <v>0</v>
      </c>
    </row>
    <row r="387" spans="3:14" ht="15.6" x14ac:dyDescent="0.25">
      <c r="C387" s="14">
        <f t="shared" si="17"/>
        <v>303</v>
      </c>
      <c r="D387" s="70"/>
      <c r="E387" s="70"/>
      <c r="F387" s="70"/>
      <c r="G387" s="75"/>
      <c r="H387" s="72"/>
      <c r="I387" s="54">
        <f>IFERROR(IF(M387="ICCP- ICOCIV",VLOOKUP(H387,'INDICES-ICOCIV'!$A$1:$B$313,2,0),IF(M387="IPC",VLOOKUP(H387,'INDICES IPC'!$A$7:$E$1003,2,0),0)),"")</f>
        <v>0</v>
      </c>
      <c r="J387" s="72"/>
      <c r="K387" s="54">
        <f>IFERROR(IF(M387="ICCP- ICOCIV",VLOOKUP(J387,'INDICES-ICOCIV'!$A$1:$B$307,2,0),IF(M387="IPC",VLOOKUP(J387,'INDICES IPC'!$A$7:$E$1003,2,0),0)),"")</f>
        <v>0</v>
      </c>
      <c r="L387" s="55" t="str">
        <f t="shared" si="15"/>
        <v/>
      </c>
      <c r="M387" s="76"/>
      <c r="N387" s="190">
        <f t="shared" si="16"/>
        <v>0</v>
      </c>
    </row>
    <row r="388" spans="3:14" ht="15.6" x14ac:dyDescent="0.25">
      <c r="C388" s="14">
        <f t="shared" si="17"/>
        <v>304</v>
      </c>
      <c r="D388" s="70"/>
      <c r="E388" s="70"/>
      <c r="F388" s="70"/>
      <c r="G388" s="75"/>
      <c r="H388" s="72"/>
      <c r="I388" s="54">
        <f>IFERROR(IF(M388="ICCP- ICOCIV",VLOOKUP(H388,'INDICES-ICOCIV'!$A$1:$B$313,2,0),IF(M388="IPC",VLOOKUP(H388,'INDICES IPC'!$A$7:$E$1003,2,0),0)),"")</f>
        <v>0</v>
      </c>
      <c r="J388" s="72"/>
      <c r="K388" s="54">
        <f>IFERROR(IF(M388="ICCP- ICOCIV",VLOOKUP(J388,'INDICES-ICOCIV'!$A$1:$B$307,2,0),IF(M388="IPC",VLOOKUP(J388,'INDICES IPC'!$A$7:$E$1003,2,0),0)),"")</f>
        <v>0</v>
      </c>
      <c r="L388" s="55" t="str">
        <f t="shared" si="15"/>
        <v/>
      </c>
      <c r="M388" s="76"/>
      <c r="N388" s="190">
        <f t="shared" si="16"/>
        <v>0</v>
      </c>
    </row>
    <row r="389" spans="3:14" ht="15.6" x14ac:dyDescent="0.25">
      <c r="C389" s="14">
        <f t="shared" si="17"/>
        <v>305</v>
      </c>
      <c r="D389" s="70"/>
      <c r="E389" s="70"/>
      <c r="F389" s="70"/>
      <c r="G389" s="75"/>
      <c r="H389" s="72"/>
      <c r="I389" s="54">
        <f>IFERROR(IF(M389="ICCP- ICOCIV",VLOOKUP(H389,'INDICES-ICOCIV'!$A$1:$B$313,2,0),IF(M389="IPC",VLOOKUP(H389,'INDICES IPC'!$A$7:$E$1003,2,0),0)),"")</f>
        <v>0</v>
      </c>
      <c r="J389" s="72"/>
      <c r="K389" s="54">
        <f>IFERROR(IF(M389="ICCP- ICOCIV",VLOOKUP(J389,'INDICES-ICOCIV'!$A$1:$B$307,2,0),IF(M389="IPC",VLOOKUP(J389,'INDICES IPC'!$A$7:$E$1003,2,0),0)),"")</f>
        <v>0</v>
      </c>
      <c r="L389" s="55" t="str">
        <f t="shared" si="15"/>
        <v/>
      </c>
      <c r="M389" s="76"/>
      <c r="N389" s="190">
        <f t="shared" si="16"/>
        <v>0</v>
      </c>
    </row>
    <row r="390" spans="3:14" ht="15.6" x14ac:dyDescent="0.25">
      <c r="C390" s="14">
        <f t="shared" si="17"/>
        <v>306</v>
      </c>
      <c r="D390" s="70"/>
      <c r="E390" s="70"/>
      <c r="F390" s="70"/>
      <c r="G390" s="75"/>
      <c r="H390" s="72"/>
      <c r="I390" s="54">
        <f>IFERROR(IF(M390="ICCP- ICOCIV",VLOOKUP(H390,'INDICES-ICOCIV'!$A$1:$B$313,2,0),IF(M390="IPC",VLOOKUP(H390,'INDICES IPC'!$A$7:$E$1003,2,0),0)),"")</f>
        <v>0</v>
      </c>
      <c r="J390" s="72"/>
      <c r="K390" s="54">
        <f>IFERROR(IF(M390="ICCP- ICOCIV",VLOOKUP(J390,'INDICES-ICOCIV'!$A$1:$B$307,2,0),IF(M390="IPC",VLOOKUP(J390,'INDICES IPC'!$A$7:$E$1003,2,0),0)),"")</f>
        <v>0</v>
      </c>
      <c r="L390" s="55" t="str">
        <f t="shared" si="15"/>
        <v/>
      </c>
      <c r="M390" s="76"/>
      <c r="N390" s="190">
        <f t="shared" si="16"/>
        <v>0</v>
      </c>
    </row>
    <row r="391" spans="3:14" ht="15.6" x14ac:dyDescent="0.25">
      <c r="C391" s="14">
        <f t="shared" si="17"/>
        <v>307</v>
      </c>
      <c r="D391" s="70"/>
      <c r="E391" s="70"/>
      <c r="F391" s="70"/>
      <c r="G391" s="75"/>
      <c r="H391" s="72"/>
      <c r="I391" s="54">
        <f>IFERROR(IF(M391="ICCP- ICOCIV",VLOOKUP(H391,'INDICES-ICOCIV'!$A$1:$B$313,2,0),IF(M391="IPC",VLOOKUP(H391,'INDICES IPC'!$A$7:$E$1003,2,0),0)),"")</f>
        <v>0</v>
      </c>
      <c r="J391" s="72"/>
      <c r="K391" s="54">
        <f>IFERROR(IF(M391="ICCP- ICOCIV",VLOOKUP(J391,'INDICES-ICOCIV'!$A$1:$B$307,2,0),IF(M391="IPC",VLOOKUP(J391,'INDICES IPC'!$A$7:$E$1003,2,0),0)),"")</f>
        <v>0</v>
      </c>
      <c r="L391" s="55" t="str">
        <f t="shared" si="15"/>
        <v/>
      </c>
      <c r="M391" s="76"/>
      <c r="N391" s="190">
        <f t="shared" si="16"/>
        <v>0</v>
      </c>
    </row>
    <row r="392" spans="3:14" ht="15.6" x14ac:dyDescent="0.25">
      <c r="C392" s="14">
        <f t="shared" si="17"/>
        <v>308</v>
      </c>
      <c r="D392" s="70"/>
      <c r="E392" s="70"/>
      <c r="F392" s="70"/>
      <c r="G392" s="75"/>
      <c r="H392" s="72"/>
      <c r="I392" s="54">
        <f>IFERROR(IF(M392="ICCP- ICOCIV",VLOOKUP(H392,'INDICES-ICOCIV'!$A$1:$B$313,2,0),IF(M392="IPC",VLOOKUP(H392,'INDICES IPC'!$A$7:$E$1003,2,0),0)),"")</f>
        <v>0</v>
      </c>
      <c r="J392" s="72"/>
      <c r="K392" s="54">
        <f>IFERROR(IF(M392="ICCP- ICOCIV",VLOOKUP(J392,'INDICES-ICOCIV'!$A$1:$B$307,2,0),IF(M392="IPC",VLOOKUP(J392,'INDICES IPC'!$A$7:$E$1003,2,0),0)),"")</f>
        <v>0</v>
      </c>
      <c r="L392" s="55" t="str">
        <f t="shared" si="15"/>
        <v/>
      </c>
      <c r="M392" s="76"/>
      <c r="N392" s="190">
        <f t="shared" si="16"/>
        <v>0</v>
      </c>
    </row>
    <row r="393" spans="3:14" ht="15.6" x14ac:dyDescent="0.25">
      <c r="C393" s="14">
        <f t="shared" si="17"/>
        <v>309</v>
      </c>
      <c r="D393" s="70"/>
      <c r="E393" s="70"/>
      <c r="F393" s="70"/>
      <c r="G393" s="75"/>
      <c r="H393" s="72"/>
      <c r="I393" s="54">
        <f>IFERROR(IF(M393="ICCP- ICOCIV",VLOOKUP(H393,'INDICES-ICOCIV'!$A$1:$B$313,2,0),IF(M393="IPC",VLOOKUP(H393,'INDICES IPC'!$A$7:$E$1003,2,0),0)),"")</f>
        <v>0</v>
      </c>
      <c r="J393" s="72"/>
      <c r="K393" s="54">
        <f>IFERROR(IF(M393="ICCP- ICOCIV",VLOOKUP(J393,'INDICES-ICOCIV'!$A$1:$B$307,2,0),IF(M393="IPC",VLOOKUP(J393,'INDICES IPC'!$A$7:$E$1003,2,0),0)),"")</f>
        <v>0</v>
      </c>
      <c r="L393" s="55" t="str">
        <f t="shared" si="15"/>
        <v/>
      </c>
      <c r="M393" s="76"/>
      <c r="N393" s="190">
        <f t="shared" si="16"/>
        <v>0</v>
      </c>
    </row>
    <row r="394" spans="3:14" ht="15.6" x14ac:dyDescent="0.25">
      <c r="C394" s="14">
        <f t="shared" si="17"/>
        <v>310</v>
      </c>
      <c r="D394" s="70"/>
      <c r="E394" s="70"/>
      <c r="F394" s="70"/>
      <c r="G394" s="75"/>
      <c r="H394" s="72"/>
      <c r="I394" s="54">
        <f>IFERROR(IF(M394="ICCP- ICOCIV",VLOOKUP(H394,'INDICES-ICOCIV'!$A$1:$B$313,2,0),IF(M394="IPC",VLOOKUP(H394,'INDICES IPC'!$A$7:$E$1003,2,0),0)),"")</f>
        <v>0</v>
      </c>
      <c r="J394" s="72"/>
      <c r="K394" s="54">
        <f>IFERROR(IF(M394="ICCP- ICOCIV",VLOOKUP(J394,'INDICES-ICOCIV'!$A$1:$B$307,2,0),IF(M394="IPC",VLOOKUP(J394,'INDICES IPC'!$A$7:$E$1003,2,0),0)),"")</f>
        <v>0</v>
      </c>
      <c r="L394" s="55" t="str">
        <f t="shared" si="15"/>
        <v/>
      </c>
      <c r="M394" s="76"/>
      <c r="N394" s="190">
        <f t="shared" si="16"/>
        <v>0</v>
      </c>
    </row>
    <row r="395" spans="3:14" ht="15.6" x14ac:dyDescent="0.25">
      <c r="C395" s="14">
        <f t="shared" si="17"/>
        <v>311</v>
      </c>
      <c r="D395" s="70"/>
      <c r="E395" s="70"/>
      <c r="F395" s="70"/>
      <c r="G395" s="75"/>
      <c r="H395" s="72"/>
      <c r="I395" s="54">
        <f>IFERROR(IF(M395="ICCP- ICOCIV",VLOOKUP(H395,'INDICES-ICOCIV'!$A$1:$B$313,2,0),IF(M395="IPC",VLOOKUP(H395,'INDICES IPC'!$A$7:$E$1003,2,0),0)),"")</f>
        <v>0</v>
      </c>
      <c r="J395" s="72"/>
      <c r="K395" s="54">
        <f>IFERROR(IF(M395="ICCP- ICOCIV",VLOOKUP(J395,'INDICES-ICOCIV'!$A$1:$B$307,2,0),IF(M395="IPC",VLOOKUP(J395,'INDICES IPC'!$A$7:$E$1003,2,0),0)),"")</f>
        <v>0</v>
      </c>
      <c r="L395" s="55" t="str">
        <f t="shared" si="15"/>
        <v/>
      </c>
      <c r="M395" s="76"/>
      <c r="N395" s="190">
        <f t="shared" si="16"/>
        <v>0</v>
      </c>
    </row>
    <row r="396" spans="3:14" ht="15.6" x14ac:dyDescent="0.25">
      <c r="C396" s="14">
        <f t="shared" si="17"/>
        <v>312</v>
      </c>
      <c r="D396" s="70"/>
      <c r="E396" s="70"/>
      <c r="F396" s="70"/>
      <c r="G396" s="75"/>
      <c r="H396" s="72"/>
      <c r="I396" s="54">
        <f>IFERROR(IF(M396="ICCP- ICOCIV",VLOOKUP(H396,'INDICES-ICOCIV'!$A$1:$B$313,2,0),IF(M396="IPC",VLOOKUP(H396,'INDICES IPC'!$A$7:$E$1003,2,0),0)),"")</f>
        <v>0</v>
      </c>
      <c r="J396" s="72"/>
      <c r="K396" s="54">
        <f>IFERROR(IF(M396="ICCP- ICOCIV",VLOOKUP(J396,'INDICES-ICOCIV'!$A$1:$B$307,2,0),IF(M396="IPC",VLOOKUP(J396,'INDICES IPC'!$A$7:$E$1003,2,0),0)),"")</f>
        <v>0</v>
      </c>
      <c r="L396" s="55" t="str">
        <f t="shared" si="15"/>
        <v/>
      </c>
      <c r="M396" s="76"/>
      <c r="N396" s="190">
        <f t="shared" si="16"/>
        <v>0</v>
      </c>
    </row>
    <row r="397" spans="3:14" ht="15.6" x14ac:dyDescent="0.25">
      <c r="C397" s="14">
        <f t="shared" si="17"/>
        <v>313</v>
      </c>
      <c r="D397" s="70"/>
      <c r="E397" s="70"/>
      <c r="F397" s="70"/>
      <c r="G397" s="75"/>
      <c r="H397" s="72"/>
      <c r="I397" s="54">
        <f>IFERROR(IF(M397="ICCP- ICOCIV",VLOOKUP(H397,'INDICES-ICOCIV'!$A$1:$B$313,2,0),IF(M397="IPC",VLOOKUP(H397,'INDICES IPC'!$A$7:$E$1003,2,0),0)),"")</f>
        <v>0</v>
      </c>
      <c r="J397" s="72"/>
      <c r="K397" s="54">
        <f>IFERROR(IF(M397="ICCP- ICOCIV",VLOOKUP(J397,'INDICES-ICOCIV'!$A$1:$B$307,2,0),IF(M397="IPC",VLOOKUP(J397,'INDICES IPC'!$A$7:$E$1003,2,0),0)),"")</f>
        <v>0</v>
      </c>
      <c r="L397" s="55" t="str">
        <f t="shared" si="15"/>
        <v/>
      </c>
      <c r="M397" s="76"/>
      <c r="N397" s="190">
        <f t="shared" si="16"/>
        <v>0</v>
      </c>
    </row>
    <row r="398" spans="3:14" ht="15.6" x14ac:dyDescent="0.25">
      <c r="C398" s="14">
        <f t="shared" si="17"/>
        <v>314</v>
      </c>
      <c r="D398" s="70"/>
      <c r="E398" s="70"/>
      <c r="F398" s="70"/>
      <c r="G398" s="75"/>
      <c r="H398" s="72"/>
      <c r="I398" s="54">
        <f>IFERROR(IF(M398="ICCP- ICOCIV",VLOOKUP(H398,'INDICES-ICOCIV'!$A$1:$B$313,2,0),IF(M398="IPC",VLOOKUP(H398,'INDICES IPC'!$A$7:$E$1003,2,0),0)),"")</f>
        <v>0</v>
      </c>
      <c r="J398" s="72"/>
      <c r="K398" s="54">
        <f>IFERROR(IF(M398="ICCP- ICOCIV",VLOOKUP(J398,'INDICES-ICOCIV'!$A$1:$B$307,2,0),IF(M398="IPC",VLOOKUP(J398,'INDICES IPC'!$A$7:$E$1003,2,0),0)),"")</f>
        <v>0</v>
      </c>
      <c r="L398" s="55" t="str">
        <f t="shared" si="15"/>
        <v/>
      </c>
      <c r="M398" s="76"/>
      <c r="N398" s="190">
        <f t="shared" si="16"/>
        <v>0</v>
      </c>
    </row>
    <row r="399" spans="3:14" ht="15.6" x14ac:dyDescent="0.25">
      <c r="C399" s="14">
        <f t="shared" si="17"/>
        <v>315</v>
      </c>
      <c r="D399" s="70"/>
      <c r="E399" s="70"/>
      <c r="F399" s="70"/>
      <c r="G399" s="75"/>
      <c r="H399" s="72"/>
      <c r="I399" s="54">
        <f>IFERROR(IF(M399="ICCP- ICOCIV",VLOOKUP(H399,'INDICES-ICOCIV'!$A$1:$B$313,2,0),IF(M399="IPC",VLOOKUP(H399,'INDICES IPC'!$A$7:$E$1003,2,0),0)),"")</f>
        <v>0</v>
      </c>
      <c r="J399" s="72"/>
      <c r="K399" s="54">
        <f>IFERROR(IF(M399="ICCP- ICOCIV",VLOOKUP(J399,'INDICES-ICOCIV'!$A$1:$B$307,2,0),IF(M399="IPC",VLOOKUP(J399,'INDICES IPC'!$A$7:$E$1003,2,0),0)),"")</f>
        <v>0</v>
      </c>
      <c r="L399" s="55" t="str">
        <f t="shared" si="15"/>
        <v/>
      </c>
      <c r="M399" s="76"/>
      <c r="N399" s="190">
        <f t="shared" si="16"/>
        <v>0</v>
      </c>
    </row>
    <row r="400" spans="3:14" ht="15.6" x14ac:dyDescent="0.25">
      <c r="C400" s="14">
        <f t="shared" si="17"/>
        <v>316</v>
      </c>
      <c r="D400" s="70"/>
      <c r="E400" s="70"/>
      <c r="F400" s="70"/>
      <c r="G400" s="75"/>
      <c r="H400" s="72"/>
      <c r="I400" s="54">
        <f>IFERROR(IF(M400="ICCP- ICOCIV",VLOOKUP(H400,'INDICES-ICOCIV'!$A$1:$B$313,2,0),IF(M400="IPC",VLOOKUP(H400,'INDICES IPC'!$A$7:$E$1003,2,0),0)),"")</f>
        <v>0</v>
      </c>
      <c r="J400" s="72"/>
      <c r="K400" s="54">
        <f>IFERROR(IF(M400="ICCP- ICOCIV",VLOOKUP(J400,'INDICES-ICOCIV'!$A$1:$B$307,2,0),IF(M400="IPC",VLOOKUP(J400,'INDICES IPC'!$A$7:$E$1003,2,0),0)),"")</f>
        <v>0</v>
      </c>
      <c r="L400" s="55" t="str">
        <f t="shared" ref="L400:L463" si="18">+IFERROR((K400/I400),"")</f>
        <v/>
      </c>
      <c r="M400" s="76"/>
      <c r="N400" s="190">
        <f t="shared" ref="N400:N463" si="19">IFERROR(G400*L400,0)</f>
        <v>0</v>
      </c>
    </row>
    <row r="401" spans="3:14" ht="15.6" x14ac:dyDescent="0.25">
      <c r="C401" s="14">
        <f t="shared" ref="C401:C464" si="20">+C400+1</f>
        <v>317</v>
      </c>
      <c r="D401" s="70"/>
      <c r="E401" s="70"/>
      <c r="F401" s="70"/>
      <c r="G401" s="75"/>
      <c r="H401" s="72"/>
      <c r="I401" s="54">
        <f>IFERROR(IF(M401="ICCP- ICOCIV",VLOOKUP(H401,'INDICES-ICOCIV'!$A$1:$B$313,2,0),IF(M401="IPC",VLOOKUP(H401,'INDICES IPC'!$A$7:$E$1003,2,0),0)),"")</f>
        <v>0</v>
      </c>
      <c r="J401" s="72"/>
      <c r="K401" s="54">
        <f>IFERROR(IF(M401="ICCP- ICOCIV",VLOOKUP(J401,'INDICES-ICOCIV'!$A$1:$B$307,2,0),IF(M401="IPC",VLOOKUP(J401,'INDICES IPC'!$A$7:$E$1003,2,0),0)),"")</f>
        <v>0</v>
      </c>
      <c r="L401" s="55" t="str">
        <f t="shared" si="18"/>
        <v/>
      </c>
      <c r="M401" s="76"/>
      <c r="N401" s="190">
        <f t="shared" si="19"/>
        <v>0</v>
      </c>
    </row>
    <row r="402" spans="3:14" ht="15.6" x14ac:dyDescent="0.25">
      <c r="C402" s="14">
        <f t="shared" si="20"/>
        <v>318</v>
      </c>
      <c r="D402" s="70"/>
      <c r="E402" s="70"/>
      <c r="F402" s="70"/>
      <c r="G402" s="75"/>
      <c r="H402" s="72"/>
      <c r="I402" s="54">
        <f>IFERROR(IF(M402="ICCP- ICOCIV",VLOOKUP(H402,'INDICES-ICOCIV'!$A$1:$B$313,2,0),IF(M402="IPC",VLOOKUP(H402,'INDICES IPC'!$A$7:$E$1003,2,0),0)),"")</f>
        <v>0</v>
      </c>
      <c r="J402" s="72"/>
      <c r="K402" s="54">
        <f>IFERROR(IF(M402="ICCP- ICOCIV",VLOOKUP(J402,'INDICES-ICOCIV'!$A$1:$B$307,2,0),IF(M402="IPC",VLOOKUP(J402,'INDICES IPC'!$A$7:$E$1003,2,0),0)),"")</f>
        <v>0</v>
      </c>
      <c r="L402" s="55" t="str">
        <f t="shared" si="18"/>
        <v/>
      </c>
      <c r="M402" s="76"/>
      <c r="N402" s="190">
        <f t="shared" si="19"/>
        <v>0</v>
      </c>
    </row>
    <row r="403" spans="3:14" ht="15.6" x14ac:dyDescent="0.25">
      <c r="C403" s="14">
        <f t="shared" si="20"/>
        <v>319</v>
      </c>
      <c r="D403" s="70"/>
      <c r="E403" s="70"/>
      <c r="F403" s="70"/>
      <c r="G403" s="75"/>
      <c r="H403" s="72"/>
      <c r="I403" s="54">
        <f>IFERROR(IF(M403="ICCP- ICOCIV",VLOOKUP(H403,'INDICES-ICOCIV'!$A$1:$B$313,2,0),IF(M403="IPC",VLOOKUP(H403,'INDICES IPC'!$A$7:$E$1003,2,0),0)),"")</f>
        <v>0</v>
      </c>
      <c r="J403" s="72"/>
      <c r="K403" s="54">
        <f>IFERROR(IF(M403="ICCP- ICOCIV",VLOOKUP(J403,'INDICES-ICOCIV'!$A$1:$B$307,2,0),IF(M403="IPC",VLOOKUP(J403,'INDICES IPC'!$A$7:$E$1003,2,0),0)),"")</f>
        <v>0</v>
      </c>
      <c r="L403" s="55" t="str">
        <f t="shared" si="18"/>
        <v/>
      </c>
      <c r="M403" s="76"/>
      <c r="N403" s="190">
        <f t="shared" si="19"/>
        <v>0</v>
      </c>
    </row>
    <row r="404" spans="3:14" ht="15.6" x14ac:dyDescent="0.25">
      <c r="C404" s="14">
        <f t="shared" si="20"/>
        <v>320</v>
      </c>
      <c r="D404" s="70"/>
      <c r="E404" s="70"/>
      <c r="F404" s="70"/>
      <c r="G404" s="75"/>
      <c r="H404" s="72"/>
      <c r="I404" s="54">
        <f>IFERROR(IF(M404="ICCP- ICOCIV",VLOOKUP(H404,'INDICES-ICOCIV'!$A$1:$B$313,2,0),IF(M404="IPC",VLOOKUP(H404,'INDICES IPC'!$A$7:$E$1003,2,0),0)),"")</f>
        <v>0</v>
      </c>
      <c r="J404" s="72"/>
      <c r="K404" s="54">
        <f>IFERROR(IF(M404="ICCP- ICOCIV",VLOOKUP(J404,'INDICES-ICOCIV'!$A$1:$B$307,2,0),IF(M404="IPC",VLOOKUP(J404,'INDICES IPC'!$A$7:$E$1003,2,0),0)),"")</f>
        <v>0</v>
      </c>
      <c r="L404" s="55" t="str">
        <f t="shared" si="18"/>
        <v/>
      </c>
      <c r="M404" s="76"/>
      <c r="N404" s="190">
        <f t="shared" si="19"/>
        <v>0</v>
      </c>
    </row>
    <row r="405" spans="3:14" ht="15.6" x14ac:dyDescent="0.25">
      <c r="C405" s="14">
        <f t="shared" si="20"/>
        <v>321</v>
      </c>
      <c r="D405" s="70"/>
      <c r="E405" s="70"/>
      <c r="F405" s="70"/>
      <c r="G405" s="75"/>
      <c r="H405" s="72"/>
      <c r="I405" s="54">
        <f>IFERROR(IF(M405="ICCP- ICOCIV",VLOOKUP(H405,'INDICES-ICOCIV'!$A$1:$B$313,2,0),IF(M405="IPC",VLOOKUP(H405,'INDICES IPC'!$A$7:$E$1003,2,0),0)),"")</f>
        <v>0</v>
      </c>
      <c r="J405" s="72"/>
      <c r="K405" s="54">
        <f>IFERROR(IF(M405="ICCP- ICOCIV",VLOOKUP(J405,'INDICES-ICOCIV'!$A$1:$B$307,2,0),IF(M405="IPC",VLOOKUP(J405,'INDICES IPC'!$A$7:$E$1003,2,0),0)),"")</f>
        <v>0</v>
      </c>
      <c r="L405" s="55" t="str">
        <f t="shared" si="18"/>
        <v/>
      </c>
      <c r="M405" s="76"/>
      <c r="N405" s="190">
        <f t="shared" si="19"/>
        <v>0</v>
      </c>
    </row>
    <row r="406" spans="3:14" ht="15.6" x14ac:dyDescent="0.25">
      <c r="C406" s="14">
        <f t="shared" si="20"/>
        <v>322</v>
      </c>
      <c r="D406" s="70"/>
      <c r="E406" s="70"/>
      <c r="F406" s="70"/>
      <c r="G406" s="75"/>
      <c r="H406" s="72"/>
      <c r="I406" s="54">
        <f>IFERROR(IF(M406="ICCP- ICOCIV",VLOOKUP(H406,'INDICES-ICOCIV'!$A$1:$B$313,2,0),IF(M406="IPC",VLOOKUP(H406,'INDICES IPC'!$A$7:$E$1003,2,0),0)),"")</f>
        <v>0</v>
      </c>
      <c r="J406" s="72"/>
      <c r="K406" s="54">
        <f>IFERROR(IF(M406="ICCP- ICOCIV",VLOOKUP(J406,'INDICES-ICOCIV'!$A$1:$B$307,2,0),IF(M406="IPC",VLOOKUP(J406,'INDICES IPC'!$A$7:$E$1003,2,0),0)),"")</f>
        <v>0</v>
      </c>
      <c r="L406" s="55" t="str">
        <f t="shared" si="18"/>
        <v/>
      </c>
      <c r="M406" s="76"/>
      <c r="N406" s="190">
        <f t="shared" si="19"/>
        <v>0</v>
      </c>
    </row>
    <row r="407" spans="3:14" ht="15.6" x14ac:dyDescent="0.25">
      <c r="C407" s="14">
        <f t="shared" si="20"/>
        <v>323</v>
      </c>
      <c r="D407" s="70"/>
      <c r="E407" s="70"/>
      <c r="F407" s="70"/>
      <c r="G407" s="75"/>
      <c r="H407" s="72"/>
      <c r="I407" s="54">
        <f>IFERROR(IF(M407="ICCP- ICOCIV",VLOOKUP(H407,'INDICES-ICOCIV'!$A$1:$B$313,2,0),IF(M407="IPC",VLOOKUP(H407,'INDICES IPC'!$A$7:$E$1003,2,0),0)),"")</f>
        <v>0</v>
      </c>
      <c r="J407" s="72"/>
      <c r="K407" s="54">
        <f>IFERROR(IF(M407="ICCP- ICOCIV",VLOOKUP(J407,'INDICES-ICOCIV'!$A$1:$B$307,2,0),IF(M407="IPC",VLOOKUP(J407,'INDICES IPC'!$A$7:$E$1003,2,0),0)),"")</f>
        <v>0</v>
      </c>
      <c r="L407" s="55" t="str">
        <f t="shared" si="18"/>
        <v/>
      </c>
      <c r="M407" s="76"/>
      <c r="N407" s="190">
        <f t="shared" si="19"/>
        <v>0</v>
      </c>
    </row>
    <row r="408" spans="3:14" ht="15.6" x14ac:dyDescent="0.25">
      <c r="C408" s="14">
        <f t="shared" si="20"/>
        <v>324</v>
      </c>
      <c r="D408" s="70"/>
      <c r="E408" s="70"/>
      <c r="F408" s="70"/>
      <c r="G408" s="75"/>
      <c r="H408" s="72"/>
      <c r="I408" s="54">
        <f>IFERROR(IF(M408="ICCP- ICOCIV",VLOOKUP(H408,'INDICES-ICOCIV'!$A$1:$B$313,2,0),IF(M408="IPC",VLOOKUP(H408,'INDICES IPC'!$A$7:$E$1003,2,0),0)),"")</f>
        <v>0</v>
      </c>
      <c r="J408" s="72"/>
      <c r="K408" s="54">
        <f>IFERROR(IF(M408="ICCP- ICOCIV",VLOOKUP(J408,'INDICES-ICOCIV'!$A$1:$B$307,2,0),IF(M408="IPC",VLOOKUP(J408,'INDICES IPC'!$A$7:$E$1003,2,0),0)),"")</f>
        <v>0</v>
      </c>
      <c r="L408" s="55" t="str">
        <f t="shared" si="18"/>
        <v/>
      </c>
      <c r="M408" s="76"/>
      <c r="N408" s="190">
        <f t="shared" si="19"/>
        <v>0</v>
      </c>
    </row>
    <row r="409" spans="3:14" ht="15.6" x14ac:dyDescent="0.25">
      <c r="C409" s="14">
        <f t="shared" si="20"/>
        <v>325</v>
      </c>
      <c r="D409" s="70"/>
      <c r="E409" s="70"/>
      <c r="F409" s="70"/>
      <c r="G409" s="75"/>
      <c r="H409" s="72"/>
      <c r="I409" s="54">
        <f>IFERROR(IF(M409="ICCP- ICOCIV",VLOOKUP(H409,'INDICES-ICOCIV'!$A$1:$B$313,2,0),IF(M409="IPC",VLOOKUP(H409,'INDICES IPC'!$A$7:$E$1003,2,0),0)),"")</f>
        <v>0</v>
      </c>
      <c r="J409" s="72"/>
      <c r="K409" s="54">
        <f>IFERROR(IF(M409="ICCP- ICOCIV",VLOOKUP(J409,'INDICES-ICOCIV'!$A$1:$B$307,2,0),IF(M409="IPC",VLOOKUP(J409,'INDICES IPC'!$A$7:$E$1003,2,0),0)),"")</f>
        <v>0</v>
      </c>
      <c r="L409" s="55" t="str">
        <f t="shared" si="18"/>
        <v/>
      </c>
      <c r="M409" s="76"/>
      <c r="N409" s="190">
        <f t="shared" si="19"/>
        <v>0</v>
      </c>
    </row>
    <row r="410" spans="3:14" ht="15.6" x14ac:dyDescent="0.25">
      <c r="C410" s="14">
        <f t="shared" si="20"/>
        <v>326</v>
      </c>
      <c r="D410" s="70"/>
      <c r="E410" s="70"/>
      <c r="F410" s="70"/>
      <c r="G410" s="75"/>
      <c r="H410" s="72"/>
      <c r="I410" s="54">
        <f>IFERROR(IF(M410="ICCP- ICOCIV",VLOOKUP(H410,'INDICES-ICOCIV'!$A$1:$B$313,2,0),IF(M410="IPC",VLOOKUP(H410,'INDICES IPC'!$A$7:$E$1003,2,0),0)),"")</f>
        <v>0</v>
      </c>
      <c r="J410" s="72"/>
      <c r="K410" s="54">
        <f>IFERROR(IF(M410="ICCP- ICOCIV",VLOOKUP(J410,'INDICES-ICOCIV'!$A$1:$B$307,2,0),IF(M410="IPC",VLOOKUP(J410,'INDICES IPC'!$A$7:$E$1003,2,0),0)),"")</f>
        <v>0</v>
      </c>
      <c r="L410" s="55" t="str">
        <f t="shared" si="18"/>
        <v/>
      </c>
      <c r="M410" s="76"/>
      <c r="N410" s="190">
        <f t="shared" si="19"/>
        <v>0</v>
      </c>
    </row>
    <row r="411" spans="3:14" ht="15.6" x14ac:dyDescent="0.25">
      <c r="C411" s="14">
        <f t="shared" si="20"/>
        <v>327</v>
      </c>
      <c r="D411" s="70"/>
      <c r="E411" s="70"/>
      <c r="F411" s="70"/>
      <c r="G411" s="75"/>
      <c r="H411" s="72"/>
      <c r="I411" s="54">
        <f>IFERROR(IF(M411="ICCP- ICOCIV",VLOOKUP(H411,'INDICES-ICOCIV'!$A$1:$B$313,2,0),IF(M411="IPC",VLOOKUP(H411,'INDICES IPC'!$A$7:$E$1003,2,0),0)),"")</f>
        <v>0</v>
      </c>
      <c r="J411" s="72"/>
      <c r="K411" s="54">
        <f>IFERROR(IF(M411="ICCP- ICOCIV",VLOOKUP(J411,'INDICES-ICOCIV'!$A$1:$B$307,2,0),IF(M411="IPC",VLOOKUP(J411,'INDICES IPC'!$A$7:$E$1003,2,0),0)),"")</f>
        <v>0</v>
      </c>
      <c r="L411" s="55" t="str">
        <f t="shared" si="18"/>
        <v/>
      </c>
      <c r="M411" s="76"/>
      <c r="N411" s="190">
        <f t="shared" si="19"/>
        <v>0</v>
      </c>
    </row>
    <row r="412" spans="3:14" ht="15.6" x14ac:dyDescent="0.25">
      <c r="C412" s="14">
        <f t="shared" si="20"/>
        <v>328</v>
      </c>
      <c r="D412" s="70"/>
      <c r="E412" s="70"/>
      <c r="F412" s="70"/>
      <c r="G412" s="75"/>
      <c r="H412" s="72"/>
      <c r="I412" s="54">
        <f>IFERROR(IF(M412="ICCP- ICOCIV",VLOOKUP(H412,'INDICES-ICOCIV'!$A$1:$B$313,2,0),IF(M412="IPC",VLOOKUP(H412,'INDICES IPC'!$A$7:$E$1003,2,0),0)),"")</f>
        <v>0</v>
      </c>
      <c r="J412" s="72"/>
      <c r="K412" s="54">
        <f>IFERROR(IF(M412="ICCP- ICOCIV",VLOOKUP(J412,'INDICES-ICOCIV'!$A$1:$B$307,2,0),IF(M412="IPC",VLOOKUP(J412,'INDICES IPC'!$A$7:$E$1003,2,0),0)),"")</f>
        <v>0</v>
      </c>
      <c r="L412" s="55" t="str">
        <f t="shared" si="18"/>
        <v/>
      </c>
      <c r="M412" s="76"/>
      <c r="N412" s="190">
        <f t="shared" si="19"/>
        <v>0</v>
      </c>
    </row>
    <row r="413" spans="3:14" ht="15.6" x14ac:dyDescent="0.25">
      <c r="C413" s="14">
        <f t="shared" si="20"/>
        <v>329</v>
      </c>
      <c r="D413" s="70"/>
      <c r="E413" s="70"/>
      <c r="F413" s="70"/>
      <c r="G413" s="75"/>
      <c r="H413" s="72"/>
      <c r="I413" s="54">
        <f>IFERROR(IF(M413="ICCP- ICOCIV",VLOOKUP(H413,'INDICES-ICOCIV'!$A$1:$B$313,2,0),IF(M413="IPC",VLOOKUP(H413,'INDICES IPC'!$A$7:$E$1003,2,0),0)),"")</f>
        <v>0</v>
      </c>
      <c r="J413" s="72"/>
      <c r="K413" s="54">
        <f>IFERROR(IF(M413="ICCP- ICOCIV",VLOOKUP(J413,'INDICES-ICOCIV'!$A$1:$B$307,2,0),IF(M413="IPC",VLOOKUP(J413,'INDICES IPC'!$A$7:$E$1003,2,0),0)),"")</f>
        <v>0</v>
      </c>
      <c r="L413" s="55" t="str">
        <f t="shared" si="18"/>
        <v/>
      </c>
      <c r="M413" s="76"/>
      <c r="N413" s="190">
        <f t="shared" si="19"/>
        <v>0</v>
      </c>
    </row>
    <row r="414" spans="3:14" ht="15.6" x14ac:dyDescent="0.25">
      <c r="C414" s="14">
        <f t="shared" si="20"/>
        <v>330</v>
      </c>
      <c r="D414" s="70"/>
      <c r="E414" s="70"/>
      <c r="F414" s="70"/>
      <c r="G414" s="75"/>
      <c r="H414" s="72"/>
      <c r="I414" s="54">
        <f>IFERROR(IF(M414="ICCP- ICOCIV",VLOOKUP(H414,'INDICES-ICOCIV'!$A$1:$B$313,2,0),IF(M414="IPC",VLOOKUP(H414,'INDICES IPC'!$A$7:$E$1003,2,0),0)),"")</f>
        <v>0</v>
      </c>
      <c r="J414" s="72"/>
      <c r="K414" s="54">
        <f>IFERROR(IF(M414="ICCP- ICOCIV",VLOOKUP(J414,'INDICES-ICOCIV'!$A$1:$B$307,2,0),IF(M414="IPC",VLOOKUP(J414,'INDICES IPC'!$A$7:$E$1003,2,0),0)),"")</f>
        <v>0</v>
      </c>
      <c r="L414" s="55" t="str">
        <f t="shared" si="18"/>
        <v/>
      </c>
      <c r="M414" s="76"/>
      <c r="N414" s="190">
        <f t="shared" si="19"/>
        <v>0</v>
      </c>
    </row>
    <row r="415" spans="3:14" ht="15.6" x14ac:dyDescent="0.25">
      <c r="C415" s="14">
        <f t="shared" si="20"/>
        <v>331</v>
      </c>
      <c r="D415" s="70"/>
      <c r="E415" s="70"/>
      <c r="F415" s="70"/>
      <c r="G415" s="75"/>
      <c r="H415" s="72"/>
      <c r="I415" s="54">
        <f>IFERROR(IF(M415="ICCP- ICOCIV",VLOOKUP(H415,'INDICES-ICOCIV'!$A$1:$B$313,2,0),IF(M415="IPC",VLOOKUP(H415,'INDICES IPC'!$A$7:$E$1003,2,0),0)),"")</f>
        <v>0</v>
      </c>
      <c r="J415" s="72"/>
      <c r="K415" s="54">
        <f>IFERROR(IF(M415="ICCP- ICOCIV",VLOOKUP(J415,'INDICES-ICOCIV'!$A$1:$B$307,2,0),IF(M415="IPC",VLOOKUP(J415,'INDICES IPC'!$A$7:$E$1003,2,0),0)),"")</f>
        <v>0</v>
      </c>
      <c r="L415" s="55" t="str">
        <f t="shared" si="18"/>
        <v/>
      </c>
      <c r="M415" s="76"/>
      <c r="N415" s="190">
        <f t="shared" si="19"/>
        <v>0</v>
      </c>
    </row>
    <row r="416" spans="3:14" ht="15.6" x14ac:dyDescent="0.25">
      <c r="C416" s="14">
        <f t="shared" si="20"/>
        <v>332</v>
      </c>
      <c r="D416" s="70"/>
      <c r="E416" s="70"/>
      <c r="F416" s="70"/>
      <c r="G416" s="75"/>
      <c r="H416" s="72"/>
      <c r="I416" s="54">
        <f>IFERROR(IF(M416="ICCP- ICOCIV",VLOOKUP(H416,'INDICES-ICOCIV'!$A$1:$B$313,2,0),IF(M416="IPC",VLOOKUP(H416,'INDICES IPC'!$A$7:$E$1003,2,0),0)),"")</f>
        <v>0</v>
      </c>
      <c r="J416" s="72"/>
      <c r="K416" s="54">
        <f>IFERROR(IF(M416="ICCP- ICOCIV",VLOOKUP(J416,'INDICES-ICOCIV'!$A$1:$B$307,2,0),IF(M416="IPC",VLOOKUP(J416,'INDICES IPC'!$A$7:$E$1003,2,0),0)),"")</f>
        <v>0</v>
      </c>
      <c r="L416" s="55" t="str">
        <f t="shared" si="18"/>
        <v/>
      </c>
      <c r="M416" s="76"/>
      <c r="N416" s="190">
        <f t="shared" si="19"/>
        <v>0</v>
      </c>
    </row>
    <row r="417" spans="3:14" ht="15.6" x14ac:dyDescent="0.25">
      <c r="C417" s="14">
        <f t="shared" si="20"/>
        <v>333</v>
      </c>
      <c r="D417" s="70"/>
      <c r="E417" s="70"/>
      <c r="F417" s="70"/>
      <c r="G417" s="75"/>
      <c r="H417" s="72"/>
      <c r="I417" s="54">
        <f>IFERROR(IF(M417="ICCP- ICOCIV",VLOOKUP(H417,'INDICES-ICOCIV'!$A$1:$B$313,2,0),IF(M417="IPC",VLOOKUP(H417,'INDICES IPC'!$A$7:$E$1003,2,0),0)),"")</f>
        <v>0</v>
      </c>
      <c r="J417" s="72"/>
      <c r="K417" s="54">
        <f>IFERROR(IF(M417="ICCP- ICOCIV",VLOOKUP(J417,'INDICES-ICOCIV'!$A$1:$B$307,2,0),IF(M417="IPC",VLOOKUP(J417,'INDICES IPC'!$A$7:$E$1003,2,0),0)),"")</f>
        <v>0</v>
      </c>
      <c r="L417" s="55" t="str">
        <f t="shared" si="18"/>
        <v/>
      </c>
      <c r="M417" s="76"/>
      <c r="N417" s="190">
        <f t="shared" si="19"/>
        <v>0</v>
      </c>
    </row>
    <row r="418" spans="3:14" ht="15.6" x14ac:dyDescent="0.25">
      <c r="C418" s="14">
        <f t="shared" si="20"/>
        <v>334</v>
      </c>
      <c r="D418" s="70"/>
      <c r="E418" s="70"/>
      <c r="F418" s="70"/>
      <c r="G418" s="75"/>
      <c r="H418" s="72"/>
      <c r="I418" s="54">
        <f>IFERROR(IF(M418="ICCP- ICOCIV",VLOOKUP(H418,'INDICES-ICOCIV'!$A$1:$B$313,2,0),IF(M418="IPC",VLOOKUP(H418,'INDICES IPC'!$A$7:$E$1003,2,0),0)),"")</f>
        <v>0</v>
      </c>
      <c r="J418" s="72"/>
      <c r="K418" s="54">
        <f>IFERROR(IF(M418="ICCP- ICOCIV",VLOOKUP(J418,'INDICES-ICOCIV'!$A$1:$B$307,2,0),IF(M418="IPC",VLOOKUP(J418,'INDICES IPC'!$A$7:$E$1003,2,0),0)),"")</f>
        <v>0</v>
      </c>
      <c r="L418" s="55" t="str">
        <f t="shared" si="18"/>
        <v/>
      </c>
      <c r="M418" s="76"/>
      <c r="N418" s="190">
        <f t="shared" si="19"/>
        <v>0</v>
      </c>
    </row>
    <row r="419" spans="3:14" ht="15.6" x14ac:dyDescent="0.25">
      <c r="C419" s="14">
        <f t="shared" si="20"/>
        <v>335</v>
      </c>
      <c r="D419" s="70"/>
      <c r="E419" s="70"/>
      <c r="F419" s="70"/>
      <c r="G419" s="75"/>
      <c r="H419" s="72"/>
      <c r="I419" s="54">
        <f>IFERROR(IF(M419="ICCP- ICOCIV",VLOOKUP(H419,'INDICES-ICOCIV'!$A$1:$B$313,2,0),IF(M419="IPC",VLOOKUP(H419,'INDICES IPC'!$A$7:$E$1003,2,0),0)),"")</f>
        <v>0</v>
      </c>
      <c r="J419" s="72"/>
      <c r="K419" s="54">
        <f>IFERROR(IF(M419="ICCP- ICOCIV",VLOOKUP(J419,'INDICES-ICOCIV'!$A$1:$B$307,2,0),IF(M419="IPC",VLOOKUP(J419,'INDICES IPC'!$A$7:$E$1003,2,0),0)),"")</f>
        <v>0</v>
      </c>
      <c r="L419" s="55" t="str">
        <f t="shared" si="18"/>
        <v/>
      </c>
      <c r="M419" s="76"/>
      <c r="N419" s="190">
        <f t="shared" si="19"/>
        <v>0</v>
      </c>
    </row>
    <row r="420" spans="3:14" ht="15.6" x14ac:dyDescent="0.25">
      <c r="C420" s="14">
        <f t="shared" si="20"/>
        <v>336</v>
      </c>
      <c r="D420" s="70"/>
      <c r="E420" s="70"/>
      <c r="F420" s="70"/>
      <c r="G420" s="75"/>
      <c r="H420" s="72"/>
      <c r="I420" s="54">
        <f>IFERROR(IF(M420="ICCP- ICOCIV",VLOOKUP(H420,'INDICES-ICOCIV'!$A$1:$B$313,2,0),IF(M420="IPC",VLOOKUP(H420,'INDICES IPC'!$A$7:$E$1003,2,0),0)),"")</f>
        <v>0</v>
      </c>
      <c r="J420" s="72"/>
      <c r="K420" s="54">
        <f>IFERROR(IF(M420="ICCP- ICOCIV",VLOOKUP(J420,'INDICES-ICOCIV'!$A$1:$B$307,2,0),IF(M420="IPC",VLOOKUP(J420,'INDICES IPC'!$A$7:$E$1003,2,0),0)),"")</f>
        <v>0</v>
      </c>
      <c r="L420" s="55" t="str">
        <f t="shared" si="18"/>
        <v/>
      </c>
      <c r="M420" s="76"/>
      <c r="N420" s="190">
        <f t="shared" si="19"/>
        <v>0</v>
      </c>
    </row>
    <row r="421" spans="3:14" ht="15.6" x14ac:dyDescent="0.25">
      <c r="C421" s="14">
        <f t="shared" si="20"/>
        <v>337</v>
      </c>
      <c r="D421" s="70"/>
      <c r="E421" s="70"/>
      <c r="F421" s="70"/>
      <c r="G421" s="75"/>
      <c r="H421" s="72"/>
      <c r="I421" s="54">
        <f>IFERROR(IF(M421="ICCP- ICOCIV",VLOOKUP(H421,'INDICES-ICOCIV'!$A$1:$B$313,2,0),IF(M421="IPC",VLOOKUP(H421,'INDICES IPC'!$A$7:$E$1003,2,0),0)),"")</f>
        <v>0</v>
      </c>
      <c r="J421" s="72"/>
      <c r="K421" s="54">
        <f>IFERROR(IF(M421="ICCP- ICOCIV",VLOOKUP(J421,'INDICES-ICOCIV'!$A$1:$B$307,2,0),IF(M421="IPC",VLOOKUP(J421,'INDICES IPC'!$A$7:$E$1003,2,0),0)),"")</f>
        <v>0</v>
      </c>
      <c r="L421" s="55" t="str">
        <f t="shared" si="18"/>
        <v/>
      </c>
      <c r="M421" s="76"/>
      <c r="N421" s="190">
        <f t="shared" si="19"/>
        <v>0</v>
      </c>
    </row>
    <row r="422" spans="3:14" ht="15.6" x14ac:dyDescent="0.25">
      <c r="C422" s="14">
        <f t="shared" si="20"/>
        <v>338</v>
      </c>
      <c r="D422" s="70"/>
      <c r="E422" s="70"/>
      <c r="F422" s="70"/>
      <c r="G422" s="75"/>
      <c r="H422" s="72"/>
      <c r="I422" s="54">
        <f>IFERROR(IF(M422="ICCP- ICOCIV",VLOOKUP(H422,'INDICES-ICOCIV'!$A$1:$B$313,2,0),IF(M422="IPC",VLOOKUP(H422,'INDICES IPC'!$A$7:$E$1003,2,0),0)),"")</f>
        <v>0</v>
      </c>
      <c r="J422" s="72"/>
      <c r="K422" s="54">
        <f>IFERROR(IF(M422="ICCP- ICOCIV",VLOOKUP(J422,'INDICES-ICOCIV'!$A$1:$B$307,2,0),IF(M422="IPC",VLOOKUP(J422,'INDICES IPC'!$A$7:$E$1003,2,0),0)),"")</f>
        <v>0</v>
      </c>
      <c r="L422" s="55" t="str">
        <f t="shared" si="18"/>
        <v/>
      </c>
      <c r="M422" s="76"/>
      <c r="N422" s="190">
        <f t="shared" si="19"/>
        <v>0</v>
      </c>
    </row>
    <row r="423" spans="3:14" ht="15.6" x14ac:dyDescent="0.25">
      <c r="C423" s="14">
        <f t="shared" si="20"/>
        <v>339</v>
      </c>
      <c r="D423" s="70"/>
      <c r="E423" s="70"/>
      <c r="F423" s="70"/>
      <c r="G423" s="75"/>
      <c r="H423" s="72"/>
      <c r="I423" s="54">
        <f>IFERROR(IF(M423="ICCP- ICOCIV",VLOOKUP(H423,'INDICES-ICOCIV'!$A$1:$B$313,2,0),IF(M423="IPC",VLOOKUP(H423,'INDICES IPC'!$A$7:$E$1003,2,0),0)),"")</f>
        <v>0</v>
      </c>
      <c r="J423" s="72"/>
      <c r="K423" s="54">
        <f>IFERROR(IF(M423="ICCP- ICOCIV",VLOOKUP(J423,'INDICES-ICOCIV'!$A$1:$B$307,2,0),IF(M423="IPC",VLOOKUP(J423,'INDICES IPC'!$A$7:$E$1003,2,0),0)),"")</f>
        <v>0</v>
      </c>
      <c r="L423" s="55" t="str">
        <f t="shared" si="18"/>
        <v/>
      </c>
      <c r="M423" s="76"/>
      <c r="N423" s="190">
        <f t="shared" si="19"/>
        <v>0</v>
      </c>
    </row>
    <row r="424" spans="3:14" ht="15.6" x14ac:dyDescent="0.25">
      <c r="C424" s="14">
        <f t="shared" si="20"/>
        <v>340</v>
      </c>
      <c r="D424" s="70"/>
      <c r="E424" s="70"/>
      <c r="F424" s="70"/>
      <c r="G424" s="75"/>
      <c r="H424" s="72"/>
      <c r="I424" s="54">
        <f>IFERROR(IF(M424="ICCP- ICOCIV",VLOOKUP(H424,'INDICES-ICOCIV'!$A$1:$B$313,2,0),IF(M424="IPC",VLOOKUP(H424,'INDICES IPC'!$A$7:$E$1003,2,0),0)),"")</f>
        <v>0</v>
      </c>
      <c r="J424" s="72"/>
      <c r="K424" s="54">
        <f>IFERROR(IF(M424="ICCP- ICOCIV",VLOOKUP(J424,'INDICES-ICOCIV'!$A$1:$B$307,2,0),IF(M424="IPC",VLOOKUP(J424,'INDICES IPC'!$A$7:$E$1003,2,0),0)),"")</f>
        <v>0</v>
      </c>
      <c r="L424" s="55" t="str">
        <f t="shared" si="18"/>
        <v/>
      </c>
      <c r="M424" s="76"/>
      <c r="N424" s="190">
        <f t="shared" si="19"/>
        <v>0</v>
      </c>
    </row>
    <row r="425" spans="3:14" ht="15.6" x14ac:dyDescent="0.25">
      <c r="C425" s="14">
        <f t="shared" si="20"/>
        <v>341</v>
      </c>
      <c r="D425" s="70"/>
      <c r="E425" s="70"/>
      <c r="F425" s="70"/>
      <c r="G425" s="75"/>
      <c r="H425" s="72"/>
      <c r="I425" s="54">
        <f>IFERROR(IF(M425="ICCP- ICOCIV",VLOOKUP(H425,'INDICES-ICOCIV'!$A$1:$B$313,2,0),IF(M425="IPC",VLOOKUP(H425,'INDICES IPC'!$A$7:$E$1003,2,0),0)),"")</f>
        <v>0</v>
      </c>
      <c r="J425" s="72"/>
      <c r="K425" s="54">
        <f>IFERROR(IF(M425="ICCP- ICOCIV",VLOOKUP(J425,'INDICES-ICOCIV'!$A$1:$B$307,2,0),IF(M425="IPC",VLOOKUP(J425,'INDICES IPC'!$A$7:$E$1003,2,0),0)),"")</f>
        <v>0</v>
      </c>
      <c r="L425" s="55" t="str">
        <f t="shared" si="18"/>
        <v/>
      </c>
      <c r="M425" s="76"/>
      <c r="N425" s="190">
        <f t="shared" si="19"/>
        <v>0</v>
      </c>
    </row>
    <row r="426" spans="3:14" ht="15.6" x14ac:dyDescent="0.25">
      <c r="C426" s="14">
        <f t="shared" si="20"/>
        <v>342</v>
      </c>
      <c r="D426" s="70"/>
      <c r="E426" s="70"/>
      <c r="F426" s="70"/>
      <c r="G426" s="75"/>
      <c r="H426" s="72"/>
      <c r="I426" s="54">
        <f>IFERROR(IF(M426="ICCP- ICOCIV",VLOOKUP(H426,'INDICES-ICOCIV'!$A$1:$B$313,2,0),IF(M426="IPC",VLOOKUP(H426,'INDICES IPC'!$A$7:$E$1003,2,0),0)),"")</f>
        <v>0</v>
      </c>
      <c r="J426" s="72"/>
      <c r="K426" s="54">
        <f>IFERROR(IF(M426="ICCP- ICOCIV",VLOOKUP(J426,'INDICES-ICOCIV'!$A$1:$B$307,2,0),IF(M426="IPC",VLOOKUP(J426,'INDICES IPC'!$A$7:$E$1003,2,0),0)),"")</f>
        <v>0</v>
      </c>
      <c r="L426" s="55" t="str">
        <f t="shared" si="18"/>
        <v/>
      </c>
      <c r="M426" s="76"/>
      <c r="N426" s="190">
        <f t="shared" si="19"/>
        <v>0</v>
      </c>
    </row>
    <row r="427" spans="3:14" ht="15.6" x14ac:dyDescent="0.25">
      <c r="C427" s="14">
        <f t="shared" si="20"/>
        <v>343</v>
      </c>
      <c r="D427" s="70"/>
      <c r="E427" s="70"/>
      <c r="F427" s="70"/>
      <c r="G427" s="75"/>
      <c r="H427" s="72"/>
      <c r="I427" s="54">
        <f>IFERROR(IF(M427="ICCP- ICOCIV",VLOOKUP(H427,'INDICES-ICOCIV'!$A$1:$B$313,2,0),IF(M427="IPC",VLOOKUP(H427,'INDICES IPC'!$A$7:$E$1003,2,0),0)),"")</f>
        <v>0</v>
      </c>
      <c r="J427" s="72"/>
      <c r="K427" s="54">
        <f>IFERROR(IF(M427="ICCP- ICOCIV",VLOOKUP(J427,'INDICES-ICOCIV'!$A$1:$B$307,2,0),IF(M427="IPC",VLOOKUP(J427,'INDICES IPC'!$A$7:$E$1003,2,0),0)),"")</f>
        <v>0</v>
      </c>
      <c r="L427" s="55" t="str">
        <f t="shared" si="18"/>
        <v/>
      </c>
      <c r="M427" s="76"/>
      <c r="N427" s="190">
        <f t="shared" si="19"/>
        <v>0</v>
      </c>
    </row>
    <row r="428" spans="3:14" ht="15.6" x14ac:dyDescent="0.25">
      <c r="C428" s="14">
        <f t="shared" si="20"/>
        <v>344</v>
      </c>
      <c r="D428" s="70"/>
      <c r="E428" s="70"/>
      <c r="F428" s="70"/>
      <c r="G428" s="75"/>
      <c r="H428" s="72"/>
      <c r="I428" s="54">
        <f>IFERROR(IF(M428="ICCP- ICOCIV",VLOOKUP(H428,'INDICES-ICOCIV'!$A$1:$B$313,2,0),IF(M428="IPC",VLOOKUP(H428,'INDICES IPC'!$A$7:$E$1003,2,0),0)),"")</f>
        <v>0</v>
      </c>
      <c r="J428" s="72"/>
      <c r="K428" s="54">
        <f>IFERROR(IF(M428="ICCP- ICOCIV",VLOOKUP(J428,'INDICES-ICOCIV'!$A$1:$B$307,2,0),IF(M428="IPC",VLOOKUP(J428,'INDICES IPC'!$A$7:$E$1003,2,0),0)),"")</f>
        <v>0</v>
      </c>
      <c r="L428" s="55" t="str">
        <f t="shared" si="18"/>
        <v/>
      </c>
      <c r="M428" s="76"/>
      <c r="N428" s="190">
        <f t="shared" si="19"/>
        <v>0</v>
      </c>
    </row>
    <row r="429" spans="3:14" ht="15.6" x14ac:dyDescent="0.25">
      <c r="C429" s="14">
        <f t="shared" si="20"/>
        <v>345</v>
      </c>
      <c r="D429" s="70"/>
      <c r="E429" s="70"/>
      <c r="F429" s="70"/>
      <c r="G429" s="75"/>
      <c r="H429" s="72"/>
      <c r="I429" s="54">
        <f>IFERROR(IF(M429="ICCP- ICOCIV",VLOOKUP(H429,'INDICES-ICOCIV'!$A$1:$B$313,2,0),IF(M429="IPC",VLOOKUP(H429,'INDICES IPC'!$A$7:$E$1003,2,0),0)),"")</f>
        <v>0</v>
      </c>
      <c r="J429" s="72"/>
      <c r="K429" s="54">
        <f>IFERROR(IF(M429="ICCP- ICOCIV",VLOOKUP(J429,'INDICES-ICOCIV'!$A$1:$B$307,2,0),IF(M429="IPC",VLOOKUP(J429,'INDICES IPC'!$A$7:$E$1003,2,0),0)),"")</f>
        <v>0</v>
      </c>
      <c r="L429" s="55" t="str">
        <f t="shared" si="18"/>
        <v/>
      </c>
      <c r="M429" s="76"/>
      <c r="N429" s="190">
        <f t="shared" si="19"/>
        <v>0</v>
      </c>
    </row>
    <row r="430" spans="3:14" ht="15.6" x14ac:dyDescent="0.25">
      <c r="C430" s="14">
        <f t="shared" si="20"/>
        <v>346</v>
      </c>
      <c r="D430" s="70"/>
      <c r="E430" s="70"/>
      <c r="F430" s="70"/>
      <c r="G430" s="75"/>
      <c r="H430" s="72"/>
      <c r="I430" s="54">
        <f>IFERROR(IF(M430="ICCP- ICOCIV",VLOOKUP(H430,'INDICES-ICOCIV'!$A$1:$B$313,2,0),IF(M430="IPC",VLOOKUP(H430,'INDICES IPC'!$A$7:$E$1003,2,0),0)),"")</f>
        <v>0</v>
      </c>
      <c r="J430" s="72"/>
      <c r="K430" s="54">
        <f>IFERROR(IF(M430="ICCP- ICOCIV",VLOOKUP(J430,'INDICES-ICOCIV'!$A$1:$B$307,2,0),IF(M430="IPC",VLOOKUP(J430,'INDICES IPC'!$A$7:$E$1003,2,0),0)),"")</f>
        <v>0</v>
      </c>
      <c r="L430" s="55" t="str">
        <f t="shared" si="18"/>
        <v/>
      </c>
      <c r="M430" s="76"/>
      <c r="N430" s="190">
        <f t="shared" si="19"/>
        <v>0</v>
      </c>
    </row>
    <row r="431" spans="3:14" ht="15.6" x14ac:dyDescent="0.25">
      <c r="C431" s="14">
        <f t="shared" si="20"/>
        <v>347</v>
      </c>
      <c r="D431" s="70"/>
      <c r="E431" s="70"/>
      <c r="F431" s="70"/>
      <c r="G431" s="75"/>
      <c r="H431" s="72"/>
      <c r="I431" s="54">
        <f>IFERROR(IF(M431="ICCP- ICOCIV",VLOOKUP(H431,'INDICES-ICOCIV'!$A$1:$B$313,2,0),IF(M431="IPC",VLOOKUP(H431,'INDICES IPC'!$A$7:$E$1003,2,0),0)),"")</f>
        <v>0</v>
      </c>
      <c r="J431" s="72"/>
      <c r="K431" s="54">
        <f>IFERROR(IF(M431="ICCP- ICOCIV",VLOOKUP(J431,'INDICES-ICOCIV'!$A$1:$B$307,2,0),IF(M431="IPC",VLOOKUP(J431,'INDICES IPC'!$A$7:$E$1003,2,0),0)),"")</f>
        <v>0</v>
      </c>
      <c r="L431" s="55" t="str">
        <f t="shared" si="18"/>
        <v/>
      </c>
      <c r="M431" s="76"/>
      <c r="N431" s="190">
        <f t="shared" si="19"/>
        <v>0</v>
      </c>
    </row>
    <row r="432" spans="3:14" ht="15.6" x14ac:dyDescent="0.25">
      <c r="C432" s="14">
        <f t="shared" si="20"/>
        <v>348</v>
      </c>
      <c r="D432" s="70"/>
      <c r="E432" s="70"/>
      <c r="F432" s="70"/>
      <c r="G432" s="75"/>
      <c r="H432" s="72"/>
      <c r="I432" s="54">
        <f>IFERROR(IF(M432="ICCP- ICOCIV",VLOOKUP(H432,'INDICES-ICOCIV'!$A$1:$B$313,2,0),IF(M432="IPC",VLOOKUP(H432,'INDICES IPC'!$A$7:$E$1003,2,0),0)),"")</f>
        <v>0</v>
      </c>
      <c r="J432" s="72"/>
      <c r="K432" s="54">
        <f>IFERROR(IF(M432="ICCP- ICOCIV",VLOOKUP(J432,'INDICES-ICOCIV'!$A$1:$B$307,2,0),IF(M432="IPC",VLOOKUP(J432,'INDICES IPC'!$A$7:$E$1003,2,0),0)),"")</f>
        <v>0</v>
      </c>
      <c r="L432" s="55" t="str">
        <f t="shared" si="18"/>
        <v/>
      </c>
      <c r="M432" s="76"/>
      <c r="N432" s="190">
        <f t="shared" si="19"/>
        <v>0</v>
      </c>
    </row>
    <row r="433" spans="3:14" ht="15.6" x14ac:dyDescent="0.25">
      <c r="C433" s="14">
        <f t="shared" si="20"/>
        <v>349</v>
      </c>
      <c r="D433" s="70"/>
      <c r="E433" s="70"/>
      <c r="F433" s="70"/>
      <c r="G433" s="75"/>
      <c r="H433" s="72"/>
      <c r="I433" s="54">
        <f>IFERROR(IF(M433="ICCP- ICOCIV",VLOOKUP(H433,'INDICES-ICOCIV'!$A$1:$B$313,2,0),IF(M433="IPC",VLOOKUP(H433,'INDICES IPC'!$A$7:$E$1003,2,0),0)),"")</f>
        <v>0</v>
      </c>
      <c r="J433" s="72"/>
      <c r="K433" s="54">
        <f>IFERROR(IF(M433="ICCP- ICOCIV",VLOOKUP(J433,'INDICES-ICOCIV'!$A$1:$B$307,2,0),IF(M433="IPC",VLOOKUP(J433,'INDICES IPC'!$A$7:$E$1003,2,0),0)),"")</f>
        <v>0</v>
      </c>
      <c r="L433" s="55" t="str">
        <f t="shared" si="18"/>
        <v/>
      </c>
      <c r="M433" s="76"/>
      <c r="N433" s="190">
        <f t="shared" si="19"/>
        <v>0</v>
      </c>
    </row>
    <row r="434" spans="3:14" ht="15.6" x14ac:dyDescent="0.25">
      <c r="C434" s="14">
        <f t="shared" si="20"/>
        <v>350</v>
      </c>
      <c r="D434" s="70"/>
      <c r="E434" s="70"/>
      <c r="F434" s="70"/>
      <c r="G434" s="75"/>
      <c r="H434" s="72"/>
      <c r="I434" s="54">
        <f>IFERROR(IF(M434="ICCP- ICOCIV",VLOOKUP(H434,'INDICES-ICOCIV'!$A$1:$B$313,2,0),IF(M434="IPC",VLOOKUP(H434,'INDICES IPC'!$A$7:$E$1003,2,0),0)),"")</f>
        <v>0</v>
      </c>
      <c r="J434" s="72"/>
      <c r="K434" s="54">
        <f>IFERROR(IF(M434="ICCP- ICOCIV",VLOOKUP(J434,'INDICES-ICOCIV'!$A$1:$B$307,2,0),IF(M434="IPC",VLOOKUP(J434,'INDICES IPC'!$A$7:$E$1003,2,0),0)),"")</f>
        <v>0</v>
      </c>
      <c r="L434" s="55" t="str">
        <f t="shared" si="18"/>
        <v/>
      </c>
      <c r="M434" s="76"/>
      <c r="N434" s="190">
        <f t="shared" si="19"/>
        <v>0</v>
      </c>
    </row>
    <row r="435" spans="3:14" ht="15.6" x14ac:dyDescent="0.25">
      <c r="C435" s="14">
        <f t="shared" si="20"/>
        <v>351</v>
      </c>
      <c r="D435" s="70"/>
      <c r="E435" s="70"/>
      <c r="F435" s="70"/>
      <c r="G435" s="75"/>
      <c r="H435" s="72"/>
      <c r="I435" s="54">
        <f>IFERROR(IF(M435="ICCP- ICOCIV",VLOOKUP(H435,'INDICES-ICOCIV'!$A$1:$B$313,2,0),IF(M435="IPC",VLOOKUP(H435,'INDICES IPC'!$A$7:$E$1003,2,0),0)),"")</f>
        <v>0</v>
      </c>
      <c r="J435" s="72"/>
      <c r="K435" s="54">
        <f>IFERROR(IF(M435="ICCP- ICOCIV",VLOOKUP(J435,'INDICES-ICOCIV'!$A$1:$B$307,2,0),IF(M435="IPC",VLOOKUP(J435,'INDICES IPC'!$A$7:$E$1003,2,0),0)),"")</f>
        <v>0</v>
      </c>
      <c r="L435" s="55" t="str">
        <f t="shared" si="18"/>
        <v/>
      </c>
      <c r="M435" s="76"/>
      <c r="N435" s="190">
        <f t="shared" si="19"/>
        <v>0</v>
      </c>
    </row>
    <row r="436" spans="3:14" ht="15.6" x14ac:dyDescent="0.25">
      <c r="C436" s="14">
        <f t="shared" si="20"/>
        <v>352</v>
      </c>
      <c r="D436" s="70"/>
      <c r="E436" s="70"/>
      <c r="F436" s="70"/>
      <c r="G436" s="75"/>
      <c r="H436" s="72"/>
      <c r="I436" s="54">
        <f>IFERROR(IF(M436="ICCP- ICOCIV",VLOOKUP(H436,'INDICES-ICOCIV'!$A$1:$B$313,2,0),IF(M436="IPC",VLOOKUP(H436,'INDICES IPC'!$A$7:$E$1003,2,0),0)),"")</f>
        <v>0</v>
      </c>
      <c r="J436" s="72"/>
      <c r="K436" s="54">
        <f>IFERROR(IF(M436="ICCP- ICOCIV",VLOOKUP(J436,'INDICES-ICOCIV'!$A$1:$B$307,2,0),IF(M436="IPC",VLOOKUP(J436,'INDICES IPC'!$A$7:$E$1003,2,0),0)),"")</f>
        <v>0</v>
      </c>
      <c r="L436" s="55" t="str">
        <f t="shared" si="18"/>
        <v/>
      </c>
      <c r="M436" s="76"/>
      <c r="N436" s="190">
        <f t="shared" si="19"/>
        <v>0</v>
      </c>
    </row>
    <row r="437" spans="3:14" ht="15.6" x14ac:dyDescent="0.25">
      <c r="C437" s="14">
        <f t="shared" si="20"/>
        <v>353</v>
      </c>
      <c r="D437" s="70"/>
      <c r="E437" s="70"/>
      <c r="F437" s="70"/>
      <c r="G437" s="75"/>
      <c r="H437" s="72"/>
      <c r="I437" s="54">
        <f>IFERROR(IF(M437="ICCP- ICOCIV",VLOOKUP(H437,'INDICES-ICOCIV'!$A$1:$B$313,2,0),IF(M437="IPC",VLOOKUP(H437,'INDICES IPC'!$A$7:$E$1003,2,0),0)),"")</f>
        <v>0</v>
      </c>
      <c r="J437" s="72"/>
      <c r="K437" s="54">
        <f>IFERROR(IF(M437="ICCP- ICOCIV",VLOOKUP(J437,'INDICES-ICOCIV'!$A$1:$B$307,2,0),IF(M437="IPC",VLOOKUP(J437,'INDICES IPC'!$A$7:$E$1003,2,0),0)),"")</f>
        <v>0</v>
      </c>
      <c r="L437" s="55" t="str">
        <f t="shared" si="18"/>
        <v/>
      </c>
      <c r="M437" s="76"/>
      <c r="N437" s="190">
        <f t="shared" si="19"/>
        <v>0</v>
      </c>
    </row>
    <row r="438" spans="3:14" ht="15.6" x14ac:dyDescent="0.25">
      <c r="C438" s="14">
        <f t="shared" si="20"/>
        <v>354</v>
      </c>
      <c r="D438" s="70"/>
      <c r="E438" s="70"/>
      <c r="F438" s="70"/>
      <c r="G438" s="75"/>
      <c r="H438" s="72"/>
      <c r="I438" s="54">
        <f>IFERROR(IF(M438="ICCP- ICOCIV",VLOOKUP(H438,'INDICES-ICOCIV'!$A$1:$B$313,2,0),IF(M438="IPC",VLOOKUP(H438,'INDICES IPC'!$A$7:$E$1003,2,0),0)),"")</f>
        <v>0</v>
      </c>
      <c r="J438" s="72"/>
      <c r="K438" s="54">
        <f>IFERROR(IF(M438="ICCP- ICOCIV",VLOOKUP(J438,'INDICES-ICOCIV'!$A$1:$B$307,2,0),IF(M438="IPC",VLOOKUP(J438,'INDICES IPC'!$A$7:$E$1003,2,0),0)),"")</f>
        <v>0</v>
      </c>
      <c r="L438" s="55" t="str">
        <f t="shared" si="18"/>
        <v/>
      </c>
      <c r="M438" s="76"/>
      <c r="N438" s="190">
        <f t="shared" si="19"/>
        <v>0</v>
      </c>
    </row>
    <row r="439" spans="3:14" ht="15.6" x14ac:dyDescent="0.25">
      <c r="C439" s="14">
        <f t="shared" si="20"/>
        <v>355</v>
      </c>
      <c r="D439" s="70"/>
      <c r="E439" s="70"/>
      <c r="F439" s="70"/>
      <c r="G439" s="75"/>
      <c r="H439" s="72"/>
      <c r="I439" s="54">
        <f>IFERROR(IF(M439="ICCP- ICOCIV",VLOOKUP(H439,'INDICES-ICOCIV'!$A$1:$B$313,2,0),IF(M439="IPC",VLOOKUP(H439,'INDICES IPC'!$A$7:$E$1003,2,0),0)),"")</f>
        <v>0</v>
      </c>
      <c r="J439" s="72"/>
      <c r="K439" s="54">
        <f>IFERROR(IF(M439="ICCP- ICOCIV",VLOOKUP(J439,'INDICES-ICOCIV'!$A$1:$B$307,2,0),IF(M439="IPC",VLOOKUP(J439,'INDICES IPC'!$A$7:$E$1003,2,0),0)),"")</f>
        <v>0</v>
      </c>
      <c r="L439" s="55" t="str">
        <f t="shared" si="18"/>
        <v/>
      </c>
      <c r="M439" s="76"/>
      <c r="N439" s="190">
        <f t="shared" si="19"/>
        <v>0</v>
      </c>
    </row>
    <row r="440" spans="3:14" ht="15.6" x14ac:dyDescent="0.25">
      <c r="C440" s="14">
        <f t="shared" si="20"/>
        <v>356</v>
      </c>
      <c r="D440" s="70"/>
      <c r="E440" s="70"/>
      <c r="F440" s="70"/>
      <c r="G440" s="75"/>
      <c r="H440" s="72"/>
      <c r="I440" s="54">
        <f>IFERROR(IF(M440="ICCP- ICOCIV",VLOOKUP(H440,'INDICES-ICOCIV'!$A$1:$B$313,2,0),IF(M440="IPC",VLOOKUP(H440,'INDICES IPC'!$A$7:$E$1003,2,0),0)),"")</f>
        <v>0</v>
      </c>
      <c r="J440" s="72"/>
      <c r="K440" s="54">
        <f>IFERROR(IF(M440="ICCP- ICOCIV",VLOOKUP(J440,'INDICES-ICOCIV'!$A$1:$B$307,2,0),IF(M440="IPC",VLOOKUP(J440,'INDICES IPC'!$A$7:$E$1003,2,0),0)),"")</f>
        <v>0</v>
      </c>
      <c r="L440" s="55" t="str">
        <f t="shared" si="18"/>
        <v/>
      </c>
      <c r="M440" s="76"/>
      <c r="N440" s="190">
        <f t="shared" si="19"/>
        <v>0</v>
      </c>
    </row>
    <row r="441" spans="3:14" ht="15.6" x14ac:dyDescent="0.25">
      <c r="C441" s="14">
        <f t="shared" si="20"/>
        <v>357</v>
      </c>
      <c r="D441" s="70"/>
      <c r="E441" s="70"/>
      <c r="F441" s="70"/>
      <c r="G441" s="75"/>
      <c r="H441" s="72"/>
      <c r="I441" s="54">
        <f>IFERROR(IF(M441="ICCP- ICOCIV",VLOOKUP(H441,'INDICES-ICOCIV'!$A$1:$B$313,2,0),IF(M441="IPC",VLOOKUP(H441,'INDICES IPC'!$A$7:$E$1003,2,0),0)),"")</f>
        <v>0</v>
      </c>
      <c r="J441" s="72"/>
      <c r="K441" s="54">
        <f>IFERROR(IF(M441="ICCP- ICOCIV",VLOOKUP(J441,'INDICES-ICOCIV'!$A$1:$B$307,2,0),IF(M441="IPC",VLOOKUP(J441,'INDICES IPC'!$A$7:$E$1003,2,0),0)),"")</f>
        <v>0</v>
      </c>
      <c r="L441" s="55" t="str">
        <f t="shared" si="18"/>
        <v/>
      </c>
      <c r="M441" s="76"/>
      <c r="N441" s="190">
        <f t="shared" si="19"/>
        <v>0</v>
      </c>
    </row>
    <row r="442" spans="3:14" ht="15.6" x14ac:dyDescent="0.25">
      <c r="C442" s="14">
        <f t="shared" si="20"/>
        <v>358</v>
      </c>
      <c r="D442" s="70"/>
      <c r="E442" s="70"/>
      <c r="F442" s="70"/>
      <c r="G442" s="75"/>
      <c r="H442" s="72"/>
      <c r="I442" s="54">
        <f>IFERROR(IF(M442="ICCP- ICOCIV",VLOOKUP(H442,'INDICES-ICOCIV'!$A$1:$B$313,2,0),IF(M442="IPC",VLOOKUP(H442,'INDICES IPC'!$A$7:$E$1003,2,0),0)),"")</f>
        <v>0</v>
      </c>
      <c r="J442" s="72"/>
      <c r="K442" s="54">
        <f>IFERROR(IF(M442="ICCP- ICOCIV",VLOOKUP(J442,'INDICES-ICOCIV'!$A$1:$B$307,2,0),IF(M442="IPC",VLOOKUP(J442,'INDICES IPC'!$A$7:$E$1003,2,0),0)),"")</f>
        <v>0</v>
      </c>
      <c r="L442" s="55" t="str">
        <f t="shared" si="18"/>
        <v/>
      </c>
      <c r="M442" s="76"/>
      <c r="N442" s="190">
        <f t="shared" si="19"/>
        <v>0</v>
      </c>
    </row>
    <row r="443" spans="3:14" ht="15.6" x14ac:dyDescent="0.25">
      <c r="C443" s="14">
        <f t="shared" si="20"/>
        <v>359</v>
      </c>
      <c r="D443" s="70"/>
      <c r="E443" s="70"/>
      <c r="F443" s="70"/>
      <c r="G443" s="75"/>
      <c r="H443" s="72"/>
      <c r="I443" s="54">
        <f>IFERROR(IF(M443="ICCP- ICOCIV",VLOOKUP(H443,'INDICES-ICOCIV'!$A$1:$B$313,2,0),IF(M443="IPC",VLOOKUP(H443,'INDICES IPC'!$A$7:$E$1003,2,0),0)),"")</f>
        <v>0</v>
      </c>
      <c r="J443" s="72"/>
      <c r="K443" s="54">
        <f>IFERROR(IF(M443="ICCP- ICOCIV",VLOOKUP(J443,'INDICES-ICOCIV'!$A$1:$B$307,2,0),IF(M443="IPC",VLOOKUP(J443,'INDICES IPC'!$A$7:$E$1003,2,0),0)),"")</f>
        <v>0</v>
      </c>
      <c r="L443" s="55" t="str">
        <f t="shared" si="18"/>
        <v/>
      </c>
      <c r="M443" s="76"/>
      <c r="N443" s="190">
        <f t="shared" si="19"/>
        <v>0</v>
      </c>
    </row>
    <row r="444" spans="3:14" ht="15.6" x14ac:dyDescent="0.25">
      <c r="C444" s="14">
        <f t="shared" si="20"/>
        <v>360</v>
      </c>
      <c r="D444" s="70"/>
      <c r="E444" s="70"/>
      <c r="F444" s="70"/>
      <c r="G444" s="75"/>
      <c r="H444" s="72"/>
      <c r="I444" s="54">
        <f>IFERROR(IF(M444="ICCP- ICOCIV",VLOOKUP(H444,'INDICES-ICOCIV'!$A$1:$B$313,2,0),IF(M444="IPC",VLOOKUP(H444,'INDICES IPC'!$A$7:$E$1003,2,0),0)),"")</f>
        <v>0</v>
      </c>
      <c r="J444" s="72"/>
      <c r="K444" s="54">
        <f>IFERROR(IF(M444="ICCP- ICOCIV",VLOOKUP(J444,'INDICES-ICOCIV'!$A$1:$B$307,2,0),IF(M444="IPC",VLOOKUP(J444,'INDICES IPC'!$A$7:$E$1003,2,0),0)),"")</f>
        <v>0</v>
      </c>
      <c r="L444" s="55" t="str">
        <f t="shared" si="18"/>
        <v/>
      </c>
      <c r="M444" s="76"/>
      <c r="N444" s="190">
        <f t="shared" si="19"/>
        <v>0</v>
      </c>
    </row>
    <row r="445" spans="3:14" ht="15.6" x14ac:dyDescent="0.25">
      <c r="C445" s="14">
        <f t="shared" si="20"/>
        <v>361</v>
      </c>
      <c r="D445" s="70"/>
      <c r="E445" s="70"/>
      <c r="F445" s="70"/>
      <c r="G445" s="75"/>
      <c r="H445" s="72"/>
      <c r="I445" s="54">
        <f>IFERROR(IF(M445="ICCP- ICOCIV",VLOOKUP(H445,'INDICES-ICOCIV'!$A$1:$B$313,2,0),IF(M445="IPC",VLOOKUP(H445,'INDICES IPC'!$A$7:$E$1003,2,0),0)),"")</f>
        <v>0</v>
      </c>
      <c r="J445" s="72"/>
      <c r="K445" s="54">
        <f>IFERROR(IF(M445="ICCP- ICOCIV",VLOOKUP(J445,'INDICES-ICOCIV'!$A$1:$B$307,2,0),IF(M445="IPC",VLOOKUP(J445,'INDICES IPC'!$A$7:$E$1003,2,0),0)),"")</f>
        <v>0</v>
      </c>
      <c r="L445" s="55" t="str">
        <f t="shared" si="18"/>
        <v/>
      </c>
      <c r="M445" s="76"/>
      <c r="N445" s="190">
        <f t="shared" si="19"/>
        <v>0</v>
      </c>
    </row>
    <row r="446" spans="3:14" ht="15.6" x14ac:dyDescent="0.25">
      <c r="C446" s="14">
        <f t="shared" si="20"/>
        <v>362</v>
      </c>
      <c r="D446" s="70"/>
      <c r="E446" s="70"/>
      <c r="F446" s="70"/>
      <c r="G446" s="75"/>
      <c r="H446" s="72"/>
      <c r="I446" s="54">
        <f>IFERROR(IF(M446="ICCP- ICOCIV",VLOOKUP(H446,'INDICES-ICOCIV'!$A$1:$B$313,2,0),IF(M446="IPC",VLOOKUP(H446,'INDICES IPC'!$A$7:$E$1003,2,0),0)),"")</f>
        <v>0</v>
      </c>
      <c r="J446" s="72"/>
      <c r="K446" s="54">
        <f>IFERROR(IF(M446="ICCP- ICOCIV",VLOOKUP(J446,'INDICES-ICOCIV'!$A$1:$B$307,2,0),IF(M446="IPC",VLOOKUP(J446,'INDICES IPC'!$A$7:$E$1003,2,0),0)),"")</f>
        <v>0</v>
      </c>
      <c r="L446" s="55" t="str">
        <f t="shared" si="18"/>
        <v/>
      </c>
      <c r="M446" s="76"/>
      <c r="N446" s="190">
        <f t="shared" si="19"/>
        <v>0</v>
      </c>
    </row>
    <row r="447" spans="3:14" ht="15.6" x14ac:dyDescent="0.25">
      <c r="C447" s="14">
        <f t="shared" si="20"/>
        <v>363</v>
      </c>
      <c r="D447" s="70"/>
      <c r="E447" s="70"/>
      <c r="F447" s="70"/>
      <c r="G447" s="75"/>
      <c r="H447" s="72"/>
      <c r="I447" s="54">
        <f>IFERROR(IF(M447="ICCP- ICOCIV",VLOOKUP(H447,'INDICES-ICOCIV'!$A$1:$B$313,2,0),IF(M447="IPC",VLOOKUP(H447,'INDICES IPC'!$A$7:$E$1003,2,0),0)),"")</f>
        <v>0</v>
      </c>
      <c r="J447" s="72"/>
      <c r="K447" s="54">
        <f>IFERROR(IF(M447="ICCP- ICOCIV",VLOOKUP(J447,'INDICES-ICOCIV'!$A$1:$B$307,2,0),IF(M447="IPC",VLOOKUP(J447,'INDICES IPC'!$A$7:$E$1003,2,0),0)),"")</f>
        <v>0</v>
      </c>
      <c r="L447" s="55" t="str">
        <f t="shared" si="18"/>
        <v/>
      </c>
      <c r="M447" s="76"/>
      <c r="N447" s="190">
        <f t="shared" si="19"/>
        <v>0</v>
      </c>
    </row>
    <row r="448" spans="3:14" ht="15.6" x14ac:dyDescent="0.25">
      <c r="C448" s="14">
        <f t="shared" si="20"/>
        <v>364</v>
      </c>
      <c r="D448" s="70"/>
      <c r="E448" s="70"/>
      <c r="F448" s="70"/>
      <c r="G448" s="75"/>
      <c r="H448" s="72"/>
      <c r="I448" s="54">
        <f>IFERROR(IF(M448="ICCP- ICOCIV",VLOOKUP(H448,'INDICES-ICOCIV'!$A$1:$B$313,2,0),IF(M448="IPC",VLOOKUP(H448,'INDICES IPC'!$A$7:$E$1003,2,0),0)),"")</f>
        <v>0</v>
      </c>
      <c r="J448" s="72"/>
      <c r="K448" s="54">
        <f>IFERROR(IF(M448="ICCP- ICOCIV",VLOOKUP(J448,'INDICES-ICOCIV'!$A$1:$B$307,2,0),IF(M448="IPC",VLOOKUP(J448,'INDICES IPC'!$A$7:$E$1003,2,0),0)),"")</f>
        <v>0</v>
      </c>
      <c r="L448" s="55" t="str">
        <f t="shared" si="18"/>
        <v/>
      </c>
      <c r="M448" s="76"/>
      <c r="N448" s="190">
        <f t="shared" si="19"/>
        <v>0</v>
      </c>
    </row>
    <row r="449" spans="3:14" ht="15.6" x14ac:dyDescent="0.25">
      <c r="C449" s="14">
        <f t="shared" si="20"/>
        <v>365</v>
      </c>
      <c r="D449" s="70"/>
      <c r="E449" s="70"/>
      <c r="F449" s="70"/>
      <c r="G449" s="75"/>
      <c r="H449" s="72"/>
      <c r="I449" s="54">
        <f>IFERROR(IF(M449="ICCP- ICOCIV",VLOOKUP(H449,'INDICES-ICOCIV'!$A$1:$B$313,2,0),IF(M449="IPC",VLOOKUP(H449,'INDICES IPC'!$A$7:$E$1003,2,0),0)),"")</f>
        <v>0</v>
      </c>
      <c r="J449" s="72"/>
      <c r="K449" s="54">
        <f>IFERROR(IF(M449="ICCP- ICOCIV",VLOOKUP(J449,'INDICES-ICOCIV'!$A$1:$B$307,2,0),IF(M449="IPC",VLOOKUP(J449,'INDICES IPC'!$A$7:$E$1003,2,0),0)),"")</f>
        <v>0</v>
      </c>
      <c r="L449" s="55" t="str">
        <f t="shared" si="18"/>
        <v/>
      </c>
      <c r="M449" s="76"/>
      <c r="N449" s="190">
        <f t="shared" si="19"/>
        <v>0</v>
      </c>
    </row>
    <row r="450" spans="3:14" ht="15.6" x14ac:dyDescent="0.25">
      <c r="C450" s="14">
        <f t="shared" si="20"/>
        <v>366</v>
      </c>
      <c r="D450" s="70"/>
      <c r="E450" s="70"/>
      <c r="F450" s="70"/>
      <c r="G450" s="75"/>
      <c r="H450" s="72"/>
      <c r="I450" s="54">
        <f>IFERROR(IF(M450="ICCP- ICOCIV",VLOOKUP(H450,'INDICES-ICOCIV'!$A$1:$B$313,2,0),IF(M450="IPC",VLOOKUP(H450,'INDICES IPC'!$A$7:$E$1003,2,0),0)),"")</f>
        <v>0</v>
      </c>
      <c r="J450" s="72"/>
      <c r="K450" s="54">
        <f>IFERROR(IF(M450="ICCP- ICOCIV",VLOOKUP(J450,'INDICES-ICOCIV'!$A$1:$B$307,2,0),IF(M450="IPC",VLOOKUP(J450,'INDICES IPC'!$A$7:$E$1003,2,0),0)),"")</f>
        <v>0</v>
      </c>
      <c r="L450" s="55" t="str">
        <f t="shared" si="18"/>
        <v/>
      </c>
      <c r="M450" s="76"/>
      <c r="N450" s="190">
        <f t="shared" si="19"/>
        <v>0</v>
      </c>
    </row>
    <row r="451" spans="3:14" ht="15.6" x14ac:dyDescent="0.25">
      <c r="C451" s="14">
        <f t="shared" si="20"/>
        <v>367</v>
      </c>
      <c r="D451" s="70"/>
      <c r="E451" s="70"/>
      <c r="F451" s="70"/>
      <c r="G451" s="75"/>
      <c r="H451" s="72"/>
      <c r="I451" s="54">
        <f>IFERROR(IF(M451="ICCP- ICOCIV",VLOOKUP(H451,'INDICES-ICOCIV'!$A$1:$B$313,2,0),IF(M451="IPC",VLOOKUP(H451,'INDICES IPC'!$A$7:$E$1003,2,0),0)),"")</f>
        <v>0</v>
      </c>
      <c r="J451" s="72"/>
      <c r="K451" s="54">
        <f>IFERROR(IF(M451="ICCP- ICOCIV",VLOOKUP(J451,'INDICES-ICOCIV'!$A$1:$B$307,2,0),IF(M451="IPC",VLOOKUP(J451,'INDICES IPC'!$A$7:$E$1003,2,0),0)),"")</f>
        <v>0</v>
      </c>
      <c r="L451" s="55" t="str">
        <f t="shared" si="18"/>
        <v/>
      </c>
      <c r="M451" s="76"/>
      <c r="N451" s="190">
        <f t="shared" si="19"/>
        <v>0</v>
      </c>
    </row>
    <row r="452" spans="3:14" ht="15.6" x14ac:dyDescent="0.25">
      <c r="C452" s="14">
        <f t="shared" si="20"/>
        <v>368</v>
      </c>
      <c r="D452" s="70"/>
      <c r="E452" s="70"/>
      <c r="F452" s="70"/>
      <c r="G452" s="75"/>
      <c r="H452" s="72"/>
      <c r="I452" s="54">
        <f>IFERROR(IF(M452="ICCP- ICOCIV",VLOOKUP(H452,'INDICES-ICOCIV'!$A$1:$B$313,2,0),IF(M452="IPC",VLOOKUP(H452,'INDICES IPC'!$A$7:$E$1003,2,0),0)),"")</f>
        <v>0</v>
      </c>
      <c r="J452" s="72"/>
      <c r="K452" s="54">
        <f>IFERROR(IF(M452="ICCP- ICOCIV",VLOOKUP(J452,'INDICES-ICOCIV'!$A$1:$B$307,2,0),IF(M452="IPC",VLOOKUP(J452,'INDICES IPC'!$A$7:$E$1003,2,0),0)),"")</f>
        <v>0</v>
      </c>
      <c r="L452" s="55" t="str">
        <f t="shared" si="18"/>
        <v/>
      </c>
      <c r="M452" s="76"/>
      <c r="N452" s="190">
        <f t="shared" si="19"/>
        <v>0</v>
      </c>
    </row>
    <row r="453" spans="3:14" ht="15.6" x14ac:dyDescent="0.25">
      <c r="C453" s="14">
        <f t="shared" si="20"/>
        <v>369</v>
      </c>
      <c r="D453" s="70"/>
      <c r="E453" s="70"/>
      <c r="F453" s="70"/>
      <c r="G453" s="75"/>
      <c r="H453" s="72"/>
      <c r="I453" s="54">
        <f>IFERROR(IF(M453="ICCP- ICOCIV",VLOOKUP(H453,'INDICES-ICOCIV'!$A$1:$B$313,2,0),IF(M453="IPC",VLOOKUP(H453,'INDICES IPC'!$A$7:$E$1003,2,0),0)),"")</f>
        <v>0</v>
      </c>
      <c r="J453" s="72"/>
      <c r="K453" s="54">
        <f>IFERROR(IF(M453="ICCP- ICOCIV",VLOOKUP(J453,'INDICES-ICOCIV'!$A$1:$B$307,2,0),IF(M453="IPC",VLOOKUP(J453,'INDICES IPC'!$A$7:$E$1003,2,0),0)),"")</f>
        <v>0</v>
      </c>
      <c r="L453" s="55" t="str">
        <f t="shared" si="18"/>
        <v/>
      </c>
      <c r="M453" s="76"/>
      <c r="N453" s="190">
        <f t="shared" si="19"/>
        <v>0</v>
      </c>
    </row>
    <row r="454" spans="3:14" ht="15.6" x14ac:dyDescent="0.25">
      <c r="C454" s="14">
        <f t="shared" si="20"/>
        <v>370</v>
      </c>
      <c r="D454" s="70"/>
      <c r="E454" s="70"/>
      <c r="F454" s="70"/>
      <c r="G454" s="75"/>
      <c r="H454" s="72"/>
      <c r="I454" s="54">
        <f>IFERROR(IF(M454="ICCP- ICOCIV",VLOOKUP(H454,'INDICES-ICOCIV'!$A$1:$B$313,2,0),IF(M454="IPC",VLOOKUP(H454,'INDICES IPC'!$A$7:$E$1003,2,0),0)),"")</f>
        <v>0</v>
      </c>
      <c r="J454" s="72"/>
      <c r="K454" s="54">
        <f>IFERROR(IF(M454="ICCP- ICOCIV",VLOOKUP(J454,'INDICES-ICOCIV'!$A$1:$B$307,2,0),IF(M454="IPC",VLOOKUP(J454,'INDICES IPC'!$A$7:$E$1003,2,0),0)),"")</f>
        <v>0</v>
      </c>
      <c r="L454" s="55" t="str">
        <f t="shared" si="18"/>
        <v/>
      </c>
      <c r="M454" s="76"/>
      <c r="N454" s="190">
        <f t="shared" si="19"/>
        <v>0</v>
      </c>
    </row>
    <row r="455" spans="3:14" ht="15.6" x14ac:dyDescent="0.25">
      <c r="C455" s="14">
        <f t="shared" si="20"/>
        <v>371</v>
      </c>
      <c r="D455" s="70"/>
      <c r="E455" s="70"/>
      <c r="F455" s="70"/>
      <c r="G455" s="75"/>
      <c r="H455" s="72"/>
      <c r="I455" s="54">
        <f>IFERROR(IF(M455="ICCP- ICOCIV",VLOOKUP(H455,'INDICES-ICOCIV'!$A$1:$B$313,2,0),IF(M455="IPC",VLOOKUP(H455,'INDICES IPC'!$A$7:$E$1003,2,0),0)),"")</f>
        <v>0</v>
      </c>
      <c r="J455" s="72"/>
      <c r="K455" s="54">
        <f>IFERROR(IF(M455="ICCP- ICOCIV",VLOOKUP(J455,'INDICES-ICOCIV'!$A$1:$B$307,2,0),IF(M455="IPC",VLOOKUP(J455,'INDICES IPC'!$A$7:$E$1003,2,0),0)),"")</f>
        <v>0</v>
      </c>
      <c r="L455" s="55" t="str">
        <f t="shared" si="18"/>
        <v/>
      </c>
      <c r="M455" s="76"/>
      <c r="N455" s="190">
        <f t="shared" si="19"/>
        <v>0</v>
      </c>
    </row>
    <row r="456" spans="3:14" ht="15.6" x14ac:dyDescent="0.25">
      <c r="C456" s="14">
        <f t="shared" si="20"/>
        <v>372</v>
      </c>
      <c r="D456" s="70"/>
      <c r="E456" s="70"/>
      <c r="F456" s="70"/>
      <c r="G456" s="75"/>
      <c r="H456" s="72"/>
      <c r="I456" s="54">
        <f>IFERROR(IF(M456="ICCP- ICOCIV",VLOOKUP(H456,'INDICES-ICOCIV'!$A$1:$B$313,2,0),IF(M456="IPC",VLOOKUP(H456,'INDICES IPC'!$A$7:$E$1003,2,0),0)),"")</f>
        <v>0</v>
      </c>
      <c r="J456" s="72"/>
      <c r="K456" s="54">
        <f>IFERROR(IF(M456="ICCP- ICOCIV",VLOOKUP(J456,'INDICES-ICOCIV'!$A$1:$B$307,2,0),IF(M456="IPC",VLOOKUP(J456,'INDICES IPC'!$A$7:$E$1003,2,0),0)),"")</f>
        <v>0</v>
      </c>
      <c r="L456" s="55" t="str">
        <f t="shared" si="18"/>
        <v/>
      </c>
      <c r="M456" s="76"/>
      <c r="N456" s="190">
        <f t="shared" si="19"/>
        <v>0</v>
      </c>
    </row>
    <row r="457" spans="3:14" ht="15.6" x14ac:dyDescent="0.25">
      <c r="C457" s="14">
        <f t="shared" si="20"/>
        <v>373</v>
      </c>
      <c r="D457" s="70"/>
      <c r="E457" s="70"/>
      <c r="F457" s="70"/>
      <c r="G457" s="75"/>
      <c r="H457" s="72"/>
      <c r="I457" s="54">
        <f>IFERROR(IF(M457="ICCP- ICOCIV",VLOOKUP(H457,'INDICES-ICOCIV'!$A$1:$B$313,2,0),IF(M457="IPC",VLOOKUP(H457,'INDICES IPC'!$A$7:$E$1003,2,0),0)),"")</f>
        <v>0</v>
      </c>
      <c r="J457" s="72"/>
      <c r="K457" s="54">
        <f>IFERROR(IF(M457="ICCP- ICOCIV",VLOOKUP(J457,'INDICES-ICOCIV'!$A$1:$B$307,2,0),IF(M457="IPC",VLOOKUP(J457,'INDICES IPC'!$A$7:$E$1003,2,0),0)),"")</f>
        <v>0</v>
      </c>
      <c r="L457" s="55" t="str">
        <f t="shared" si="18"/>
        <v/>
      </c>
      <c r="M457" s="76"/>
      <c r="N457" s="190">
        <f t="shared" si="19"/>
        <v>0</v>
      </c>
    </row>
    <row r="458" spans="3:14" ht="15.6" x14ac:dyDescent="0.25">
      <c r="C458" s="14">
        <f t="shared" si="20"/>
        <v>374</v>
      </c>
      <c r="D458" s="70"/>
      <c r="E458" s="70"/>
      <c r="F458" s="70"/>
      <c r="G458" s="75"/>
      <c r="H458" s="72"/>
      <c r="I458" s="54">
        <f>IFERROR(IF(M458="ICCP- ICOCIV",VLOOKUP(H458,'INDICES-ICOCIV'!$A$1:$B$313,2,0),IF(M458="IPC",VLOOKUP(H458,'INDICES IPC'!$A$7:$E$1003,2,0),0)),"")</f>
        <v>0</v>
      </c>
      <c r="J458" s="72"/>
      <c r="K458" s="54">
        <f>IFERROR(IF(M458="ICCP- ICOCIV",VLOOKUP(J458,'INDICES-ICOCIV'!$A$1:$B$307,2,0),IF(M458="IPC",VLOOKUP(J458,'INDICES IPC'!$A$7:$E$1003,2,0),0)),"")</f>
        <v>0</v>
      </c>
      <c r="L458" s="55" t="str">
        <f t="shared" si="18"/>
        <v/>
      </c>
      <c r="M458" s="76"/>
      <c r="N458" s="190">
        <f t="shared" si="19"/>
        <v>0</v>
      </c>
    </row>
    <row r="459" spans="3:14" ht="15.6" x14ac:dyDescent="0.25">
      <c r="C459" s="14">
        <f t="shared" si="20"/>
        <v>375</v>
      </c>
      <c r="D459" s="70"/>
      <c r="E459" s="70"/>
      <c r="F459" s="70"/>
      <c r="G459" s="75"/>
      <c r="H459" s="72"/>
      <c r="I459" s="54">
        <f>IFERROR(IF(M459="ICCP- ICOCIV",VLOOKUP(H459,'INDICES-ICOCIV'!$A$1:$B$313,2,0),IF(M459="IPC",VLOOKUP(H459,'INDICES IPC'!$A$7:$E$1003,2,0),0)),"")</f>
        <v>0</v>
      </c>
      <c r="J459" s="72"/>
      <c r="K459" s="54">
        <f>IFERROR(IF(M459="ICCP- ICOCIV",VLOOKUP(J459,'INDICES-ICOCIV'!$A$1:$B$307,2,0),IF(M459="IPC",VLOOKUP(J459,'INDICES IPC'!$A$7:$E$1003,2,0),0)),"")</f>
        <v>0</v>
      </c>
      <c r="L459" s="55" t="str">
        <f t="shared" si="18"/>
        <v/>
      </c>
      <c r="M459" s="76"/>
      <c r="N459" s="190">
        <f t="shared" si="19"/>
        <v>0</v>
      </c>
    </row>
    <row r="460" spans="3:14" ht="15.6" x14ac:dyDescent="0.25">
      <c r="C460" s="14">
        <f t="shared" si="20"/>
        <v>376</v>
      </c>
      <c r="D460" s="70"/>
      <c r="E460" s="70"/>
      <c r="F460" s="70"/>
      <c r="G460" s="75"/>
      <c r="H460" s="72"/>
      <c r="I460" s="54">
        <f>IFERROR(IF(M460="ICCP- ICOCIV",VLOOKUP(H460,'INDICES-ICOCIV'!$A$1:$B$313,2,0),IF(M460="IPC",VLOOKUP(H460,'INDICES IPC'!$A$7:$E$1003,2,0),0)),"")</f>
        <v>0</v>
      </c>
      <c r="J460" s="72"/>
      <c r="K460" s="54">
        <f>IFERROR(IF(M460="ICCP- ICOCIV",VLOOKUP(J460,'INDICES-ICOCIV'!$A$1:$B$307,2,0),IF(M460="IPC",VLOOKUP(J460,'INDICES IPC'!$A$7:$E$1003,2,0),0)),"")</f>
        <v>0</v>
      </c>
      <c r="L460" s="55" t="str">
        <f t="shared" si="18"/>
        <v/>
      </c>
      <c r="M460" s="76"/>
      <c r="N460" s="190">
        <f t="shared" si="19"/>
        <v>0</v>
      </c>
    </row>
    <row r="461" spans="3:14" ht="15.6" x14ac:dyDescent="0.25">
      <c r="C461" s="14">
        <f t="shared" si="20"/>
        <v>377</v>
      </c>
      <c r="D461" s="70"/>
      <c r="E461" s="70"/>
      <c r="F461" s="70"/>
      <c r="G461" s="75"/>
      <c r="H461" s="72"/>
      <c r="I461" s="54">
        <f>IFERROR(IF(M461="ICCP- ICOCIV",VLOOKUP(H461,'INDICES-ICOCIV'!$A$1:$B$313,2,0),IF(M461="IPC",VLOOKUP(H461,'INDICES IPC'!$A$7:$E$1003,2,0),0)),"")</f>
        <v>0</v>
      </c>
      <c r="J461" s="72"/>
      <c r="K461" s="54">
        <f>IFERROR(IF(M461="ICCP- ICOCIV",VLOOKUP(J461,'INDICES-ICOCIV'!$A$1:$B$307,2,0),IF(M461="IPC",VLOOKUP(J461,'INDICES IPC'!$A$7:$E$1003,2,0),0)),"")</f>
        <v>0</v>
      </c>
      <c r="L461" s="55" t="str">
        <f t="shared" si="18"/>
        <v/>
      </c>
      <c r="M461" s="76"/>
      <c r="N461" s="190">
        <f t="shared" si="19"/>
        <v>0</v>
      </c>
    </row>
    <row r="462" spans="3:14" ht="15.6" x14ac:dyDescent="0.25">
      <c r="C462" s="14">
        <f t="shared" si="20"/>
        <v>378</v>
      </c>
      <c r="D462" s="70"/>
      <c r="E462" s="70"/>
      <c r="F462" s="70"/>
      <c r="G462" s="75"/>
      <c r="H462" s="72"/>
      <c r="I462" s="54">
        <f>IFERROR(IF(M462="ICCP- ICOCIV",VLOOKUP(H462,'INDICES-ICOCIV'!$A$1:$B$313,2,0),IF(M462="IPC",VLOOKUP(H462,'INDICES IPC'!$A$7:$E$1003,2,0),0)),"")</f>
        <v>0</v>
      </c>
      <c r="J462" s="72"/>
      <c r="K462" s="54">
        <f>IFERROR(IF(M462="ICCP- ICOCIV",VLOOKUP(J462,'INDICES-ICOCIV'!$A$1:$B$307,2,0),IF(M462="IPC",VLOOKUP(J462,'INDICES IPC'!$A$7:$E$1003,2,0),0)),"")</f>
        <v>0</v>
      </c>
      <c r="L462" s="55" t="str">
        <f t="shared" si="18"/>
        <v/>
      </c>
      <c r="M462" s="76"/>
      <c r="N462" s="190">
        <f t="shared" si="19"/>
        <v>0</v>
      </c>
    </row>
    <row r="463" spans="3:14" ht="15.6" x14ac:dyDescent="0.25">
      <c r="C463" s="14">
        <f t="shared" si="20"/>
        <v>379</v>
      </c>
      <c r="D463" s="70"/>
      <c r="E463" s="70"/>
      <c r="F463" s="70"/>
      <c r="G463" s="75"/>
      <c r="H463" s="72"/>
      <c r="I463" s="54">
        <f>IFERROR(IF(M463="ICCP- ICOCIV",VLOOKUP(H463,'INDICES-ICOCIV'!$A$1:$B$313,2,0),IF(M463="IPC",VLOOKUP(H463,'INDICES IPC'!$A$7:$E$1003,2,0),0)),"")</f>
        <v>0</v>
      </c>
      <c r="J463" s="72"/>
      <c r="K463" s="54">
        <f>IFERROR(IF(M463="ICCP- ICOCIV",VLOOKUP(J463,'INDICES-ICOCIV'!$A$1:$B$307,2,0),IF(M463="IPC",VLOOKUP(J463,'INDICES IPC'!$A$7:$E$1003,2,0),0)),"")</f>
        <v>0</v>
      </c>
      <c r="L463" s="55" t="str">
        <f t="shared" si="18"/>
        <v/>
      </c>
      <c r="M463" s="76"/>
      <c r="N463" s="190">
        <f t="shared" si="19"/>
        <v>0</v>
      </c>
    </row>
    <row r="464" spans="3:14" ht="15.6" x14ac:dyDescent="0.25">
      <c r="C464" s="14">
        <f t="shared" si="20"/>
        <v>380</v>
      </c>
      <c r="D464" s="70"/>
      <c r="E464" s="70"/>
      <c r="F464" s="70"/>
      <c r="G464" s="75"/>
      <c r="H464" s="72"/>
      <c r="I464" s="54">
        <f>IFERROR(IF(M464="ICCP- ICOCIV",VLOOKUP(H464,'INDICES-ICOCIV'!$A$1:$B$313,2,0),IF(M464="IPC",VLOOKUP(H464,'INDICES IPC'!$A$7:$E$1003,2,0),0)),"")</f>
        <v>0</v>
      </c>
      <c r="J464" s="72"/>
      <c r="K464" s="54">
        <f>IFERROR(IF(M464="ICCP- ICOCIV",VLOOKUP(J464,'INDICES-ICOCIV'!$A$1:$B$307,2,0),IF(M464="IPC",VLOOKUP(J464,'INDICES IPC'!$A$7:$E$1003,2,0),0)),"")</f>
        <v>0</v>
      </c>
      <c r="L464" s="55" t="str">
        <f t="shared" ref="L464:L527" si="21">+IFERROR((K464/I464),"")</f>
        <v/>
      </c>
      <c r="M464" s="76"/>
      <c r="N464" s="190">
        <f t="shared" ref="N464:N527" si="22">IFERROR(G464*L464,0)</f>
        <v>0</v>
      </c>
    </row>
    <row r="465" spans="3:14" ht="15.6" x14ac:dyDescent="0.25">
      <c r="C465" s="14">
        <f t="shared" ref="C465:C528" si="23">+C464+1</f>
        <v>381</v>
      </c>
      <c r="D465" s="70"/>
      <c r="E465" s="70"/>
      <c r="F465" s="70"/>
      <c r="G465" s="75"/>
      <c r="H465" s="72"/>
      <c r="I465" s="54">
        <f>IFERROR(IF(M465="ICCP- ICOCIV",VLOOKUP(H465,'INDICES-ICOCIV'!$A$1:$B$313,2,0),IF(M465="IPC",VLOOKUP(H465,'INDICES IPC'!$A$7:$E$1003,2,0),0)),"")</f>
        <v>0</v>
      </c>
      <c r="J465" s="72"/>
      <c r="K465" s="54">
        <f>IFERROR(IF(M465="ICCP- ICOCIV",VLOOKUP(J465,'INDICES-ICOCIV'!$A$1:$B$307,2,0),IF(M465="IPC",VLOOKUP(J465,'INDICES IPC'!$A$7:$E$1003,2,0),0)),"")</f>
        <v>0</v>
      </c>
      <c r="L465" s="55" t="str">
        <f t="shared" si="21"/>
        <v/>
      </c>
      <c r="M465" s="76"/>
      <c r="N465" s="190">
        <f t="shared" si="22"/>
        <v>0</v>
      </c>
    </row>
    <row r="466" spans="3:14" ht="15.6" x14ac:dyDescent="0.25">
      <c r="C466" s="14">
        <f t="shared" si="23"/>
        <v>382</v>
      </c>
      <c r="D466" s="70"/>
      <c r="E466" s="70"/>
      <c r="F466" s="70"/>
      <c r="G466" s="75"/>
      <c r="H466" s="72"/>
      <c r="I466" s="54">
        <f>IFERROR(IF(M466="ICCP- ICOCIV",VLOOKUP(H466,'INDICES-ICOCIV'!$A$1:$B$313,2,0),IF(M466="IPC",VLOOKUP(H466,'INDICES IPC'!$A$7:$E$1003,2,0),0)),"")</f>
        <v>0</v>
      </c>
      <c r="J466" s="72"/>
      <c r="K466" s="54">
        <f>IFERROR(IF(M466="ICCP- ICOCIV",VLOOKUP(J466,'INDICES-ICOCIV'!$A$1:$B$307,2,0),IF(M466="IPC",VLOOKUP(J466,'INDICES IPC'!$A$7:$E$1003,2,0),0)),"")</f>
        <v>0</v>
      </c>
      <c r="L466" s="55" t="str">
        <f t="shared" si="21"/>
        <v/>
      </c>
      <c r="M466" s="76"/>
      <c r="N466" s="190">
        <f t="shared" si="22"/>
        <v>0</v>
      </c>
    </row>
    <row r="467" spans="3:14" ht="15.6" x14ac:dyDescent="0.25">
      <c r="C467" s="14">
        <f t="shared" si="23"/>
        <v>383</v>
      </c>
      <c r="D467" s="70"/>
      <c r="E467" s="70"/>
      <c r="F467" s="70"/>
      <c r="G467" s="75"/>
      <c r="H467" s="72"/>
      <c r="I467" s="54">
        <f>IFERROR(IF(M467="ICCP- ICOCIV",VLOOKUP(H467,'INDICES-ICOCIV'!$A$1:$B$313,2,0),IF(M467="IPC",VLOOKUP(H467,'INDICES IPC'!$A$7:$E$1003,2,0),0)),"")</f>
        <v>0</v>
      </c>
      <c r="J467" s="72"/>
      <c r="K467" s="54">
        <f>IFERROR(IF(M467="ICCP- ICOCIV",VLOOKUP(J467,'INDICES-ICOCIV'!$A$1:$B$307,2,0),IF(M467="IPC",VLOOKUP(J467,'INDICES IPC'!$A$7:$E$1003,2,0),0)),"")</f>
        <v>0</v>
      </c>
      <c r="L467" s="55" t="str">
        <f t="shared" si="21"/>
        <v/>
      </c>
      <c r="M467" s="76"/>
      <c r="N467" s="190">
        <f t="shared" si="22"/>
        <v>0</v>
      </c>
    </row>
    <row r="468" spans="3:14" ht="15.6" x14ac:dyDescent="0.25">
      <c r="C468" s="14">
        <f t="shared" si="23"/>
        <v>384</v>
      </c>
      <c r="D468" s="70"/>
      <c r="E468" s="70"/>
      <c r="F468" s="70"/>
      <c r="G468" s="75"/>
      <c r="H468" s="72"/>
      <c r="I468" s="54">
        <f>IFERROR(IF(M468="ICCP- ICOCIV",VLOOKUP(H468,'INDICES-ICOCIV'!$A$1:$B$313,2,0),IF(M468="IPC",VLOOKUP(H468,'INDICES IPC'!$A$7:$E$1003,2,0),0)),"")</f>
        <v>0</v>
      </c>
      <c r="J468" s="72"/>
      <c r="K468" s="54">
        <f>IFERROR(IF(M468="ICCP- ICOCIV",VLOOKUP(J468,'INDICES-ICOCIV'!$A$1:$B$307,2,0),IF(M468="IPC",VLOOKUP(J468,'INDICES IPC'!$A$7:$E$1003,2,0),0)),"")</f>
        <v>0</v>
      </c>
      <c r="L468" s="55" t="str">
        <f t="shared" si="21"/>
        <v/>
      </c>
      <c r="M468" s="76"/>
      <c r="N468" s="190">
        <f t="shared" si="22"/>
        <v>0</v>
      </c>
    </row>
    <row r="469" spans="3:14" ht="15.6" x14ac:dyDescent="0.25">
      <c r="C469" s="14">
        <f t="shared" si="23"/>
        <v>385</v>
      </c>
      <c r="D469" s="70"/>
      <c r="E469" s="70"/>
      <c r="F469" s="70"/>
      <c r="G469" s="75"/>
      <c r="H469" s="72"/>
      <c r="I469" s="54">
        <f>IFERROR(IF(M469="ICCP- ICOCIV",VLOOKUP(H469,'INDICES-ICOCIV'!$A$1:$B$313,2,0),IF(M469="IPC",VLOOKUP(H469,'INDICES IPC'!$A$7:$E$1003,2,0),0)),"")</f>
        <v>0</v>
      </c>
      <c r="J469" s="72"/>
      <c r="K469" s="54">
        <f>IFERROR(IF(M469="ICCP- ICOCIV",VLOOKUP(J469,'INDICES-ICOCIV'!$A$1:$B$307,2,0),IF(M469="IPC",VLOOKUP(J469,'INDICES IPC'!$A$7:$E$1003,2,0),0)),"")</f>
        <v>0</v>
      </c>
      <c r="L469" s="55" t="str">
        <f t="shared" si="21"/>
        <v/>
      </c>
      <c r="M469" s="76"/>
      <c r="N469" s="190">
        <f t="shared" si="22"/>
        <v>0</v>
      </c>
    </row>
    <row r="470" spans="3:14" ht="15.6" x14ac:dyDescent="0.25">
      <c r="C470" s="14">
        <f t="shared" si="23"/>
        <v>386</v>
      </c>
      <c r="D470" s="70"/>
      <c r="E470" s="70"/>
      <c r="F470" s="70"/>
      <c r="G470" s="75"/>
      <c r="H470" s="72"/>
      <c r="I470" s="54">
        <f>IFERROR(IF(M470="ICCP- ICOCIV",VLOOKUP(H470,'INDICES-ICOCIV'!$A$1:$B$313,2,0),IF(M470="IPC",VLOOKUP(H470,'INDICES IPC'!$A$7:$E$1003,2,0),0)),"")</f>
        <v>0</v>
      </c>
      <c r="J470" s="72"/>
      <c r="K470" s="54">
        <f>IFERROR(IF(M470="ICCP- ICOCIV",VLOOKUP(J470,'INDICES-ICOCIV'!$A$1:$B$307,2,0),IF(M470="IPC",VLOOKUP(J470,'INDICES IPC'!$A$7:$E$1003,2,0),0)),"")</f>
        <v>0</v>
      </c>
      <c r="L470" s="55" t="str">
        <f t="shared" si="21"/>
        <v/>
      </c>
      <c r="M470" s="76"/>
      <c r="N470" s="190">
        <f t="shared" si="22"/>
        <v>0</v>
      </c>
    </row>
    <row r="471" spans="3:14" ht="15.6" x14ac:dyDescent="0.25">
      <c r="C471" s="14">
        <f t="shared" si="23"/>
        <v>387</v>
      </c>
      <c r="D471" s="70"/>
      <c r="E471" s="70"/>
      <c r="F471" s="70"/>
      <c r="G471" s="75"/>
      <c r="H471" s="72"/>
      <c r="I471" s="54">
        <f>IFERROR(IF(M471="ICCP- ICOCIV",VLOOKUP(H471,'INDICES-ICOCIV'!$A$1:$B$313,2,0),IF(M471="IPC",VLOOKUP(H471,'INDICES IPC'!$A$7:$E$1003,2,0),0)),"")</f>
        <v>0</v>
      </c>
      <c r="J471" s="72"/>
      <c r="K471" s="54">
        <f>IFERROR(IF(M471="ICCP- ICOCIV",VLOOKUP(J471,'INDICES-ICOCIV'!$A$1:$B$307,2,0),IF(M471="IPC",VLOOKUP(J471,'INDICES IPC'!$A$7:$E$1003,2,0),0)),"")</f>
        <v>0</v>
      </c>
      <c r="L471" s="55" t="str">
        <f t="shared" si="21"/>
        <v/>
      </c>
      <c r="M471" s="76"/>
      <c r="N471" s="190">
        <f t="shared" si="22"/>
        <v>0</v>
      </c>
    </row>
    <row r="472" spans="3:14" ht="15.6" x14ac:dyDescent="0.25">
      <c r="C472" s="14">
        <f t="shared" si="23"/>
        <v>388</v>
      </c>
      <c r="D472" s="70"/>
      <c r="E472" s="70"/>
      <c r="F472" s="70"/>
      <c r="G472" s="75"/>
      <c r="H472" s="72"/>
      <c r="I472" s="54">
        <f>IFERROR(IF(M472="ICCP- ICOCIV",VLOOKUP(H472,'INDICES-ICOCIV'!$A$1:$B$313,2,0),IF(M472="IPC",VLOOKUP(H472,'INDICES IPC'!$A$7:$E$1003,2,0),0)),"")</f>
        <v>0</v>
      </c>
      <c r="J472" s="72"/>
      <c r="K472" s="54">
        <f>IFERROR(IF(M472="ICCP- ICOCIV",VLOOKUP(J472,'INDICES-ICOCIV'!$A$1:$B$307,2,0),IF(M472="IPC",VLOOKUP(J472,'INDICES IPC'!$A$7:$E$1003,2,0),0)),"")</f>
        <v>0</v>
      </c>
      <c r="L472" s="55" t="str">
        <f t="shared" si="21"/>
        <v/>
      </c>
      <c r="M472" s="76"/>
      <c r="N472" s="190">
        <f t="shared" si="22"/>
        <v>0</v>
      </c>
    </row>
    <row r="473" spans="3:14" ht="15.6" x14ac:dyDescent="0.25">
      <c r="C473" s="14">
        <f t="shared" si="23"/>
        <v>389</v>
      </c>
      <c r="D473" s="70"/>
      <c r="E473" s="70"/>
      <c r="F473" s="70"/>
      <c r="G473" s="75"/>
      <c r="H473" s="72"/>
      <c r="I473" s="54">
        <f>IFERROR(IF(M473="ICCP- ICOCIV",VLOOKUP(H473,'INDICES-ICOCIV'!$A$1:$B$313,2,0),IF(M473="IPC",VLOOKUP(H473,'INDICES IPC'!$A$7:$E$1003,2,0),0)),"")</f>
        <v>0</v>
      </c>
      <c r="J473" s="72"/>
      <c r="K473" s="54">
        <f>IFERROR(IF(M473="ICCP- ICOCIV",VLOOKUP(J473,'INDICES-ICOCIV'!$A$1:$B$307,2,0),IF(M473="IPC",VLOOKUP(J473,'INDICES IPC'!$A$7:$E$1003,2,0),0)),"")</f>
        <v>0</v>
      </c>
      <c r="L473" s="55" t="str">
        <f t="shared" si="21"/>
        <v/>
      </c>
      <c r="M473" s="76"/>
      <c r="N473" s="190">
        <f t="shared" si="22"/>
        <v>0</v>
      </c>
    </row>
    <row r="474" spans="3:14" ht="15.6" x14ac:dyDescent="0.25">
      <c r="C474" s="14">
        <f t="shared" si="23"/>
        <v>390</v>
      </c>
      <c r="D474" s="70"/>
      <c r="E474" s="70"/>
      <c r="F474" s="70"/>
      <c r="G474" s="75"/>
      <c r="H474" s="72"/>
      <c r="I474" s="54">
        <f>IFERROR(IF(M474="ICCP- ICOCIV",VLOOKUP(H474,'INDICES-ICOCIV'!$A$1:$B$313,2,0),IF(M474="IPC",VLOOKUP(H474,'INDICES IPC'!$A$7:$E$1003,2,0),0)),"")</f>
        <v>0</v>
      </c>
      <c r="J474" s="72"/>
      <c r="K474" s="54">
        <f>IFERROR(IF(M474="ICCP- ICOCIV",VLOOKUP(J474,'INDICES-ICOCIV'!$A$1:$B$307,2,0),IF(M474="IPC",VLOOKUP(J474,'INDICES IPC'!$A$7:$E$1003,2,0),0)),"")</f>
        <v>0</v>
      </c>
      <c r="L474" s="55" t="str">
        <f t="shared" si="21"/>
        <v/>
      </c>
      <c r="M474" s="76"/>
      <c r="N474" s="190">
        <f t="shared" si="22"/>
        <v>0</v>
      </c>
    </row>
    <row r="475" spans="3:14" ht="15.6" x14ac:dyDescent="0.25">
      <c r="C475" s="14">
        <f t="shared" si="23"/>
        <v>391</v>
      </c>
      <c r="D475" s="70"/>
      <c r="E475" s="70"/>
      <c r="F475" s="70"/>
      <c r="G475" s="75"/>
      <c r="H475" s="72"/>
      <c r="I475" s="54">
        <f>IFERROR(IF(M475="ICCP- ICOCIV",VLOOKUP(H475,'INDICES-ICOCIV'!$A$1:$B$313,2,0),IF(M475="IPC",VLOOKUP(H475,'INDICES IPC'!$A$7:$E$1003,2,0),0)),"")</f>
        <v>0</v>
      </c>
      <c r="J475" s="72"/>
      <c r="K475" s="54">
        <f>IFERROR(IF(M475="ICCP- ICOCIV",VLOOKUP(J475,'INDICES-ICOCIV'!$A$1:$B$307,2,0),IF(M475="IPC",VLOOKUP(J475,'INDICES IPC'!$A$7:$E$1003,2,0),0)),"")</f>
        <v>0</v>
      </c>
      <c r="L475" s="55" t="str">
        <f t="shared" si="21"/>
        <v/>
      </c>
      <c r="M475" s="76"/>
      <c r="N475" s="190">
        <f t="shared" si="22"/>
        <v>0</v>
      </c>
    </row>
    <row r="476" spans="3:14" ht="15.6" x14ac:dyDescent="0.25">
      <c r="C476" s="14">
        <f t="shared" si="23"/>
        <v>392</v>
      </c>
      <c r="D476" s="70"/>
      <c r="E476" s="70"/>
      <c r="F476" s="70"/>
      <c r="G476" s="75"/>
      <c r="H476" s="72"/>
      <c r="I476" s="54">
        <f>IFERROR(IF(M476="ICCP- ICOCIV",VLOOKUP(H476,'INDICES-ICOCIV'!$A$1:$B$313,2,0),IF(M476="IPC",VLOOKUP(H476,'INDICES IPC'!$A$7:$E$1003,2,0),0)),"")</f>
        <v>0</v>
      </c>
      <c r="J476" s="72"/>
      <c r="K476" s="54">
        <f>IFERROR(IF(M476="ICCP- ICOCIV",VLOOKUP(J476,'INDICES-ICOCIV'!$A$1:$B$307,2,0),IF(M476="IPC",VLOOKUP(J476,'INDICES IPC'!$A$7:$E$1003,2,0),0)),"")</f>
        <v>0</v>
      </c>
      <c r="L476" s="55" t="str">
        <f t="shared" si="21"/>
        <v/>
      </c>
      <c r="M476" s="76"/>
      <c r="N476" s="190">
        <f t="shared" si="22"/>
        <v>0</v>
      </c>
    </row>
    <row r="477" spans="3:14" ht="15.6" x14ac:dyDescent="0.25">
      <c r="C477" s="14">
        <f t="shared" si="23"/>
        <v>393</v>
      </c>
      <c r="D477" s="70"/>
      <c r="E477" s="70"/>
      <c r="F477" s="70"/>
      <c r="G477" s="75"/>
      <c r="H477" s="72"/>
      <c r="I477" s="54">
        <f>IFERROR(IF(M477="ICCP- ICOCIV",VLOOKUP(H477,'INDICES-ICOCIV'!$A$1:$B$313,2,0),IF(M477="IPC",VLOOKUP(H477,'INDICES IPC'!$A$7:$E$1003,2,0),0)),"")</f>
        <v>0</v>
      </c>
      <c r="J477" s="72"/>
      <c r="K477" s="54">
        <f>IFERROR(IF(M477="ICCP- ICOCIV",VLOOKUP(J477,'INDICES-ICOCIV'!$A$1:$B$307,2,0),IF(M477="IPC",VLOOKUP(J477,'INDICES IPC'!$A$7:$E$1003,2,0),0)),"")</f>
        <v>0</v>
      </c>
      <c r="L477" s="55" t="str">
        <f t="shared" si="21"/>
        <v/>
      </c>
      <c r="M477" s="76"/>
      <c r="N477" s="190">
        <f t="shared" si="22"/>
        <v>0</v>
      </c>
    </row>
    <row r="478" spans="3:14" ht="15.6" x14ac:dyDescent="0.25">
      <c r="C478" s="14">
        <f t="shared" si="23"/>
        <v>394</v>
      </c>
      <c r="D478" s="70"/>
      <c r="E478" s="70"/>
      <c r="F478" s="70"/>
      <c r="G478" s="75"/>
      <c r="H478" s="72"/>
      <c r="I478" s="54">
        <f>IFERROR(IF(M478="ICCP- ICOCIV",VLOOKUP(H478,'INDICES-ICOCIV'!$A$1:$B$313,2,0),IF(M478="IPC",VLOOKUP(H478,'INDICES IPC'!$A$7:$E$1003,2,0),0)),"")</f>
        <v>0</v>
      </c>
      <c r="J478" s="72"/>
      <c r="K478" s="54">
        <f>IFERROR(IF(M478="ICCP- ICOCIV",VLOOKUP(J478,'INDICES-ICOCIV'!$A$1:$B$307,2,0),IF(M478="IPC",VLOOKUP(J478,'INDICES IPC'!$A$7:$E$1003,2,0),0)),"")</f>
        <v>0</v>
      </c>
      <c r="L478" s="55" t="str">
        <f t="shared" si="21"/>
        <v/>
      </c>
      <c r="M478" s="76"/>
      <c r="N478" s="190">
        <f t="shared" si="22"/>
        <v>0</v>
      </c>
    </row>
    <row r="479" spans="3:14" ht="15.6" x14ac:dyDescent="0.25">
      <c r="C479" s="14">
        <f t="shared" si="23"/>
        <v>395</v>
      </c>
      <c r="D479" s="70"/>
      <c r="E479" s="70"/>
      <c r="F479" s="70"/>
      <c r="G479" s="75"/>
      <c r="H479" s="72"/>
      <c r="I479" s="54">
        <f>IFERROR(IF(M479="ICCP- ICOCIV",VLOOKUP(H479,'INDICES-ICOCIV'!$A$1:$B$313,2,0),IF(M479="IPC",VLOOKUP(H479,'INDICES IPC'!$A$7:$E$1003,2,0),0)),"")</f>
        <v>0</v>
      </c>
      <c r="J479" s="72"/>
      <c r="K479" s="54">
        <f>IFERROR(IF(M479="ICCP- ICOCIV",VLOOKUP(J479,'INDICES-ICOCIV'!$A$1:$B$307,2,0),IF(M479="IPC",VLOOKUP(J479,'INDICES IPC'!$A$7:$E$1003,2,0),0)),"")</f>
        <v>0</v>
      </c>
      <c r="L479" s="55" t="str">
        <f t="shared" si="21"/>
        <v/>
      </c>
      <c r="M479" s="76"/>
      <c r="N479" s="190">
        <f t="shared" si="22"/>
        <v>0</v>
      </c>
    </row>
    <row r="480" spans="3:14" ht="15.6" x14ac:dyDescent="0.25">
      <c r="C480" s="14">
        <f t="shared" si="23"/>
        <v>396</v>
      </c>
      <c r="D480" s="70"/>
      <c r="E480" s="70"/>
      <c r="F480" s="70"/>
      <c r="G480" s="75"/>
      <c r="H480" s="72"/>
      <c r="I480" s="54">
        <f>IFERROR(IF(M480="ICCP- ICOCIV",VLOOKUP(H480,'INDICES-ICOCIV'!$A$1:$B$313,2,0),IF(M480="IPC",VLOOKUP(H480,'INDICES IPC'!$A$7:$E$1003,2,0),0)),"")</f>
        <v>0</v>
      </c>
      <c r="J480" s="72"/>
      <c r="K480" s="54">
        <f>IFERROR(IF(M480="ICCP- ICOCIV",VLOOKUP(J480,'INDICES-ICOCIV'!$A$1:$B$307,2,0),IF(M480="IPC",VLOOKUP(J480,'INDICES IPC'!$A$7:$E$1003,2,0),0)),"")</f>
        <v>0</v>
      </c>
      <c r="L480" s="55" t="str">
        <f t="shared" si="21"/>
        <v/>
      </c>
      <c r="M480" s="76"/>
      <c r="N480" s="190">
        <f t="shared" si="22"/>
        <v>0</v>
      </c>
    </row>
    <row r="481" spans="3:14" ht="15.6" x14ac:dyDescent="0.25">
      <c r="C481" s="14">
        <f t="shared" si="23"/>
        <v>397</v>
      </c>
      <c r="D481" s="70"/>
      <c r="E481" s="70"/>
      <c r="F481" s="70"/>
      <c r="G481" s="75"/>
      <c r="H481" s="72"/>
      <c r="I481" s="54">
        <f>IFERROR(IF(M481="ICCP- ICOCIV",VLOOKUP(H481,'INDICES-ICOCIV'!$A$1:$B$313,2,0),IF(M481="IPC",VLOOKUP(H481,'INDICES IPC'!$A$7:$E$1003,2,0),0)),"")</f>
        <v>0</v>
      </c>
      <c r="J481" s="72"/>
      <c r="K481" s="54">
        <f>IFERROR(IF(M481="ICCP- ICOCIV",VLOOKUP(J481,'INDICES-ICOCIV'!$A$1:$B$307,2,0),IF(M481="IPC",VLOOKUP(J481,'INDICES IPC'!$A$7:$E$1003,2,0),0)),"")</f>
        <v>0</v>
      </c>
      <c r="L481" s="55" t="str">
        <f t="shared" si="21"/>
        <v/>
      </c>
      <c r="M481" s="76"/>
      <c r="N481" s="190">
        <f t="shared" si="22"/>
        <v>0</v>
      </c>
    </row>
    <row r="482" spans="3:14" ht="15.6" x14ac:dyDescent="0.25">
      <c r="C482" s="14">
        <f t="shared" si="23"/>
        <v>398</v>
      </c>
      <c r="D482" s="70"/>
      <c r="E482" s="70"/>
      <c r="F482" s="70"/>
      <c r="G482" s="75"/>
      <c r="H482" s="72"/>
      <c r="I482" s="54">
        <f>IFERROR(IF(M482="ICCP- ICOCIV",VLOOKUP(H482,'INDICES-ICOCIV'!$A$1:$B$313,2,0),IF(M482="IPC",VLOOKUP(H482,'INDICES IPC'!$A$7:$E$1003,2,0),0)),"")</f>
        <v>0</v>
      </c>
      <c r="J482" s="72"/>
      <c r="K482" s="54">
        <f>IFERROR(IF(M482="ICCP- ICOCIV",VLOOKUP(J482,'INDICES-ICOCIV'!$A$1:$B$307,2,0),IF(M482="IPC",VLOOKUP(J482,'INDICES IPC'!$A$7:$E$1003,2,0),0)),"")</f>
        <v>0</v>
      </c>
      <c r="L482" s="55" t="str">
        <f t="shared" si="21"/>
        <v/>
      </c>
      <c r="M482" s="76"/>
      <c r="N482" s="190">
        <f t="shared" si="22"/>
        <v>0</v>
      </c>
    </row>
    <row r="483" spans="3:14" ht="15.6" x14ac:dyDescent="0.25">
      <c r="C483" s="14">
        <f t="shared" si="23"/>
        <v>399</v>
      </c>
      <c r="D483" s="70"/>
      <c r="E483" s="70"/>
      <c r="F483" s="70"/>
      <c r="G483" s="75"/>
      <c r="H483" s="72"/>
      <c r="I483" s="54">
        <f>IFERROR(IF(M483="ICCP- ICOCIV",VLOOKUP(H483,'INDICES-ICOCIV'!$A$1:$B$313,2,0),IF(M483="IPC",VLOOKUP(H483,'INDICES IPC'!$A$7:$E$1003,2,0),0)),"")</f>
        <v>0</v>
      </c>
      <c r="J483" s="72"/>
      <c r="K483" s="54">
        <f>IFERROR(IF(M483="ICCP- ICOCIV",VLOOKUP(J483,'INDICES-ICOCIV'!$A$1:$B$307,2,0),IF(M483="IPC",VLOOKUP(J483,'INDICES IPC'!$A$7:$E$1003,2,0),0)),"")</f>
        <v>0</v>
      </c>
      <c r="L483" s="55" t="str">
        <f t="shared" si="21"/>
        <v/>
      </c>
      <c r="M483" s="76"/>
      <c r="N483" s="190">
        <f t="shared" si="22"/>
        <v>0</v>
      </c>
    </row>
    <row r="484" spans="3:14" ht="15.6" x14ac:dyDescent="0.25">
      <c r="C484" s="14">
        <f t="shared" si="23"/>
        <v>400</v>
      </c>
      <c r="D484" s="70"/>
      <c r="E484" s="70"/>
      <c r="F484" s="70"/>
      <c r="G484" s="75"/>
      <c r="H484" s="72"/>
      <c r="I484" s="54">
        <f>IFERROR(IF(M484="ICCP- ICOCIV",VLOOKUP(H484,'INDICES-ICOCIV'!$A$1:$B$313,2,0),IF(M484="IPC",VLOOKUP(H484,'INDICES IPC'!$A$7:$E$1003,2,0),0)),"")</f>
        <v>0</v>
      </c>
      <c r="J484" s="72"/>
      <c r="K484" s="54">
        <f>IFERROR(IF(M484="ICCP- ICOCIV",VLOOKUP(J484,'INDICES-ICOCIV'!$A$1:$B$307,2,0),IF(M484="IPC",VLOOKUP(J484,'INDICES IPC'!$A$7:$E$1003,2,0),0)),"")</f>
        <v>0</v>
      </c>
      <c r="L484" s="55" t="str">
        <f t="shared" si="21"/>
        <v/>
      </c>
      <c r="M484" s="76"/>
      <c r="N484" s="190">
        <f t="shared" si="22"/>
        <v>0</v>
      </c>
    </row>
    <row r="485" spans="3:14" ht="15.6" x14ac:dyDescent="0.25">
      <c r="C485" s="14">
        <f t="shared" si="23"/>
        <v>401</v>
      </c>
      <c r="D485" s="70"/>
      <c r="E485" s="70"/>
      <c r="F485" s="70"/>
      <c r="G485" s="75"/>
      <c r="H485" s="72"/>
      <c r="I485" s="54">
        <f>IFERROR(IF(M485="ICCP- ICOCIV",VLOOKUP(H485,'INDICES-ICOCIV'!$A$1:$B$313,2,0),IF(M485="IPC",VLOOKUP(H485,'INDICES IPC'!$A$7:$E$1003,2,0),0)),"")</f>
        <v>0</v>
      </c>
      <c r="J485" s="72"/>
      <c r="K485" s="54">
        <f>IFERROR(IF(M485="ICCP- ICOCIV",VLOOKUP(J485,'INDICES-ICOCIV'!$A$1:$B$307,2,0),IF(M485="IPC",VLOOKUP(J485,'INDICES IPC'!$A$7:$E$1003,2,0),0)),"")</f>
        <v>0</v>
      </c>
      <c r="L485" s="55" t="str">
        <f t="shared" si="21"/>
        <v/>
      </c>
      <c r="M485" s="76"/>
      <c r="N485" s="190">
        <f t="shared" si="22"/>
        <v>0</v>
      </c>
    </row>
    <row r="486" spans="3:14" ht="15.6" x14ac:dyDescent="0.25">
      <c r="C486" s="14">
        <f t="shared" si="23"/>
        <v>402</v>
      </c>
      <c r="D486" s="70"/>
      <c r="E486" s="70"/>
      <c r="F486" s="70"/>
      <c r="G486" s="75"/>
      <c r="H486" s="72"/>
      <c r="I486" s="54">
        <f>IFERROR(IF(M486="ICCP- ICOCIV",VLOOKUP(H486,'INDICES-ICOCIV'!$A$1:$B$313,2,0),IF(M486="IPC",VLOOKUP(H486,'INDICES IPC'!$A$7:$E$1003,2,0),0)),"")</f>
        <v>0</v>
      </c>
      <c r="J486" s="72"/>
      <c r="K486" s="54">
        <f>IFERROR(IF(M486="ICCP- ICOCIV",VLOOKUP(J486,'INDICES-ICOCIV'!$A$1:$B$307,2,0),IF(M486="IPC",VLOOKUP(J486,'INDICES IPC'!$A$7:$E$1003,2,0),0)),"")</f>
        <v>0</v>
      </c>
      <c r="L486" s="55" t="str">
        <f t="shared" si="21"/>
        <v/>
      </c>
      <c r="M486" s="76"/>
      <c r="N486" s="190">
        <f t="shared" si="22"/>
        <v>0</v>
      </c>
    </row>
    <row r="487" spans="3:14" ht="15.6" x14ac:dyDescent="0.25">
      <c r="C487" s="14">
        <f t="shared" si="23"/>
        <v>403</v>
      </c>
      <c r="D487" s="70"/>
      <c r="E487" s="70"/>
      <c r="F487" s="70"/>
      <c r="G487" s="75"/>
      <c r="H487" s="72"/>
      <c r="I487" s="54">
        <f>IFERROR(IF(M487="ICCP- ICOCIV",VLOOKUP(H487,'INDICES-ICOCIV'!$A$1:$B$313,2,0),IF(M487="IPC",VLOOKUP(H487,'INDICES IPC'!$A$7:$E$1003,2,0),0)),"")</f>
        <v>0</v>
      </c>
      <c r="J487" s="72"/>
      <c r="K487" s="54">
        <f>IFERROR(IF(M487="ICCP- ICOCIV",VLOOKUP(J487,'INDICES-ICOCIV'!$A$1:$B$307,2,0),IF(M487="IPC",VLOOKUP(J487,'INDICES IPC'!$A$7:$E$1003,2,0),0)),"")</f>
        <v>0</v>
      </c>
      <c r="L487" s="55" t="str">
        <f t="shared" si="21"/>
        <v/>
      </c>
      <c r="M487" s="76"/>
      <c r="N487" s="190">
        <f t="shared" si="22"/>
        <v>0</v>
      </c>
    </row>
    <row r="488" spans="3:14" ht="15.6" x14ac:dyDescent="0.25">
      <c r="C488" s="14">
        <f t="shared" si="23"/>
        <v>404</v>
      </c>
      <c r="D488" s="70"/>
      <c r="E488" s="70"/>
      <c r="F488" s="70"/>
      <c r="G488" s="75"/>
      <c r="H488" s="72"/>
      <c r="I488" s="54">
        <f>IFERROR(IF(M488="ICCP- ICOCIV",VLOOKUP(H488,'INDICES-ICOCIV'!$A$1:$B$313,2,0),IF(M488="IPC",VLOOKUP(H488,'INDICES IPC'!$A$7:$E$1003,2,0),0)),"")</f>
        <v>0</v>
      </c>
      <c r="J488" s="72"/>
      <c r="K488" s="54">
        <f>IFERROR(IF(M488="ICCP- ICOCIV",VLOOKUP(J488,'INDICES-ICOCIV'!$A$1:$B$307,2,0),IF(M488="IPC",VLOOKUP(J488,'INDICES IPC'!$A$7:$E$1003,2,0),0)),"")</f>
        <v>0</v>
      </c>
      <c r="L488" s="55" t="str">
        <f t="shared" si="21"/>
        <v/>
      </c>
      <c r="M488" s="76"/>
      <c r="N488" s="190">
        <f t="shared" si="22"/>
        <v>0</v>
      </c>
    </row>
    <row r="489" spans="3:14" ht="15.6" x14ac:dyDescent="0.25">
      <c r="C489" s="14">
        <f t="shared" si="23"/>
        <v>405</v>
      </c>
      <c r="D489" s="70"/>
      <c r="E489" s="70"/>
      <c r="F489" s="70"/>
      <c r="G489" s="75"/>
      <c r="H489" s="72"/>
      <c r="I489" s="54">
        <f>IFERROR(IF(M489="ICCP- ICOCIV",VLOOKUP(H489,'INDICES-ICOCIV'!$A$1:$B$313,2,0),IF(M489="IPC",VLOOKUP(H489,'INDICES IPC'!$A$7:$E$1003,2,0),0)),"")</f>
        <v>0</v>
      </c>
      <c r="J489" s="72"/>
      <c r="K489" s="54">
        <f>IFERROR(IF(M489="ICCP- ICOCIV",VLOOKUP(J489,'INDICES-ICOCIV'!$A$1:$B$307,2,0),IF(M489="IPC",VLOOKUP(J489,'INDICES IPC'!$A$7:$E$1003,2,0),0)),"")</f>
        <v>0</v>
      </c>
      <c r="L489" s="55" t="str">
        <f t="shared" si="21"/>
        <v/>
      </c>
      <c r="M489" s="76"/>
      <c r="N489" s="190">
        <f t="shared" si="22"/>
        <v>0</v>
      </c>
    </row>
    <row r="490" spans="3:14" ht="15.6" x14ac:dyDescent="0.25">
      <c r="C490" s="14">
        <f t="shared" si="23"/>
        <v>406</v>
      </c>
      <c r="D490" s="70"/>
      <c r="E490" s="70"/>
      <c r="F490" s="70"/>
      <c r="G490" s="75"/>
      <c r="H490" s="72"/>
      <c r="I490" s="54">
        <f>IFERROR(IF(M490="ICCP- ICOCIV",VLOOKUP(H490,'INDICES-ICOCIV'!$A$1:$B$313,2,0),IF(M490="IPC",VLOOKUP(H490,'INDICES IPC'!$A$7:$E$1003,2,0),0)),"")</f>
        <v>0</v>
      </c>
      <c r="J490" s="72"/>
      <c r="K490" s="54">
        <f>IFERROR(IF(M490="ICCP- ICOCIV",VLOOKUP(J490,'INDICES-ICOCIV'!$A$1:$B$307,2,0),IF(M490="IPC",VLOOKUP(J490,'INDICES IPC'!$A$7:$E$1003,2,0),0)),"")</f>
        <v>0</v>
      </c>
      <c r="L490" s="55" t="str">
        <f t="shared" si="21"/>
        <v/>
      </c>
      <c r="M490" s="76"/>
      <c r="N490" s="190">
        <f t="shared" si="22"/>
        <v>0</v>
      </c>
    </row>
    <row r="491" spans="3:14" ht="15.6" x14ac:dyDescent="0.25">
      <c r="C491" s="14">
        <f t="shared" si="23"/>
        <v>407</v>
      </c>
      <c r="D491" s="70"/>
      <c r="E491" s="70"/>
      <c r="F491" s="70"/>
      <c r="G491" s="75"/>
      <c r="H491" s="72"/>
      <c r="I491" s="54">
        <f>IFERROR(IF(M491="ICCP- ICOCIV",VLOOKUP(H491,'INDICES-ICOCIV'!$A$1:$B$313,2,0),IF(M491="IPC",VLOOKUP(H491,'INDICES IPC'!$A$7:$E$1003,2,0),0)),"")</f>
        <v>0</v>
      </c>
      <c r="J491" s="72"/>
      <c r="K491" s="54">
        <f>IFERROR(IF(M491="ICCP- ICOCIV",VLOOKUP(J491,'INDICES-ICOCIV'!$A$1:$B$307,2,0),IF(M491="IPC",VLOOKUP(J491,'INDICES IPC'!$A$7:$E$1003,2,0),0)),"")</f>
        <v>0</v>
      </c>
      <c r="L491" s="55" t="str">
        <f t="shared" si="21"/>
        <v/>
      </c>
      <c r="M491" s="76"/>
      <c r="N491" s="190">
        <f t="shared" si="22"/>
        <v>0</v>
      </c>
    </row>
    <row r="492" spans="3:14" ht="15.6" x14ac:dyDescent="0.25">
      <c r="C492" s="14">
        <f t="shared" si="23"/>
        <v>408</v>
      </c>
      <c r="D492" s="70"/>
      <c r="E492" s="70"/>
      <c r="F492" s="70"/>
      <c r="G492" s="75"/>
      <c r="H492" s="72"/>
      <c r="I492" s="54">
        <f>IFERROR(IF(M492="ICCP- ICOCIV",VLOOKUP(H492,'INDICES-ICOCIV'!$A$1:$B$313,2,0),IF(M492="IPC",VLOOKUP(H492,'INDICES IPC'!$A$7:$E$1003,2,0),0)),"")</f>
        <v>0</v>
      </c>
      <c r="J492" s="72"/>
      <c r="K492" s="54">
        <f>IFERROR(IF(M492="ICCP- ICOCIV",VLOOKUP(J492,'INDICES-ICOCIV'!$A$1:$B$307,2,0),IF(M492="IPC",VLOOKUP(J492,'INDICES IPC'!$A$7:$E$1003,2,0),0)),"")</f>
        <v>0</v>
      </c>
      <c r="L492" s="55" t="str">
        <f t="shared" si="21"/>
        <v/>
      </c>
      <c r="M492" s="76"/>
      <c r="N492" s="190">
        <f t="shared" si="22"/>
        <v>0</v>
      </c>
    </row>
    <row r="493" spans="3:14" ht="15.6" x14ac:dyDescent="0.25">
      <c r="C493" s="14">
        <f t="shared" si="23"/>
        <v>409</v>
      </c>
      <c r="D493" s="70"/>
      <c r="E493" s="70"/>
      <c r="F493" s="70"/>
      <c r="G493" s="75"/>
      <c r="H493" s="72"/>
      <c r="I493" s="54">
        <f>IFERROR(IF(M493="ICCP- ICOCIV",VLOOKUP(H493,'INDICES-ICOCIV'!$A$1:$B$313,2,0),IF(M493="IPC",VLOOKUP(H493,'INDICES IPC'!$A$7:$E$1003,2,0),0)),"")</f>
        <v>0</v>
      </c>
      <c r="J493" s="72"/>
      <c r="K493" s="54">
        <f>IFERROR(IF(M493="ICCP- ICOCIV",VLOOKUP(J493,'INDICES-ICOCIV'!$A$1:$B$307,2,0),IF(M493="IPC",VLOOKUP(J493,'INDICES IPC'!$A$7:$E$1003,2,0),0)),"")</f>
        <v>0</v>
      </c>
      <c r="L493" s="55" t="str">
        <f t="shared" si="21"/>
        <v/>
      </c>
      <c r="M493" s="76"/>
      <c r="N493" s="190">
        <f t="shared" si="22"/>
        <v>0</v>
      </c>
    </row>
    <row r="494" spans="3:14" ht="15.6" x14ac:dyDescent="0.25">
      <c r="C494" s="14">
        <f t="shared" si="23"/>
        <v>410</v>
      </c>
      <c r="D494" s="70"/>
      <c r="E494" s="70"/>
      <c r="F494" s="70"/>
      <c r="G494" s="75"/>
      <c r="H494" s="72"/>
      <c r="I494" s="54">
        <f>IFERROR(IF(M494="ICCP- ICOCIV",VLOOKUP(H494,'INDICES-ICOCIV'!$A$1:$B$313,2,0),IF(M494="IPC",VLOOKUP(H494,'INDICES IPC'!$A$7:$E$1003,2,0),0)),"")</f>
        <v>0</v>
      </c>
      <c r="J494" s="72"/>
      <c r="K494" s="54">
        <f>IFERROR(IF(M494="ICCP- ICOCIV",VLOOKUP(J494,'INDICES-ICOCIV'!$A$1:$B$307,2,0),IF(M494="IPC",VLOOKUP(J494,'INDICES IPC'!$A$7:$E$1003,2,0),0)),"")</f>
        <v>0</v>
      </c>
      <c r="L494" s="55" t="str">
        <f t="shared" si="21"/>
        <v/>
      </c>
      <c r="M494" s="76"/>
      <c r="N494" s="190">
        <f t="shared" si="22"/>
        <v>0</v>
      </c>
    </row>
    <row r="495" spans="3:14" ht="15.6" x14ac:dyDescent="0.25">
      <c r="C495" s="14">
        <f t="shared" si="23"/>
        <v>411</v>
      </c>
      <c r="D495" s="70"/>
      <c r="E495" s="70"/>
      <c r="F495" s="70"/>
      <c r="G495" s="75"/>
      <c r="H495" s="72"/>
      <c r="I495" s="54">
        <f>IFERROR(IF(M495="ICCP- ICOCIV",VLOOKUP(H495,'INDICES-ICOCIV'!$A$1:$B$313,2,0),IF(M495="IPC",VLOOKUP(H495,'INDICES IPC'!$A$7:$E$1003,2,0),0)),"")</f>
        <v>0</v>
      </c>
      <c r="J495" s="72"/>
      <c r="K495" s="54">
        <f>IFERROR(IF(M495="ICCP- ICOCIV",VLOOKUP(J495,'INDICES-ICOCIV'!$A$1:$B$307,2,0),IF(M495="IPC",VLOOKUP(J495,'INDICES IPC'!$A$7:$E$1003,2,0),0)),"")</f>
        <v>0</v>
      </c>
      <c r="L495" s="55" t="str">
        <f t="shared" si="21"/>
        <v/>
      </c>
      <c r="M495" s="76"/>
      <c r="N495" s="190">
        <f t="shared" si="22"/>
        <v>0</v>
      </c>
    </row>
    <row r="496" spans="3:14" ht="15.6" x14ac:dyDescent="0.25">
      <c r="C496" s="14">
        <f t="shared" si="23"/>
        <v>412</v>
      </c>
      <c r="D496" s="70"/>
      <c r="E496" s="70"/>
      <c r="F496" s="70"/>
      <c r="G496" s="75"/>
      <c r="H496" s="72"/>
      <c r="I496" s="54">
        <f>IFERROR(IF(M496="ICCP- ICOCIV",VLOOKUP(H496,'INDICES-ICOCIV'!$A$1:$B$313,2,0),IF(M496="IPC",VLOOKUP(H496,'INDICES IPC'!$A$7:$E$1003,2,0),0)),"")</f>
        <v>0</v>
      </c>
      <c r="J496" s="72"/>
      <c r="K496" s="54">
        <f>IFERROR(IF(M496="ICCP- ICOCIV",VLOOKUP(J496,'INDICES-ICOCIV'!$A$1:$B$307,2,0),IF(M496="IPC",VLOOKUP(J496,'INDICES IPC'!$A$7:$E$1003,2,0),0)),"")</f>
        <v>0</v>
      </c>
      <c r="L496" s="55" t="str">
        <f t="shared" si="21"/>
        <v/>
      </c>
      <c r="M496" s="76"/>
      <c r="N496" s="190">
        <f t="shared" si="22"/>
        <v>0</v>
      </c>
    </row>
    <row r="497" spans="3:14" ht="15.6" x14ac:dyDescent="0.25">
      <c r="C497" s="14">
        <f t="shared" si="23"/>
        <v>413</v>
      </c>
      <c r="D497" s="70"/>
      <c r="E497" s="70"/>
      <c r="F497" s="70"/>
      <c r="G497" s="75"/>
      <c r="H497" s="72"/>
      <c r="I497" s="54">
        <f>IFERROR(IF(M497="ICCP- ICOCIV",VLOOKUP(H497,'INDICES-ICOCIV'!$A$1:$B$313,2,0),IF(M497="IPC",VLOOKUP(H497,'INDICES IPC'!$A$7:$E$1003,2,0),0)),"")</f>
        <v>0</v>
      </c>
      <c r="J497" s="72"/>
      <c r="K497" s="54">
        <f>IFERROR(IF(M497="ICCP- ICOCIV",VLOOKUP(J497,'INDICES-ICOCIV'!$A$1:$B$307,2,0),IF(M497="IPC",VLOOKUP(J497,'INDICES IPC'!$A$7:$E$1003,2,0),0)),"")</f>
        <v>0</v>
      </c>
      <c r="L497" s="55" t="str">
        <f t="shared" si="21"/>
        <v/>
      </c>
      <c r="M497" s="76"/>
      <c r="N497" s="190">
        <f t="shared" si="22"/>
        <v>0</v>
      </c>
    </row>
    <row r="498" spans="3:14" ht="15.6" x14ac:dyDescent="0.25">
      <c r="C498" s="14">
        <f t="shared" si="23"/>
        <v>414</v>
      </c>
      <c r="D498" s="70"/>
      <c r="E498" s="70"/>
      <c r="F498" s="70"/>
      <c r="G498" s="75"/>
      <c r="H498" s="72"/>
      <c r="I498" s="54">
        <f>IFERROR(IF(M498="ICCP- ICOCIV",VLOOKUP(H498,'INDICES-ICOCIV'!$A$1:$B$313,2,0),IF(M498="IPC",VLOOKUP(H498,'INDICES IPC'!$A$7:$E$1003,2,0),0)),"")</f>
        <v>0</v>
      </c>
      <c r="J498" s="72"/>
      <c r="K498" s="54">
        <f>IFERROR(IF(M498="ICCP- ICOCIV",VLOOKUP(J498,'INDICES-ICOCIV'!$A$1:$B$307,2,0),IF(M498="IPC",VLOOKUP(J498,'INDICES IPC'!$A$7:$E$1003,2,0),0)),"")</f>
        <v>0</v>
      </c>
      <c r="L498" s="55" t="str">
        <f t="shared" si="21"/>
        <v/>
      </c>
      <c r="M498" s="76"/>
      <c r="N498" s="190">
        <f t="shared" si="22"/>
        <v>0</v>
      </c>
    </row>
    <row r="499" spans="3:14" ht="15.6" x14ac:dyDescent="0.25">
      <c r="C499" s="14">
        <f t="shared" si="23"/>
        <v>415</v>
      </c>
      <c r="D499" s="70"/>
      <c r="E499" s="70"/>
      <c r="F499" s="70"/>
      <c r="G499" s="75"/>
      <c r="H499" s="72"/>
      <c r="I499" s="54">
        <f>IFERROR(IF(M499="ICCP- ICOCIV",VLOOKUP(H499,'INDICES-ICOCIV'!$A$1:$B$313,2,0),IF(M499="IPC",VLOOKUP(H499,'INDICES IPC'!$A$7:$E$1003,2,0),0)),"")</f>
        <v>0</v>
      </c>
      <c r="J499" s="72"/>
      <c r="K499" s="54">
        <f>IFERROR(IF(M499="ICCP- ICOCIV",VLOOKUP(J499,'INDICES-ICOCIV'!$A$1:$B$307,2,0),IF(M499="IPC",VLOOKUP(J499,'INDICES IPC'!$A$7:$E$1003,2,0),0)),"")</f>
        <v>0</v>
      </c>
      <c r="L499" s="55" t="str">
        <f t="shared" si="21"/>
        <v/>
      </c>
      <c r="M499" s="76"/>
      <c r="N499" s="190">
        <f t="shared" si="22"/>
        <v>0</v>
      </c>
    </row>
    <row r="500" spans="3:14" ht="15.6" x14ac:dyDescent="0.25">
      <c r="C500" s="14">
        <f t="shared" si="23"/>
        <v>416</v>
      </c>
      <c r="D500" s="70"/>
      <c r="E500" s="70"/>
      <c r="F500" s="70"/>
      <c r="G500" s="75"/>
      <c r="H500" s="72"/>
      <c r="I500" s="54">
        <f>IFERROR(IF(M500="ICCP- ICOCIV",VLOOKUP(H500,'INDICES-ICOCIV'!$A$1:$B$313,2,0),IF(M500="IPC",VLOOKUP(H500,'INDICES IPC'!$A$7:$E$1003,2,0),0)),"")</f>
        <v>0</v>
      </c>
      <c r="J500" s="72"/>
      <c r="K500" s="54">
        <f>IFERROR(IF(M500="ICCP- ICOCIV",VLOOKUP(J500,'INDICES-ICOCIV'!$A$1:$B$307,2,0),IF(M500="IPC",VLOOKUP(J500,'INDICES IPC'!$A$7:$E$1003,2,0),0)),"")</f>
        <v>0</v>
      </c>
      <c r="L500" s="55" t="str">
        <f t="shared" si="21"/>
        <v/>
      </c>
      <c r="M500" s="76"/>
      <c r="N500" s="190">
        <f t="shared" si="22"/>
        <v>0</v>
      </c>
    </row>
    <row r="501" spans="3:14" ht="15.6" x14ac:dyDescent="0.25">
      <c r="C501" s="14">
        <f t="shared" si="23"/>
        <v>417</v>
      </c>
      <c r="D501" s="70"/>
      <c r="E501" s="70"/>
      <c r="F501" s="70"/>
      <c r="G501" s="75"/>
      <c r="H501" s="72"/>
      <c r="I501" s="54">
        <f>IFERROR(IF(M501="ICCP- ICOCIV",VLOOKUP(H501,'INDICES-ICOCIV'!$A$1:$B$313,2,0),IF(M501="IPC",VLOOKUP(H501,'INDICES IPC'!$A$7:$E$1003,2,0),0)),"")</f>
        <v>0</v>
      </c>
      <c r="J501" s="72"/>
      <c r="K501" s="54">
        <f>IFERROR(IF(M501="ICCP- ICOCIV",VLOOKUP(J501,'INDICES-ICOCIV'!$A$1:$B$307,2,0),IF(M501="IPC",VLOOKUP(J501,'INDICES IPC'!$A$7:$E$1003,2,0),0)),"")</f>
        <v>0</v>
      </c>
      <c r="L501" s="55" t="str">
        <f t="shared" si="21"/>
        <v/>
      </c>
      <c r="M501" s="76"/>
      <c r="N501" s="190">
        <f t="shared" si="22"/>
        <v>0</v>
      </c>
    </row>
    <row r="502" spans="3:14" ht="15.6" x14ac:dyDescent="0.25">
      <c r="C502" s="14">
        <f t="shared" si="23"/>
        <v>418</v>
      </c>
      <c r="D502" s="70"/>
      <c r="E502" s="70"/>
      <c r="F502" s="70"/>
      <c r="G502" s="75"/>
      <c r="H502" s="72"/>
      <c r="I502" s="54">
        <f>IFERROR(IF(M502="ICCP- ICOCIV",VLOOKUP(H502,'INDICES-ICOCIV'!$A$1:$B$313,2,0),IF(M502="IPC",VLOOKUP(H502,'INDICES IPC'!$A$7:$E$1003,2,0),0)),"")</f>
        <v>0</v>
      </c>
      <c r="J502" s="72"/>
      <c r="K502" s="54">
        <f>IFERROR(IF(M502="ICCP- ICOCIV",VLOOKUP(J502,'INDICES-ICOCIV'!$A$1:$B$307,2,0),IF(M502="IPC",VLOOKUP(J502,'INDICES IPC'!$A$7:$E$1003,2,0),0)),"")</f>
        <v>0</v>
      </c>
      <c r="L502" s="55" t="str">
        <f t="shared" si="21"/>
        <v/>
      </c>
      <c r="M502" s="76"/>
      <c r="N502" s="190">
        <f t="shared" si="22"/>
        <v>0</v>
      </c>
    </row>
    <row r="503" spans="3:14" ht="15.6" x14ac:dyDescent="0.25">
      <c r="C503" s="14">
        <f t="shared" si="23"/>
        <v>419</v>
      </c>
      <c r="D503" s="70"/>
      <c r="E503" s="70"/>
      <c r="F503" s="70"/>
      <c r="G503" s="75"/>
      <c r="H503" s="72"/>
      <c r="I503" s="54">
        <f>IFERROR(IF(M503="ICCP- ICOCIV",VLOOKUP(H503,'INDICES-ICOCIV'!$A$1:$B$313,2,0),IF(M503="IPC",VLOOKUP(H503,'INDICES IPC'!$A$7:$E$1003,2,0),0)),"")</f>
        <v>0</v>
      </c>
      <c r="J503" s="72"/>
      <c r="K503" s="54">
        <f>IFERROR(IF(M503="ICCP- ICOCIV",VLOOKUP(J503,'INDICES-ICOCIV'!$A$1:$B$307,2,0),IF(M503="IPC",VLOOKUP(J503,'INDICES IPC'!$A$7:$E$1003,2,0),0)),"")</f>
        <v>0</v>
      </c>
      <c r="L503" s="55" t="str">
        <f t="shared" si="21"/>
        <v/>
      </c>
      <c r="M503" s="76"/>
      <c r="N503" s="190">
        <f t="shared" si="22"/>
        <v>0</v>
      </c>
    </row>
    <row r="504" spans="3:14" ht="15.6" x14ac:dyDescent="0.25">
      <c r="C504" s="14">
        <f t="shared" si="23"/>
        <v>420</v>
      </c>
      <c r="D504" s="70"/>
      <c r="E504" s="70"/>
      <c r="F504" s="70"/>
      <c r="G504" s="75"/>
      <c r="H504" s="72"/>
      <c r="I504" s="54">
        <f>IFERROR(IF(M504="ICCP- ICOCIV",VLOOKUP(H504,'INDICES-ICOCIV'!$A$1:$B$313,2,0),IF(M504="IPC",VLOOKUP(H504,'INDICES IPC'!$A$7:$E$1003,2,0),0)),"")</f>
        <v>0</v>
      </c>
      <c r="J504" s="72"/>
      <c r="K504" s="54">
        <f>IFERROR(IF(M504="ICCP- ICOCIV",VLOOKUP(J504,'INDICES-ICOCIV'!$A$1:$B$307,2,0),IF(M504="IPC",VLOOKUP(J504,'INDICES IPC'!$A$7:$E$1003,2,0),0)),"")</f>
        <v>0</v>
      </c>
      <c r="L504" s="55" t="str">
        <f t="shared" si="21"/>
        <v/>
      </c>
      <c r="M504" s="76"/>
      <c r="N504" s="190">
        <f t="shared" si="22"/>
        <v>0</v>
      </c>
    </row>
    <row r="505" spans="3:14" ht="15.6" x14ac:dyDescent="0.25">
      <c r="C505" s="14">
        <f t="shared" si="23"/>
        <v>421</v>
      </c>
      <c r="D505" s="70"/>
      <c r="E505" s="70"/>
      <c r="F505" s="70"/>
      <c r="G505" s="75"/>
      <c r="H505" s="72"/>
      <c r="I505" s="54">
        <f>IFERROR(IF(M505="ICCP- ICOCIV",VLOOKUP(H505,'INDICES-ICOCIV'!$A$1:$B$313,2,0),IF(M505="IPC",VLOOKUP(H505,'INDICES IPC'!$A$7:$E$1003,2,0),0)),"")</f>
        <v>0</v>
      </c>
      <c r="J505" s="72"/>
      <c r="K505" s="54">
        <f>IFERROR(IF(M505="ICCP- ICOCIV",VLOOKUP(J505,'INDICES-ICOCIV'!$A$1:$B$307,2,0),IF(M505="IPC",VLOOKUP(J505,'INDICES IPC'!$A$7:$E$1003,2,0),0)),"")</f>
        <v>0</v>
      </c>
      <c r="L505" s="55" t="str">
        <f t="shared" si="21"/>
        <v/>
      </c>
      <c r="M505" s="76"/>
      <c r="N505" s="190">
        <f t="shared" si="22"/>
        <v>0</v>
      </c>
    </row>
    <row r="506" spans="3:14" ht="15.6" x14ac:dyDescent="0.25">
      <c r="C506" s="14">
        <f t="shared" si="23"/>
        <v>422</v>
      </c>
      <c r="D506" s="70"/>
      <c r="E506" s="70"/>
      <c r="F506" s="70"/>
      <c r="G506" s="75"/>
      <c r="H506" s="72"/>
      <c r="I506" s="54">
        <f>IFERROR(IF(M506="ICCP- ICOCIV",VLOOKUP(H506,'INDICES-ICOCIV'!$A$1:$B$313,2,0),IF(M506="IPC",VLOOKUP(H506,'INDICES IPC'!$A$7:$E$1003,2,0),0)),"")</f>
        <v>0</v>
      </c>
      <c r="J506" s="72"/>
      <c r="K506" s="54">
        <f>IFERROR(IF(M506="ICCP- ICOCIV",VLOOKUP(J506,'INDICES-ICOCIV'!$A$1:$B$307,2,0),IF(M506="IPC",VLOOKUP(J506,'INDICES IPC'!$A$7:$E$1003,2,0),0)),"")</f>
        <v>0</v>
      </c>
      <c r="L506" s="55" t="str">
        <f t="shared" si="21"/>
        <v/>
      </c>
      <c r="M506" s="76"/>
      <c r="N506" s="190">
        <f t="shared" si="22"/>
        <v>0</v>
      </c>
    </row>
    <row r="507" spans="3:14" ht="15.6" x14ac:dyDescent="0.25">
      <c r="C507" s="14">
        <f t="shared" si="23"/>
        <v>423</v>
      </c>
      <c r="D507" s="70"/>
      <c r="E507" s="70"/>
      <c r="F507" s="70"/>
      <c r="G507" s="75"/>
      <c r="H507" s="72"/>
      <c r="I507" s="54">
        <f>IFERROR(IF(M507="ICCP- ICOCIV",VLOOKUP(H507,'INDICES-ICOCIV'!$A$1:$B$313,2,0),IF(M507="IPC",VLOOKUP(H507,'INDICES IPC'!$A$7:$E$1003,2,0),0)),"")</f>
        <v>0</v>
      </c>
      <c r="J507" s="72"/>
      <c r="K507" s="54">
        <f>IFERROR(IF(M507="ICCP- ICOCIV",VLOOKUP(J507,'INDICES-ICOCIV'!$A$1:$B$307,2,0),IF(M507="IPC",VLOOKUP(J507,'INDICES IPC'!$A$7:$E$1003,2,0),0)),"")</f>
        <v>0</v>
      </c>
      <c r="L507" s="55" t="str">
        <f t="shared" si="21"/>
        <v/>
      </c>
      <c r="M507" s="76"/>
      <c r="N507" s="190">
        <f t="shared" si="22"/>
        <v>0</v>
      </c>
    </row>
    <row r="508" spans="3:14" ht="15.6" x14ac:dyDescent="0.25">
      <c r="C508" s="14">
        <f t="shared" si="23"/>
        <v>424</v>
      </c>
      <c r="D508" s="70"/>
      <c r="E508" s="70"/>
      <c r="F508" s="70"/>
      <c r="G508" s="75"/>
      <c r="H508" s="72"/>
      <c r="I508" s="54">
        <f>IFERROR(IF(M508="ICCP- ICOCIV",VLOOKUP(H508,'INDICES-ICOCIV'!$A$1:$B$313,2,0),IF(M508="IPC",VLOOKUP(H508,'INDICES IPC'!$A$7:$E$1003,2,0),0)),"")</f>
        <v>0</v>
      </c>
      <c r="J508" s="72"/>
      <c r="K508" s="54">
        <f>IFERROR(IF(M508="ICCP- ICOCIV",VLOOKUP(J508,'INDICES-ICOCIV'!$A$1:$B$307,2,0),IF(M508="IPC",VLOOKUP(J508,'INDICES IPC'!$A$7:$E$1003,2,0),0)),"")</f>
        <v>0</v>
      </c>
      <c r="L508" s="55" t="str">
        <f t="shared" si="21"/>
        <v/>
      </c>
      <c r="M508" s="76"/>
      <c r="N508" s="190">
        <f t="shared" si="22"/>
        <v>0</v>
      </c>
    </row>
    <row r="509" spans="3:14" ht="15.6" x14ac:dyDescent="0.25">
      <c r="C509" s="14">
        <f t="shared" si="23"/>
        <v>425</v>
      </c>
      <c r="D509" s="70"/>
      <c r="E509" s="70"/>
      <c r="F509" s="70"/>
      <c r="G509" s="75"/>
      <c r="H509" s="72"/>
      <c r="I509" s="54">
        <f>IFERROR(IF(M509="ICCP- ICOCIV",VLOOKUP(H509,'INDICES-ICOCIV'!$A$1:$B$313,2,0),IF(M509="IPC",VLOOKUP(H509,'INDICES IPC'!$A$7:$E$1003,2,0),0)),"")</f>
        <v>0</v>
      </c>
      <c r="J509" s="72"/>
      <c r="K509" s="54">
        <f>IFERROR(IF(M509="ICCP- ICOCIV",VLOOKUP(J509,'INDICES-ICOCIV'!$A$1:$B$307,2,0),IF(M509="IPC",VLOOKUP(J509,'INDICES IPC'!$A$7:$E$1003,2,0),0)),"")</f>
        <v>0</v>
      </c>
      <c r="L509" s="55" t="str">
        <f t="shared" si="21"/>
        <v/>
      </c>
      <c r="M509" s="76"/>
      <c r="N509" s="190">
        <f t="shared" si="22"/>
        <v>0</v>
      </c>
    </row>
    <row r="510" spans="3:14" ht="15.6" x14ac:dyDescent="0.25">
      <c r="C510" s="14">
        <f t="shared" si="23"/>
        <v>426</v>
      </c>
      <c r="D510" s="70"/>
      <c r="E510" s="70"/>
      <c r="F510" s="70"/>
      <c r="G510" s="75"/>
      <c r="H510" s="72"/>
      <c r="I510" s="54">
        <f>IFERROR(IF(M510="ICCP- ICOCIV",VLOOKUP(H510,'INDICES-ICOCIV'!$A$1:$B$313,2,0),IF(M510="IPC",VLOOKUP(H510,'INDICES IPC'!$A$7:$E$1003,2,0),0)),"")</f>
        <v>0</v>
      </c>
      <c r="J510" s="72"/>
      <c r="K510" s="54">
        <f>IFERROR(IF(M510="ICCP- ICOCIV",VLOOKUP(J510,'INDICES-ICOCIV'!$A$1:$B$307,2,0),IF(M510="IPC",VLOOKUP(J510,'INDICES IPC'!$A$7:$E$1003,2,0),0)),"")</f>
        <v>0</v>
      </c>
      <c r="L510" s="55" t="str">
        <f t="shared" si="21"/>
        <v/>
      </c>
      <c r="M510" s="76"/>
      <c r="N510" s="190">
        <f t="shared" si="22"/>
        <v>0</v>
      </c>
    </row>
    <row r="511" spans="3:14" ht="15.6" x14ac:dyDescent="0.25">
      <c r="C511" s="14">
        <f t="shared" si="23"/>
        <v>427</v>
      </c>
      <c r="D511" s="70"/>
      <c r="E511" s="70"/>
      <c r="F511" s="70"/>
      <c r="G511" s="75"/>
      <c r="H511" s="72"/>
      <c r="I511" s="54">
        <f>IFERROR(IF(M511="ICCP- ICOCIV",VLOOKUP(H511,'INDICES-ICOCIV'!$A$1:$B$313,2,0),IF(M511="IPC",VLOOKUP(H511,'INDICES IPC'!$A$7:$E$1003,2,0),0)),"")</f>
        <v>0</v>
      </c>
      <c r="J511" s="72"/>
      <c r="K511" s="54">
        <f>IFERROR(IF(M511="ICCP- ICOCIV",VLOOKUP(J511,'INDICES-ICOCIV'!$A$1:$B$307,2,0),IF(M511="IPC",VLOOKUP(J511,'INDICES IPC'!$A$7:$E$1003,2,0),0)),"")</f>
        <v>0</v>
      </c>
      <c r="L511" s="55" t="str">
        <f t="shared" si="21"/>
        <v/>
      </c>
      <c r="M511" s="76"/>
      <c r="N511" s="190">
        <f t="shared" si="22"/>
        <v>0</v>
      </c>
    </row>
    <row r="512" spans="3:14" ht="15.6" x14ac:dyDescent="0.25">
      <c r="C512" s="14">
        <f t="shared" si="23"/>
        <v>428</v>
      </c>
      <c r="D512" s="70"/>
      <c r="E512" s="70"/>
      <c r="F512" s="70"/>
      <c r="G512" s="75"/>
      <c r="H512" s="72"/>
      <c r="I512" s="54">
        <f>IFERROR(IF(M512="ICCP- ICOCIV",VLOOKUP(H512,'INDICES-ICOCIV'!$A$1:$B$313,2,0),IF(M512="IPC",VLOOKUP(H512,'INDICES IPC'!$A$7:$E$1003,2,0),0)),"")</f>
        <v>0</v>
      </c>
      <c r="J512" s="72"/>
      <c r="K512" s="54">
        <f>IFERROR(IF(M512="ICCP- ICOCIV",VLOOKUP(J512,'INDICES-ICOCIV'!$A$1:$B$307,2,0),IF(M512="IPC",VLOOKUP(J512,'INDICES IPC'!$A$7:$E$1003,2,0),0)),"")</f>
        <v>0</v>
      </c>
      <c r="L512" s="55" t="str">
        <f t="shared" si="21"/>
        <v/>
      </c>
      <c r="M512" s="76"/>
      <c r="N512" s="190">
        <f t="shared" si="22"/>
        <v>0</v>
      </c>
    </row>
    <row r="513" spans="3:14" ht="15.6" x14ac:dyDescent="0.25">
      <c r="C513" s="14">
        <f t="shared" si="23"/>
        <v>429</v>
      </c>
      <c r="D513" s="70"/>
      <c r="E513" s="70"/>
      <c r="F513" s="70"/>
      <c r="G513" s="75"/>
      <c r="H513" s="72"/>
      <c r="I513" s="54">
        <f>IFERROR(IF(M513="ICCP- ICOCIV",VLOOKUP(H513,'INDICES-ICOCIV'!$A$1:$B$313,2,0),IF(M513="IPC",VLOOKUP(H513,'INDICES IPC'!$A$7:$E$1003,2,0),0)),"")</f>
        <v>0</v>
      </c>
      <c r="J513" s="72"/>
      <c r="K513" s="54">
        <f>IFERROR(IF(M513="ICCP- ICOCIV",VLOOKUP(J513,'INDICES-ICOCIV'!$A$1:$B$307,2,0),IF(M513="IPC",VLOOKUP(J513,'INDICES IPC'!$A$7:$E$1003,2,0),0)),"")</f>
        <v>0</v>
      </c>
      <c r="L513" s="55" t="str">
        <f t="shared" si="21"/>
        <v/>
      </c>
      <c r="M513" s="76"/>
      <c r="N513" s="190">
        <f t="shared" si="22"/>
        <v>0</v>
      </c>
    </row>
    <row r="514" spans="3:14" ht="15.6" x14ac:dyDescent="0.25">
      <c r="C514" s="14">
        <f t="shared" si="23"/>
        <v>430</v>
      </c>
      <c r="D514" s="70"/>
      <c r="E514" s="70"/>
      <c r="F514" s="70"/>
      <c r="G514" s="75"/>
      <c r="H514" s="72"/>
      <c r="I514" s="54">
        <f>IFERROR(IF(M514="ICCP- ICOCIV",VLOOKUP(H514,'INDICES-ICOCIV'!$A$1:$B$313,2,0),IF(M514="IPC",VLOOKUP(H514,'INDICES IPC'!$A$7:$E$1003,2,0),0)),"")</f>
        <v>0</v>
      </c>
      <c r="J514" s="72"/>
      <c r="K514" s="54">
        <f>IFERROR(IF(M514="ICCP- ICOCIV",VLOOKUP(J514,'INDICES-ICOCIV'!$A$1:$B$307,2,0),IF(M514="IPC",VLOOKUP(J514,'INDICES IPC'!$A$7:$E$1003,2,0),0)),"")</f>
        <v>0</v>
      </c>
      <c r="L514" s="55" t="str">
        <f t="shared" si="21"/>
        <v/>
      </c>
      <c r="M514" s="76"/>
      <c r="N514" s="190">
        <f t="shared" si="22"/>
        <v>0</v>
      </c>
    </row>
    <row r="515" spans="3:14" ht="15.6" x14ac:dyDescent="0.25">
      <c r="C515" s="14">
        <f t="shared" si="23"/>
        <v>431</v>
      </c>
      <c r="D515" s="70"/>
      <c r="E515" s="70"/>
      <c r="F515" s="70"/>
      <c r="G515" s="75"/>
      <c r="H515" s="72"/>
      <c r="I515" s="54">
        <f>IFERROR(IF(M515="ICCP- ICOCIV",VLOOKUP(H515,'INDICES-ICOCIV'!$A$1:$B$313,2,0),IF(M515="IPC",VLOOKUP(H515,'INDICES IPC'!$A$7:$E$1003,2,0),0)),"")</f>
        <v>0</v>
      </c>
      <c r="J515" s="72"/>
      <c r="K515" s="54">
        <f>IFERROR(IF(M515="ICCP- ICOCIV",VLOOKUP(J515,'INDICES-ICOCIV'!$A$1:$B$307,2,0),IF(M515="IPC",VLOOKUP(J515,'INDICES IPC'!$A$7:$E$1003,2,0),0)),"")</f>
        <v>0</v>
      </c>
      <c r="L515" s="55" t="str">
        <f t="shared" si="21"/>
        <v/>
      </c>
      <c r="M515" s="76"/>
      <c r="N515" s="190">
        <f t="shared" si="22"/>
        <v>0</v>
      </c>
    </row>
    <row r="516" spans="3:14" ht="15.6" x14ac:dyDescent="0.25">
      <c r="C516" s="14">
        <f t="shared" si="23"/>
        <v>432</v>
      </c>
      <c r="D516" s="70"/>
      <c r="E516" s="70"/>
      <c r="F516" s="70"/>
      <c r="G516" s="75"/>
      <c r="H516" s="72"/>
      <c r="I516" s="54">
        <f>IFERROR(IF(M516="ICCP- ICOCIV",VLOOKUP(H516,'INDICES-ICOCIV'!$A$1:$B$313,2,0),IF(M516="IPC",VLOOKUP(H516,'INDICES IPC'!$A$7:$E$1003,2,0),0)),"")</f>
        <v>0</v>
      </c>
      <c r="J516" s="72"/>
      <c r="K516" s="54">
        <f>IFERROR(IF(M516="ICCP- ICOCIV",VLOOKUP(J516,'INDICES-ICOCIV'!$A$1:$B$307,2,0),IF(M516="IPC",VLOOKUP(J516,'INDICES IPC'!$A$7:$E$1003,2,0),0)),"")</f>
        <v>0</v>
      </c>
      <c r="L516" s="55" t="str">
        <f t="shared" si="21"/>
        <v/>
      </c>
      <c r="M516" s="76"/>
      <c r="N516" s="190">
        <f t="shared" si="22"/>
        <v>0</v>
      </c>
    </row>
    <row r="517" spans="3:14" ht="15.6" x14ac:dyDescent="0.25">
      <c r="C517" s="14">
        <f t="shared" si="23"/>
        <v>433</v>
      </c>
      <c r="D517" s="70"/>
      <c r="E517" s="70"/>
      <c r="F517" s="70"/>
      <c r="G517" s="75"/>
      <c r="H517" s="72"/>
      <c r="I517" s="54">
        <f>IFERROR(IF(M517="ICCP- ICOCIV",VLOOKUP(H517,'INDICES-ICOCIV'!$A$1:$B$313,2,0),IF(M517="IPC",VLOOKUP(H517,'INDICES IPC'!$A$7:$E$1003,2,0),0)),"")</f>
        <v>0</v>
      </c>
      <c r="J517" s="72"/>
      <c r="K517" s="54">
        <f>IFERROR(IF(M517="ICCP- ICOCIV",VLOOKUP(J517,'INDICES-ICOCIV'!$A$1:$B$307,2,0),IF(M517="IPC",VLOOKUP(J517,'INDICES IPC'!$A$7:$E$1003,2,0),0)),"")</f>
        <v>0</v>
      </c>
      <c r="L517" s="55" t="str">
        <f t="shared" si="21"/>
        <v/>
      </c>
      <c r="M517" s="76"/>
      <c r="N517" s="190">
        <f t="shared" si="22"/>
        <v>0</v>
      </c>
    </row>
    <row r="518" spans="3:14" ht="15.6" x14ac:dyDescent="0.25">
      <c r="C518" s="14">
        <f t="shared" si="23"/>
        <v>434</v>
      </c>
      <c r="D518" s="70"/>
      <c r="E518" s="70"/>
      <c r="F518" s="70"/>
      <c r="G518" s="75"/>
      <c r="H518" s="72"/>
      <c r="I518" s="54">
        <f>IFERROR(IF(M518="ICCP- ICOCIV",VLOOKUP(H518,'INDICES-ICOCIV'!$A$1:$B$313,2,0),IF(M518="IPC",VLOOKUP(H518,'INDICES IPC'!$A$7:$E$1003,2,0),0)),"")</f>
        <v>0</v>
      </c>
      <c r="J518" s="72"/>
      <c r="K518" s="54">
        <f>IFERROR(IF(M518="ICCP- ICOCIV",VLOOKUP(J518,'INDICES-ICOCIV'!$A$1:$B$307,2,0),IF(M518="IPC",VLOOKUP(J518,'INDICES IPC'!$A$7:$E$1003,2,0),0)),"")</f>
        <v>0</v>
      </c>
      <c r="L518" s="55" t="str">
        <f t="shared" si="21"/>
        <v/>
      </c>
      <c r="M518" s="76"/>
      <c r="N518" s="190">
        <f t="shared" si="22"/>
        <v>0</v>
      </c>
    </row>
    <row r="519" spans="3:14" ht="15.6" x14ac:dyDescent="0.25">
      <c r="C519" s="14">
        <f t="shared" si="23"/>
        <v>435</v>
      </c>
      <c r="D519" s="70"/>
      <c r="E519" s="70"/>
      <c r="F519" s="70"/>
      <c r="G519" s="75"/>
      <c r="H519" s="72"/>
      <c r="I519" s="54">
        <f>IFERROR(IF(M519="ICCP- ICOCIV",VLOOKUP(H519,'INDICES-ICOCIV'!$A$1:$B$313,2,0),IF(M519="IPC",VLOOKUP(H519,'INDICES IPC'!$A$7:$E$1003,2,0),0)),"")</f>
        <v>0</v>
      </c>
      <c r="J519" s="72"/>
      <c r="K519" s="54">
        <f>IFERROR(IF(M519="ICCP- ICOCIV",VLOOKUP(J519,'INDICES-ICOCIV'!$A$1:$B$307,2,0),IF(M519="IPC",VLOOKUP(J519,'INDICES IPC'!$A$7:$E$1003,2,0),0)),"")</f>
        <v>0</v>
      </c>
      <c r="L519" s="55" t="str">
        <f t="shared" si="21"/>
        <v/>
      </c>
      <c r="M519" s="76"/>
      <c r="N519" s="190">
        <f t="shared" si="22"/>
        <v>0</v>
      </c>
    </row>
    <row r="520" spans="3:14" ht="15.6" x14ac:dyDescent="0.25">
      <c r="C520" s="14">
        <f t="shared" si="23"/>
        <v>436</v>
      </c>
      <c r="D520" s="70"/>
      <c r="E520" s="70"/>
      <c r="F520" s="70"/>
      <c r="G520" s="75"/>
      <c r="H520" s="72"/>
      <c r="I520" s="54">
        <f>IFERROR(IF(M520="ICCP- ICOCIV",VLOOKUP(H520,'INDICES-ICOCIV'!$A$1:$B$313,2,0),IF(M520="IPC",VLOOKUP(H520,'INDICES IPC'!$A$7:$E$1003,2,0),0)),"")</f>
        <v>0</v>
      </c>
      <c r="J520" s="72"/>
      <c r="K520" s="54">
        <f>IFERROR(IF(M520="ICCP- ICOCIV",VLOOKUP(J520,'INDICES-ICOCIV'!$A$1:$B$307,2,0),IF(M520="IPC",VLOOKUP(J520,'INDICES IPC'!$A$7:$E$1003,2,0),0)),"")</f>
        <v>0</v>
      </c>
      <c r="L520" s="55" t="str">
        <f t="shared" si="21"/>
        <v/>
      </c>
      <c r="M520" s="76"/>
      <c r="N520" s="190">
        <f t="shared" si="22"/>
        <v>0</v>
      </c>
    </row>
    <row r="521" spans="3:14" ht="15.6" x14ac:dyDescent="0.25">
      <c r="C521" s="14">
        <f t="shared" si="23"/>
        <v>437</v>
      </c>
      <c r="D521" s="70"/>
      <c r="E521" s="70"/>
      <c r="F521" s="70"/>
      <c r="G521" s="75"/>
      <c r="H521" s="72"/>
      <c r="I521" s="54">
        <f>IFERROR(IF(M521="ICCP- ICOCIV",VLOOKUP(H521,'INDICES-ICOCIV'!$A$1:$B$313,2,0),IF(M521="IPC",VLOOKUP(H521,'INDICES IPC'!$A$7:$E$1003,2,0),0)),"")</f>
        <v>0</v>
      </c>
      <c r="J521" s="72"/>
      <c r="K521" s="54">
        <f>IFERROR(IF(M521="ICCP- ICOCIV",VLOOKUP(J521,'INDICES-ICOCIV'!$A$1:$B$307,2,0),IF(M521="IPC",VLOOKUP(J521,'INDICES IPC'!$A$7:$E$1003,2,0),0)),"")</f>
        <v>0</v>
      </c>
      <c r="L521" s="55" t="str">
        <f t="shared" si="21"/>
        <v/>
      </c>
      <c r="M521" s="76"/>
      <c r="N521" s="190">
        <f t="shared" si="22"/>
        <v>0</v>
      </c>
    </row>
    <row r="522" spans="3:14" ht="15.6" x14ac:dyDescent="0.25">
      <c r="C522" s="14">
        <f t="shared" si="23"/>
        <v>438</v>
      </c>
      <c r="D522" s="70"/>
      <c r="E522" s="70"/>
      <c r="F522" s="70"/>
      <c r="G522" s="75"/>
      <c r="H522" s="72"/>
      <c r="I522" s="54">
        <f>IFERROR(IF(M522="ICCP- ICOCIV",VLOOKUP(H522,'INDICES-ICOCIV'!$A$1:$B$313,2,0),IF(M522="IPC",VLOOKUP(H522,'INDICES IPC'!$A$7:$E$1003,2,0),0)),"")</f>
        <v>0</v>
      </c>
      <c r="J522" s="72"/>
      <c r="K522" s="54">
        <f>IFERROR(IF(M522="ICCP- ICOCIV",VLOOKUP(J522,'INDICES-ICOCIV'!$A$1:$B$307,2,0),IF(M522="IPC",VLOOKUP(J522,'INDICES IPC'!$A$7:$E$1003,2,0),0)),"")</f>
        <v>0</v>
      </c>
      <c r="L522" s="55" t="str">
        <f t="shared" si="21"/>
        <v/>
      </c>
      <c r="M522" s="76"/>
      <c r="N522" s="190">
        <f t="shared" si="22"/>
        <v>0</v>
      </c>
    </row>
    <row r="523" spans="3:14" ht="15.6" x14ac:dyDescent="0.25">
      <c r="C523" s="14">
        <f t="shared" si="23"/>
        <v>439</v>
      </c>
      <c r="D523" s="70"/>
      <c r="E523" s="70"/>
      <c r="F523" s="70"/>
      <c r="G523" s="75"/>
      <c r="H523" s="72"/>
      <c r="I523" s="54">
        <f>IFERROR(IF(M523="ICCP- ICOCIV",VLOOKUP(H523,'INDICES-ICOCIV'!$A$1:$B$313,2,0),IF(M523="IPC",VLOOKUP(H523,'INDICES IPC'!$A$7:$E$1003,2,0),0)),"")</f>
        <v>0</v>
      </c>
      <c r="J523" s="72"/>
      <c r="K523" s="54">
        <f>IFERROR(IF(M523="ICCP- ICOCIV",VLOOKUP(J523,'INDICES-ICOCIV'!$A$1:$B$307,2,0),IF(M523="IPC",VLOOKUP(J523,'INDICES IPC'!$A$7:$E$1003,2,0),0)),"")</f>
        <v>0</v>
      </c>
      <c r="L523" s="55" t="str">
        <f t="shared" si="21"/>
        <v/>
      </c>
      <c r="M523" s="76"/>
      <c r="N523" s="190">
        <f t="shared" si="22"/>
        <v>0</v>
      </c>
    </row>
    <row r="524" spans="3:14" ht="15.6" x14ac:dyDescent="0.25">
      <c r="C524" s="14">
        <f t="shared" si="23"/>
        <v>440</v>
      </c>
      <c r="D524" s="70"/>
      <c r="E524" s="70"/>
      <c r="F524" s="70"/>
      <c r="G524" s="75"/>
      <c r="H524" s="72"/>
      <c r="I524" s="54">
        <f>IFERROR(IF(M524="ICCP- ICOCIV",VLOOKUP(H524,'INDICES-ICOCIV'!$A$1:$B$313,2,0),IF(M524="IPC",VLOOKUP(H524,'INDICES IPC'!$A$7:$E$1003,2,0),0)),"")</f>
        <v>0</v>
      </c>
      <c r="J524" s="72"/>
      <c r="K524" s="54">
        <f>IFERROR(IF(M524="ICCP- ICOCIV",VLOOKUP(J524,'INDICES-ICOCIV'!$A$1:$B$307,2,0),IF(M524="IPC",VLOOKUP(J524,'INDICES IPC'!$A$7:$E$1003,2,0),0)),"")</f>
        <v>0</v>
      </c>
      <c r="L524" s="55" t="str">
        <f t="shared" si="21"/>
        <v/>
      </c>
      <c r="M524" s="76"/>
      <c r="N524" s="190">
        <f t="shared" si="22"/>
        <v>0</v>
      </c>
    </row>
    <row r="525" spans="3:14" ht="15.6" x14ac:dyDescent="0.25">
      <c r="C525" s="14">
        <f t="shared" si="23"/>
        <v>441</v>
      </c>
      <c r="D525" s="70"/>
      <c r="E525" s="70"/>
      <c r="F525" s="70"/>
      <c r="G525" s="75"/>
      <c r="H525" s="72"/>
      <c r="I525" s="54">
        <f>IFERROR(IF(M525="ICCP- ICOCIV",VLOOKUP(H525,'INDICES-ICOCIV'!$A$1:$B$313,2,0),IF(M525="IPC",VLOOKUP(H525,'INDICES IPC'!$A$7:$E$1003,2,0),0)),"")</f>
        <v>0</v>
      </c>
      <c r="J525" s="72"/>
      <c r="K525" s="54">
        <f>IFERROR(IF(M525="ICCP- ICOCIV",VLOOKUP(J525,'INDICES-ICOCIV'!$A$1:$B$307,2,0),IF(M525="IPC",VLOOKUP(J525,'INDICES IPC'!$A$7:$E$1003,2,0),0)),"")</f>
        <v>0</v>
      </c>
      <c r="L525" s="55" t="str">
        <f t="shared" si="21"/>
        <v/>
      </c>
      <c r="M525" s="76"/>
      <c r="N525" s="190">
        <f t="shared" si="22"/>
        <v>0</v>
      </c>
    </row>
    <row r="526" spans="3:14" ht="15.6" x14ac:dyDescent="0.25">
      <c r="C526" s="14">
        <f t="shared" si="23"/>
        <v>442</v>
      </c>
      <c r="D526" s="70"/>
      <c r="E526" s="70"/>
      <c r="F526" s="70"/>
      <c r="G526" s="75"/>
      <c r="H526" s="72"/>
      <c r="I526" s="54">
        <f>IFERROR(IF(M526="ICCP- ICOCIV",VLOOKUP(H526,'INDICES-ICOCIV'!$A$1:$B$313,2,0),IF(M526="IPC",VLOOKUP(H526,'INDICES IPC'!$A$7:$E$1003,2,0),0)),"")</f>
        <v>0</v>
      </c>
      <c r="J526" s="72"/>
      <c r="K526" s="54">
        <f>IFERROR(IF(M526="ICCP- ICOCIV",VLOOKUP(J526,'INDICES-ICOCIV'!$A$1:$B$307,2,0),IF(M526="IPC",VLOOKUP(J526,'INDICES IPC'!$A$7:$E$1003,2,0),0)),"")</f>
        <v>0</v>
      </c>
      <c r="L526" s="55" t="str">
        <f t="shared" si="21"/>
        <v/>
      </c>
      <c r="M526" s="76"/>
      <c r="N526" s="190">
        <f t="shared" si="22"/>
        <v>0</v>
      </c>
    </row>
    <row r="527" spans="3:14" ht="15.6" x14ac:dyDescent="0.25">
      <c r="C527" s="14">
        <f t="shared" si="23"/>
        <v>443</v>
      </c>
      <c r="D527" s="70"/>
      <c r="E527" s="70"/>
      <c r="F527" s="70"/>
      <c r="G527" s="75"/>
      <c r="H527" s="72"/>
      <c r="I527" s="54">
        <f>IFERROR(IF(M527="ICCP- ICOCIV",VLOOKUP(H527,'INDICES-ICOCIV'!$A$1:$B$313,2,0),IF(M527="IPC",VLOOKUP(H527,'INDICES IPC'!$A$7:$E$1003,2,0),0)),"")</f>
        <v>0</v>
      </c>
      <c r="J527" s="72"/>
      <c r="K527" s="54">
        <f>IFERROR(IF(M527="ICCP- ICOCIV",VLOOKUP(J527,'INDICES-ICOCIV'!$A$1:$B$307,2,0),IF(M527="IPC",VLOOKUP(J527,'INDICES IPC'!$A$7:$E$1003,2,0),0)),"")</f>
        <v>0</v>
      </c>
      <c r="L527" s="55" t="str">
        <f t="shared" si="21"/>
        <v/>
      </c>
      <c r="M527" s="76"/>
      <c r="N527" s="190">
        <f t="shared" si="22"/>
        <v>0</v>
      </c>
    </row>
    <row r="528" spans="3:14" ht="15.6" x14ac:dyDescent="0.25">
      <c r="C528" s="14">
        <f t="shared" si="23"/>
        <v>444</v>
      </c>
      <c r="D528" s="70"/>
      <c r="E528" s="70"/>
      <c r="F528" s="70"/>
      <c r="G528" s="75"/>
      <c r="H528" s="72"/>
      <c r="I528" s="54">
        <f>IFERROR(IF(M528="ICCP- ICOCIV",VLOOKUP(H528,'INDICES-ICOCIV'!$A$1:$B$313,2,0),IF(M528="IPC",VLOOKUP(H528,'INDICES IPC'!$A$7:$E$1003,2,0),0)),"")</f>
        <v>0</v>
      </c>
      <c r="J528" s="72"/>
      <c r="K528" s="54">
        <f>IFERROR(IF(M528="ICCP- ICOCIV",VLOOKUP(J528,'INDICES-ICOCIV'!$A$1:$B$307,2,0),IF(M528="IPC",VLOOKUP(J528,'INDICES IPC'!$A$7:$E$1003,2,0),0)),"")</f>
        <v>0</v>
      </c>
      <c r="L528" s="55" t="str">
        <f t="shared" ref="L528:L591" si="24">+IFERROR((K528/I528),"")</f>
        <v/>
      </c>
      <c r="M528" s="76"/>
      <c r="N528" s="190">
        <f t="shared" ref="N528:N591" si="25">IFERROR(G528*L528,0)</f>
        <v>0</v>
      </c>
    </row>
    <row r="529" spans="3:14" ht="15.6" x14ac:dyDescent="0.25">
      <c r="C529" s="14">
        <f t="shared" ref="C529:C592" si="26">+C528+1</f>
        <v>445</v>
      </c>
      <c r="D529" s="70"/>
      <c r="E529" s="70"/>
      <c r="F529" s="70"/>
      <c r="G529" s="75"/>
      <c r="H529" s="72"/>
      <c r="I529" s="54">
        <f>IFERROR(IF(M529="ICCP- ICOCIV",VLOOKUP(H529,'INDICES-ICOCIV'!$A$1:$B$313,2,0),IF(M529="IPC",VLOOKUP(H529,'INDICES IPC'!$A$7:$E$1003,2,0),0)),"")</f>
        <v>0</v>
      </c>
      <c r="J529" s="72"/>
      <c r="K529" s="54">
        <f>IFERROR(IF(M529="ICCP- ICOCIV",VLOOKUP(J529,'INDICES-ICOCIV'!$A$1:$B$307,2,0),IF(M529="IPC",VLOOKUP(J529,'INDICES IPC'!$A$7:$E$1003,2,0),0)),"")</f>
        <v>0</v>
      </c>
      <c r="L529" s="55" t="str">
        <f t="shared" si="24"/>
        <v/>
      </c>
      <c r="M529" s="76"/>
      <c r="N529" s="190">
        <f t="shared" si="25"/>
        <v>0</v>
      </c>
    </row>
    <row r="530" spans="3:14" ht="15.6" x14ac:dyDescent="0.25">
      <c r="C530" s="14">
        <f t="shared" si="26"/>
        <v>446</v>
      </c>
      <c r="D530" s="70"/>
      <c r="E530" s="70"/>
      <c r="F530" s="70"/>
      <c r="G530" s="75"/>
      <c r="H530" s="72"/>
      <c r="I530" s="54">
        <f>IFERROR(IF(M530="ICCP- ICOCIV",VLOOKUP(H530,'INDICES-ICOCIV'!$A$1:$B$313,2,0),IF(M530="IPC",VLOOKUP(H530,'INDICES IPC'!$A$7:$E$1003,2,0),0)),"")</f>
        <v>0</v>
      </c>
      <c r="J530" s="72"/>
      <c r="K530" s="54">
        <f>IFERROR(IF(M530="ICCP- ICOCIV",VLOOKUP(J530,'INDICES-ICOCIV'!$A$1:$B$307,2,0),IF(M530="IPC",VLOOKUP(J530,'INDICES IPC'!$A$7:$E$1003,2,0),0)),"")</f>
        <v>0</v>
      </c>
      <c r="L530" s="55" t="str">
        <f t="shared" si="24"/>
        <v/>
      </c>
      <c r="M530" s="76"/>
      <c r="N530" s="190">
        <f t="shared" si="25"/>
        <v>0</v>
      </c>
    </row>
    <row r="531" spans="3:14" ht="15.6" x14ac:dyDescent="0.25">
      <c r="C531" s="14">
        <f t="shared" si="26"/>
        <v>447</v>
      </c>
      <c r="D531" s="70"/>
      <c r="E531" s="70"/>
      <c r="F531" s="70"/>
      <c r="G531" s="75"/>
      <c r="H531" s="72"/>
      <c r="I531" s="54">
        <f>IFERROR(IF(M531="ICCP- ICOCIV",VLOOKUP(H531,'INDICES-ICOCIV'!$A$1:$B$313,2,0),IF(M531="IPC",VLOOKUP(H531,'INDICES IPC'!$A$7:$E$1003,2,0),0)),"")</f>
        <v>0</v>
      </c>
      <c r="J531" s="72"/>
      <c r="K531" s="54">
        <f>IFERROR(IF(M531="ICCP- ICOCIV",VLOOKUP(J531,'INDICES-ICOCIV'!$A$1:$B$307,2,0),IF(M531="IPC",VLOOKUP(J531,'INDICES IPC'!$A$7:$E$1003,2,0),0)),"")</f>
        <v>0</v>
      </c>
      <c r="L531" s="55" t="str">
        <f t="shared" si="24"/>
        <v/>
      </c>
      <c r="M531" s="76"/>
      <c r="N531" s="190">
        <f t="shared" si="25"/>
        <v>0</v>
      </c>
    </row>
    <row r="532" spans="3:14" ht="15.6" x14ac:dyDescent="0.25">
      <c r="C532" s="14">
        <f t="shared" si="26"/>
        <v>448</v>
      </c>
      <c r="D532" s="70"/>
      <c r="E532" s="70"/>
      <c r="F532" s="70"/>
      <c r="G532" s="75"/>
      <c r="H532" s="72"/>
      <c r="I532" s="54">
        <f>IFERROR(IF(M532="ICCP- ICOCIV",VLOOKUP(H532,'INDICES-ICOCIV'!$A$1:$B$313,2,0),IF(M532="IPC",VLOOKUP(H532,'INDICES IPC'!$A$7:$E$1003,2,0),0)),"")</f>
        <v>0</v>
      </c>
      <c r="J532" s="72"/>
      <c r="K532" s="54">
        <f>IFERROR(IF(M532="ICCP- ICOCIV",VLOOKUP(J532,'INDICES-ICOCIV'!$A$1:$B$307,2,0),IF(M532="IPC",VLOOKUP(J532,'INDICES IPC'!$A$7:$E$1003,2,0),0)),"")</f>
        <v>0</v>
      </c>
      <c r="L532" s="55" t="str">
        <f t="shared" si="24"/>
        <v/>
      </c>
      <c r="M532" s="76"/>
      <c r="N532" s="190">
        <f t="shared" si="25"/>
        <v>0</v>
      </c>
    </row>
    <row r="533" spans="3:14" ht="15.6" x14ac:dyDescent="0.25">
      <c r="C533" s="14">
        <f t="shared" si="26"/>
        <v>449</v>
      </c>
      <c r="D533" s="70"/>
      <c r="E533" s="70"/>
      <c r="F533" s="70"/>
      <c r="G533" s="75"/>
      <c r="H533" s="72"/>
      <c r="I533" s="54">
        <f>IFERROR(IF(M533="ICCP- ICOCIV",VLOOKUP(H533,'INDICES-ICOCIV'!$A$1:$B$313,2,0),IF(M533="IPC",VLOOKUP(H533,'INDICES IPC'!$A$7:$E$1003,2,0),0)),"")</f>
        <v>0</v>
      </c>
      <c r="J533" s="72"/>
      <c r="K533" s="54">
        <f>IFERROR(IF(M533="ICCP- ICOCIV",VLOOKUP(J533,'INDICES-ICOCIV'!$A$1:$B$307,2,0),IF(M533="IPC",VLOOKUP(J533,'INDICES IPC'!$A$7:$E$1003,2,0),0)),"")</f>
        <v>0</v>
      </c>
      <c r="L533" s="55" t="str">
        <f t="shared" si="24"/>
        <v/>
      </c>
      <c r="M533" s="76"/>
      <c r="N533" s="190">
        <f t="shared" si="25"/>
        <v>0</v>
      </c>
    </row>
    <row r="534" spans="3:14" ht="15.6" x14ac:dyDescent="0.25">
      <c r="C534" s="14">
        <f t="shared" si="26"/>
        <v>450</v>
      </c>
      <c r="D534" s="70"/>
      <c r="E534" s="70"/>
      <c r="F534" s="70"/>
      <c r="G534" s="75"/>
      <c r="H534" s="72"/>
      <c r="I534" s="54">
        <f>IFERROR(IF(M534="ICCP- ICOCIV",VLOOKUP(H534,'INDICES-ICOCIV'!$A$1:$B$313,2,0),IF(M534="IPC",VLOOKUP(H534,'INDICES IPC'!$A$7:$E$1003,2,0),0)),"")</f>
        <v>0</v>
      </c>
      <c r="J534" s="72"/>
      <c r="K534" s="54">
        <f>IFERROR(IF(M534="ICCP- ICOCIV",VLOOKUP(J534,'INDICES-ICOCIV'!$A$1:$B$307,2,0),IF(M534="IPC",VLOOKUP(J534,'INDICES IPC'!$A$7:$E$1003,2,0),0)),"")</f>
        <v>0</v>
      </c>
      <c r="L534" s="55" t="str">
        <f t="shared" si="24"/>
        <v/>
      </c>
      <c r="M534" s="76"/>
      <c r="N534" s="190">
        <f t="shared" si="25"/>
        <v>0</v>
      </c>
    </row>
    <row r="535" spans="3:14" ht="15.6" x14ac:dyDescent="0.25">
      <c r="C535" s="14">
        <f t="shared" si="26"/>
        <v>451</v>
      </c>
      <c r="D535" s="70"/>
      <c r="E535" s="70"/>
      <c r="F535" s="70"/>
      <c r="G535" s="75"/>
      <c r="H535" s="72"/>
      <c r="I535" s="54">
        <f>IFERROR(IF(M535="ICCP- ICOCIV",VLOOKUP(H535,'INDICES-ICOCIV'!$A$1:$B$313,2,0),IF(M535="IPC",VLOOKUP(H535,'INDICES IPC'!$A$7:$E$1003,2,0),0)),"")</f>
        <v>0</v>
      </c>
      <c r="J535" s="72"/>
      <c r="K535" s="54">
        <f>IFERROR(IF(M535="ICCP- ICOCIV",VLOOKUP(J535,'INDICES-ICOCIV'!$A$1:$B$307,2,0),IF(M535="IPC",VLOOKUP(J535,'INDICES IPC'!$A$7:$E$1003,2,0),0)),"")</f>
        <v>0</v>
      </c>
      <c r="L535" s="55" t="str">
        <f t="shared" si="24"/>
        <v/>
      </c>
      <c r="M535" s="76"/>
      <c r="N535" s="190">
        <f t="shared" si="25"/>
        <v>0</v>
      </c>
    </row>
    <row r="536" spans="3:14" ht="15.6" x14ac:dyDescent="0.25">
      <c r="C536" s="14">
        <f t="shared" si="26"/>
        <v>452</v>
      </c>
      <c r="D536" s="70"/>
      <c r="E536" s="70"/>
      <c r="F536" s="70"/>
      <c r="G536" s="75"/>
      <c r="H536" s="72"/>
      <c r="I536" s="54">
        <f>IFERROR(IF(M536="ICCP- ICOCIV",VLOOKUP(H536,'INDICES-ICOCIV'!$A$1:$B$313,2,0),IF(M536="IPC",VLOOKUP(H536,'INDICES IPC'!$A$7:$E$1003,2,0),0)),"")</f>
        <v>0</v>
      </c>
      <c r="J536" s="72"/>
      <c r="K536" s="54">
        <f>IFERROR(IF(M536="ICCP- ICOCIV",VLOOKUP(J536,'INDICES-ICOCIV'!$A$1:$B$307,2,0),IF(M536="IPC",VLOOKUP(J536,'INDICES IPC'!$A$7:$E$1003,2,0),0)),"")</f>
        <v>0</v>
      </c>
      <c r="L536" s="55" t="str">
        <f t="shared" si="24"/>
        <v/>
      </c>
      <c r="M536" s="76"/>
      <c r="N536" s="190">
        <f t="shared" si="25"/>
        <v>0</v>
      </c>
    </row>
    <row r="537" spans="3:14" ht="15.6" x14ac:dyDescent="0.25">
      <c r="C537" s="14">
        <f t="shared" si="26"/>
        <v>453</v>
      </c>
      <c r="D537" s="70"/>
      <c r="E537" s="70"/>
      <c r="F537" s="70"/>
      <c r="G537" s="75"/>
      <c r="H537" s="72"/>
      <c r="I537" s="54">
        <f>IFERROR(IF(M537="ICCP- ICOCIV",VLOOKUP(H537,'INDICES-ICOCIV'!$A$1:$B$313,2,0),IF(M537="IPC",VLOOKUP(H537,'INDICES IPC'!$A$7:$E$1003,2,0),0)),"")</f>
        <v>0</v>
      </c>
      <c r="J537" s="72"/>
      <c r="K537" s="54">
        <f>IFERROR(IF(M537="ICCP- ICOCIV",VLOOKUP(J537,'INDICES-ICOCIV'!$A$1:$B$307,2,0),IF(M537="IPC",VLOOKUP(J537,'INDICES IPC'!$A$7:$E$1003,2,0),0)),"")</f>
        <v>0</v>
      </c>
      <c r="L537" s="55" t="str">
        <f t="shared" si="24"/>
        <v/>
      </c>
      <c r="M537" s="76"/>
      <c r="N537" s="190">
        <f t="shared" si="25"/>
        <v>0</v>
      </c>
    </row>
    <row r="538" spans="3:14" ht="15.6" x14ac:dyDescent="0.25">
      <c r="C538" s="14">
        <f t="shared" si="26"/>
        <v>454</v>
      </c>
      <c r="D538" s="70"/>
      <c r="E538" s="70"/>
      <c r="F538" s="70"/>
      <c r="G538" s="75"/>
      <c r="H538" s="72"/>
      <c r="I538" s="54">
        <f>IFERROR(IF(M538="ICCP- ICOCIV",VLOOKUP(H538,'INDICES-ICOCIV'!$A$1:$B$313,2,0),IF(M538="IPC",VLOOKUP(H538,'INDICES IPC'!$A$7:$E$1003,2,0),0)),"")</f>
        <v>0</v>
      </c>
      <c r="J538" s="72"/>
      <c r="K538" s="54">
        <f>IFERROR(IF(M538="ICCP- ICOCIV",VLOOKUP(J538,'INDICES-ICOCIV'!$A$1:$B$307,2,0),IF(M538="IPC",VLOOKUP(J538,'INDICES IPC'!$A$7:$E$1003,2,0),0)),"")</f>
        <v>0</v>
      </c>
      <c r="L538" s="55" t="str">
        <f t="shared" si="24"/>
        <v/>
      </c>
      <c r="M538" s="76"/>
      <c r="N538" s="190">
        <f t="shared" si="25"/>
        <v>0</v>
      </c>
    </row>
    <row r="539" spans="3:14" ht="15.6" x14ac:dyDescent="0.25">
      <c r="C539" s="14">
        <f t="shared" si="26"/>
        <v>455</v>
      </c>
      <c r="D539" s="70"/>
      <c r="E539" s="70"/>
      <c r="F539" s="70"/>
      <c r="G539" s="75"/>
      <c r="H539" s="72"/>
      <c r="I539" s="54">
        <f>IFERROR(IF(M539="ICCP- ICOCIV",VLOOKUP(H539,'INDICES-ICOCIV'!$A$1:$B$313,2,0),IF(M539="IPC",VLOOKUP(H539,'INDICES IPC'!$A$7:$E$1003,2,0),0)),"")</f>
        <v>0</v>
      </c>
      <c r="J539" s="72"/>
      <c r="K539" s="54">
        <f>IFERROR(IF(M539="ICCP- ICOCIV",VLOOKUP(J539,'INDICES-ICOCIV'!$A$1:$B$307,2,0),IF(M539="IPC",VLOOKUP(J539,'INDICES IPC'!$A$7:$E$1003,2,0),0)),"")</f>
        <v>0</v>
      </c>
      <c r="L539" s="55" t="str">
        <f t="shared" si="24"/>
        <v/>
      </c>
      <c r="M539" s="76"/>
      <c r="N539" s="190">
        <f t="shared" si="25"/>
        <v>0</v>
      </c>
    </row>
    <row r="540" spans="3:14" ht="15.6" x14ac:dyDescent="0.25">
      <c r="C540" s="14">
        <f t="shared" si="26"/>
        <v>456</v>
      </c>
      <c r="D540" s="70"/>
      <c r="E540" s="70"/>
      <c r="F540" s="70"/>
      <c r="G540" s="75"/>
      <c r="H540" s="72"/>
      <c r="I540" s="54">
        <f>IFERROR(IF(M540="ICCP- ICOCIV",VLOOKUP(H540,'INDICES-ICOCIV'!$A$1:$B$313,2,0),IF(M540="IPC",VLOOKUP(H540,'INDICES IPC'!$A$7:$E$1003,2,0),0)),"")</f>
        <v>0</v>
      </c>
      <c r="J540" s="72"/>
      <c r="K540" s="54">
        <f>IFERROR(IF(M540="ICCP- ICOCIV",VLOOKUP(J540,'INDICES-ICOCIV'!$A$1:$B$307,2,0),IF(M540="IPC",VLOOKUP(J540,'INDICES IPC'!$A$7:$E$1003,2,0),0)),"")</f>
        <v>0</v>
      </c>
      <c r="L540" s="55" t="str">
        <f t="shared" si="24"/>
        <v/>
      </c>
      <c r="M540" s="76"/>
      <c r="N540" s="190">
        <f t="shared" si="25"/>
        <v>0</v>
      </c>
    </row>
    <row r="541" spans="3:14" ht="15.6" x14ac:dyDescent="0.25">
      <c r="C541" s="14">
        <f t="shared" si="26"/>
        <v>457</v>
      </c>
      <c r="D541" s="70"/>
      <c r="E541" s="70"/>
      <c r="F541" s="70"/>
      <c r="G541" s="75"/>
      <c r="H541" s="72"/>
      <c r="I541" s="54">
        <f>IFERROR(IF(M541="ICCP- ICOCIV",VLOOKUP(H541,'INDICES-ICOCIV'!$A$1:$B$313,2,0),IF(M541="IPC",VLOOKUP(H541,'INDICES IPC'!$A$7:$E$1003,2,0),0)),"")</f>
        <v>0</v>
      </c>
      <c r="J541" s="72"/>
      <c r="K541" s="54">
        <f>IFERROR(IF(M541="ICCP- ICOCIV",VLOOKUP(J541,'INDICES-ICOCIV'!$A$1:$B$307,2,0),IF(M541="IPC",VLOOKUP(J541,'INDICES IPC'!$A$7:$E$1003,2,0),0)),"")</f>
        <v>0</v>
      </c>
      <c r="L541" s="55" t="str">
        <f t="shared" si="24"/>
        <v/>
      </c>
      <c r="M541" s="76"/>
      <c r="N541" s="190">
        <f t="shared" si="25"/>
        <v>0</v>
      </c>
    </row>
    <row r="542" spans="3:14" ht="15.6" x14ac:dyDescent="0.25">
      <c r="C542" s="14">
        <f t="shared" si="26"/>
        <v>458</v>
      </c>
      <c r="D542" s="70"/>
      <c r="E542" s="70"/>
      <c r="F542" s="70"/>
      <c r="G542" s="75"/>
      <c r="H542" s="72"/>
      <c r="I542" s="54">
        <f>IFERROR(IF(M542="ICCP- ICOCIV",VLOOKUP(H542,'INDICES-ICOCIV'!$A$1:$B$313,2,0),IF(M542="IPC",VLOOKUP(H542,'INDICES IPC'!$A$7:$E$1003,2,0),0)),"")</f>
        <v>0</v>
      </c>
      <c r="J542" s="72"/>
      <c r="K542" s="54">
        <f>IFERROR(IF(M542="ICCP- ICOCIV",VLOOKUP(J542,'INDICES-ICOCIV'!$A$1:$B$307,2,0),IF(M542="IPC",VLOOKUP(J542,'INDICES IPC'!$A$7:$E$1003,2,0),0)),"")</f>
        <v>0</v>
      </c>
      <c r="L542" s="55" t="str">
        <f t="shared" si="24"/>
        <v/>
      </c>
      <c r="M542" s="76"/>
      <c r="N542" s="190">
        <f t="shared" si="25"/>
        <v>0</v>
      </c>
    </row>
    <row r="543" spans="3:14" ht="15.6" x14ac:dyDescent="0.25">
      <c r="C543" s="14">
        <f t="shared" si="26"/>
        <v>459</v>
      </c>
      <c r="D543" s="70"/>
      <c r="E543" s="70"/>
      <c r="F543" s="70"/>
      <c r="G543" s="75"/>
      <c r="H543" s="72"/>
      <c r="I543" s="54">
        <f>IFERROR(IF(M543="ICCP- ICOCIV",VLOOKUP(H543,'INDICES-ICOCIV'!$A$1:$B$313,2,0),IF(M543="IPC",VLOOKUP(H543,'INDICES IPC'!$A$7:$E$1003,2,0),0)),"")</f>
        <v>0</v>
      </c>
      <c r="J543" s="72"/>
      <c r="K543" s="54">
        <f>IFERROR(IF(M543="ICCP- ICOCIV",VLOOKUP(J543,'INDICES-ICOCIV'!$A$1:$B$307,2,0),IF(M543="IPC",VLOOKUP(J543,'INDICES IPC'!$A$7:$E$1003,2,0),0)),"")</f>
        <v>0</v>
      </c>
      <c r="L543" s="55" t="str">
        <f t="shared" si="24"/>
        <v/>
      </c>
      <c r="M543" s="76"/>
      <c r="N543" s="190">
        <f t="shared" si="25"/>
        <v>0</v>
      </c>
    </row>
    <row r="544" spans="3:14" ht="15.6" x14ac:dyDescent="0.25">
      <c r="C544" s="14">
        <f t="shared" si="26"/>
        <v>460</v>
      </c>
      <c r="D544" s="70"/>
      <c r="E544" s="70"/>
      <c r="F544" s="70"/>
      <c r="G544" s="75"/>
      <c r="H544" s="72"/>
      <c r="I544" s="54">
        <f>IFERROR(IF(M544="ICCP- ICOCIV",VLOOKUP(H544,'INDICES-ICOCIV'!$A$1:$B$313,2,0),IF(M544="IPC",VLOOKUP(H544,'INDICES IPC'!$A$7:$E$1003,2,0),0)),"")</f>
        <v>0</v>
      </c>
      <c r="J544" s="72"/>
      <c r="K544" s="54">
        <f>IFERROR(IF(M544="ICCP- ICOCIV",VLOOKUP(J544,'INDICES-ICOCIV'!$A$1:$B$307,2,0),IF(M544="IPC",VLOOKUP(J544,'INDICES IPC'!$A$7:$E$1003,2,0),0)),"")</f>
        <v>0</v>
      </c>
      <c r="L544" s="55" t="str">
        <f t="shared" si="24"/>
        <v/>
      </c>
      <c r="M544" s="76"/>
      <c r="N544" s="190">
        <f t="shared" si="25"/>
        <v>0</v>
      </c>
    </row>
    <row r="545" spans="3:14" ht="15.6" x14ac:dyDescent="0.25">
      <c r="C545" s="14">
        <f t="shared" si="26"/>
        <v>461</v>
      </c>
      <c r="D545" s="70"/>
      <c r="E545" s="70"/>
      <c r="F545" s="70"/>
      <c r="G545" s="75"/>
      <c r="H545" s="72"/>
      <c r="I545" s="54">
        <f>IFERROR(IF(M545="ICCP- ICOCIV",VLOOKUP(H545,'INDICES-ICOCIV'!$A$1:$B$313,2,0),IF(M545="IPC",VLOOKUP(H545,'INDICES IPC'!$A$7:$E$1003,2,0),0)),"")</f>
        <v>0</v>
      </c>
      <c r="J545" s="72"/>
      <c r="K545" s="54">
        <f>IFERROR(IF(M545="ICCP- ICOCIV",VLOOKUP(J545,'INDICES-ICOCIV'!$A$1:$B$307,2,0),IF(M545="IPC",VLOOKUP(J545,'INDICES IPC'!$A$7:$E$1003,2,0),0)),"")</f>
        <v>0</v>
      </c>
      <c r="L545" s="55" t="str">
        <f t="shared" si="24"/>
        <v/>
      </c>
      <c r="M545" s="76"/>
      <c r="N545" s="190">
        <f t="shared" si="25"/>
        <v>0</v>
      </c>
    </row>
    <row r="546" spans="3:14" ht="15.6" x14ac:dyDescent="0.25">
      <c r="C546" s="14">
        <f t="shared" si="26"/>
        <v>462</v>
      </c>
      <c r="D546" s="70"/>
      <c r="E546" s="70"/>
      <c r="F546" s="70"/>
      <c r="G546" s="75"/>
      <c r="H546" s="72"/>
      <c r="I546" s="54">
        <f>IFERROR(IF(M546="ICCP- ICOCIV",VLOOKUP(H546,'INDICES-ICOCIV'!$A$1:$B$313,2,0),IF(M546="IPC",VLOOKUP(H546,'INDICES IPC'!$A$7:$E$1003,2,0),0)),"")</f>
        <v>0</v>
      </c>
      <c r="J546" s="72"/>
      <c r="K546" s="54">
        <f>IFERROR(IF(M546="ICCP- ICOCIV",VLOOKUP(J546,'INDICES-ICOCIV'!$A$1:$B$307,2,0),IF(M546="IPC",VLOOKUP(J546,'INDICES IPC'!$A$7:$E$1003,2,0),0)),"")</f>
        <v>0</v>
      </c>
      <c r="L546" s="55" t="str">
        <f t="shared" si="24"/>
        <v/>
      </c>
      <c r="M546" s="76"/>
      <c r="N546" s="190">
        <f t="shared" si="25"/>
        <v>0</v>
      </c>
    </row>
    <row r="547" spans="3:14" ht="15.6" x14ac:dyDescent="0.25">
      <c r="C547" s="14">
        <f t="shared" si="26"/>
        <v>463</v>
      </c>
      <c r="D547" s="70"/>
      <c r="E547" s="70"/>
      <c r="F547" s="70"/>
      <c r="G547" s="75"/>
      <c r="H547" s="72"/>
      <c r="I547" s="54">
        <f>IFERROR(IF(M547="ICCP- ICOCIV",VLOOKUP(H547,'INDICES-ICOCIV'!$A$1:$B$313,2,0),IF(M547="IPC",VLOOKUP(H547,'INDICES IPC'!$A$7:$E$1003,2,0),0)),"")</f>
        <v>0</v>
      </c>
      <c r="J547" s="72"/>
      <c r="K547" s="54">
        <f>IFERROR(IF(M547="ICCP- ICOCIV",VLOOKUP(J547,'INDICES-ICOCIV'!$A$1:$B$307,2,0),IF(M547="IPC",VLOOKUP(J547,'INDICES IPC'!$A$7:$E$1003,2,0),0)),"")</f>
        <v>0</v>
      </c>
      <c r="L547" s="55" t="str">
        <f t="shared" si="24"/>
        <v/>
      </c>
      <c r="M547" s="76"/>
      <c r="N547" s="190">
        <f t="shared" si="25"/>
        <v>0</v>
      </c>
    </row>
    <row r="548" spans="3:14" ht="15.6" x14ac:dyDescent="0.25">
      <c r="C548" s="14">
        <f t="shared" si="26"/>
        <v>464</v>
      </c>
      <c r="D548" s="70"/>
      <c r="E548" s="70"/>
      <c r="F548" s="70"/>
      <c r="G548" s="75"/>
      <c r="H548" s="72"/>
      <c r="I548" s="54">
        <f>IFERROR(IF(M548="ICCP- ICOCIV",VLOOKUP(H548,'INDICES-ICOCIV'!$A$1:$B$313,2,0),IF(M548="IPC",VLOOKUP(H548,'INDICES IPC'!$A$7:$E$1003,2,0),0)),"")</f>
        <v>0</v>
      </c>
      <c r="J548" s="72"/>
      <c r="K548" s="54">
        <f>IFERROR(IF(M548="ICCP- ICOCIV",VLOOKUP(J548,'INDICES-ICOCIV'!$A$1:$B$307,2,0),IF(M548="IPC",VLOOKUP(J548,'INDICES IPC'!$A$7:$E$1003,2,0),0)),"")</f>
        <v>0</v>
      </c>
      <c r="L548" s="55" t="str">
        <f t="shared" si="24"/>
        <v/>
      </c>
      <c r="M548" s="76"/>
      <c r="N548" s="190">
        <f t="shared" si="25"/>
        <v>0</v>
      </c>
    </row>
    <row r="549" spans="3:14" ht="15.6" x14ac:dyDescent="0.25">
      <c r="C549" s="14">
        <f t="shared" si="26"/>
        <v>465</v>
      </c>
      <c r="D549" s="70"/>
      <c r="E549" s="70"/>
      <c r="F549" s="70"/>
      <c r="G549" s="75"/>
      <c r="H549" s="72"/>
      <c r="I549" s="54">
        <f>IFERROR(IF(M549="ICCP- ICOCIV",VLOOKUP(H549,'INDICES-ICOCIV'!$A$1:$B$313,2,0),IF(M549="IPC",VLOOKUP(H549,'INDICES IPC'!$A$7:$E$1003,2,0),0)),"")</f>
        <v>0</v>
      </c>
      <c r="J549" s="72"/>
      <c r="K549" s="54">
        <f>IFERROR(IF(M549="ICCP- ICOCIV",VLOOKUP(J549,'INDICES-ICOCIV'!$A$1:$B$307,2,0),IF(M549="IPC",VLOOKUP(J549,'INDICES IPC'!$A$7:$E$1003,2,0),0)),"")</f>
        <v>0</v>
      </c>
      <c r="L549" s="55" t="str">
        <f t="shared" si="24"/>
        <v/>
      </c>
      <c r="M549" s="76"/>
      <c r="N549" s="190">
        <f t="shared" si="25"/>
        <v>0</v>
      </c>
    </row>
    <row r="550" spans="3:14" ht="15.6" x14ac:dyDescent="0.25">
      <c r="C550" s="14">
        <f t="shared" si="26"/>
        <v>466</v>
      </c>
      <c r="D550" s="70"/>
      <c r="E550" s="70"/>
      <c r="F550" s="70"/>
      <c r="G550" s="75"/>
      <c r="H550" s="72"/>
      <c r="I550" s="54">
        <f>IFERROR(IF(M550="ICCP- ICOCIV",VLOOKUP(H550,'INDICES-ICOCIV'!$A$1:$B$313,2,0),IF(M550="IPC",VLOOKUP(H550,'INDICES IPC'!$A$7:$E$1003,2,0),0)),"")</f>
        <v>0</v>
      </c>
      <c r="J550" s="72"/>
      <c r="K550" s="54">
        <f>IFERROR(IF(M550="ICCP- ICOCIV",VLOOKUP(J550,'INDICES-ICOCIV'!$A$1:$B$307,2,0),IF(M550="IPC",VLOOKUP(J550,'INDICES IPC'!$A$7:$E$1003,2,0),0)),"")</f>
        <v>0</v>
      </c>
      <c r="L550" s="55" t="str">
        <f t="shared" si="24"/>
        <v/>
      </c>
      <c r="M550" s="76"/>
      <c r="N550" s="190">
        <f t="shared" si="25"/>
        <v>0</v>
      </c>
    </row>
    <row r="551" spans="3:14" ht="15.6" x14ac:dyDescent="0.25">
      <c r="C551" s="14">
        <f t="shared" si="26"/>
        <v>467</v>
      </c>
      <c r="D551" s="70"/>
      <c r="E551" s="70"/>
      <c r="F551" s="70"/>
      <c r="G551" s="75"/>
      <c r="H551" s="72"/>
      <c r="I551" s="54">
        <f>IFERROR(IF(M551="ICCP- ICOCIV",VLOOKUP(H551,'INDICES-ICOCIV'!$A$1:$B$313,2,0),IF(M551="IPC",VLOOKUP(H551,'INDICES IPC'!$A$7:$E$1003,2,0),0)),"")</f>
        <v>0</v>
      </c>
      <c r="J551" s="72"/>
      <c r="K551" s="54">
        <f>IFERROR(IF(M551="ICCP- ICOCIV",VLOOKUP(J551,'INDICES-ICOCIV'!$A$1:$B$307,2,0),IF(M551="IPC",VLOOKUP(J551,'INDICES IPC'!$A$7:$E$1003,2,0),0)),"")</f>
        <v>0</v>
      </c>
      <c r="L551" s="55" t="str">
        <f t="shared" si="24"/>
        <v/>
      </c>
      <c r="M551" s="76"/>
      <c r="N551" s="190">
        <f t="shared" si="25"/>
        <v>0</v>
      </c>
    </row>
    <row r="552" spans="3:14" ht="15.6" x14ac:dyDescent="0.25">
      <c r="C552" s="14">
        <f t="shared" si="26"/>
        <v>468</v>
      </c>
      <c r="D552" s="70"/>
      <c r="E552" s="70"/>
      <c r="F552" s="70"/>
      <c r="G552" s="75"/>
      <c r="H552" s="72"/>
      <c r="I552" s="54">
        <f>IFERROR(IF(M552="ICCP- ICOCIV",VLOOKUP(H552,'INDICES-ICOCIV'!$A$1:$B$313,2,0),IF(M552="IPC",VLOOKUP(H552,'INDICES IPC'!$A$7:$E$1003,2,0),0)),"")</f>
        <v>0</v>
      </c>
      <c r="J552" s="72"/>
      <c r="K552" s="54">
        <f>IFERROR(IF(M552="ICCP- ICOCIV",VLOOKUP(J552,'INDICES-ICOCIV'!$A$1:$B$307,2,0),IF(M552="IPC",VLOOKUP(J552,'INDICES IPC'!$A$7:$E$1003,2,0),0)),"")</f>
        <v>0</v>
      </c>
      <c r="L552" s="55" t="str">
        <f t="shared" si="24"/>
        <v/>
      </c>
      <c r="M552" s="76"/>
      <c r="N552" s="190">
        <f t="shared" si="25"/>
        <v>0</v>
      </c>
    </row>
    <row r="553" spans="3:14" ht="15.6" x14ac:dyDescent="0.25">
      <c r="C553" s="14">
        <f t="shared" si="26"/>
        <v>469</v>
      </c>
      <c r="D553" s="70"/>
      <c r="E553" s="70"/>
      <c r="F553" s="70"/>
      <c r="G553" s="75"/>
      <c r="H553" s="72"/>
      <c r="I553" s="54">
        <f>IFERROR(IF(M553="ICCP- ICOCIV",VLOOKUP(H553,'INDICES-ICOCIV'!$A$1:$B$313,2,0),IF(M553="IPC",VLOOKUP(H553,'INDICES IPC'!$A$7:$E$1003,2,0),0)),"")</f>
        <v>0</v>
      </c>
      <c r="J553" s="72"/>
      <c r="K553" s="54">
        <f>IFERROR(IF(M553="ICCP- ICOCIV",VLOOKUP(J553,'INDICES-ICOCIV'!$A$1:$B$307,2,0),IF(M553="IPC",VLOOKUP(J553,'INDICES IPC'!$A$7:$E$1003,2,0),0)),"")</f>
        <v>0</v>
      </c>
      <c r="L553" s="55" t="str">
        <f t="shared" si="24"/>
        <v/>
      </c>
      <c r="M553" s="76"/>
      <c r="N553" s="190">
        <f t="shared" si="25"/>
        <v>0</v>
      </c>
    </row>
    <row r="554" spans="3:14" ht="15.6" x14ac:dyDescent="0.25">
      <c r="C554" s="14">
        <f t="shared" si="26"/>
        <v>470</v>
      </c>
      <c r="D554" s="70"/>
      <c r="E554" s="70"/>
      <c r="F554" s="70"/>
      <c r="G554" s="75"/>
      <c r="H554" s="72"/>
      <c r="I554" s="54">
        <f>IFERROR(IF(M554="ICCP- ICOCIV",VLOOKUP(H554,'INDICES-ICOCIV'!$A$1:$B$313,2,0),IF(M554="IPC",VLOOKUP(H554,'INDICES IPC'!$A$7:$E$1003,2,0),0)),"")</f>
        <v>0</v>
      </c>
      <c r="J554" s="72"/>
      <c r="K554" s="54">
        <f>IFERROR(IF(M554="ICCP- ICOCIV",VLOOKUP(J554,'INDICES-ICOCIV'!$A$1:$B$307,2,0),IF(M554="IPC",VLOOKUP(J554,'INDICES IPC'!$A$7:$E$1003,2,0),0)),"")</f>
        <v>0</v>
      </c>
      <c r="L554" s="55" t="str">
        <f t="shared" si="24"/>
        <v/>
      </c>
      <c r="M554" s="76"/>
      <c r="N554" s="190">
        <f t="shared" si="25"/>
        <v>0</v>
      </c>
    </row>
    <row r="555" spans="3:14" ht="15.6" x14ac:dyDescent="0.25">
      <c r="C555" s="14">
        <f t="shared" si="26"/>
        <v>471</v>
      </c>
      <c r="D555" s="70"/>
      <c r="E555" s="70"/>
      <c r="F555" s="70"/>
      <c r="G555" s="75"/>
      <c r="H555" s="72"/>
      <c r="I555" s="54">
        <f>IFERROR(IF(M555="ICCP- ICOCIV",VLOOKUP(H555,'INDICES-ICOCIV'!$A$1:$B$313,2,0),IF(M555="IPC",VLOOKUP(H555,'INDICES IPC'!$A$7:$E$1003,2,0),0)),"")</f>
        <v>0</v>
      </c>
      <c r="J555" s="72"/>
      <c r="K555" s="54">
        <f>IFERROR(IF(M555="ICCP- ICOCIV",VLOOKUP(J555,'INDICES-ICOCIV'!$A$1:$B$307,2,0),IF(M555="IPC",VLOOKUP(J555,'INDICES IPC'!$A$7:$E$1003,2,0),0)),"")</f>
        <v>0</v>
      </c>
      <c r="L555" s="55" t="str">
        <f t="shared" si="24"/>
        <v/>
      </c>
      <c r="M555" s="76"/>
      <c r="N555" s="190">
        <f t="shared" si="25"/>
        <v>0</v>
      </c>
    </row>
    <row r="556" spans="3:14" ht="15.6" x14ac:dyDescent="0.25">
      <c r="C556" s="14">
        <f t="shared" si="26"/>
        <v>472</v>
      </c>
      <c r="D556" s="70"/>
      <c r="E556" s="70"/>
      <c r="F556" s="70"/>
      <c r="G556" s="75"/>
      <c r="H556" s="72"/>
      <c r="I556" s="54">
        <f>IFERROR(IF(M556="ICCP- ICOCIV",VLOOKUP(H556,'INDICES-ICOCIV'!$A$1:$B$313,2,0),IF(M556="IPC",VLOOKUP(H556,'INDICES IPC'!$A$7:$E$1003,2,0),0)),"")</f>
        <v>0</v>
      </c>
      <c r="J556" s="72"/>
      <c r="K556" s="54">
        <f>IFERROR(IF(M556="ICCP- ICOCIV",VLOOKUP(J556,'INDICES-ICOCIV'!$A$1:$B$307,2,0),IF(M556="IPC",VLOOKUP(J556,'INDICES IPC'!$A$7:$E$1003,2,0),0)),"")</f>
        <v>0</v>
      </c>
      <c r="L556" s="55" t="str">
        <f t="shared" si="24"/>
        <v/>
      </c>
      <c r="M556" s="76"/>
      <c r="N556" s="190">
        <f t="shared" si="25"/>
        <v>0</v>
      </c>
    </row>
    <row r="557" spans="3:14" ht="15.6" x14ac:dyDescent="0.25">
      <c r="C557" s="14">
        <f t="shared" si="26"/>
        <v>473</v>
      </c>
      <c r="D557" s="70"/>
      <c r="E557" s="70"/>
      <c r="F557" s="70"/>
      <c r="G557" s="75"/>
      <c r="H557" s="72"/>
      <c r="I557" s="54">
        <f>IFERROR(IF(M557="ICCP- ICOCIV",VLOOKUP(H557,'INDICES-ICOCIV'!$A$1:$B$313,2,0),IF(M557="IPC",VLOOKUP(H557,'INDICES IPC'!$A$7:$E$1003,2,0),0)),"")</f>
        <v>0</v>
      </c>
      <c r="J557" s="72"/>
      <c r="K557" s="54">
        <f>IFERROR(IF(M557="ICCP- ICOCIV",VLOOKUP(J557,'INDICES-ICOCIV'!$A$1:$B$307,2,0),IF(M557="IPC",VLOOKUP(J557,'INDICES IPC'!$A$7:$E$1003,2,0),0)),"")</f>
        <v>0</v>
      </c>
      <c r="L557" s="55" t="str">
        <f t="shared" si="24"/>
        <v/>
      </c>
      <c r="M557" s="76"/>
      <c r="N557" s="190">
        <f t="shared" si="25"/>
        <v>0</v>
      </c>
    </row>
    <row r="558" spans="3:14" ht="15.6" x14ac:dyDescent="0.25">
      <c r="C558" s="14">
        <f t="shared" si="26"/>
        <v>474</v>
      </c>
      <c r="D558" s="70"/>
      <c r="E558" s="70"/>
      <c r="F558" s="70"/>
      <c r="G558" s="75"/>
      <c r="H558" s="72"/>
      <c r="I558" s="54">
        <f>IFERROR(IF(M558="ICCP- ICOCIV",VLOOKUP(H558,'INDICES-ICOCIV'!$A$1:$B$313,2,0),IF(M558="IPC",VLOOKUP(H558,'INDICES IPC'!$A$7:$E$1003,2,0),0)),"")</f>
        <v>0</v>
      </c>
      <c r="J558" s="72"/>
      <c r="K558" s="54">
        <f>IFERROR(IF(M558="ICCP- ICOCIV",VLOOKUP(J558,'INDICES-ICOCIV'!$A$1:$B$307,2,0),IF(M558="IPC",VLOOKUP(J558,'INDICES IPC'!$A$7:$E$1003,2,0),0)),"")</f>
        <v>0</v>
      </c>
      <c r="L558" s="55" t="str">
        <f t="shared" si="24"/>
        <v/>
      </c>
      <c r="M558" s="76"/>
      <c r="N558" s="190">
        <f t="shared" si="25"/>
        <v>0</v>
      </c>
    </row>
    <row r="559" spans="3:14" ht="15.6" x14ac:dyDescent="0.25">
      <c r="C559" s="14">
        <f t="shared" si="26"/>
        <v>475</v>
      </c>
      <c r="D559" s="70"/>
      <c r="E559" s="70"/>
      <c r="F559" s="70"/>
      <c r="G559" s="75"/>
      <c r="H559" s="72"/>
      <c r="I559" s="54">
        <f>IFERROR(IF(M559="ICCP- ICOCIV",VLOOKUP(H559,'INDICES-ICOCIV'!$A$1:$B$313,2,0),IF(M559="IPC",VLOOKUP(H559,'INDICES IPC'!$A$7:$E$1003,2,0),0)),"")</f>
        <v>0</v>
      </c>
      <c r="J559" s="72"/>
      <c r="K559" s="54">
        <f>IFERROR(IF(M559="ICCP- ICOCIV",VLOOKUP(J559,'INDICES-ICOCIV'!$A$1:$B$307,2,0),IF(M559="IPC",VLOOKUP(J559,'INDICES IPC'!$A$7:$E$1003,2,0),0)),"")</f>
        <v>0</v>
      </c>
      <c r="L559" s="55" t="str">
        <f t="shared" si="24"/>
        <v/>
      </c>
      <c r="M559" s="76"/>
      <c r="N559" s="190">
        <f t="shared" si="25"/>
        <v>0</v>
      </c>
    </row>
    <row r="560" spans="3:14" ht="15.6" x14ac:dyDescent="0.25">
      <c r="C560" s="14">
        <f t="shared" si="26"/>
        <v>476</v>
      </c>
      <c r="D560" s="70"/>
      <c r="E560" s="70"/>
      <c r="F560" s="70"/>
      <c r="G560" s="75"/>
      <c r="H560" s="72"/>
      <c r="I560" s="54">
        <f>IFERROR(IF(M560="ICCP- ICOCIV",VLOOKUP(H560,'INDICES-ICOCIV'!$A$1:$B$313,2,0),IF(M560="IPC",VLOOKUP(H560,'INDICES IPC'!$A$7:$E$1003,2,0),0)),"")</f>
        <v>0</v>
      </c>
      <c r="J560" s="72"/>
      <c r="K560" s="54">
        <f>IFERROR(IF(M560="ICCP- ICOCIV",VLOOKUP(J560,'INDICES-ICOCIV'!$A$1:$B$307,2,0),IF(M560="IPC",VLOOKUP(J560,'INDICES IPC'!$A$7:$E$1003,2,0),0)),"")</f>
        <v>0</v>
      </c>
      <c r="L560" s="55" t="str">
        <f t="shared" si="24"/>
        <v/>
      </c>
      <c r="M560" s="76"/>
      <c r="N560" s="190">
        <f t="shared" si="25"/>
        <v>0</v>
      </c>
    </row>
    <row r="561" spans="3:14" ht="15.6" x14ac:dyDescent="0.25">
      <c r="C561" s="14">
        <f t="shared" si="26"/>
        <v>477</v>
      </c>
      <c r="D561" s="70"/>
      <c r="E561" s="70"/>
      <c r="F561" s="70"/>
      <c r="G561" s="75"/>
      <c r="H561" s="72"/>
      <c r="I561" s="54">
        <f>IFERROR(IF(M561="ICCP- ICOCIV",VLOOKUP(H561,'INDICES-ICOCIV'!$A$1:$B$313,2,0),IF(M561="IPC",VLOOKUP(H561,'INDICES IPC'!$A$7:$E$1003,2,0),0)),"")</f>
        <v>0</v>
      </c>
      <c r="J561" s="72"/>
      <c r="K561" s="54">
        <f>IFERROR(IF(M561="ICCP- ICOCIV",VLOOKUP(J561,'INDICES-ICOCIV'!$A$1:$B$307,2,0),IF(M561="IPC",VLOOKUP(J561,'INDICES IPC'!$A$7:$E$1003,2,0),0)),"")</f>
        <v>0</v>
      </c>
      <c r="L561" s="55" t="str">
        <f t="shared" si="24"/>
        <v/>
      </c>
      <c r="M561" s="76"/>
      <c r="N561" s="190">
        <f t="shared" si="25"/>
        <v>0</v>
      </c>
    </row>
    <row r="562" spans="3:14" ht="15.6" x14ac:dyDescent="0.25">
      <c r="C562" s="14">
        <f t="shared" si="26"/>
        <v>478</v>
      </c>
      <c r="D562" s="70"/>
      <c r="E562" s="70"/>
      <c r="F562" s="70"/>
      <c r="G562" s="75"/>
      <c r="H562" s="72"/>
      <c r="I562" s="54">
        <f>IFERROR(IF(M562="ICCP- ICOCIV",VLOOKUP(H562,'INDICES-ICOCIV'!$A$1:$B$313,2,0),IF(M562="IPC",VLOOKUP(H562,'INDICES IPC'!$A$7:$E$1003,2,0),0)),"")</f>
        <v>0</v>
      </c>
      <c r="J562" s="72"/>
      <c r="K562" s="54">
        <f>IFERROR(IF(M562="ICCP- ICOCIV",VLOOKUP(J562,'INDICES-ICOCIV'!$A$1:$B$307,2,0),IF(M562="IPC",VLOOKUP(J562,'INDICES IPC'!$A$7:$E$1003,2,0),0)),"")</f>
        <v>0</v>
      </c>
      <c r="L562" s="55" t="str">
        <f t="shared" si="24"/>
        <v/>
      </c>
      <c r="M562" s="76"/>
      <c r="N562" s="190">
        <f t="shared" si="25"/>
        <v>0</v>
      </c>
    </row>
    <row r="563" spans="3:14" ht="15.6" x14ac:dyDescent="0.25">
      <c r="C563" s="14">
        <f t="shared" si="26"/>
        <v>479</v>
      </c>
      <c r="D563" s="70"/>
      <c r="E563" s="70"/>
      <c r="F563" s="70"/>
      <c r="G563" s="75"/>
      <c r="H563" s="72"/>
      <c r="I563" s="54">
        <f>IFERROR(IF(M563="ICCP- ICOCIV",VLOOKUP(H563,'INDICES-ICOCIV'!$A$1:$B$313,2,0),IF(M563="IPC",VLOOKUP(H563,'INDICES IPC'!$A$7:$E$1003,2,0),0)),"")</f>
        <v>0</v>
      </c>
      <c r="J563" s="72"/>
      <c r="K563" s="54">
        <f>IFERROR(IF(M563="ICCP- ICOCIV",VLOOKUP(J563,'INDICES-ICOCIV'!$A$1:$B$307,2,0),IF(M563="IPC",VLOOKUP(J563,'INDICES IPC'!$A$7:$E$1003,2,0),0)),"")</f>
        <v>0</v>
      </c>
      <c r="L563" s="55" t="str">
        <f t="shared" si="24"/>
        <v/>
      </c>
      <c r="M563" s="76"/>
      <c r="N563" s="190">
        <f t="shared" si="25"/>
        <v>0</v>
      </c>
    </row>
    <row r="564" spans="3:14" ht="15.6" x14ac:dyDescent="0.25">
      <c r="C564" s="14">
        <f t="shared" si="26"/>
        <v>480</v>
      </c>
      <c r="D564" s="70"/>
      <c r="E564" s="70"/>
      <c r="F564" s="70"/>
      <c r="G564" s="75"/>
      <c r="H564" s="72"/>
      <c r="I564" s="54">
        <f>IFERROR(IF(M564="ICCP- ICOCIV",VLOOKUP(H564,'INDICES-ICOCIV'!$A$1:$B$313,2,0),IF(M564="IPC",VLOOKUP(H564,'INDICES IPC'!$A$7:$E$1003,2,0),0)),"")</f>
        <v>0</v>
      </c>
      <c r="J564" s="72"/>
      <c r="K564" s="54">
        <f>IFERROR(IF(M564="ICCP- ICOCIV",VLOOKUP(J564,'INDICES-ICOCIV'!$A$1:$B$307,2,0),IF(M564="IPC",VLOOKUP(J564,'INDICES IPC'!$A$7:$E$1003,2,0),0)),"")</f>
        <v>0</v>
      </c>
      <c r="L564" s="55" t="str">
        <f t="shared" si="24"/>
        <v/>
      </c>
      <c r="M564" s="76"/>
      <c r="N564" s="190">
        <f t="shared" si="25"/>
        <v>0</v>
      </c>
    </row>
    <row r="565" spans="3:14" ht="15.6" x14ac:dyDescent="0.25">
      <c r="C565" s="14">
        <f t="shared" si="26"/>
        <v>481</v>
      </c>
      <c r="D565" s="70"/>
      <c r="E565" s="70"/>
      <c r="F565" s="70"/>
      <c r="G565" s="75"/>
      <c r="H565" s="72"/>
      <c r="I565" s="54">
        <f>IFERROR(IF(M565="ICCP- ICOCIV",VLOOKUP(H565,'INDICES-ICOCIV'!$A$1:$B$313,2,0),IF(M565="IPC",VLOOKUP(H565,'INDICES IPC'!$A$7:$E$1003,2,0),0)),"")</f>
        <v>0</v>
      </c>
      <c r="J565" s="72"/>
      <c r="K565" s="54">
        <f>IFERROR(IF(M565="ICCP- ICOCIV",VLOOKUP(J565,'INDICES-ICOCIV'!$A$1:$B$307,2,0),IF(M565="IPC",VLOOKUP(J565,'INDICES IPC'!$A$7:$E$1003,2,0),0)),"")</f>
        <v>0</v>
      </c>
      <c r="L565" s="55" t="str">
        <f t="shared" si="24"/>
        <v/>
      </c>
      <c r="M565" s="76"/>
      <c r="N565" s="190">
        <f t="shared" si="25"/>
        <v>0</v>
      </c>
    </row>
    <row r="566" spans="3:14" ht="15.6" x14ac:dyDescent="0.25">
      <c r="C566" s="14">
        <f t="shared" si="26"/>
        <v>482</v>
      </c>
      <c r="D566" s="70"/>
      <c r="E566" s="70"/>
      <c r="F566" s="70"/>
      <c r="G566" s="75"/>
      <c r="H566" s="72"/>
      <c r="I566" s="54">
        <f>IFERROR(IF(M566="ICCP- ICOCIV",VLOOKUP(H566,'INDICES-ICOCIV'!$A$1:$B$313,2,0),IF(M566="IPC",VLOOKUP(H566,'INDICES IPC'!$A$7:$E$1003,2,0),0)),"")</f>
        <v>0</v>
      </c>
      <c r="J566" s="72"/>
      <c r="K566" s="54">
        <f>IFERROR(IF(M566="ICCP- ICOCIV",VLOOKUP(J566,'INDICES-ICOCIV'!$A$1:$B$307,2,0),IF(M566="IPC",VLOOKUP(J566,'INDICES IPC'!$A$7:$E$1003,2,0),0)),"")</f>
        <v>0</v>
      </c>
      <c r="L566" s="55" t="str">
        <f t="shared" si="24"/>
        <v/>
      </c>
      <c r="M566" s="76"/>
      <c r="N566" s="190">
        <f t="shared" si="25"/>
        <v>0</v>
      </c>
    </row>
    <row r="567" spans="3:14" ht="15.6" x14ac:dyDescent="0.25">
      <c r="C567" s="14">
        <f t="shared" si="26"/>
        <v>483</v>
      </c>
      <c r="D567" s="70"/>
      <c r="E567" s="70"/>
      <c r="F567" s="70"/>
      <c r="G567" s="75"/>
      <c r="H567" s="72"/>
      <c r="I567" s="54">
        <f>IFERROR(IF(M567="ICCP- ICOCIV",VLOOKUP(H567,'INDICES-ICOCIV'!$A$1:$B$313,2,0),IF(M567="IPC",VLOOKUP(H567,'INDICES IPC'!$A$7:$E$1003,2,0),0)),"")</f>
        <v>0</v>
      </c>
      <c r="J567" s="72"/>
      <c r="K567" s="54">
        <f>IFERROR(IF(M567="ICCP- ICOCIV",VLOOKUP(J567,'INDICES-ICOCIV'!$A$1:$B$307,2,0),IF(M567="IPC",VLOOKUP(J567,'INDICES IPC'!$A$7:$E$1003,2,0),0)),"")</f>
        <v>0</v>
      </c>
      <c r="L567" s="55" t="str">
        <f t="shared" si="24"/>
        <v/>
      </c>
      <c r="M567" s="76"/>
      <c r="N567" s="190">
        <f t="shared" si="25"/>
        <v>0</v>
      </c>
    </row>
    <row r="568" spans="3:14" ht="15.6" x14ac:dyDescent="0.25">
      <c r="C568" s="14">
        <f t="shared" si="26"/>
        <v>484</v>
      </c>
      <c r="D568" s="70"/>
      <c r="E568" s="70"/>
      <c r="F568" s="70"/>
      <c r="G568" s="75"/>
      <c r="H568" s="72"/>
      <c r="I568" s="54">
        <f>IFERROR(IF(M568="ICCP- ICOCIV",VLOOKUP(H568,'INDICES-ICOCIV'!$A$1:$B$313,2,0),IF(M568="IPC",VLOOKUP(H568,'INDICES IPC'!$A$7:$E$1003,2,0),0)),"")</f>
        <v>0</v>
      </c>
      <c r="J568" s="72"/>
      <c r="K568" s="54">
        <f>IFERROR(IF(M568="ICCP- ICOCIV",VLOOKUP(J568,'INDICES-ICOCIV'!$A$1:$B$307,2,0),IF(M568="IPC",VLOOKUP(J568,'INDICES IPC'!$A$7:$E$1003,2,0),0)),"")</f>
        <v>0</v>
      </c>
      <c r="L568" s="55" t="str">
        <f t="shared" si="24"/>
        <v/>
      </c>
      <c r="M568" s="76"/>
      <c r="N568" s="190">
        <f t="shared" si="25"/>
        <v>0</v>
      </c>
    </row>
    <row r="569" spans="3:14" ht="15.6" x14ac:dyDescent="0.25">
      <c r="C569" s="14">
        <f t="shared" si="26"/>
        <v>485</v>
      </c>
      <c r="D569" s="70"/>
      <c r="E569" s="70"/>
      <c r="F569" s="70"/>
      <c r="G569" s="75"/>
      <c r="H569" s="72"/>
      <c r="I569" s="54">
        <f>IFERROR(IF(M569="ICCP- ICOCIV",VLOOKUP(H569,'INDICES-ICOCIV'!$A$1:$B$313,2,0),IF(M569="IPC",VLOOKUP(H569,'INDICES IPC'!$A$7:$E$1003,2,0),0)),"")</f>
        <v>0</v>
      </c>
      <c r="J569" s="72"/>
      <c r="K569" s="54">
        <f>IFERROR(IF(M569="ICCP- ICOCIV",VLOOKUP(J569,'INDICES-ICOCIV'!$A$1:$B$307,2,0),IF(M569="IPC",VLOOKUP(J569,'INDICES IPC'!$A$7:$E$1003,2,0),0)),"")</f>
        <v>0</v>
      </c>
      <c r="L569" s="55" t="str">
        <f t="shared" si="24"/>
        <v/>
      </c>
      <c r="M569" s="76"/>
      <c r="N569" s="190">
        <f t="shared" si="25"/>
        <v>0</v>
      </c>
    </row>
    <row r="570" spans="3:14" ht="15.6" x14ac:dyDescent="0.25">
      <c r="C570" s="14">
        <f t="shared" si="26"/>
        <v>486</v>
      </c>
      <c r="D570" s="70"/>
      <c r="E570" s="70"/>
      <c r="F570" s="70"/>
      <c r="G570" s="75"/>
      <c r="H570" s="72"/>
      <c r="I570" s="54">
        <f>IFERROR(IF(M570="ICCP- ICOCIV",VLOOKUP(H570,'INDICES-ICOCIV'!$A$1:$B$313,2,0),IF(M570="IPC",VLOOKUP(H570,'INDICES IPC'!$A$7:$E$1003,2,0),0)),"")</f>
        <v>0</v>
      </c>
      <c r="J570" s="72"/>
      <c r="K570" s="54">
        <f>IFERROR(IF(M570="ICCP- ICOCIV",VLOOKUP(J570,'INDICES-ICOCIV'!$A$1:$B$307,2,0),IF(M570="IPC",VLOOKUP(J570,'INDICES IPC'!$A$7:$E$1003,2,0),0)),"")</f>
        <v>0</v>
      </c>
      <c r="L570" s="55" t="str">
        <f t="shared" si="24"/>
        <v/>
      </c>
      <c r="M570" s="76"/>
      <c r="N570" s="190">
        <f t="shared" si="25"/>
        <v>0</v>
      </c>
    </row>
    <row r="571" spans="3:14" ht="15.6" x14ac:dyDescent="0.25">
      <c r="C571" s="14">
        <f t="shared" si="26"/>
        <v>487</v>
      </c>
      <c r="D571" s="70"/>
      <c r="E571" s="70"/>
      <c r="F571" s="70"/>
      <c r="G571" s="75"/>
      <c r="H571" s="72"/>
      <c r="I571" s="54">
        <f>IFERROR(IF(M571="ICCP- ICOCIV",VLOOKUP(H571,'INDICES-ICOCIV'!$A$1:$B$313,2,0),IF(M571="IPC",VLOOKUP(H571,'INDICES IPC'!$A$7:$E$1003,2,0),0)),"")</f>
        <v>0</v>
      </c>
      <c r="J571" s="72"/>
      <c r="K571" s="54">
        <f>IFERROR(IF(M571="ICCP- ICOCIV",VLOOKUP(J571,'INDICES-ICOCIV'!$A$1:$B$307,2,0),IF(M571="IPC",VLOOKUP(J571,'INDICES IPC'!$A$7:$E$1003,2,0),0)),"")</f>
        <v>0</v>
      </c>
      <c r="L571" s="55" t="str">
        <f t="shared" si="24"/>
        <v/>
      </c>
      <c r="M571" s="76"/>
      <c r="N571" s="190">
        <f t="shared" si="25"/>
        <v>0</v>
      </c>
    </row>
    <row r="572" spans="3:14" ht="15.6" x14ac:dyDescent="0.25">
      <c r="C572" s="14">
        <f t="shared" si="26"/>
        <v>488</v>
      </c>
      <c r="D572" s="70"/>
      <c r="E572" s="70"/>
      <c r="F572" s="70"/>
      <c r="G572" s="75"/>
      <c r="H572" s="72"/>
      <c r="I572" s="54">
        <f>IFERROR(IF(M572="ICCP- ICOCIV",VLOOKUP(H572,'INDICES-ICOCIV'!$A$1:$B$313,2,0),IF(M572="IPC",VLOOKUP(H572,'INDICES IPC'!$A$7:$E$1003,2,0),0)),"")</f>
        <v>0</v>
      </c>
      <c r="J572" s="72"/>
      <c r="K572" s="54">
        <f>IFERROR(IF(M572="ICCP- ICOCIV",VLOOKUP(J572,'INDICES-ICOCIV'!$A$1:$B$307,2,0),IF(M572="IPC",VLOOKUP(J572,'INDICES IPC'!$A$7:$E$1003,2,0),0)),"")</f>
        <v>0</v>
      </c>
      <c r="L572" s="55" t="str">
        <f t="shared" si="24"/>
        <v/>
      </c>
      <c r="M572" s="76"/>
      <c r="N572" s="190">
        <f t="shared" si="25"/>
        <v>0</v>
      </c>
    </row>
    <row r="573" spans="3:14" ht="15.6" x14ac:dyDescent="0.25">
      <c r="C573" s="14">
        <f t="shared" si="26"/>
        <v>489</v>
      </c>
      <c r="D573" s="70"/>
      <c r="E573" s="70"/>
      <c r="F573" s="70"/>
      <c r="G573" s="75"/>
      <c r="H573" s="72"/>
      <c r="I573" s="54">
        <f>IFERROR(IF(M573="ICCP- ICOCIV",VLOOKUP(H573,'INDICES-ICOCIV'!$A$1:$B$313,2,0),IF(M573="IPC",VLOOKUP(H573,'INDICES IPC'!$A$7:$E$1003,2,0),0)),"")</f>
        <v>0</v>
      </c>
      <c r="J573" s="72"/>
      <c r="K573" s="54">
        <f>IFERROR(IF(M573="ICCP- ICOCIV",VLOOKUP(J573,'INDICES-ICOCIV'!$A$1:$B$307,2,0),IF(M573="IPC",VLOOKUP(J573,'INDICES IPC'!$A$7:$E$1003,2,0),0)),"")</f>
        <v>0</v>
      </c>
      <c r="L573" s="55" t="str">
        <f t="shared" si="24"/>
        <v/>
      </c>
      <c r="M573" s="76"/>
      <c r="N573" s="190">
        <f t="shared" si="25"/>
        <v>0</v>
      </c>
    </row>
    <row r="574" spans="3:14" ht="15.6" x14ac:dyDescent="0.25">
      <c r="C574" s="14">
        <f t="shared" si="26"/>
        <v>490</v>
      </c>
      <c r="D574" s="70"/>
      <c r="E574" s="70"/>
      <c r="F574" s="70"/>
      <c r="G574" s="75"/>
      <c r="H574" s="72"/>
      <c r="I574" s="54">
        <f>IFERROR(IF(M574="ICCP- ICOCIV",VLOOKUP(H574,'INDICES-ICOCIV'!$A$1:$B$313,2,0),IF(M574="IPC",VLOOKUP(H574,'INDICES IPC'!$A$7:$E$1003,2,0),0)),"")</f>
        <v>0</v>
      </c>
      <c r="J574" s="72"/>
      <c r="K574" s="54">
        <f>IFERROR(IF(M574="ICCP- ICOCIV",VLOOKUP(J574,'INDICES-ICOCIV'!$A$1:$B$307,2,0),IF(M574="IPC",VLOOKUP(J574,'INDICES IPC'!$A$7:$E$1003,2,0),0)),"")</f>
        <v>0</v>
      </c>
      <c r="L574" s="55" t="str">
        <f t="shared" si="24"/>
        <v/>
      </c>
      <c r="M574" s="76"/>
      <c r="N574" s="190">
        <f t="shared" si="25"/>
        <v>0</v>
      </c>
    </row>
    <row r="575" spans="3:14" ht="15.6" x14ac:dyDescent="0.25">
      <c r="C575" s="14">
        <f t="shared" si="26"/>
        <v>491</v>
      </c>
      <c r="D575" s="70"/>
      <c r="E575" s="70"/>
      <c r="F575" s="70"/>
      <c r="G575" s="75"/>
      <c r="H575" s="72"/>
      <c r="I575" s="54">
        <f>IFERROR(IF(M575="ICCP- ICOCIV",VLOOKUP(H575,'INDICES-ICOCIV'!$A$1:$B$313,2,0),IF(M575="IPC",VLOOKUP(H575,'INDICES IPC'!$A$7:$E$1003,2,0),0)),"")</f>
        <v>0</v>
      </c>
      <c r="J575" s="72"/>
      <c r="K575" s="54">
        <f>IFERROR(IF(M575="ICCP- ICOCIV",VLOOKUP(J575,'INDICES-ICOCIV'!$A$1:$B$307,2,0),IF(M575="IPC",VLOOKUP(J575,'INDICES IPC'!$A$7:$E$1003,2,0),0)),"")</f>
        <v>0</v>
      </c>
      <c r="L575" s="55" t="str">
        <f t="shared" si="24"/>
        <v/>
      </c>
      <c r="M575" s="76"/>
      <c r="N575" s="190">
        <f t="shared" si="25"/>
        <v>0</v>
      </c>
    </row>
    <row r="576" spans="3:14" ht="15.6" x14ac:dyDescent="0.25">
      <c r="C576" s="14">
        <f t="shared" si="26"/>
        <v>492</v>
      </c>
      <c r="D576" s="70"/>
      <c r="E576" s="70"/>
      <c r="F576" s="70"/>
      <c r="G576" s="75"/>
      <c r="H576" s="72"/>
      <c r="I576" s="54">
        <f>IFERROR(IF(M576="ICCP- ICOCIV",VLOOKUP(H576,'INDICES-ICOCIV'!$A$1:$B$313,2,0),IF(M576="IPC",VLOOKUP(H576,'INDICES IPC'!$A$7:$E$1003,2,0),0)),"")</f>
        <v>0</v>
      </c>
      <c r="J576" s="72"/>
      <c r="K576" s="54">
        <f>IFERROR(IF(M576="ICCP- ICOCIV",VLOOKUP(J576,'INDICES-ICOCIV'!$A$1:$B$307,2,0),IF(M576="IPC",VLOOKUP(J576,'INDICES IPC'!$A$7:$E$1003,2,0),0)),"")</f>
        <v>0</v>
      </c>
      <c r="L576" s="55" t="str">
        <f t="shared" si="24"/>
        <v/>
      </c>
      <c r="M576" s="76"/>
      <c r="N576" s="190">
        <f t="shared" si="25"/>
        <v>0</v>
      </c>
    </row>
    <row r="577" spans="3:14" ht="15.6" x14ac:dyDescent="0.25">
      <c r="C577" s="14">
        <f t="shared" si="26"/>
        <v>493</v>
      </c>
      <c r="D577" s="70"/>
      <c r="E577" s="70"/>
      <c r="F577" s="70"/>
      <c r="G577" s="75"/>
      <c r="H577" s="72"/>
      <c r="I577" s="54">
        <f>IFERROR(IF(M577="ICCP- ICOCIV",VLOOKUP(H577,'INDICES-ICOCIV'!$A$1:$B$313,2,0),IF(M577="IPC",VLOOKUP(H577,'INDICES IPC'!$A$7:$E$1003,2,0),0)),"")</f>
        <v>0</v>
      </c>
      <c r="J577" s="72"/>
      <c r="K577" s="54">
        <f>IFERROR(IF(M577="ICCP- ICOCIV",VLOOKUP(J577,'INDICES-ICOCIV'!$A$1:$B$307,2,0),IF(M577="IPC",VLOOKUP(J577,'INDICES IPC'!$A$7:$E$1003,2,0),0)),"")</f>
        <v>0</v>
      </c>
      <c r="L577" s="55" t="str">
        <f t="shared" si="24"/>
        <v/>
      </c>
      <c r="M577" s="76"/>
      <c r="N577" s="190">
        <f t="shared" si="25"/>
        <v>0</v>
      </c>
    </row>
    <row r="578" spans="3:14" ht="15.6" x14ac:dyDescent="0.25">
      <c r="C578" s="14">
        <f t="shared" si="26"/>
        <v>494</v>
      </c>
      <c r="D578" s="70"/>
      <c r="E578" s="70"/>
      <c r="F578" s="70"/>
      <c r="G578" s="75"/>
      <c r="H578" s="72"/>
      <c r="I578" s="54">
        <f>IFERROR(IF(M578="ICCP- ICOCIV",VLOOKUP(H578,'INDICES-ICOCIV'!$A$1:$B$313,2,0),IF(M578="IPC",VLOOKUP(H578,'INDICES IPC'!$A$7:$E$1003,2,0),0)),"")</f>
        <v>0</v>
      </c>
      <c r="J578" s="72"/>
      <c r="K578" s="54">
        <f>IFERROR(IF(M578="ICCP- ICOCIV",VLOOKUP(J578,'INDICES-ICOCIV'!$A$1:$B$307,2,0),IF(M578="IPC",VLOOKUP(J578,'INDICES IPC'!$A$7:$E$1003,2,0),0)),"")</f>
        <v>0</v>
      </c>
      <c r="L578" s="55" t="str">
        <f t="shared" si="24"/>
        <v/>
      </c>
      <c r="M578" s="76"/>
      <c r="N578" s="190">
        <f t="shared" si="25"/>
        <v>0</v>
      </c>
    </row>
    <row r="579" spans="3:14" ht="15.6" x14ac:dyDescent="0.25">
      <c r="C579" s="14">
        <f t="shared" si="26"/>
        <v>495</v>
      </c>
      <c r="D579" s="70"/>
      <c r="E579" s="70"/>
      <c r="F579" s="70"/>
      <c r="G579" s="75"/>
      <c r="H579" s="72"/>
      <c r="I579" s="54">
        <f>IFERROR(IF(M579="ICCP- ICOCIV",VLOOKUP(H579,'INDICES-ICOCIV'!$A$1:$B$313,2,0),IF(M579="IPC",VLOOKUP(H579,'INDICES IPC'!$A$7:$E$1003,2,0),0)),"")</f>
        <v>0</v>
      </c>
      <c r="J579" s="72"/>
      <c r="K579" s="54">
        <f>IFERROR(IF(M579="ICCP- ICOCIV",VLOOKUP(J579,'INDICES-ICOCIV'!$A$1:$B$307,2,0),IF(M579="IPC",VLOOKUP(J579,'INDICES IPC'!$A$7:$E$1003,2,0),0)),"")</f>
        <v>0</v>
      </c>
      <c r="L579" s="55" t="str">
        <f t="shared" si="24"/>
        <v/>
      </c>
      <c r="M579" s="76"/>
      <c r="N579" s="190">
        <f t="shared" si="25"/>
        <v>0</v>
      </c>
    </row>
    <row r="580" spans="3:14" ht="15.6" x14ac:dyDescent="0.25">
      <c r="C580" s="14">
        <f t="shared" si="26"/>
        <v>496</v>
      </c>
      <c r="D580" s="70"/>
      <c r="E580" s="70"/>
      <c r="F580" s="70"/>
      <c r="G580" s="75"/>
      <c r="H580" s="72"/>
      <c r="I580" s="54">
        <f>IFERROR(IF(M580="ICCP- ICOCIV",VLOOKUP(H580,'INDICES-ICOCIV'!$A$1:$B$313,2,0),IF(M580="IPC",VLOOKUP(H580,'INDICES IPC'!$A$7:$E$1003,2,0),0)),"")</f>
        <v>0</v>
      </c>
      <c r="J580" s="72"/>
      <c r="K580" s="54">
        <f>IFERROR(IF(M580="ICCP- ICOCIV",VLOOKUP(J580,'INDICES-ICOCIV'!$A$1:$B$307,2,0),IF(M580="IPC",VLOOKUP(J580,'INDICES IPC'!$A$7:$E$1003,2,0),0)),"")</f>
        <v>0</v>
      </c>
      <c r="L580" s="55" t="str">
        <f t="shared" si="24"/>
        <v/>
      </c>
      <c r="M580" s="76"/>
      <c r="N580" s="190">
        <f t="shared" si="25"/>
        <v>0</v>
      </c>
    </row>
    <row r="581" spans="3:14" ht="15.6" x14ac:dyDescent="0.25">
      <c r="C581" s="14">
        <f t="shared" si="26"/>
        <v>497</v>
      </c>
      <c r="D581" s="70"/>
      <c r="E581" s="70"/>
      <c r="F581" s="70"/>
      <c r="G581" s="75"/>
      <c r="H581" s="72"/>
      <c r="I581" s="54">
        <f>IFERROR(IF(M581="ICCP- ICOCIV",VLOOKUP(H581,'INDICES-ICOCIV'!$A$1:$B$313,2,0),IF(M581="IPC",VLOOKUP(H581,'INDICES IPC'!$A$7:$E$1003,2,0),0)),"")</f>
        <v>0</v>
      </c>
      <c r="J581" s="72"/>
      <c r="K581" s="54">
        <f>IFERROR(IF(M581="ICCP- ICOCIV",VLOOKUP(J581,'INDICES-ICOCIV'!$A$1:$B$307,2,0),IF(M581="IPC",VLOOKUP(J581,'INDICES IPC'!$A$7:$E$1003,2,0),0)),"")</f>
        <v>0</v>
      </c>
      <c r="L581" s="55" t="str">
        <f t="shared" si="24"/>
        <v/>
      </c>
      <c r="M581" s="76"/>
      <c r="N581" s="190">
        <f t="shared" si="25"/>
        <v>0</v>
      </c>
    </row>
    <row r="582" spans="3:14" ht="15.6" x14ac:dyDescent="0.25">
      <c r="C582" s="14">
        <f t="shared" si="26"/>
        <v>498</v>
      </c>
      <c r="D582" s="70"/>
      <c r="E582" s="70"/>
      <c r="F582" s="70"/>
      <c r="G582" s="75"/>
      <c r="H582" s="72"/>
      <c r="I582" s="54">
        <f>IFERROR(IF(M582="ICCP- ICOCIV",VLOOKUP(H582,'INDICES-ICOCIV'!$A$1:$B$313,2,0),IF(M582="IPC",VLOOKUP(H582,'INDICES IPC'!$A$7:$E$1003,2,0),0)),"")</f>
        <v>0</v>
      </c>
      <c r="J582" s="72"/>
      <c r="K582" s="54">
        <f>IFERROR(IF(M582="ICCP- ICOCIV",VLOOKUP(J582,'INDICES-ICOCIV'!$A$1:$B$307,2,0),IF(M582="IPC",VLOOKUP(J582,'INDICES IPC'!$A$7:$E$1003,2,0),0)),"")</f>
        <v>0</v>
      </c>
      <c r="L582" s="55" t="str">
        <f t="shared" si="24"/>
        <v/>
      </c>
      <c r="M582" s="76"/>
      <c r="N582" s="190">
        <f t="shared" si="25"/>
        <v>0</v>
      </c>
    </row>
    <row r="583" spans="3:14" ht="15.6" x14ac:dyDescent="0.25">
      <c r="C583" s="14">
        <f t="shared" si="26"/>
        <v>499</v>
      </c>
      <c r="D583" s="70"/>
      <c r="E583" s="70"/>
      <c r="F583" s="70"/>
      <c r="G583" s="75"/>
      <c r="H583" s="72"/>
      <c r="I583" s="54">
        <f>IFERROR(IF(M583="ICCP- ICOCIV",VLOOKUP(H583,'INDICES-ICOCIV'!$A$1:$B$313,2,0),IF(M583="IPC",VLOOKUP(H583,'INDICES IPC'!$A$7:$E$1003,2,0),0)),"")</f>
        <v>0</v>
      </c>
      <c r="J583" s="72"/>
      <c r="K583" s="54">
        <f>IFERROR(IF(M583="ICCP- ICOCIV",VLOOKUP(J583,'INDICES-ICOCIV'!$A$1:$B$307,2,0),IF(M583="IPC",VLOOKUP(J583,'INDICES IPC'!$A$7:$E$1003,2,0),0)),"")</f>
        <v>0</v>
      </c>
      <c r="L583" s="55" t="str">
        <f t="shared" si="24"/>
        <v/>
      </c>
      <c r="M583" s="76"/>
      <c r="N583" s="190">
        <f t="shared" si="25"/>
        <v>0</v>
      </c>
    </row>
    <row r="584" spans="3:14" ht="15.6" x14ac:dyDescent="0.25">
      <c r="C584" s="14">
        <f t="shared" si="26"/>
        <v>500</v>
      </c>
      <c r="D584" s="70"/>
      <c r="E584" s="70"/>
      <c r="F584" s="70"/>
      <c r="G584" s="75"/>
      <c r="H584" s="72"/>
      <c r="I584" s="54">
        <f>IFERROR(IF(M584="ICCP- ICOCIV",VLOOKUP(H584,'INDICES-ICOCIV'!$A$1:$B$313,2,0),IF(M584="IPC",VLOOKUP(H584,'INDICES IPC'!$A$7:$E$1003,2,0),0)),"")</f>
        <v>0</v>
      </c>
      <c r="J584" s="72"/>
      <c r="K584" s="54">
        <f>IFERROR(IF(M584="ICCP- ICOCIV",VLOOKUP(J584,'INDICES-ICOCIV'!$A$1:$B$307,2,0),IF(M584="IPC",VLOOKUP(J584,'INDICES IPC'!$A$7:$E$1003,2,0),0)),"")</f>
        <v>0</v>
      </c>
      <c r="L584" s="55" t="str">
        <f t="shared" si="24"/>
        <v/>
      </c>
      <c r="M584" s="76"/>
      <c r="N584" s="190">
        <f t="shared" si="25"/>
        <v>0</v>
      </c>
    </row>
    <row r="585" spans="3:14" ht="15.6" x14ac:dyDescent="0.25">
      <c r="C585" s="14">
        <f t="shared" si="26"/>
        <v>501</v>
      </c>
      <c r="D585" s="70"/>
      <c r="E585" s="70"/>
      <c r="F585" s="70"/>
      <c r="G585" s="75"/>
      <c r="H585" s="72"/>
      <c r="I585" s="54">
        <f>IFERROR(IF(M585="ICCP- ICOCIV",VLOOKUP(H585,'INDICES-ICOCIV'!$A$1:$B$313,2,0),IF(M585="IPC",VLOOKUP(H585,'INDICES IPC'!$A$7:$E$1003,2,0),0)),"")</f>
        <v>0</v>
      </c>
      <c r="J585" s="72"/>
      <c r="K585" s="54">
        <f>IFERROR(IF(M585="ICCP- ICOCIV",VLOOKUP(J585,'INDICES-ICOCIV'!$A$1:$B$307,2,0),IF(M585="IPC",VLOOKUP(J585,'INDICES IPC'!$A$7:$E$1003,2,0),0)),"")</f>
        <v>0</v>
      </c>
      <c r="L585" s="55" t="str">
        <f t="shared" si="24"/>
        <v/>
      </c>
      <c r="M585" s="76"/>
      <c r="N585" s="190">
        <f t="shared" si="25"/>
        <v>0</v>
      </c>
    </row>
    <row r="586" spans="3:14" ht="15.6" x14ac:dyDescent="0.25">
      <c r="C586" s="14">
        <f t="shared" si="26"/>
        <v>502</v>
      </c>
      <c r="D586" s="70"/>
      <c r="E586" s="70"/>
      <c r="F586" s="70"/>
      <c r="G586" s="75"/>
      <c r="H586" s="72"/>
      <c r="I586" s="54">
        <f>IFERROR(IF(M586="ICCP- ICOCIV",VLOOKUP(H586,'INDICES-ICOCIV'!$A$1:$B$313,2,0),IF(M586="IPC",VLOOKUP(H586,'INDICES IPC'!$A$7:$E$1003,2,0),0)),"")</f>
        <v>0</v>
      </c>
      <c r="J586" s="72"/>
      <c r="K586" s="54">
        <f>IFERROR(IF(M586="ICCP- ICOCIV",VLOOKUP(J586,'INDICES-ICOCIV'!$A$1:$B$307,2,0),IF(M586="IPC",VLOOKUP(J586,'INDICES IPC'!$A$7:$E$1003,2,0),0)),"")</f>
        <v>0</v>
      </c>
      <c r="L586" s="55" t="str">
        <f t="shared" si="24"/>
        <v/>
      </c>
      <c r="M586" s="76"/>
      <c r="N586" s="190">
        <f t="shared" si="25"/>
        <v>0</v>
      </c>
    </row>
    <row r="587" spans="3:14" ht="15.6" x14ac:dyDescent="0.25">
      <c r="C587" s="14">
        <f t="shared" si="26"/>
        <v>503</v>
      </c>
      <c r="D587" s="70"/>
      <c r="E587" s="70"/>
      <c r="F587" s="70"/>
      <c r="G587" s="75"/>
      <c r="H587" s="72"/>
      <c r="I587" s="54">
        <f>IFERROR(IF(M587="ICCP- ICOCIV",VLOOKUP(H587,'INDICES-ICOCIV'!$A$1:$B$313,2,0),IF(M587="IPC",VLOOKUP(H587,'INDICES IPC'!$A$7:$E$1003,2,0),0)),"")</f>
        <v>0</v>
      </c>
      <c r="J587" s="72"/>
      <c r="K587" s="54">
        <f>IFERROR(IF(M587="ICCP- ICOCIV",VLOOKUP(J587,'INDICES-ICOCIV'!$A$1:$B$307,2,0),IF(M587="IPC",VLOOKUP(J587,'INDICES IPC'!$A$7:$E$1003,2,0),0)),"")</f>
        <v>0</v>
      </c>
      <c r="L587" s="55" t="str">
        <f t="shared" si="24"/>
        <v/>
      </c>
      <c r="M587" s="76"/>
      <c r="N587" s="190">
        <f t="shared" si="25"/>
        <v>0</v>
      </c>
    </row>
    <row r="588" spans="3:14" ht="15.6" x14ac:dyDescent="0.25">
      <c r="C588" s="14">
        <f t="shared" si="26"/>
        <v>504</v>
      </c>
      <c r="D588" s="70"/>
      <c r="E588" s="70"/>
      <c r="F588" s="70"/>
      <c r="G588" s="75"/>
      <c r="H588" s="72"/>
      <c r="I588" s="54">
        <f>IFERROR(IF(M588="ICCP- ICOCIV",VLOOKUP(H588,'INDICES-ICOCIV'!$A$1:$B$313,2,0),IF(M588="IPC",VLOOKUP(H588,'INDICES IPC'!$A$7:$E$1003,2,0),0)),"")</f>
        <v>0</v>
      </c>
      <c r="J588" s="72"/>
      <c r="K588" s="54">
        <f>IFERROR(IF(M588="ICCP- ICOCIV",VLOOKUP(J588,'INDICES-ICOCIV'!$A$1:$B$307,2,0),IF(M588="IPC",VLOOKUP(J588,'INDICES IPC'!$A$7:$E$1003,2,0),0)),"")</f>
        <v>0</v>
      </c>
      <c r="L588" s="55" t="str">
        <f t="shared" si="24"/>
        <v/>
      </c>
      <c r="M588" s="76"/>
      <c r="N588" s="190">
        <f t="shared" si="25"/>
        <v>0</v>
      </c>
    </row>
    <row r="589" spans="3:14" ht="15.6" x14ac:dyDescent="0.25">
      <c r="C589" s="14">
        <f t="shared" si="26"/>
        <v>505</v>
      </c>
      <c r="D589" s="70"/>
      <c r="E589" s="70"/>
      <c r="F589" s="70"/>
      <c r="G589" s="75"/>
      <c r="H589" s="72"/>
      <c r="I589" s="54">
        <f>IFERROR(IF(M589="ICCP- ICOCIV",VLOOKUP(H589,'INDICES-ICOCIV'!$A$1:$B$313,2,0),IF(M589="IPC",VLOOKUP(H589,'INDICES IPC'!$A$7:$E$1003,2,0),0)),"")</f>
        <v>0</v>
      </c>
      <c r="J589" s="72"/>
      <c r="K589" s="54">
        <f>IFERROR(IF(M589="ICCP- ICOCIV",VLOOKUP(J589,'INDICES-ICOCIV'!$A$1:$B$307,2,0),IF(M589="IPC",VLOOKUP(J589,'INDICES IPC'!$A$7:$E$1003,2,0),0)),"")</f>
        <v>0</v>
      </c>
      <c r="L589" s="55" t="str">
        <f t="shared" si="24"/>
        <v/>
      </c>
      <c r="M589" s="76"/>
      <c r="N589" s="190">
        <f t="shared" si="25"/>
        <v>0</v>
      </c>
    </row>
    <row r="590" spans="3:14" ht="15.6" x14ac:dyDescent="0.25">
      <c r="C590" s="14">
        <f t="shared" si="26"/>
        <v>506</v>
      </c>
      <c r="D590" s="70"/>
      <c r="E590" s="70"/>
      <c r="F590" s="70"/>
      <c r="G590" s="75"/>
      <c r="H590" s="72"/>
      <c r="I590" s="54">
        <f>IFERROR(IF(M590="ICCP- ICOCIV",VLOOKUP(H590,'INDICES-ICOCIV'!$A$1:$B$313,2,0),IF(M590="IPC",VLOOKUP(H590,'INDICES IPC'!$A$7:$E$1003,2,0),0)),"")</f>
        <v>0</v>
      </c>
      <c r="J590" s="72"/>
      <c r="K590" s="54">
        <f>IFERROR(IF(M590="ICCP- ICOCIV",VLOOKUP(J590,'INDICES-ICOCIV'!$A$1:$B$307,2,0),IF(M590="IPC",VLOOKUP(J590,'INDICES IPC'!$A$7:$E$1003,2,0),0)),"")</f>
        <v>0</v>
      </c>
      <c r="L590" s="55" t="str">
        <f t="shared" si="24"/>
        <v/>
      </c>
      <c r="M590" s="76"/>
      <c r="N590" s="190">
        <f t="shared" si="25"/>
        <v>0</v>
      </c>
    </row>
    <row r="591" spans="3:14" ht="15.6" x14ac:dyDescent="0.25">
      <c r="C591" s="14">
        <f t="shared" si="26"/>
        <v>507</v>
      </c>
      <c r="D591" s="70"/>
      <c r="E591" s="70"/>
      <c r="F591" s="70"/>
      <c r="G591" s="75"/>
      <c r="H591" s="72"/>
      <c r="I591" s="54">
        <f>IFERROR(IF(M591="ICCP- ICOCIV",VLOOKUP(H591,'INDICES-ICOCIV'!$A$1:$B$313,2,0),IF(M591="IPC",VLOOKUP(H591,'INDICES IPC'!$A$7:$E$1003,2,0),0)),"")</f>
        <v>0</v>
      </c>
      <c r="J591" s="72"/>
      <c r="K591" s="54">
        <f>IFERROR(IF(M591="ICCP- ICOCIV",VLOOKUP(J591,'INDICES-ICOCIV'!$A$1:$B$307,2,0),IF(M591="IPC",VLOOKUP(J591,'INDICES IPC'!$A$7:$E$1003,2,0),0)),"")</f>
        <v>0</v>
      </c>
      <c r="L591" s="55" t="str">
        <f t="shared" si="24"/>
        <v/>
      </c>
      <c r="M591" s="76"/>
      <c r="N591" s="190">
        <f t="shared" si="25"/>
        <v>0</v>
      </c>
    </row>
    <row r="592" spans="3:14" ht="15.6" x14ac:dyDescent="0.25">
      <c r="C592" s="14">
        <f t="shared" si="26"/>
        <v>508</v>
      </c>
      <c r="D592" s="70"/>
      <c r="E592" s="70"/>
      <c r="F592" s="70"/>
      <c r="G592" s="75"/>
      <c r="H592" s="72"/>
      <c r="I592" s="54">
        <f>IFERROR(IF(M592="ICCP- ICOCIV",VLOOKUP(H592,'INDICES-ICOCIV'!$A$1:$B$313,2,0),IF(M592="IPC",VLOOKUP(H592,'INDICES IPC'!$A$7:$E$1003,2,0),0)),"")</f>
        <v>0</v>
      </c>
      <c r="J592" s="72"/>
      <c r="K592" s="54">
        <f>IFERROR(IF(M592="ICCP- ICOCIV",VLOOKUP(J592,'INDICES-ICOCIV'!$A$1:$B$307,2,0),IF(M592="IPC",VLOOKUP(J592,'INDICES IPC'!$A$7:$E$1003,2,0),0)),"")</f>
        <v>0</v>
      </c>
      <c r="L592" s="55" t="str">
        <f t="shared" ref="L592:L655" si="27">+IFERROR((K592/I592),"")</f>
        <v/>
      </c>
      <c r="M592" s="76"/>
      <c r="N592" s="190">
        <f t="shared" ref="N592:N655" si="28">IFERROR(G592*L592,0)</f>
        <v>0</v>
      </c>
    </row>
    <row r="593" spans="3:14" ht="15.6" x14ac:dyDescent="0.25">
      <c r="C593" s="14">
        <f t="shared" ref="C593:C656" si="29">+C592+1</f>
        <v>509</v>
      </c>
      <c r="D593" s="70"/>
      <c r="E593" s="70"/>
      <c r="F593" s="70"/>
      <c r="G593" s="75"/>
      <c r="H593" s="72"/>
      <c r="I593" s="54">
        <f>IFERROR(IF(M593="ICCP- ICOCIV",VLOOKUP(H593,'INDICES-ICOCIV'!$A$1:$B$313,2,0),IF(M593="IPC",VLOOKUP(H593,'INDICES IPC'!$A$7:$E$1003,2,0),0)),"")</f>
        <v>0</v>
      </c>
      <c r="J593" s="72"/>
      <c r="K593" s="54">
        <f>IFERROR(IF(M593="ICCP- ICOCIV",VLOOKUP(J593,'INDICES-ICOCIV'!$A$1:$B$307,2,0),IF(M593="IPC",VLOOKUP(J593,'INDICES IPC'!$A$7:$E$1003,2,0),0)),"")</f>
        <v>0</v>
      </c>
      <c r="L593" s="55" t="str">
        <f t="shared" si="27"/>
        <v/>
      </c>
      <c r="M593" s="76"/>
      <c r="N593" s="190">
        <f t="shared" si="28"/>
        <v>0</v>
      </c>
    </row>
    <row r="594" spans="3:14" ht="15.6" x14ac:dyDescent="0.25">
      <c r="C594" s="14">
        <f t="shared" si="29"/>
        <v>510</v>
      </c>
      <c r="D594" s="70"/>
      <c r="E594" s="70"/>
      <c r="F594" s="70"/>
      <c r="G594" s="75"/>
      <c r="H594" s="72"/>
      <c r="I594" s="54">
        <f>IFERROR(IF(M594="ICCP- ICOCIV",VLOOKUP(H594,'INDICES-ICOCIV'!$A$1:$B$313,2,0),IF(M594="IPC",VLOOKUP(H594,'INDICES IPC'!$A$7:$E$1003,2,0),0)),"")</f>
        <v>0</v>
      </c>
      <c r="J594" s="72"/>
      <c r="K594" s="54">
        <f>IFERROR(IF(M594="ICCP- ICOCIV",VLOOKUP(J594,'INDICES-ICOCIV'!$A$1:$B$307,2,0),IF(M594="IPC",VLOOKUP(J594,'INDICES IPC'!$A$7:$E$1003,2,0),0)),"")</f>
        <v>0</v>
      </c>
      <c r="L594" s="55" t="str">
        <f t="shared" si="27"/>
        <v/>
      </c>
      <c r="M594" s="76"/>
      <c r="N594" s="190">
        <f t="shared" si="28"/>
        <v>0</v>
      </c>
    </row>
    <row r="595" spans="3:14" ht="15.6" x14ac:dyDescent="0.25">
      <c r="C595" s="14">
        <f t="shared" si="29"/>
        <v>511</v>
      </c>
      <c r="D595" s="70"/>
      <c r="E595" s="70"/>
      <c r="F595" s="70"/>
      <c r="G595" s="75"/>
      <c r="H595" s="72"/>
      <c r="I595" s="54">
        <f>IFERROR(IF(M595="ICCP- ICOCIV",VLOOKUP(H595,'INDICES-ICOCIV'!$A$1:$B$313,2,0),IF(M595="IPC",VLOOKUP(H595,'INDICES IPC'!$A$7:$E$1003,2,0),0)),"")</f>
        <v>0</v>
      </c>
      <c r="J595" s="72"/>
      <c r="K595" s="54">
        <f>IFERROR(IF(M595="ICCP- ICOCIV",VLOOKUP(J595,'INDICES-ICOCIV'!$A$1:$B$307,2,0),IF(M595="IPC",VLOOKUP(J595,'INDICES IPC'!$A$7:$E$1003,2,0),0)),"")</f>
        <v>0</v>
      </c>
      <c r="L595" s="55" t="str">
        <f t="shared" si="27"/>
        <v/>
      </c>
      <c r="M595" s="76"/>
      <c r="N595" s="190">
        <f t="shared" si="28"/>
        <v>0</v>
      </c>
    </row>
    <row r="596" spans="3:14" ht="15.6" x14ac:dyDescent="0.25">
      <c r="C596" s="14">
        <f t="shared" si="29"/>
        <v>512</v>
      </c>
      <c r="D596" s="70"/>
      <c r="E596" s="70"/>
      <c r="F596" s="70"/>
      <c r="G596" s="75"/>
      <c r="H596" s="72"/>
      <c r="I596" s="54">
        <f>IFERROR(IF(M596="ICCP- ICOCIV",VLOOKUP(H596,'INDICES-ICOCIV'!$A$1:$B$313,2,0),IF(M596="IPC",VLOOKUP(H596,'INDICES IPC'!$A$7:$E$1003,2,0),0)),"")</f>
        <v>0</v>
      </c>
      <c r="J596" s="72"/>
      <c r="K596" s="54">
        <f>IFERROR(IF(M596="ICCP- ICOCIV",VLOOKUP(J596,'INDICES-ICOCIV'!$A$1:$B$307,2,0),IF(M596="IPC",VLOOKUP(J596,'INDICES IPC'!$A$7:$E$1003,2,0),0)),"")</f>
        <v>0</v>
      </c>
      <c r="L596" s="55" t="str">
        <f t="shared" si="27"/>
        <v/>
      </c>
      <c r="M596" s="76"/>
      <c r="N596" s="190">
        <f t="shared" si="28"/>
        <v>0</v>
      </c>
    </row>
    <row r="597" spans="3:14" ht="15.6" x14ac:dyDescent="0.25">
      <c r="C597" s="14">
        <f t="shared" si="29"/>
        <v>513</v>
      </c>
      <c r="D597" s="70"/>
      <c r="E597" s="70"/>
      <c r="F597" s="70"/>
      <c r="G597" s="75"/>
      <c r="H597" s="72"/>
      <c r="I597" s="54">
        <f>IFERROR(IF(M597="ICCP- ICOCIV",VLOOKUP(H597,'INDICES-ICOCIV'!$A$1:$B$313,2,0),IF(M597="IPC",VLOOKUP(H597,'INDICES IPC'!$A$7:$E$1003,2,0),0)),"")</f>
        <v>0</v>
      </c>
      <c r="J597" s="72"/>
      <c r="K597" s="54">
        <f>IFERROR(IF(M597="ICCP- ICOCIV",VLOOKUP(J597,'INDICES-ICOCIV'!$A$1:$B$307,2,0),IF(M597="IPC",VLOOKUP(J597,'INDICES IPC'!$A$7:$E$1003,2,0),0)),"")</f>
        <v>0</v>
      </c>
      <c r="L597" s="55" t="str">
        <f t="shared" si="27"/>
        <v/>
      </c>
      <c r="M597" s="76"/>
      <c r="N597" s="190">
        <f t="shared" si="28"/>
        <v>0</v>
      </c>
    </row>
    <row r="598" spans="3:14" ht="15.6" x14ac:dyDescent="0.25">
      <c r="C598" s="14">
        <f t="shared" si="29"/>
        <v>514</v>
      </c>
      <c r="D598" s="70"/>
      <c r="E598" s="70"/>
      <c r="F598" s="70"/>
      <c r="G598" s="75"/>
      <c r="H598" s="72"/>
      <c r="I598" s="54">
        <f>IFERROR(IF(M598="ICCP- ICOCIV",VLOOKUP(H598,'INDICES-ICOCIV'!$A$1:$B$313,2,0),IF(M598="IPC",VLOOKUP(H598,'INDICES IPC'!$A$7:$E$1003,2,0),0)),"")</f>
        <v>0</v>
      </c>
      <c r="J598" s="72"/>
      <c r="K598" s="54">
        <f>IFERROR(IF(M598="ICCP- ICOCIV",VLOOKUP(J598,'INDICES-ICOCIV'!$A$1:$B$307,2,0),IF(M598="IPC",VLOOKUP(J598,'INDICES IPC'!$A$7:$E$1003,2,0),0)),"")</f>
        <v>0</v>
      </c>
      <c r="L598" s="55" t="str">
        <f t="shared" si="27"/>
        <v/>
      </c>
      <c r="M598" s="76"/>
      <c r="N598" s="190">
        <f t="shared" si="28"/>
        <v>0</v>
      </c>
    </row>
    <row r="599" spans="3:14" ht="15.6" x14ac:dyDescent="0.25">
      <c r="C599" s="14">
        <f t="shared" si="29"/>
        <v>515</v>
      </c>
      <c r="D599" s="70"/>
      <c r="E599" s="70"/>
      <c r="F599" s="70"/>
      <c r="G599" s="75"/>
      <c r="H599" s="72"/>
      <c r="I599" s="54">
        <f>IFERROR(IF(M599="ICCP- ICOCIV",VLOOKUP(H599,'INDICES-ICOCIV'!$A$1:$B$313,2,0),IF(M599="IPC",VLOOKUP(H599,'INDICES IPC'!$A$7:$E$1003,2,0),0)),"")</f>
        <v>0</v>
      </c>
      <c r="J599" s="72"/>
      <c r="K599" s="54">
        <f>IFERROR(IF(M599="ICCP- ICOCIV",VLOOKUP(J599,'INDICES-ICOCIV'!$A$1:$B$307,2,0),IF(M599="IPC",VLOOKUP(J599,'INDICES IPC'!$A$7:$E$1003,2,0),0)),"")</f>
        <v>0</v>
      </c>
      <c r="L599" s="55" t="str">
        <f t="shared" si="27"/>
        <v/>
      </c>
      <c r="M599" s="76"/>
      <c r="N599" s="190">
        <f t="shared" si="28"/>
        <v>0</v>
      </c>
    </row>
    <row r="600" spans="3:14" ht="15.6" x14ac:dyDescent="0.25">
      <c r="C600" s="14">
        <f t="shared" si="29"/>
        <v>516</v>
      </c>
      <c r="D600" s="70"/>
      <c r="E600" s="70"/>
      <c r="F600" s="70"/>
      <c r="G600" s="75"/>
      <c r="H600" s="72"/>
      <c r="I600" s="54">
        <f>IFERROR(IF(M600="ICCP- ICOCIV",VLOOKUP(H600,'INDICES-ICOCIV'!$A$1:$B$313,2,0),IF(M600="IPC",VLOOKUP(H600,'INDICES IPC'!$A$7:$E$1003,2,0),0)),"")</f>
        <v>0</v>
      </c>
      <c r="J600" s="72"/>
      <c r="K600" s="54">
        <f>IFERROR(IF(M600="ICCP- ICOCIV",VLOOKUP(J600,'INDICES-ICOCIV'!$A$1:$B$307,2,0),IF(M600="IPC",VLOOKUP(J600,'INDICES IPC'!$A$7:$E$1003,2,0),0)),"")</f>
        <v>0</v>
      </c>
      <c r="L600" s="55" t="str">
        <f t="shared" si="27"/>
        <v/>
      </c>
      <c r="M600" s="76"/>
      <c r="N600" s="190">
        <f t="shared" si="28"/>
        <v>0</v>
      </c>
    </row>
    <row r="601" spans="3:14" ht="15.6" x14ac:dyDescent="0.25">
      <c r="C601" s="14">
        <f t="shared" si="29"/>
        <v>517</v>
      </c>
      <c r="D601" s="70"/>
      <c r="E601" s="70"/>
      <c r="F601" s="70"/>
      <c r="G601" s="75"/>
      <c r="H601" s="72"/>
      <c r="I601" s="54">
        <f>IFERROR(IF(M601="ICCP- ICOCIV",VLOOKUP(H601,'INDICES-ICOCIV'!$A$1:$B$313,2,0),IF(M601="IPC",VLOOKUP(H601,'INDICES IPC'!$A$7:$E$1003,2,0),0)),"")</f>
        <v>0</v>
      </c>
      <c r="J601" s="72"/>
      <c r="K601" s="54">
        <f>IFERROR(IF(M601="ICCP- ICOCIV",VLOOKUP(J601,'INDICES-ICOCIV'!$A$1:$B$307,2,0),IF(M601="IPC",VLOOKUP(J601,'INDICES IPC'!$A$7:$E$1003,2,0),0)),"")</f>
        <v>0</v>
      </c>
      <c r="L601" s="55" t="str">
        <f t="shared" si="27"/>
        <v/>
      </c>
      <c r="M601" s="76"/>
      <c r="N601" s="190">
        <f t="shared" si="28"/>
        <v>0</v>
      </c>
    </row>
    <row r="602" spans="3:14" ht="15.6" x14ac:dyDescent="0.25">
      <c r="C602" s="14">
        <f t="shared" si="29"/>
        <v>518</v>
      </c>
      <c r="D602" s="70"/>
      <c r="E602" s="70"/>
      <c r="F602" s="70"/>
      <c r="G602" s="75"/>
      <c r="H602" s="72"/>
      <c r="I602" s="54">
        <f>IFERROR(IF(M602="ICCP- ICOCIV",VLOOKUP(H602,'INDICES-ICOCIV'!$A$1:$B$313,2,0),IF(M602="IPC",VLOOKUP(H602,'INDICES IPC'!$A$7:$E$1003,2,0),0)),"")</f>
        <v>0</v>
      </c>
      <c r="J602" s="72"/>
      <c r="K602" s="54">
        <f>IFERROR(IF(M602="ICCP- ICOCIV",VLOOKUP(J602,'INDICES-ICOCIV'!$A$1:$B$307,2,0),IF(M602="IPC",VLOOKUP(J602,'INDICES IPC'!$A$7:$E$1003,2,0),0)),"")</f>
        <v>0</v>
      </c>
      <c r="L602" s="55" t="str">
        <f t="shared" si="27"/>
        <v/>
      </c>
      <c r="M602" s="76"/>
      <c r="N602" s="190">
        <f t="shared" si="28"/>
        <v>0</v>
      </c>
    </row>
    <row r="603" spans="3:14" ht="15.6" x14ac:dyDescent="0.25">
      <c r="C603" s="14">
        <f t="shared" si="29"/>
        <v>519</v>
      </c>
      <c r="D603" s="70"/>
      <c r="E603" s="70"/>
      <c r="F603" s="70"/>
      <c r="G603" s="75"/>
      <c r="H603" s="72"/>
      <c r="I603" s="54">
        <f>IFERROR(IF(M603="ICCP- ICOCIV",VLOOKUP(H603,'INDICES-ICOCIV'!$A$1:$B$313,2,0),IF(M603="IPC",VLOOKUP(H603,'INDICES IPC'!$A$7:$E$1003,2,0),0)),"")</f>
        <v>0</v>
      </c>
      <c r="J603" s="72"/>
      <c r="K603" s="54">
        <f>IFERROR(IF(M603="ICCP- ICOCIV",VLOOKUP(J603,'INDICES-ICOCIV'!$A$1:$B$307,2,0),IF(M603="IPC",VLOOKUP(J603,'INDICES IPC'!$A$7:$E$1003,2,0),0)),"")</f>
        <v>0</v>
      </c>
      <c r="L603" s="55" t="str">
        <f t="shared" si="27"/>
        <v/>
      </c>
      <c r="M603" s="76"/>
      <c r="N603" s="190">
        <f t="shared" si="28"/>
        <v>0</v>
      </c>
    </row>
    <row r="604" spans="3:14" ht="15.6" x14ac:dyDescent="0.25">
      <c r="C604" s="14">
        <f t="shared" si="29"/>
        <v>520</v>
      </c>
      <c r="D604" s="70"/>
      <c r="E604" s="70"/>
      <c r="F604" s="70"/>
      <c r="G604" s="75"/>
      <c r="H604" s="72"/>
      <c r="I604" s="54">
        <f>IFERROR(IF(M604="ICCP- ICOCIV",VLOOKUP(H604,'INDICES-ICOCIV'!$A$1:$B$313,2,0),IF(M604="IPC",VLOOKUP(H604,'INDICES IPC'!$A$7:$E$1003,2,0),0)),"")</f>
        <v>0</v>
      </c>
      <c r="J604" s="72"/>
      <c r="K604" s="54">
        <f>IFERROR(IF(M604="ICCP- ICOCIV",VLOOKUP(J604,'INDICES-ICOCIV'!$A$1:$B$307,2,0),IF(M604="IPC",VLOOKUP(J604,'INDICES IPC'!$A$7:$E$1003,2,0),0)),"")</f>
        <v>0</v>
      </c>
      <c r="L604" s="55" t="str">
        <f t="shared" si="27"/>
        <v/>
      </c>
      <c r="M604" s="76"/>
      <c r="N604" s="190">
        <f t="shared" si="28"/>
        <v>0</v>
      </c>
    </row>
    <row r="605" spans="3:14" ht="15.6" x14ac:dyDescent="0.25">
      <c r="C605" s="14">
        <f t="shared" si="29"/>
        <v>521</v>
      </c>
      <c r="D605" s="70"/>
      <c r="E605" s="70"/>
      <c r="F605" s="70"/>
      <c r="G605" s="75"/>
      <c r="H605" s="72"/>
      <c r="I605" s="54">
        <f>IFERROR(IF(M605="ICCP- ICOCIV",VLOOKUP(H605,'INDICES-ICOCIV'!$A$1:$B$313,2,0),IF(M605="IPC",VLOOKUP(H605,'INDICES IPC'!$A$7:$E$1003,2,0),0)),"")</f>
        <v>0</v>
      </c>
      <c r="J605" s="72"/>
      <c r="K605" s="54">
        <f>IFERROR(IF(M605="ICCP- ICOCIV",VLOOKUP(J605,'INDICES-ICOCIV'!$A$1:$B$307,2,0),IF(M605="IPC",VLOOKUP(J605,'INDICES IPC'!$A$7:$E$1003,2,0),0)),"")</f>
        <v>0</v>
      </c>
      <c r="L605" s="55" t="str">
        <f t="shared" si="27"/>
        <v/>
      </c>
      <c r="M605" s="76"/>
      <c r="N605" s="190">
        <f t="shared" si="28"/>
        <v>0</v>
      </c>
    </row>
    <row r="606" spans="3:14" ht="15.6" x14ac:dyDescent="0.25">
      <c r="C606" s="14">
        <f t="shared" si="29"/>
        <v>522</v>
      </c>
      <c r="D606" s="70"/>
      <c r="E606" s="70"/>
      <c r="F606" s="70"/>
      <c r="G606" s="75"/>
      <c r="H606" s="72"/>
      <c r="I606" s="54">
        <f>IFERROR(IF(M606="ICCP- ICOCIV",VLOOKUP(H606,'INDICES-ICOCIV'!$A$1:$B$313,2,0),IF(M606="IPC",VLOOKUP(H606,'INDICES IPC'!$A$7:$E$1003,2,0),0)),"")</f>
        <v>0</v>
      </c>
      <c r="J606" s="72"/>
      <c r="K606" s="54">
        <f>IFERROR(IF(M606="ICCP- ICOCIV",VLOOKUP(J606,'INDICES-ICOCIV'!$A$1:$B$307,2,0),IF(M606="IPC",VLOOKUP(J606,'INDICES IPC'!$A$7:$E$1003,2,0),0)),"")</f>
        <v>0</v>
      </c>
      <c r="L606" s="55" t="str">
        <f t="shared" si="27"/>
        <v/>
      </c>
      <c r="M606" s="76"/>
      <c r="N606" s="190">
        <f t="shared" si="28"/>
        <v>0</v>
      </c>
    </row>
    <row r="607" spans="3:14" ht="15.6" x14ac:dyDescent="0.25">
      <c r="C607" s="14">
        <f t="shared" si="29"/>
        <v>523</v>
      </c>
      <c r="D607" s="70"/>
      <c r="E607" s="70"/>
      <c r="F607" s="70"/>
      <c r="G607" s="75"/>
      <c r="H607" s="72"/>
      <c r="I607" s="54">
        <f>IFERROR(IF(M607="ICCP- ICOCIV",VLOOKUP(H607,'INDICES-ICOCIV'!$A$1:$B$313,2,0),IF(M607="IPC",VLOOKUP(H607,'INDICES IPC'!$A$7:$E$1003,2,0),0)),"")</f>
        <v>0</v>
      </c>
      <c r="J607" s="72"/>
      <c r="K607" s="54">
        <f>IFERROR(IF(M607="ICCP- ICOCIV",VLOOKUP(J607,'INDICES-ICOCIV'!$A$1:$B$307,2,0),IF(M607="IPC",VLOOKUP(J607,'INDICES IPC'!$A$7:$E$1003,2,0),0)),"")</f>
        <v>0</v>
      </c>
      <c r="L607" s="55" t="str">
        <f t="shared" si="27"/>
        <v/>
      </c>
      <c r="M607" s="76"/>
      <c r="N607" s="190">
        <f t="shared" si="28"/>
        <v>0</v>
      </c>
    </row>
    <row r="608" spans="3:14" ht="15.6" x14ac:dyDescent="0.25">
      <c r="C608" s="14">
        <f t="shared" si="29"/>
        <v>524</v>
      </c>
      <c r="D608" s="70"/>
      <c r="E608" s="70"/>
      <c r="F608" s="70"/>
      <c r="G608" s="75"/>
      <c r="H608" s="72"/>
      <c r="I608" s="54">
        <f>IFERROR(IF(M608="ICCP- ICOCIV",VLOOKUP(H608,'INDICES-ICOCIV'!$A$1:$B$313,2,0),IF(M608="IPC",VLOOKUP(H608,'INDICES IPC'!$A$7:$E$1003,2,0),0)),"")</f>
        <v>0</v>
      </c>
      <c r="J608" s="72"/>
      <c r="K608" s="54">
        <f>IFERROR(IF(M608="ICCP- ICOCIV",VLOOKUP(J608,'INDICES-ICOCIV'!$A$1:$B$307,2,0),IF(M608="IPC",VLOOKUP(J608,'INDICES IPC'!$A$7:$E$1003,2,0),0)),"")</f>
        <v>0</v>
      </c>
      <c r="L608" s="55" t="str">
        <f t="shared" si="27"/>
        <v/>
      </c>
      <c r="M608" s="76"/>
      <c r="N608" s="190">
        <f t="shared" si="28"/>
        <v>0</v>
      </c>
    </row>
    <row r="609" spans="3:14" ht="15.6" x14ac:dyDescent="0.25">
      <c r="C609" s="14">
        <f t="shared" si="29"/>
        <v>525</v>
      </c>
      <c r="D609" s="70"/>
      <c r="E609" s="70"/>
      <c r="F609" s="70"/>
      <c r="G609" s="75"/>
      <c r="H609" s="72"/>
      <c r="I609" s="54">
        <f>IFERROR(IF(M609="ICCP- ICOCIV",VLOOKUP(H609,'INDICES-ICOCIV'!$A$1:$B$313,2,0),IF(M609="IPC",VLOOKUP(H609,'INDICES IPC'!$A$7:$E$1003,2,0),0)),"")</f>
        <v>0</v>
      </c>
      <c r="J609" s="72"/>
      <c r="K609" s="54">
        <f>IFERROR(IF(M609="ICCP- ICOCIV",VLOOKUP(J609,'INDICES-ICOCIV'!$A$1:$B$307,2,0),IF(M609="IPC",VLOOKUP(J609,'INDICES IPC'!$A$7:$E$1003,2,0),0)),"")</f>
        <v>0</v>
      </c>
      <c r="L609" s="55" t="str">
        <f t="shared" si="27"/>
        <v/>
      </c>
      <c r="M609" s="76"/>
      <c r="N609" s="190">
        <f t="shared" si="28"/>
        <v>0</v>
      </c>
    </row>
    <row r="610" spans="3:14" ht="15.6" x14ac:dyDescent="0.25">
      <c r="C610" s="14">
        <f t="shared" si="29"/>
        <v>526</v>
      </c>
      <c r="D610" s="70"/>
      <c r="E610" s="70"/>
      <c r="F610" s="70"/>
      <c r="G610" s="75"/>
      <c r="H610" s="72"/>
      <c r="I610" s="54">
        <f>IFERROR(IF(M610="ICCP- ICOCIV",VLOOKUP(H610,'INDICES-ICOCIV'!$A$1:$B$313,2,0),IF(M610="IPC",VLOOKUP(H610,'INDICES IPC'!$A$7:$E$1003,2,0),0)),"")</f>
        <v>0</v>
      </c>
      <c r="J610" s="72"/>
      <c r="K610" s="54">
        <f>IFERROR(IF(M610="ICCP- ICOCIV",VLOOKUP(J610,'INDICES-ICOCIV'!$A$1:$B$307,2,0),IF(M610="IPC",VLOOKUP(J610,'INDICES IPC'!$A$7:$E$1003,2,0),0)),"")</f>
        <v>0</v>
      </c>
      <c r="L610" s="55" t="str">
        <f t="shared" si="27"/>
        <v/>
      </c>
      <c r="M610" s="76"/>
      <c r="N610" s="190">
        <f t="shared" si="28"/>
        <v>0</v>
      </c>
    </row>
    <row r="611" spans="3:14" ht="15.6" x14ac:dyDescent="0.25">
      <c r="C611" s="14">
        <f t="shared" si="29"/>
        <v>527</v>
      </c>
      <c r="D611" s="70"/>
      <c r="E611" s="70"/>
      <c r="F611" s="70"/>
      <c r="G611" s="75"/>
      <c r="H611" s="72"/>
      <c r="I611" s="54">
        <f>IFERROR(IF(M611="ICCP- ICOCIV",VLOOKUP(H611,'INDICES-ICOCIV'!$A$1:$B$313,2,0),IF(M611="IPC",VLOOKUP(H611,'INDICES IPC'!$A$7:$E$1003,2,0),0)),"")</f>
        <v>0</v>
      </c>
      <c r="J611" s="72"/>
      <c r="K611" s="54">
        <f>IFERROR(IF(M611="ICCP- ICOCIV",VLOOKUP(J611,'INDICES-ICOCIV'!$A$1:$B$307,2,0),IF(M611="IPC",VLOOKUP(J611,'INDICES IPC'!$A$7:$E$1003,2,0),0)),"")</f>
        <v>0</v>
      </c>
      <c r="L611" s="55" t="str">
        <f t="shared" si="27"/>
        <v/>
      </c>
      <c r="M611" s="76"/>
      <c r="N611" s="190">
        <f t="shared" si="28"/>
        <v>0</v>
      </c>
    </row>
    <row r="612" spans="3:14" ht="15.6" x14ac:dyDescent="0.25">
      <c r="C612" s="14">
        <f t="shared" si="29"/>
        <v>528</v>
      </c>
      <c r="D612" s="70"/>
      <c r="E612" s="70"/>
      <c r="F612" s="70"/>
      <c r="G612" s="75"/>
      <c r="H612" s="72"/>
      <c r="I612" s="54">
        <f>IFERROR(IF(M612="ICCP- ICOCIV",VLOOKUP(H612,'INDICES-ICOCIV'!$A$1:$B$313,2,0),IF(M612="IPC",VLOOKUP(H612,'INDICES IPC'!$A$7:$E$1003,2,0),0)),"")</f>
        <v>0</v>
      </c>
      <c r="J612" s="72"/>
      <c r="K612" s="54">
        <f>IFERROR(IF(M612="ICCP- ICOCIV",VLOOKUP(J612,'INDICES-ICOCIV'!$A$1:$B$307,2,0),IF(M612="IPC",VLOOKUP(J612,'INDICES IPC'!$A$7:$E$1003,2,0),0)),"")</f>
        <v>0</v>
      </c>
      <c r="L612" s="55" t="str">
        <f t="shared" si="27"/>
        <v/>
      </c>
      <c r="M612" s="76"/>
      <c r="N612" s="190">
        <f t="shared" si="28"/>
        <v>0</v>
      </c>
    </row>
    <row r="613" spans="3:14" ht="15.6" x14ac:dyDescent="0.25">
      <c r="C613" s="14">
        <f t="shared" si="29"/>
        <v>529</v>
      </c>
      <c r="D613" s="70"/>
      <c r="E613" s="70"/>
      <c r="F613" s="70"/>
      <c r="G613" s="75"/>
      <c r="H613" s="72"/>
      <c r="I613" s="54">
        <f>IFERROR(IF(M613="ICCP- ICOCIV",VLOOKUP(H613,'INDICES-ICOCIV'!$A$1:$B$313,2,0),IF(M613="IPC",VLOOKUP(H613,'INDICES IPC'!$A$7:$E$1003,2,0),0)),"")</f>
        <v>0</v>
      </c>
      <c r="J613" s="72"/>
      <c r="K613" s="54">
        <f>IFERROR(IF(M613="ICCP- ICOCIV",VLOOKUP(J613,'INDICES-ICOCIV'!$A$1:$B$307,2,0),IF(M613="IPC",VLOOKUP(J613,'INDICES IPC'!$A$7:$E$1003,2,0),0)),"")</f>
        <v>0</v>
      </c>
      <c r="L613" s="55" t="str">
        <f t="shared" si="27"/>
        <v/>
      </c>
      <c r="M613" s="76"/>
      <c r="N613" s="190">
        <f t="shared" si="28"/>
        <v>0</v>
      </c>
    </row>
    <row r="614" spans="3:14" ht="15.6" x14ac:dyDescent="0.25">
      <c r="C614" s="14">
        <f t="shared" si="29"/>
        <v>530</v>
      </c>
      <c r="D614" s="70"/>
      <c r="E614" s="70"/>
      <c r="F614" s="70"/>
      <c r="G614" s="75"/>
      <c r="H614" s="72"/>
      <c r="I614" s="54">
        <f>IFERROR(IF(M614="ICCP- ICOCIV",VLOOKUP(H614,'INDICES-ICOCIV'!$A$1:$B$313,2,0),IF(M614="IPC",VLOOKUP(H614,'INDICES IPC'!$A$7:$E$1003,2,0),0)),"")</f>
        <v>0</v>
      </c>
      <c r="J614" s="72"/>
      <c r="K614" s="54">
        <f>IFERROR(IF(M614="ICCP- ICOCIV",VLOOKUP(J614,'INDICES-ICOCIV'!$A$1:$B$307,2,0),IF(M614="IPC",VLOOKUP(J614,'INDICES IPC'!$A$7:$E$1003,2,0),0)),"")</f>
        <v>0</v>
      </c>
      <c r="L614" s="55" t="str">
        <f t="shared" si="27"/>
        <v/>
      </c>
      <c r="M614" s="76"/>
      <c r="N614" s="190">
        <f t="shared" si="28"/>
        <v>0</v>
      </c>
    </row>
    <row r="615" spans="3:14" ht="15.6" x14ac:dyDescent="0.25">
      <c r="C615" s="14">
        <f t="shared" si="29"/>
        <v>531</v>
      </c>
      <c r="D615" s="70"/>
      <c r="E615" s="70"/>
      <c r="F615" s="70"/>
      <c r="G615" s="75"/>
      <c r="H615" s="72"/>
      <c r="I615" s="54">
        <f>IFERROR(IF(M615="ICCP- ICOCIV",VLOOKUP(H615,'INDICES-ICOCIV'!$A$1:$B$313,2,0),IF(M615="IPC",VLOOKUP(H615,'INDICES IPC'!$A$7:$E$1003,2,0),0)),"")</f>
        <v>0</v>
      </c>
      <c r="J615" s="72"/>
      <c r="K615" s="54">
        <f>IFERROR(IF(M615="ICCP- ICOCIV",VLOOKUP(J615,'INDICES-ICOCIV'!$A$1:$B$307,2,0),IF(M615="IPC",VLOOKUP(J615,'INDICES IPC'!$A$7:$E$1003,2,0),0)),"")</f>
        <v>0</v>
      </c>
      <c r="L615" s="55" t="str">
        <f t="shared" si="27"/>
        <v/>
      </c>
      <c r="M615" s="76"/>
      <c r="N615" s="190">
        <f t="shared" si="28"/>
        <v>0</v>
      </c>
    </row>
    <row r="616" spans="3:14" ht="15.6" x14ac:dyDescent="0.25">
      <c r="C616" s="14">
        <f t="shared" si="29"/>
        <v>532</v>
      </c>
      <c r="D616" s="70"/>
      <c r="E616" s="70"/>
      <c r="F616" s="70"/>
      <c r="G616" s="75"/>
      <c r="H616" s="72"/>
      <c r="I616" s="54">
        <f>IFERROR(IF(M616="ICCP- ICOCIV",VLOOKUP(H616,'INDICES-ICOCIV'!$A$1:$B$313,2,0),IF(M616="IPC",VLOOKUP(H616,'INDICES IPC'!$A$7:$E$1003,2,0),0)),"")</f>
        <v>0</v>
      </c>
      <c r="J616" s="72"/>
      <c r="K616" s="54">
        <f>IFERROR(IF(M616="ICCP- ICOCIV",VLOOKUP(J616,'INDICES-ICOCIV'!$A$1:$B$307,2,0),IF(M616="IPC",VLOOKUP(J616,'INDICES IPC'!$A$7:$E$1003,2,0),0)),"")</f>
        <v>0</v>
      </c>
      <c r="L616" s="55" t="str">
        <f t="shared" si="27"/>
        <v/>
      </c>
      <c r="M616" s="76"/>
      <c r="N616" s="190">
        <f t="shared" si="28"/>
        <v>0</v>
      </c>
    </row>
    <row r="617" spans="3:14" ht="15.6" x14ac:dyDescent="0.25">
      <c r="C617" s="14">
        <f t="shared" si="29"/>
        <v>533</v>
      </c>
      <c r="D617" s="70"/>
      <c r="E617" s="70"/>
      <c r="F617" s="70"/>
      <c r="G617" s="75"/>
      <c r="H617" s="72"/>
      <c r="I617" s="54">
        <f>IFERROR(IF(M617="ICCP- ICOCIV",VLOOKUP(H617,'INDICES-ICOCIV'!$A$1:$B$313,2,0),IF(M617="IPC",VLOOKUP(H617,'INDICES IPC'!$A$7:$E$1003,2,0),0)),"")</f>
        <v>0</v>
      </c>
      <c r="J617" s="72"/>
      <c r="K617" s="54">
        <f>IFERROR(IF(M617="ICCP- ICOCIV",VLOOKUP(J617,'INDICES-ICOCIV'!$A$1:$B$307,2,0),IF(M617="IPC",VLOOKUP(J617,'INDICES IPC'!$A$7:$E$1003,2,0),0)),"")</f>
        <v>0</v>
      </c>
      <c r="L617" s="55" t="str">
        <f t="shared" si="27"/>
        <v/>
      </c>
      <c r="M617" s="76"/>
      <c r="N617" s="190">
        <f t="shared" si="28"/>
        <v>0</v>
      </c>
    </row>
    <row r="618" spans="3:14" ht="15.6" x14ac:dyDescent="0.25">
      <c r="C618" s="14">
        <f t="shared" si="29"/>
        <v>534</v>
      </c>
      <c r="D618" s="70"/>
      <c r="E618" s="70"/>
      <c r="F618" s="70"/>
      <c r="G618" s="75"/>
      <c r="H618" s="72"/>
      <c r="I618" s="54">
        <f>IFERROR(IF(M618="ICCP- ICOCIV",VLOOKUP(H618,'INDICES-ICOCIV'!$A$1:$B$313,2,0),IF(M618="IPC",VLOOKUP(H618,'INDICES IPC'!$A$7:$E$1003,2,0),0)),"")</f>
        <v>0</v>
      </c>
      <c r="J618" s="72"/>
      <c r="K618" s="54">
        <f>IFERROR(IF(M618="ICCP- ICOCIV",VLOOKUP(J618,'INDICES-ICOCIV'!$A$1:$B$307,2,0),IF(M618="IPC",VLOOKUP(J618,'INDICES IPC'!$A$7:$E$1003,2,0),0)),"")</f>
        <v>0</v>
      </c>
      <c r="L618" s="55" t="str">
        <f t="shared" si="27"/>
        <v/>
      </c>
      <c r="M618" s="76"/>
      <c r="N618" s="190">
        <f t="shared" si="28"/>
        <v>0</v>
      </c>
    </row>
    <row r="619" spans="3:14" ht="15.6" x14ac:dyDescent="0.25">
      <c r="C619" s="14">
        <f t="shared" si="29"/>
        <v>535</v>
      </c>
      <c r="D619" s="70"/>
      <c r="E619" s="70"/>
      <c r="F619" s="70"/>
      <c r="G619" s="75"/>
      <c r="H619" s="72"/>
      <c r="I619" s="54">
        <f>IFERROR(IF(M619="ICCP- ICOCIV",VLOOKUP(H619,'INDICES-ICOCIV'!$A$1:$B$313,2,0),IF(M619="IPC",VLOOKUP(H619,'INDICES IPC'!$A$7:$E$1003,2,0),0)),"")</f>
        <v>0</v>
      </c>
      <c r="J619" s="72"/>
      <c r="K619" s="54">
        <f>IFERROR(IF(M619="ICCP- ICOCIV",VLOOKUP(J619,'INDICES-ICOCIV'!$A$1:$B$307,2,0),IF(M619="IPC",VLOOKUP(J619,'INDICES IPC'!$A$7:$E$1003,2,0),0)),"")</f>
        <v>0</v>
      </c>
      <c r="L619" s="55" t="str">
        <f t="shared" si="27"/>
        <v/>
      </c>
      <c r="M619" s="76"/>
      <c r="N619" s="190">
        <f t="shared" si="28"/>
        <v>0</v>
      </c>
    </row>
    <row r="620" spans="3:14" ht="15.6" x14ac:dyDescent="0.25">
      <c r="C620" s="14">
        <f t="shared" si="29"/>
        <v>536</v>
      </c>
      <c r="D620" s="70"/>
      <c r="E620" s="70"/>
      <c r="F620" s="70"/>
      <c r="G620" s="75"/>
      <c r="H620" s="72"/>
      <c r="I620" s="54">
        <f>IFERROR(IF(M620="ICCP- ICOCIV",VLOOKUP(H620,'INDICES-ICOCIV'!$A$1:$B$313,2,0),IF(M620="IPC",VLOOKUP(H620,'INDICES IPC'!$A$7:$E$1003,2,0),0)),"")</f>
        <v>0</v>
      </c>
      <c r="J620" s="72"/>
      <c r="K620" s="54">
        <f>IFERROR(IF(M620="ICCP- ICOCIV",VLOOKUP(J620,'INDICES-ICOCIV'!$A$1:$B$307,2,0),IF(M620="IPC",VLOOKUP(J620,'INDICES IPC'!$A$7:$E$1003,2,0),0)),"")</f>
        <v>0</v>
      </c>
      <c r="L620" s="55" t="str">
        <f t="shared" si="27"/>
        <v/>
      </c>
      <c r="M620" s="76"/>
      <c r="N620" s="190">
        <f t="shared" si="28"/>
        <v>0</v>
      </c>
    </row>
    <row r="621" spans="3:14" ht="15.6" x14ac:dyDescent="0.25">
      <c r="C621" s="14">
        <f t="shared" si="29"/>
        <v>537</v>
      </c>
      <c r="D621" s="70"/>
      <c r="E621" s="70"/>
      <c r="F621" s="70"/>
      <c r="G621" s="75"/>
      <c r="H621" s="72"/>
      <c r="I621" s="54">
        <f>IFERROR(IF(M621="ICCP- ICOCIV",VLOOKUP(H621,'INDICES-ICOCIV'!$A$1:$B$313,2,0),IF(M621="IPC",VLOOKUP(H621,'INDICES IPC'!$A$7:$E$1003,2,0),0)),"")</f>
        <v>0</v>
      </c>
      <c r="J621" s="72"/>
      <c r="K621" s="54">
        <f>IFERROR(IF(M621="ICCP- ICOCIV",VLOOKUP(J621,'INDICES-ICOCIV'!$A$1:$B$307,2,0),IF(M621="IPC",VLOOKUP(J621,'INDICES IPC'!$A$7:$E$1003,2,0),0)),"")</f>
        <v>0</v>
      </c>
      <c r="L621" s="55" t="str">
        <f t="shared" si="27"/>
        <v/>
      </c>
      <c r="M621" s="76"/>
      <c r="N621" s="190">
        <f t="shared" si="28"/>
        <v>0</v>
      </c>
    </row>
    <row r="622" spans="3:14" ht="15.6" x14ac:dyDescent="0.25">
      <c r="C622" s="14">
        <f t="shared" si="29"/>
        <v>538</v>
      </c>
      <c r="D622" s="70"/>
      <c r="E622" s="70"/>
      <c r="F622" s="70"/>
      <c r="G622" s="75"/>
      <c r="H622" s="72"/>
      <c r="I622" s="54">
        <f>IFERROR(IF(M622="ICCP- ICOCIV",VLOOKUP(H622,'INDICES-ICOCIV'!$A$1:$B$313,2,0),IF(M622="IPC",VLOOKUP(H622,'INDICES IPC'!$A$7:$E$1003,2,0),0)),"")</f>
        <v>0</v>
      </c>
      <c r="J622" s="72"/>
      <c r="K622" s="54">
        <f>IFERROR(IF(M622="ICCP- ICOCIV",VLOOKUP(J622,'INDICES-ICOCIV'!$A$1:$B$307,2,0),IF(M622="IPC",VLOOKUP(J622,'INDICES IPC'!$A$7:$E$1003,2,0),0)),"")</f>
        <v>0</v>
      </c>
      <c r="L622" s="55" t="str">
        <f t="shared" si="27"/>
        <v/>
      </c>
      <c r="M622" s="76"/>
      <c r="N622" s="190">
        <f t="shared" si="28"/>
        <v>0</v>
      </c>
    </row>
    <row r="623" spans="3:14" ht="15.6" x14ac:dyDescent="0.25">
      <c r="C623" s="14">
        <f t="shared" si="29"/>
        <v>539</v>
      </c>
      <c r="D623" s="70"/>
      <c r="E623" s="70"/>
      <c r="F623" s="70"/>
      <c r="G623" s="75"/>
      <c r="H623" s="72"/>
      <c r="I623" s="54">
        <f>IFERROR(IF(M623="ICCP- ICOCIV",VLOOKUP(H623,'INDICES-ICOCIV'!$A$1:$B$313,2,0),IF(M623="IPC",VLOOKUP(H623,'INDICES IPC'!$A$7:$E$1003,2,0),0)),"")</f>
        <v>0</v>
      </c>
      <c r="J623" s="72"/>
      <c r="K623" s="54">
        <f>IFERROR(IF(M623="ICCP- ICOCIV",VLOOKUP(J623,'INDICES-ICOCIV'!$A$1:$B$307,2,0),IF(M623="IPC",VLOOKUP(J623,'INDICES IPC'!$A$7:$E$1003,2,0),0)),"")</f>
        <v>0</v>
      </c>
      <c r="L623" s="55" t="str">
        <f t="shared" si="27"/>
        <v/>
      </c>
      <c r="M623" s="76"/>
      <c r="N623" s="190">
        <f t="shared" si="28"/>
        <v>0</v>
      </c>
    </row>
    <row r="624" spans="3:14" ht="15.6" x14ac:dyDescent="0.25">
      <c r="C624" s="14">
        <f t="shared" si="29"/>
        <v>540</v>
      </c>
      <c r="D624" s="70"/>
      <c r="E624" s="70"/>
      <c r="F624" s="70"/>
      <c r="G624" s="75"/>
      <c r="H624" s="72"/>
      <c r="I624" s="54">
        <f>IFERROR(IF(M624="ICCP- ICOCIV",VLOOKUP(H624,'INDICES-ICOCIV'!$A$1:$B$313,2,0),IF(M624="IPC",VLOOKUP(H624,'INDICES IPC'!$A$7:$E$1003,2,0),0)),"")</f>
        <v>0</v>
      </c>
      <c r="J624" s="72"/>
      <c r="K624" s="54">
        <f>IFERROR(IF(M624="ICCP- ICOCIV",VLOOKUP(J624,'INDICES-ICOCIV'!$A$1:$B$307,2,0),IF(M624="IPC",VLOOKUP(J624,'INDICES IPC'!$A$7:$E$1003,2,0),0)),"")</f>
        <v>0</v>
      </c>
      <c r="L624" s="55" t="str">
        <f t="shared" si="27"/>
        <v/>
      </c>
      <c r="M624" s="76"/>
      <c r="N624" s="190">
        <f t="shared" si="28"/>
        <v>0</v>
      </c>
    </row>
    <row r="625" spans="3:14" ht="15.6" x14ac:dyDescent="0.25">
      <c r="C625" s="14">
        <f t="shared" si="29"/>
        <v>541</v>
      </c>
      <c r="D625" s="70"/>
      <c r="E625" s="70"/>
      <c r="F625" s="70"/>
      <c r="G625" s="75"/>
      <c r="H625" s="72"/>
      <c r="I625" s="54">
        <f>IFERROR(IF(M625="ICCP- ICOCIV",VLOOKUP(H625,'INDICES-ICOCIV'!$A$1:$B$313,2,0),IF(M625="IPC",VLOOKUP(H625,'INDICES IPC'!$A$7:$E$1003,2,0),0)),"")</f>
        <v>0</v>
      </c>
      <c r="J625" s="72"/>
      <c r="K625" s="54">
        <f>IFERROR(IF(M625="ICCP- ICOCIV",VLOOKUP(J625,'INDICES-ICOCIV'!$A$1:$B$307,2,0),IF(M625="IPC",VLOOKUP(J625,'INDICES IPC'!$A$7:$E$1003,2,0),0)),"")</f>
        <v>0</v>
      </c>
      <c r="L625" s="55" t="str">
        <f t="shared" si="27"/>
        <v/>
      </c>
      <c r="M625" s="76"/>
      <c r="N625" s="190">
        <f t="shared" si="28"/>
        <v>0</v>
      </c>
    </row>
    <row r="626" spans="3:14" ht="15.6" x14ac:dyDescent="0.25">
      <c r="C626" s="14">
        <f t="shared" si="29"/>
        <v>542</v>
      </c>
      <c r="D626" s="70"/>
      <c r="E626" s="70"/>
      <c r="F626" s="70"/>
      <c r="G626" s="75"/>
      <c r="H626" s="72"/>
      <c r="I626" s="54">
        <f>IFERROR(IF(M626="ICCP- ICOCIV",VLOOKUP(H626,'INDICES-ICOCIV'!$A$1:$B$313,2,0),IF(M626="IPC",VLOOKUP(H626,'INDICES IPC'!$A$7:$E$1003,2,0),0)),"")</f>
        <v>0</v>
      </c>
      <c r="J626" s="72"/>
      <c r="K626" s="54">
        <f>IFERROR(IF(M626="ICCP- ICOCIV",VLOOKUP(J626,'INDICES-ICOCIV'!$A$1:$B$307,2,0),IF(M626="IPC",VLOOKUP(J626,'INDICES IPC'!$A$7:$E$1003,2,0),0)),"")</f>
        <v>0</v>
      </c>
      <c r="L626" s="55" t="str">
        <f t="shared" si="27"/>
        <v/>
      </c>
      <c r="M626" s="76"/>
      <c r="N626" s="190">
        <f t="shared" si="28"/>
        <v>0</v>
      </c>
    </row>
    <row r="627" spans="3:14" ht="15.6" x14ac:dyDescent="0.25">
      <c r="C627" s="14">
        <f t="shared" si="29"/>
        <v>543</v>
      </c>
      <c r="D627" s="70"/>
      <c r="E627" s="70"/>
      <c r="F627" s="70"/>
      <c r="G627" s="75"/>
      <c r="H627" s="72"/>
      <c r="I627" s="54">
        <f>IFERROR(IF(M627="ICCP- ICOCIV",VLOOKUP(H627,'INDICES-ICOCIV'!$A$1:$B$313,2,0),IF(M627="IPC",VLOOKUP(H627,'INDICES IPC'!$A$7:$E$1003,2,0),0)),"")</f>
        <v>0</v>
      </c>
      <c r="J627" s="72"/>
      <c r="K627" s="54">
        <f>IFERROR(IF(M627="ICCP- ICOCIV",VLOOKUP(J627,'INDICES-ICOCIV'!$A$1:$B$307,2,0),IF(M627="IPC",VLOOKUP(J627,'INDICES IPC'!$A$7:$E$1003,2,0),0)),"")</f>
        <v>0</v>
      </c>
      <c r="L627" s="55" t="str">
        <f t="shared" si="27"/>
        <v/>
      </c>
      <c r="M627" s="76"/>
      <c r="N627" s="190">
        <f t="shared" si="28"/>
        <v>0</v>
      </c>
    </row>
    <row r="628" spans="3:14" ht="15.6" x14ac:dyDescent="0.25">
      <c r="C628" s="14">
        <f t="shared" si="29"/>
        <v>544</v>
      </c>
      <c r="D628" s="70"/>
      <c r="E628" s="70"/>
      <c r="F628" s="70"/>
      <c r="G628" s="75"/>
      <c r="H628" s="72"/>
      <c r="I628" s="54">
        <f>IFERROR(IF(M628="ICCP- ICOCIV",VLOOKUP(H628,'INDICES-ICOCIV'!$A$1:$B$313,2,0),IF(M628="IPC",VLOOKUP(H628,'INDICES IPC'!$A$7:$E$1003,2,0),0)),"")</f>
        <v>0</v>
      </c>
      <c r="J628" s="72"/>
      <c r="K628" s="54">
        <f>IFERROR(IF(M628="ICCP- ICOCIV",VLOOKUP(J628,'INDICES-ICOCIV'!$A$1:$B$307,2,0),IF(M628="IPC",VLOOKUP(J628,'INDICES IPC'!$A$7:$E$1003,2,0),0)),"")</f>
        <v>0</v>
      </c>
      <c r="L628" s="55" t="str">
        <f t="shared" si="27"/>
        <v/>
      </c>
      <c r="M628" s="76"/>
      <c r="N628" s="190">
        <f t="shared" si="28"/>
        <v>0</v>
      </c>
    </row>
    <row r="629" spans="3:14" ht="15.6" x14ac:dyDescent="0.25">
      <c r="C629" s="14">
        <f t="shared" si="29"/>
        <v>545</v>
      </c>
      <c r="D629" s="70"/>
      <c r="E629" s="70"/>
      <c r="F629" s="70"/>
      <c r="G629" s="75"/>
      <c r="H629" s="72"/>
      <c r="I629" s="54">
        <f>IFERROR(IF(M629="ICCP- ICOCIV",VLOOKUP(H629,'INDICES-ICOCIV'!$A$1:$B$313,2,0),IF(M629="IPC",VLOOKUP(H629,'INDICES IPC'!$A$7:$E$1003,2,0),0)),"")</f>
        <v>0</v>
      </c>
      <c r="J629" s="72"/>
      <c r="K629" s="54">
        <f>IFERROR(IF(M629="ICCP- ICOCIV",VLOOKUP(J629,'INDICES-ICOCIV'!$A$1:$B$307,2,0),IF(M629="IPC",VLOOKUP(J629,'INDICES IPC'!$A$7:$E$1003,2,0),0)),"")</f>
        <v>0</v>
      </c>
      <c r="L629" s="55" t="str">
        <f t="shared" si="27"/>
        <v/>
      </c>
      <c r="M629" s="76"/>
      <c r="N629" s="190">
        <f t="shared" si="28"/>
        <v>0</v>
      </c>
    </row>
    <row r="630" spans="3:14" ht="15.6" x14ac:dyDescent="0.25">
      <c r="C630" s="14">
        <f t="shared" si="29"/>
        <v>546</v>
      </c>
      <c r="D630" s="70"/>
      <c r="E630" s="70"/>
      <c r="F630" s="70"/>
      <c r="G630" s="75"/>
      <c r="H630" s="72"/>
      <c r="I630" s="54">
        <f>IFERROR(IF(M630="ICCP- ICOCIV",VLOOKUP(H630,'INDICES-ICOCIV'!$A$1:$B$313,2,0),IF(M630="IPC",VLOOKUP(H630,'INDICES IPC'!$A$7:$E$1003,2,0),0)),"")</f>
        <v>0</v>
      </c>
      <c r="J630" s="72"/>
      <c r="K630" s="54">
        <f>IFERROR(IF(M630="ICCP- ICOCIV",VLOOKUP(J630,'INDICES-ICOCIV'!$A$1:$B$307,2,0),IF(M630="IPC",VLOOKUP(J630,'INDICES IPC'!$A$7:$E$1003,2,0),0)),"")</f>
        <v>0</v>
      </c>
      <c r="L630" s="55" t="str">
        <f t="shared" si="27"/>
        <v/>
      </c>
      <c r="M630" s="76"/>
      <c r="N630" s="190">
        <f t="shared" si="28"/>
        <v>0</v>
      </c>
    </row>
    <row r="631" spans="3:14" ht="15.6" x14ac:dyDescent="0.25">
      <c r="C631" s="14">
        <f t="shared" si="29"/>
        <v>547</v>
      </c>
      <c r="D631" s="70"/>
      <c r="E631" s="70"/>
      <c r="F631" s="70"/>
      <c r="G631" s="75"/>
      <c r="H631" s="72"/>
      <c r="I631" s="54">
        <f>IFERROR(IF(M631="ICCP- ICOCIV",VLOOKUP(H631,'INDICES-ICOCIV'!$A$1:$B$313,2,0),IF(M631="IPC",VLOOKUP(H631,'INDICES IPC'!$A$7:$E$1003,2,0),0)),"")</f>
        <v>0</v>
      </c>
      <c r="J631" s="72"/>
      <c r="K631" s="54">
        <f>IFERROR(IF(M631="ICCP- ICOCIV",VLOOKUP(J631,'INDICES-ICOCIV'!$A$1:$B$307,2,0),IF(M631="IPC",VLOOKUP(J631,'INDICES IPC'!$A$7:$E$1003,2,0),0)),"")</f>
        <v>0</v>
      </c>
      <c r="L631" s="55" t="str">
        <f t="shared" si="27"/>
        <v/>
      </c>
      <c r="M631" s="76"/>
      <c r="N631" s="190">
        <f t="shared" si="28"/>
        <v>0</v>
      </c>
    </row>
    <row r="632" spans="3:14" ht="15.6" x14ac:dyDescent="0.25">
      <c r="C632" s="14">
        <f t="shared" si="29"/>
        <v>548</v>
      </c>
      <c r="D632" s="70"/>
      <c r="E632" s="70"/>
      <c r="F632" s="70"/>
      <c r="G632" s="75"/>
      <c r="H632" s="72"/>
      <c r="I632" s="54">
        <f>IFERROR(IF(M632="ICCP- ICOCIV",VLOOKUP(H632,'INDICES-ICOCIV'!$A$1:$B$313,2,0),IF(M632="IPC",VLOOKUP(H632,'INDICES IPC'!$A$7:$E$1003,2,0),0)),"")</f>
        <v>0</v>
      </c>
      <c r="J632" s="72"/>
      <c r="K632" s="54">
        <f>IFERROR(IF(M632="ICCP- ICOCIV",VLOOKUP(J632,'INDICES-ICOCIV'!$A$1:$B$307,2,0),IF(M632="IPC",VLOOKUP(J632,'INDICES IPC'!$A$7:$E$1003,2,0),0)),"")</f>
        <v>0</v>
      </c>
      <c r="L632" s="55" t="str">
        <f t="shared" si="27"/>
        <v/>
      </c>
      <c r="M632" s="76"/>
      <c r="N632" s="190">
        <f t="shared" si="28"/>
        <v>0</v>
      </c>
    </row>
    <row r="633" spans="3:14" ht="15.6" x14ac:dyDescent="0.25">
      <c r="C633" s="14">
        <f t="shared" si="29"/>
        <v>549</v>
      </c>
      <c r="D633" s="70"/>
      <c r="E633" s="70"/>
      <c r="F633" s="70"/>
      <c r="G633" s="75"/>
      <c r="H633" s="72"/>
      <c r="I633" s="54">
        <f>IFERROR(IF(M633="ICCP- ICOCIV",VLOOKUP(H633,'INDICES-ICOCIV'!$A$1:$B$313,2,0),IF(M633="IPC",VLOOKUP(H633,'INDICES IPC'!$A$7:$E$1003,2,0),0)),"")</f>
        <v>0</v>
      </c>
      <c r="J633" s="72"/>
      <c r="K633" s="54">
        <f>IFERROR(IF(M633="ICCP- ICOCIV",VLOOKUP(J633,'INDICES-ICOCIV'!$A$1:$B$307,2,0),IF(M633="IPC",VLOOKUP(J633,'INDICES IPC'!$A$7:$E$1003,2,0),0)),"")</f>
        <v>0</v>
      </c>
      <c r="L633" s="55" t="str">
        <f t="shared" si="27"/>
        <v/>
      </c>
      <c r="M633" s="76"/>
      <c r="N633" s="190">
        <f t="shared" si="28"/>
        <v>0</v>
      </c>
    </row>
    <row r="634" spans="3:14" ht="15.6" x14ac:dyDescent="0.25">
      <c r="C634" s="14">
        <f t="shared" si="29"/>
        <v>550</v>
      </c>
      <c r="D634" s="70"/>
      <c r="E634" s="70"/>
      <c r="F634" s="70"/>
      <c r="G634" s="75"/>
      <c r="H634" s="72"/>
      <c r="I634" s="54">
        <f>IFERROR(IF(M634="ICCP- ICOCIV",VLOOKUP(H634,'INDICES-ICOCIV'!$A$1:$B$313,2,0),IF(M634="IPC",VLOOKUP(H634,'INDICES IPC'!$A$7:$E$1003,2,0),0)),"")</f>
        <v>0</v>
      </c>
      <c r="J634" s="72"/>
      <c r="K634" s="54">
        <f>IFERROR(IF(M634="ICCP- ICOCIV",VLOOKUP(J634,'INDICES-ICOCIV'!$A$1:$B$307,2,0),IF(M634="IPC",VLOOKUP(J634,'INDICES IPC'!$A$7:$E$1003,2,0),0)),"")</f>
        <v>0</v>
      </c>
      <c r="L634" s="55" t="str">
        <f t="shared" si="27"/>
        <v/>
      </c>
      <c r="M634" s="76"/>
      <c r="N634" s="190">
        <f t="shared" si="28"/>
        <v>0</v>
      </c>
    </row>
    <row r="635" spans="3:14" ht="15.6" x14ac:dyDescent="0.25">
      <c r="C635" s="14">
        <f t="shared" si="29"/>
        <v>551</v>
      </c>
      <c r="D635" s="70"/>
      <c r="E635" s="70"/>
      <c r="F635" s="70"/>
      <c r="G635" s="75"/>
      <c r="H635" s="72"/>
      <c r="I635" s="54">
        <f>IFERROR(IF(M635="ICCP- ICOCIV",VLOOKUP(H635,'INDICES-ICOCIV'!$A$1:$B$313,2,0),IF(M635="IPC",VLOOKUP(H635,'INDICES IPC'!$A$7:$E$1003,2,0),0)),"")</f>
        <v>0</v>
      </c>
      <c r="J635" s="72"/>
      <c r="K635" s="54">
        <f>IFERROR(IF(M635="ICCP- ICOCIV",VLOOKUP(J635,'INDICES-ICOCIV'!$A$1:$B$307,2,0),IF(M635="IPC",VLOOKUP(J635,'INDICES IPC'!$A$7:$E$1003,2,0),0)),"")</f>
        <v>0</v>
      </c>
      <c r="L635" s="55" t="str">
        <f t="shared" si="27"/>
        <v/>
      </c>
      <c r="M635" s="76"/>
      <c r="N635" s="190">
        <f t="shared" si="28"/>
        <v>0</v>
      </c>
    </row>
    <row r="636" spans="3:14" ht="15.6" x14ac:dyDescent="0.25">
      <c r="C636" s="14">
        <f t="shared" si="29"/>
        <v>552</v>
      </c>
      <c r="D636" s="70"/>
      <c r="E636" s="70"/>
      <c r="F636" s="70"/>
      <c r="G636" s="75"/>
      <c r="H636" s="72"/>
      <c r="I636" s="54">
        <f>IFERROR(IF(M636="ICCP- ICOCIV",VLOOKUP(H636,'INDICES-ICOCIV'!$A$1:$B$313,2,0),IF(M636="IPC",VLOOKUP(H636,'INDICES IPC'!$A$7:$E$1003,2,0),0)),"")</f>
        <v>0</v>
      </c>
      <c r="J636" s="72"/>
      <c r="K636" s="54">
        <f>IFERROR(IF(M636="ICCP- ICOCIV",VLOOKUP(J636,'INDICES-ICOCIV'!$A$1:$B$307,2,0),IF(M636="IPC",VLOOKUP(J636,'INDICES IPC'!$A$7:$E$1003,2,0),0)),"")</f>
        <v>0</v>
      </c>
      <c r="L636" s="55" t="str">
        <f t="shared" si="27"/>
        <v/>
      </c>
      <c r="M636" s="76"/>
      <c r="N636" s="190">
        <f t="shared" si="28"/>
        <v>0</v>
      </c>
    </row>
    <row r="637" spans="3:14" ht="15.6" x14ac:dyDescent="0.25">
      <c r="C637" s="14">
        <f t="shared" si="29"/>
        <v>553</v>
      </c>
      <c r="D637" s="70"/>
      <c r="E637" s="70"/>
      <c r="F637" s="70"/>
      <c r="G637" s="75"/>
      <c r="H637" s="72"/>
      <c r="I637" s="54">
        <f>IFERROR(IF(M637="ICCP- ICOCIV",VLOOKUP(H637,'INDICES-ICOCIV'!$A$1:$B$313,2,0),IF(M637="IPC",VLOOKUP(H637,'INDICES IPC'!$A$7:$E$1003,2,0),0)),"")</f>
        <v>0</v>
      </c>
      <c r="J637" s="72"/>
      <c r="K637" s="54">
        <f>IFERROR(IF(M637="ICCP- ICOCIV",VLOOKUP(J637,'INDICES-ICOCIV'!$A$1:$B$307,2,0),IF(M637="IPC",VLOOKUP(J637,'INDICES IPC'!$A$7:$E$1003,2,0),0)),"")</f>
        <v>0</v>
      </c>
      <c r="L637" s="55" t="str">
        <f t="shared" si="27"/>
        <v/>
      </c>
      <c r="M637" s="76"/>
      <c r="N637" s="190">
        <f t="shared" si="28"/>
        <v>0</v>
      </c>
    </row>
    <row r="638" spans="3:14" ht="15.6" x14ac:dyDescent="0.25">
      <c r="C638" s="14">
        <f t="shared" si="29"/>
        <v>554</v>
      </c>
      <c r="D638" s="70"/>
      <c r="E638" s="70"/>
      <c r="F638" s="70"/>
      <c r="G638" s="75"/>
      <c r="H638" s="72"/>
      <c r="I638" s="54">
        <f>IFERROR(IF(M638="ICCP- ICOCIV",VLOOKUP(H638,'INDICES-ICOCIV'!$A$1:$B$313,2,0),IF(M638="IPC",VLOOKUP(H638,'INDICES IPC'!$A$7:$E$1003,2,0),0)),"")</f>
        <v>0</v>
      </c>
      <c r="J638" s="72"/>
      <c r="K638" s="54">
        <f>IFERROR(IF(M638="ICCP- ICOCIV",VLOOKUP(J638,'INDICES-ICOCIV'!$A$1:$B$307,2,0),IF(M638="IPC",VLOOKUP(J638,'INDICES IPC'!$A$7:$E$1003,2,0),0)),"")</f>
        <v>0</v>
      </c>
      <c r="L638" s="55" t="str">
        <f t="shared" si="27"/>
        <v/>
      </c>
      <c r="M638" s="76"/>
      <c r="N638" s="190">
        <f t="shared" si="28"/>
        <v>0</v>
      </c>
    </row>
    <row r="639" spans="3:14" ht="15.6" x14ac:dyDescent="0.25">
      <c r="C639" s="14">
        <f t="shared" si="29"/>
        <v>555</v>
      </c>
      <c r="D639" s="70"/>
      <c r="E639" s="70"/>
      <c r="F639" s="70"/>
      <c r="G639" s="75"/>
      <c r="H639" s="72"/>
      <c r="I639" s="54">
        <f>IFERROR(IF(M639="ICCP- ICOCIV",VLOOKUP(H639,'INDICES-ICOCIV'!$A$1:$B$313,2,0),IF(M639="IPC",VLOOKUP(H639,'INDICES IPC'!$A$7:$E$1003,2,0),0)),"")</f>
        <v>0</v>
      </c>
      <c r="J639" s="72"/>
      <c r="K639" s="54">
        <f>IFERROR(IF(M639="ICCP- ICOCIV",VLOOKUP(J639,'INDICES-ICOCIV'!$A$1:$B$307,2,0),IF(M639="IPC",VLOOKUP(J639,'INDICES IPC'!$A$7:$E$1003,2,0),0)),"")</f>
        <v>0</v>
      </c>
      <c r="L639" s="55" t="str">
        <f t="shared" si="27"/>
        <v/>
      </c>
      <c r="M639" s="76"/>
      <c r="N639" s="190">
        <f t="shared" si="28"/>
        <v>0</v>
      </c>
    </row>
    <row r="640" spans="3:14" ht="15.6" x14ac:dyDescent="0.25">
      <c r="C640" s="14">
        <f t="shared" si="29"/>
        <v>556</v>
      </c>
      <c r="D640" s="70"/>
      <c r="E640" s="70"/>
      <c r="F640" s="70"/>
      <c r="G640" s="75"/>
      <c r="H640" s="72"/>
      <c r="I640" s="54">
        <f>IFERROR(IF(M640="ICCP- ICOCIV",VLOOKUP(H640,'INDICES-ICOCIV'!$A$1:$B$313,2,0),IF(M640="IPC",VLOOKUP(H640,'INDICES IPC'!$A$7:$E$1003,2,0),0)),"")</f>
        <v>0</v>
      </c>
      <c r="J640" s="72"/>
      <c r="K640" s="54">
        <f>IFERROR(IF(M640="ICCP- ICOCIV",VLOOKUP(J640,'INDICES-ICOCIV'!$A$1:$B$307,2,0),IF(M640="IPC",VLOOKUP(J640,'INDICES IPC'!$A$7:$E$1003,2,0),0)),"")</f>
        <v>0</v>
      </c>
      <c r="L640" s="55" t="str">
        <f t="shared" si="27"/>
        <v/>
      </c>
      <c r="M640" s="76"/>
      <c r="N640" s="190">
        <f t="shared" si="28"/>
        <v>0</v>
      </c>
    </row>
    <row r="641" spans="3:14" ht="15.6" x14ac:dyDescent="0.25">
      <c r="C641" s="14">
        <f t="shared" si="29"/>
        <v>557</v>
      </c>
      <c r="D641" s="70"/>
      <c r="E641" s="70"/>
      <c r="F641" s="70"/>
      <c r="G641" s="75"/>
      <c r="H641" s="72"/>
      <c r="I641" s="54">
        <f>IFERROR(IF(M641="ICCP- ICOCIV",VLOOKUP(H641,'INDICES-ICOCIV'!$A$1:$B$313,2,0),IF(M641="IPC",VLOOKUP(H641,'INDICES IPC'!$A$7:$E$1003,2,0),0)),"")</f>
        <v>0</v>
      </c>
      <c r="J641" s="72"/>
      <c r="K641" s="54">
        <f>IFERROR(IF(M641="ICCP- ICOCIV",VLOOKUP(J641,'INDICES-ICOCIV'!$A$1:$B$307,2,0),IF(M641="IPC",VLOOKUP(J641,'INDICES IPC'!$A$7:$E$1003,2,0),0)),"")</f>
        <v>0</v>
      </c>
      <c r="L641" s="55" t="str">
        <f t="shared" si="27"/>
        <v/>
      </c>
      <c r="M641" s="76"/>
      <c r="N641" s="190">
        <f t="shared" si="28"/>
        <v>0</v>
      </c>
    </row>
    <row r="642" spans="3:14" ht="15.6" x14ac:dyDescent="0.25">
      <c r="C642" s="14">
        <f t="shared" si="29"/>
        <v>558</v>
      </c>
      <c r="D642" s="70"/>
      <c r="E642" s="70"/>
      <c r="F642" s="70"/>
      <c r="G642" s="75"/>
      <c r="H642" s="72"/>
      <c r="I642" s="54">
        <f>IFERROR(IF(M642="ICCP- ICOCIV",VLOOKUP(H642,'INDICES-ICOCIV'!$A$1:$B$313,2,0),IF(M642="IPC",VLOOKUP(H642,'INDICES IPC'!$A$7:$E$1003,2,0),0)),"")</f>
        <v>0</v>
      </c>
      <c r="J642" s="72"/>
      <c r="K642" s="54">
        <f>IFERROR(IF(M642="ICCP- ICOCIV",VLOOKUP(J642,'INDICES-ICOCIV'!$A$1:$B$307,2,0),IF(M642="IPC",VLOOKUP(J642,'INDICES IPC'!$A$7:$E$1003,2,0),0)),"")</f>
        <v>0</v>
      </c>
      <c r="L642" s="55" t="str">
        <f t="shared" si="27"/>
        <v/>
      </c>
      <c r="M642" s="76"/>
      <c r="N642" s="190">
        <f t="shared" si="28"/>
        <v>0</v>
      </c>
    </row>
    <row r="643" spans="3:14" ht="15.6" x14ac:dyDescent="0.25">
      <c r="C643" s="14">
        <f t="shared" si="29"/>
        <v>559</v>
      </c>
      <c r="D643" s="70"/>
      <c r="E643" s="70"/>
      <c r="F643" s="70"/>
      <c r="G643" s="75"/>
      <c r="H643" s="72"/>
      <c r="I643" s="54">
        <f>IFERROR(IF(M643="ICCP- ICOCIV",VLOOKUP(H643,'INDICES-ICOCIV'!$A$1:$B$313,2,0),IF(M643="IPC",VLOOKUP(H643,'INDICES IPC'!$A$7:$E$1003,2,0),0)),"")</f>
        <v>0</v>
      </c>
      <c r="J643" s="72"/>
      <c r="K643" s="54">
        <f>IFERROR(IF(M643="ICCP- ICOCIV",VLOOKUP(J643,'INDICES-ICOCIV'!$A$1:$B$307,2,0),IF(M643="IPC",VLOOKUP(J643,'INDICES IPC'!$A$7:$E$1003,2,0),0)),"")</f>
        <v>0</v>
      </c>
      <c r="L643" s="55" t="str">
        <f t="shared" si="27"/>
        <v/>
      </c>
      <c r="M643" s="76"/>
      <c r="N643" s="190">
        <f t="shared" si="28"/>
        <v>0</v>
      </c>
    </row>
    <row r="644" spans="3:14" ht="15.6" x14ac:dyDescent="0.25">
      <c r="C644" s="14">
        <f t="shared" si="29"/>
        <v>560</v>
      </c>
      <c r="D644" s="70"/>
      <c r="E644" s="70"/>
      <c r="F644" s="70"/>
      <c r="G644" s="75"/>
      <c r="H644" s="72"/>
      <c r="I644" s="54">
        <f>IFERROR(IF(M644="ICCP- ICOCIV",VLOOKUP(H644,'INDICES-ICOCIV'!$A$1:$B$313,2,0),IF(M644="IPC",VLOOKUP(H644,'INDICES IPC'!$A$7:$E$1003,2,0),0)),"")</f>
        <v>0</v>
      </c>
      <c r="J644" s="72"/>
      <c r="K644" s="54">
        <f>IFERROR(IF(M644="ICCP- ICOCIV",VLOOKUP(J644,'INDICES-ICOCIV'!$A$1:$B$307,2,0),IF(M644="IPC",VLOOKUP(J644,'INDICES IPC'!$A$7:$E$1003,2,0),0)),"")</f>
        <v>0</v>
      </c>
      <c r="L644" s="55" t="str">
        <f t="shared" si="27"/>
        <v/>
      </c>
      <c r="M644" s="76"/>
      <c r="N644" s="190">
        <f t="shared" si="28"/>
        <v>0</v>
      </c>
    </row>
    <row r="645" spans="3:14" ht="15.6" x14ac:dyDescent="0.25">
      <c r="C645" s="14">
        <f t="shared" si="29"/>
        <v>561</v>
      </c>
      <c r="D645" s="70"/>
      <c r="E645" s="70"/>
      <c r="F645" s="70"/>
      <c r="G645" s="75"/>
      <c r="H645" s="72"/>
      <c r="I645" s="54">
        <f>IFERROR(IF(M645="ICCP- ICOCIV",VLOOKUP(H645,'INDICES-ICOCIV'!$A$1:$B$313,2,0),IF(M645="IPC",VLOOKUP(H645,'INDICES IPC'!$A$7:$E$1003,2,0),0)),"")</f>
        <v>0</v>
      </c>
      <c r="J645" s="72"/>
      <c r="K645" s="54">
        <f>IFERROR(IF(M645="ICCP- ICOCIV",VLOOKUP(J645,'INDICES-ICOCIV'!$A$1:$B$307,2,0),IF(M645="IPC",VLOOKUP(J645,'INDICES IPC'!$A$7:$E$1003,2,0),0)),"")</f>
        <v>0</v>
      </c>
      <c r="L645" s="55" t="str">
        <f t="shared" si="27"/>
        <v/>
      </c>
      <c r="M645" s="76"/>
      <c r="N645" s="190">
        <f t="shared" si="28"/>
        <v>0</v>
      </c>
    </row>
    <row r="646" spans="3:14" ht="15.6" x14ac:dyDescent="0.25">
      <c r="C646" s="14">
        <f t="shared" si="29"/>
        <v>562</v>
      </c>
      <c r="D646" s="70"/>
      <c r="E646" s="70"/>
      <c r="F646" s="70"/>
      <c r="G646" s="75"/>
      <c r="H646" s="72"/>
      <c r="I646" s="54">
        <f>IFERROR(IF(M646="ICCP- ICOCIV",VLOOKUP(H646,'INDICES-ICOCIV'!$A$1:$B$313,2,0),IF(M646="IPC",VLOOKUP(H646,'INDICES IPC'!$A$7:$E$1003,2,0),0)),"")</f>
        <v>0</v>
      </c>
      <c r="J646" s="72"/>
      <c r="K646" s="54">
        <f>IFERROR(IF(M646="ICCP- ICOCIV",VLOOKUP(J646,'INDICES-ICOCIV'!$A$1:$B$307,2,0),IF(M646="IPC",VLOOKUP(J646,'INDICES IPC'!$A$7:$E$1003,2,0),0)),"")</f>
        <v>0</v>
      </c>
      <c r="L646" s="55" t="str">
        <f t="shared" si="27"/>
        <v/>
      </c>
      <c r="M646" s="76"/>
      <c r="N646" s="190">
        <f t="shared" si="28"/>
        <v>0</v>
      </c>
    </row>
    <row r="647" spans="3:14" ht="15.6" x14ac:dyDescent="0.25">
      <c r="C647" s="14">
        <f t="shared" si="29"/>
        <v>563</v>
      </c>
      <c r="D647" s="70"/>
      <c r="E647" s="70"/>
      <c r="F647" s="70"/>
      <c r="G647" s="75"/>
      <c r="H647" s="72"/>
      <c r="I647" s="54">
        <f>IFERROR(IF(M647="ICCP- ICOCIV",VLOOKUP(H647,'INDICES-ICOCIV'!$A$1:$B$313,2,0),IF(M647="IPC",VLOOKUP(H647,'INDICES IPC'!$A$7:$E$1003,2,0),0)),"")</f>
        <v>0</v>
      </c>
      <c r="J647" s="72"/>
      <c r="K647" s="54">
        <f>IFERROR(IF(M647="ICCP- ICOCIV",VLOOKUP(J647,'INDICES-ICOCIV'!$A$1:$B$307,2,0),IF(M647="IPC",VLOOKUP(J647,'INDICES IPC'!$A$7:$E$1003,2,0),0)),"")</f>
        <v>0</v>
      </c>
      <c r="L647" s="55" t="str">
        <f t="shared" si="27"/>
        <v/>
      </c>
      <c r="M647" s="76"/>
      <c r="N647" s="190">
        <f t="shared" si="28"/>
        <v>0</v>
      </c>
    </row>
    <row r="648" spans="3:14" ht="15.6" x14ac:dyDescent="0.25">
      <c r="C648" s="14">
        <f t="shared" si="29"/>
        <v>564</v>
      </c>
      <c r="D648" s="70"/>
      <c r="E648" s="70"/>
      <c r="F648" s="70"/>
      <c r="G648" s="75"/>
      <c r="H648" s="72"/>
      <c r="I648" s="54">
        <f>IFERROR(IF(M648="ICCP- ICOCIV",VLOOKUP(H648,'INDICES-ICOCIV'!$A$1:$B$313,2,0),IF(M648="IPC",VLOOKUP(H648,'INDICES IPC'!$A$7:$E$1003,2,0),0)),"")</f>
        <v>0</v>
      </c>
      <c r="J648" s="72"/>
      <c r="K648" s="54">
        <f>IFERROR(IF(M648="ICCP- ICOCIV",VLOOKUP(J648,'INDICES-ICOCIV'!$A$1:$B$307,2,0),IF(M648="IPC",VLOOKUP(J648,'INDICES IPC'!$A$7:$E$1003,2,0),0)),"")</f>
        <v>0</v>
      </c>
      <c r="L648" s="55" t="str">
        <f t="shared" si="27"/>
        <v/>
      </c>
      <c r="M648" s="76"/>
      <c r="N648" s="190">
        <f t="shared" si="28"/>
        <v>0</v>
      </c>
    </row>
    <row r="649" spans="3:14" ht="15.6" x14ac:dyDescent="0.25">
      <c r="C649" s="14">
        <f t="shared" si="29"/>
        <v>565</v>
      </c>
      <c r="D649" s="70"/>
      <c r="E649" s="70"/>
      <c r="F649" s="70"/>
      <c r="G649" s="75"/>
      <c r="H649" s="72"/>
      <c r="I649" s="54">
        <f>IFERROR(IF(M649="ICCP- ICOCIV",VLOOKUP(H649,'INDICES-ICOCIV'!$A$1:$B$313,2,0),IF(M649="IPC",VLOOKUP(H649,'INDICES IPC'!$A$7:$E$1003,2,0),0)),"")</f>
        <v>0</v>
      </c>
      <c r="J649" s="72"/>
      <c r="K649" s="54">
        <f>IFERROR(IF(M649="ICCP- ICOCIV",VLOOKUP(J649,'INDICES-ICOCIV'!$A$1:$B$307,2,0),IF(M649="IPC",VLOOKUP(J649,'INDICES IPC'!$A$7:$E$1003,2,0),0)),"")</f>
        <v>0</v>
      </c>
      <c r="L649" s="55" t="str">
        <f t="shared" si="27"/>
        <v/>
      </c>
      <c r="M649" s="76"/>
      <c r="N649" s="190">
        <f t="shared" si="28"/>
        <v>0</v>
      </c>
    </row>
    <row r="650" spans="3:14" ht="15.6" x14ac:dyDescent="0.25">
      <c r="C650" s="14">
        <f t="shared" si="29"/>
        <v>566</v>
      </c>
      <c r="D650" s="70"/>
      <c r="E650" s="70"/>
      <c r="F650" s="70"/>
      <c r="G650" s="75"/>
      <c r="H650" s="72"/>
      <c r="I650" s="54">
        <f>IFERROR(IF(M650="ICCP- ICOCIV",VLOOKUP(H650,'INDICES-ICOCIV'!$A$1:$B$313,2,0),IF(M650="IPC",VLOOKUP(H650,'INDICES IPC'!$A$7:$E$1003,2,0),0)),"")</f>
        <v>0</v>
      </c>
      <c r="J650" s="72"/>
      <c r="K650" s="54">
        <f>IFERROR(IF(M650="ICCP- ICOCIV",VLOOKUP(J650,'INDICES-ICOCIV'!$A$1:$B$307,2,0),IF(M650="IPC",VLOOKUP(J650,'INDICES IPC'!$A$7:$E$1003,2,0),0)),"")</f>
        <v>0</v>
      </c>
      <c r="L650" s="55" t="str">
        <f t="shared" si="27"/>
        <v/>
      </c>
      <c r="M650" s="76"/>
      <c r="N650" s="190">
        <f t="shared" si="28"/>
        <v>0</v>
      </c>
    </row>
    <row r="651" spans="3:14" ht="15.6" x14ac:dyDescent="0.25">
      <c r="C651" s="14">
        <f t="shared" si="29"/>
        <v>567</v>
      </c>
      <c r="D651" s="70"/>
      <c r="E651" s="70"/>
      <c r="F651" s="70"/>
      <c r="G651" s="75"/>
      <c r="H651" s="72"/>
      <c r="I651" s="54">
        <f>IFERROR(IF(M651="ICCP- ICOCIV",VLOOKUP(H651,'INDICES-ICOCIV'!$A$1:$B$313,2,0),IF(M651="IPC",VLOOKUP(H651,'INDICES IPC'!$A$7:$E$1003,2,0),0)),"")</f>
        <v>0</v>
      </c>
      <c r="J651" s="72"/>
      <c r="K651" s="54">
        <f>IFERROR(IF(M651="ICCP- ICOCIV",VLOOKUP(J651,'INDICES-ICOCIV'!$A$1:$B$307,2,0),IF(M651="IPC",VLOOKUP(J651,'INDICES IPC'!$A$7:$E$1003,2,0),0)),"")</f>
        <v>0</v>
      </c>
      <c r="L651" s="55" t="str">
        <f t="shared" si="27"/>
        <v/>
      </c>
      <c r="M651" s="76"/>
      <c r="N651" s="190">
        <f t="shared" si="28"/>
        <v>0</v>
      </c>
    </row>
    <row r="652" spans="3:14" ht="15.6" x14ac:dyDescent="0.25">
      <c r="C652" s="14">
        <f t="shared" si="29"/>
        <v>568</v>
      </c>
      <c r="D652" s="70"/>
      <c r="E652" s="70"/>
      <c r="F652" s="70"/>
      <c r="G652" s="75"/>
      <c r="H652" s="72"/>
      <c r="I652" s="54">
        <f>IFERROR(IF(M652="ICCP- ICOCIV",VLOOKUP(H652,'INDICES-ICOCIV'!$A$1:$B$313,2,0),IF(M652="IPC",VLOOKUP(H652,'INDICES IPC'!$A$7:$E$1003,2,0),0)),"")</f>
        <v>0</v>
      </c>
      <c r="J652" s="72"/>
      <c r="K652" s="54">
        <f>IFERROR(IF(M652="ICCP- ICOCIV",VLOOKUP(J652,'INDICES-ICOCIV'!$A$1:$B$307,2,0),IF(M652="IPC",VLOOKUP(J652,'INDICES IPC'!$A$7:$E$1003,2,0),0)),"")</f>
        <v>0</v>
      </c>
      <c r="L652" s="55" t="str">
        <f t="shared" si="27"/>
        <v/>
      </c>
      <c r="M652" s="76"/>
      <c r="N652" s="190">
        <f t="shared" si="28"/>
        <v>0</v>
      </c>
    </row>
    <row r="653" spans="3:14" ht="15.6" x14ac:dyDescent="0.25">
      <c r="C653" s="14">
        <f t="shared" si="29"/>
        <v>569</v>
      </c>
      <c r="D653" s="70"/>
      <c r="E653" s="70"/>
      <c r="F653" s="70"/>
      <c r="G653" s="75"/>
      <c r="H653" s="72"/>
      <c r="I653" s="54">
        <f>IFERROR(IF(M653="ICCP- ICOCIV",VLOOKUP(H653,'INDICES-ICOCIV'!$A$1:$B$313,2,0),IF(M653="IPC",VLOOKUP(H653,'INDICES IPC'!$A$7:$E$1003,2,0),0)),"")</f>
        <v>0</v>
      </c>
      <c r="J653" s="72"/>
      <c r="K653" s="54">
        <f>IFERROR(IF(M653="ICCP- ICOCIV",VLOOKUP(J653,'INDICES-ICOCIV'!$A$1:$B$307,2,0),IF(M653="IPC",VLOOKUP(J653,'INDICES IPC'!$A$7:$E$1003,2,0),0)),"")</f>
        <v>0</v>
      </c>
      <c r="L653" s="55" t="str">
        <f t="shared" si="27"/>
        <v/>
      </c>
      <c r="M653" s="76"/>
      <c r="N653" s="190">
        <f t="shared" si="28"/>
        <v>0</v>
      </c>
    </row>
    <row r="654" spans="3:14" ht="15.6" x14ac:dyDescent="0.25">
      <c r="C654" s="14">
        <f t="shared" si="29"/>
        <v>570</v>
      </c>
      <c r="D654" s="70"/>
      <c r="E654" s="70"/>
      <c r="F654" s="70"/>
      <c r="G654" s="75"/>
      <c r="H654" s="72"/>
      <c r="I654" s="54">
        <f>IFERROR(IF(M654="ICCP- ICOCIV",VLOOKUP(H654,'INDICES-ICOCIV'!$A$1:$B$313,2,0),IF(M654="IPC",VLOOKUP(H654,'INDICES IPC'!$A$7:$E$1003,2,0),0)),"")</f>
        <v>0</v>
      </c>
      <c r="J654" s="72"/>
      <c r="K654" s="54">
        <f>IFERROR(IF(M654="ICCP- ICOCIV",VLOOKUP(J654,'INDICES-ICOCIV'!$A$1:$B$307,2,0),IF(M654="IPC",VLOOKUP(J654,'INDICES IPC'!$A$7:$E$1003,2,0),0)),"")</f>
        <v>0</v>
      </c>
      <c r="L654" s="55" t="str">
        <f t="shared" si="27"/>
        <v/>
      </c>
      <c r="M654" s="76"/>
      <c r="N654" s="190">
        <f t="shared" si="28"/>
        <v>0</v>
      </c>
    </row>
    <row r="655" spans="3:14" ht="15.6" x14ac:dyDescent="0.25">
      <c r="C655" s="14">
        <f t="shared" si="29"/>
        <v>571</v>
      </c>
      <c r="D655" s="70"/>
      <c r="E655" s="70"/>
      <c r="F655" s="70"/>
      <c r="G655" s="75"/>
      <c r="H655" s="72"/>
      <c r="I655" s="54">
        <f>IFERROR(IF(M655="ICCP- ICOCIV",VLOOKUP(H655,'INDICES-ICOCIV'!$A$1:$B$313,2,0),IF(M655="IPC",VLOOKUP(H655,'INDICES IPC'!$A$7:$E$1003,2,0),0)),"")</f>
        <v>0</v>
      </c>
      <c r="J655" s="72"/>
      <c r="K655" s="54">
        <f>IFERROR(IF(M655="ICCP- ICOCIV",VLOOKUP(J655,'INDICES-ICOCIV'!$A$1:$B$307,2,0),IF(M655="IPC",VLOOKUP(J655,'INDICES IPC'!$A$7:$E$1003,2,0),0)),"")</f>
        <v>0</v>
      </c>
      <c r="L655" s="55" t="str">
        <f t="shared" si="27"/>
        <v/>
      </c>
      <c r="M655" s="76"/>
      <c r="N655" s="190">
        <f t="shared" si="28"/>
        <v>0</v>
      </c>
    </row>
    <row r="656" spans="3:14" ht="15.6" x14ac:dyDescent="0.25">
      <c r="C656" s="14">
        <f t="shared" si="29"/>
        <v>572</v>
      </c>
      <c r="D656" s="70"/>
      <c r="E656" s="70"/>
      <c r="F656" s="70"/>
      <c r="G656" s="75"/>
      <c r="H656" s="72"/>
      <c r="I656" s="54">
        <f>IFERROR(IF(M656="ICCP- ICOCIV",VLOOKUP(H656,'INDICES-ICOCIV'!$A$1:$B$313,2,0),IF(M656="IPC",VLOOKUP(H656,'INDICES IPC'!$A$7:$E$1003,2,0),0)),"")</f>
        <v>0</v>
      </c>
      <c r="J656" s="72"/>
      <c r="K656" s="54">
        <f>IFERROR(IF(M656="ICCP- ICOCIV",VLOOKUP(J656,'INDICES-ICOCIV'!$A$1:$B$307,2,0),IF(M656="IPC",VLOOKUP(J656,'INDICES IPC'!$A$7:$E$1003,2,0),0)),"")</f>
        <v>0</v>
      </c>
      <c r="L656" s="55" t="str">
        <f t="shared" ref="L656:L714" si="30">+IFERROR((K656/I656),"")</f>
        <v/>
      </c>
      <c r="M656" s="76"/>
      <c r="N656" s="190">
        <f t="shared" ref="N656:N719" si="31">IFERROR(G656*L656,0)</f>
        <v>0</v>
      </c>
    </row>
    <row r="657" spans="3:14" ht="15.6" x14ac:dyDescent="0.25">
      <c r="C657" s="14">
        <f t="shared" ref="C657:C720" si="32">+C656+1</f>
        <v>573</v>
      </c>
      <c r="D657" s="70"/>
      <c r="E657" s="70"/>
      <c r="F657" s="70"/>
      <c r="G657" s="75"/>
      <c r="H657" s="72"/>
      <c r="I657" s="54">
        <f>IFERROR(IF(M657="ICCP- ICOCIV",VLOOKUP(H657,'INDICES-ICOCIV'!$A$1:$B$313,2,0),IF(M657="IPC",VLOOKUP(H657,'INDICES IPC'!$A$7:$E$1003,2,0),0)),"")</f>
        <v>0</v>
      </c>
      <c r="J657" s="72"/>
      <c r="K657" s="54">
        <f>IFERROR(IF(M657="ICCP- ICOCIV",VLOOKUP(J657,'INDICES-ICOCIV'!$A$1:$B$307,2,0),IF(M657="IPC",VLOOKUP(J657,'INDICES IPC'!$A$7:$E$1003,2,0),0)),"")</f>
        <v>0</v>
      </c>
      <c r="L657" s="55" t="str">
        <f t="shared" si="30"/>
        <v/>
      </c>
      <c r="M657" s="76"/>
      <c r="N657" s="190">
        <f t="shared" si="31"/>
        <v>0</v>
      </c>
    </row>
    <row r="658" spans="3:14" ht="15.6" x14ac:dyDescent="0.25">
      <c r="C658" s="14">
        <f t="shared" si="32"/>
        <v>574</v>
      </c>
      <c r="D658" s="70"/>
      <c r="E658" s="70"/>
      <c r="F658" s="70"/>
      <c r="G658" s="75"/>
      <c r="H658" s="72"/>
      <c r="I658" s="54">
        <f>IFERROR(IF(M658="ICCP- ICOCIV",VLOOKUP(H658,'INDICES-ICOCIV'!$A$1:$B$313,2,0),IF(M658="IPC",VLOOKUP(H658,'INDICES IPC'!$A$7:$E$1003,2,0),0)),"")</f>
        <v>0</v>
      </c>
      <c r="J658" s="72"/>
      <c r="K658" s="54">
        <f>IFERROR(IF(M658="ICCP- ICOCIV",VLOOKUP(J658,'INDICES-ICOCIV'!$A$1:$B$307,2,0),IF(M658="IPC",VLOOKUP(J658,'INDICES IPC'!$A$7:$E$1003,2,0),0)),"")</f>
        <v>0</v>
      </c>
      <c r="L658" s="55" t="str">
        <f t="shared" si="30"/>
        <v/>
      </c>
      <c r="M658" s="76"/>
      <c r="N658" s="190">
        <f t="shared" si="31"/>
        <v>0</v>
      </c>
    </row>
    <row r="659" spans="3:14" ht="15.6" x14ac:dyDescent="0.25">
      <c r="C659" s="14">
        <f t="shared" si="32"/>
        <v>575</v>
      </c>
      <c r="D659" s="70"/>
      <c r="E659" s="70"/>
      <c r="F659" s="70"/>
      <c r="G659" s="75"/>
      <c r="H659" s="72"/>
      <c r="I659" s="54">
        <f>IFERROR(IF(M659="ICCP- ICOCIV",VLOOKUP(H659,'INDICES-ICOCIV'!$A$1:$B$313,2,0),IF(M659="IPC",VLOOKUP(H659,'INDICES IPC'!$A$7:$E$1003,2,0),0)),"")</f>
        <v>0</v>
      </c>
      <c r="J659" s="72"/>
      <c r="K659" s="54">
        <f>IFERROR(IF(M659="ICCP- ICOCIV",VLOOKUP(J659,'INDICES-ICOCIV'!$A$1:$B$307,2,0),IF(M659="IPC",VLOOKUP(J659,'INDICES IPC'!$A$7:$E$1003,2,0),0)),"")</f>
        <v>0</v>
      </c>
      <c r="L659" s="55" t="str">
        <f t="shared" si="30"/>
        <v/>
      </c>
      <c r="M659" s="76"/>
      <c r="N659" s="190">
        <f t="shared" si="31"/>
        <v>0</v>
      </c>
    </row>
    <row r="660" spans="3:14" ht="15.6" x14ac:dyDescent="0.25">
      <c r="C660" s="14">
        <f t="shared" si="32"/>
        <v>576</v>
      </c>
      <c r="D660" s="70"/>
      <c r="E660" s="70"/>
      <c r="F660" s="70"/>
      <c r="G660" s="75"/>
      <c r="H660" s="72"/>
      <c r="I660" s="54">
        <f>IFERROR(IF(M660="ICCP- ICOCIV",VLOOKUP(H660,'INDICES-ICOCIV'!$A$1:$B$313,2,0),IF(M660="IPC",VLOOKUP(H660,'INDICES IPC'!$A$7:$E$1003,2,0),0)),"")</f>
        <v>0</v>
      </c>
      <c r="J660" s="72"/>
      <c r="K660" s="54">
        <f>IFERROR(IF(M660="ICCP- ICOCIV",VLOOKUP(J660,'INDICES-ICOCIV'!$A$1:$B$307,2,0),IF(M660="IPC",VLOOKUP(J660,'INDICES IPC'!$A$7:$E$1003,2,0),0)),"")</f>
        <v>0</v>
      </c>
      <c r="L660" s="55" t="str">
        <f t="shared" si="30"/>
        <v/>
      </c>
      <c r="M660" s="76"/>
      <c r="N660" s="190">
        <f t="shared" si="31"/>
        <v>0</v>
      </c>
    </row>
    <row r="661" spans="3:14" ht="15.6" x14ac:dyDescent="0.25">
      <c r="C661" s="14">
        <f t="shared" si="32"/>
        <v>577</v>
      </c>
      <c r="D661" s="70"/>
      <c r="E661" s="70"/>
      <c r="F661" s="70"/>
      <c r="G661" s="75"/>
      <c r="H661" s="72"/>
      <c r="I661" s="54">
        <f>IFERROR(IF(M661="ICCP- ICOCIV",VLOOKUP(H661,'INDICES-ICOCIV'!$A$1:$B$313,2,0),IF(M661="IPC",VLOOKUP(H661,'INDICES IPC'!$A$7:$E$1003,2,0),0)),"")</f>
        <v>0</v>
      </c>
      <c r="J661" s="72"/>
      <c r="K661" s="54">
        <f>IFERROR(IF(M661="ICCP- ICOCIV",VLOOKUP(J661,'INDICES-ICOCIV'!$A$1:$B$307,2,0),IF(M661="IPC",VLOOKUP(J661,'INDICES IPC'!$A$7:$E$1003,2,0),0)),"")</f>
        <v>0</v>
      </c>
      <c r="L661" s="55" t="str">
        <f t="shared" si="30"/>
        <v/>
      </c>
      <c r="M661" s="76"/>
      <c r="N661" s="190">
        <f t="shared" si="31"/>
        <v>0</v>
      </c>
    </row>
    <row r="662" spans="3:14" ht="15.6" x14ac:dyDescent="0.25">
      <c r="C662" s="14">
        <f t="shared" si="32"/>
        <v>578</v>
      </c>
      <c r="D662" s="70"/>
      <c r="E662" s="70"/>
      <c r="F662" s="70"/>
      <c r="G662" s="75"/>
      <c r="H662" s="72"/>
      <c r="I662" s="54">
        <f>IFERROR(IF(M662="ICCP- ICOCIV",VLOOKUP(H662,'INDICES-ICOCIV'!$A$1:$B$313,2,0),IF(M662="IPC",VLOOKUP(H662,'INDICES IPC'!$A$7:$E$1003,2,0),0)),"")</f>
        <v>0</v>
      </c>
      <c r="J662" s="72"/>
      <c r="K662" s="54">
        <f>IFERROR(IF(M662="ICCP- ICOCIV",VLOOKUP(J662,'INDICES-ICOCIV'!$A$1:$B$307,2,0),IF(M662="IPC",VLOOKUP(J662,'INDICES IPC'!$A$7:$E$1003,2,0),0)),"")</f>
        <v>0</v>
      </c>
      <c r="L662" s="55" t="str">
        <f t="shared" si="30"/>
        <v/>
      </c>
      <c r="M662" s="76"/>
      <c r="N662" s="190">
        <f t="shared" si="31"/>
        <v>0</v>
      </c>
    </row>
    <row r="663" spans="3:14" ht="15.6" x14ac:dyDescent="0.25">
      <c r="C663" s="14">
        <f t="shared" si="32"/>
        <v>579</v>
      </c>
      <c r="D663" s="70"/>
      <c r="E663" s="70"/>
      <c r="F663" s="70"/>
      <c r="G663" s="75"/>
      <c r="H663" s="72"/>
      <c r="I663" s="54">
        <f>IFERROR(IF(M663="ICCP- ICOCIV",VLOOKUP(H663,'INDICES-ICOCIV'!$A$1:$B$313,2,0),IF(M663="IPC",VLOOKUP(H663,'INDICES IPC'!$A$7:$E$1003,2,0),0)),"")</f>
        <v>0</v>
      </c>
      <c r="J663" s="72"/>
      <c r="K663" s="54">
        <f>IFERROR(IF(M663="ICCP- ICOCIV",VLOOKUP(J663,'INDICES-ICOCIV'!$A$1:$B$307,2,0),IF(M663="IPC",VLOOKUP(J663,'INDICES IPC'!$A$7:$E$1003,2,0),0)),"")</f>
        <v>0</v>
      </c>
      <c r="L663" s="55" t="str">
        <f t="shared" si="30"/>
        <v/>
      </c>
      <c r="M663" s="76"/>
      <c r="N663" s="190">
        <f t="shared" si="31"/>
        <v>0</v>
      </c>
    </row>
    <row r="664" spans="3:14" ht="15.6" x14ac:dyDescent="0.25">
      <c r="C664" s="14">
        <f t="shared" si="32"/>
        <v>580</v>
      </c>
      <c r="D664" s="70"/>
      <c r="E664" s="70"/>
      <c r="F664" s="70"/>
      <c r="G664" s="75"/>
      <c r="H664" s="72"/>
      <c r="I664" s="54">
        <f>IFERROR(IF(M664="ICCP- ICOCIV",VLOOKUP(H664,'INDICES-ICOCIV'!$A$1:$B$313,2,0),IF(M664="IPC",VLOOKUP(H664,'INDICES IPC'!$A$7:$E$1003,2,0),0)),"")</f>
        <v>0</v>
      </c>
      <c r="J664" s="72"/>
      <c r="K664" s="54">
        <f>IFERROR(IF(M664="ICCP- ICOCIV",VLOOKUP(J664,'INDICES-ICOCIV'!$A$1:$B$307,2,0),IF(M664="IPC",VLOOKUP(J664,'INDICES IPC'!$A$7:$E$1003,2,0),0)),"")</f>
        <v>0</v>
      </c>
      <c r="L664" s="55" t="str">
        <f t="shared" si="30"/>
        <v/>
      </c>
      <c r="M664" s="76"/>
      <c r="N664" s="190">
        <f t="shared" si="31"/>
        <v>0</v>
      </c>
    </row>
    <row r="665" spans="3:14" ht="15.6" x14ac:dyDescent="0.25">
      <c r="C665" s="14">
        <f t="shared" si="32"/>
        <v>581</v>
      </c>
      <c r="D665" s="70"/>
      <c r="E665" s="70"/>
      <c r="F665" s="70"/>
      <c r="G665" s="75"/>
      <c r="H665" s="72"/>
      <c r="I665" s="54">
        <f>IFERROR(IF(M665="ICCP- ICOCIV",VLOOKUP(H665,'INDICES-ICOCIV'!$A$1:$B$313,2,0),IF(M665="IPC",VLOOKUP(H665,'INDICES IPC'!$A$7:$E$1003,2,0),0)),"")</f>
        <v>0</v>
      </c>
      <c r="J665" s="72"/>
      <c r="K665" s="54">
        <f>IFERROR(IF(M665="ICCP- ICOCIV",VLOOKUP(J665,'INDICES-ICOCIV'!$A$1:$B$307,2,0),IF(M665="IPC",VLOOKUP(J665,'INDICES IPC'!$A$7:$E$1003,2,0),0)),"")</f>
        <v>0</v>
      </c>
      <c r="L665" s="55" t="str">
        <f t="shared" si="30"/>
        <v/>
      </c>
      <c r="M665" s="76"/>
      <c r="N665" s="190">
        <f t="shared" si="31"/>
        <v>0</v>
      </c>
    </row>
    <row r="666" spans="3:14" ht="15.6" x14ac:dyDescent="0.25">
      <c r="C666" s="14">
        <f t="shared" si="32"/>
        <v>582</v>
      </c>
      <c r="D666" s="70"/>
      <c r="E666" s="70"/>
      <c r="F666" s="70"/>
      <c r="G666" s="75"/>
      <c r="H666" s="72"/>
      <c r="I666" s="54">
        <f>IFERROR(IF(M666="ICCP- ICOCIV",VLOOKUP(H666,'INDICES-ICOCIV'!$A$1:$B$313,2,0),IF(M666="IPC",VLOOKUP(H666,'INDICES IPC'!$A$7:$E$1003,2,0),0)),"")</f>
        <v>0</v>
      </c>
      <c r="J666" s="72"/>
      <c r="K666" s="54">
        <f>IFERROR(IF(M666="ICCP- ICOCIV",VLOOKUP(J666,'INDICES-ICOCIV'!$A$1:$B$307,2,0),IF(M666="IPC",VLOOKUP(J666,'INDICES IPC'!$A$7:$E$1003,2,0),0)),"")</f>
        <v>0</v>
      </c>
      <c r="L666" s="55" t="str">
        <f t="shared" si="30"/>
        <v/>
      </c>
      <c r="M666" s="76"/>
      <c r="N666" s="190">
        <f t="shared" si="31"/>
        <v>0</v>
      </c>
    </row>
    <row r="667" spans="3:14" ht="15.6" x14ac:dyDescent="0.25">
      <c r="C667" s="14">
        <f t="shared" si="32"/>
        <v>583</v>
      </c>
      <c r="D667" s="70"/>
      <c r="E667" s="70"/>
      <c r="F667" s="70"/>
      <c r="G667" s="75"/>
      <c r="H667" s="72"/>
      <c r="I667" s="54">
        <f>IFERROR(IF(M667="ICCP- ICOCIV",VLOOKUP(H667,'INDICES-ICOCIV'!$A$1:$B$313,2,0),IF(M667="IPC",VLOOKUP(H667,'INDICES IPC'!$A$7:$E$1003,2,0),0)),"")</f>
        <v>0</v>
      </c>
      <c r="J667" s="72"/>
      <c r="K667" s="54">
        <f>IFERROR(IF(M667="ICCP- ICOCIV",VLOOKUP(J667,'INDICES-ICOCIV'!$A$1:$B$307,2,0),IF(M667="IPC",VLOOKUP(J667,'INDICES IPC'!$A$7:$E$1003,2,0),0)),"")</f>
        <v>0</v>
      </c>
      <c r="L667" s="55" t="str">
        <f t="shared" si="30"/>
        <v/>
      </c>
      <c r="M667" s="76"/>
      <c r="N667" s="190">
        <f t="shared" si="31"/>
        <v>0</v>
      </c>
    </row>
    <row r="668" spans="3:14" ht="15.6" x14ac:dyDescent="0.25">
      <c r="C668" s="14">
        <f t="shared" si="32"/>
        <v>584</v>
      </c>
      <c r="D668" s="70"/>
      <c r="E668" s="70"/>
      <c r="F668" s="70"/>
      <c r="G668" s="75"/>
      <c r="H668" s="72"/>
      <c r="I668" s="54">
        <f>IFERROR(IF(M668="ICCP- ICOCIV",VLOOKUP(H668,'INDICES-ICOCIV'!$A$1:$B$313,2,0),IF(M668="IPC",VLOOKUP(H668,'INDICES IPC'!$A$7:$E$1003,2,0),0)),"")</f>
        <v>0</v>
      </c>
      <c r="J668" s="72"/>
      <c r="K668" s="54">
        <f>IFERROR(IF(M668="ICCP- ICOCIV",VLOOKUP(J668,'INDICES-ICOCIV'!$A$1:$B$307,2,0),IF(M668="IPC",VLOOKUP(J668,'INDICES IPC'!$A$7:$E$1003,2,0),0)),"")</f>
        <v>0</v>
      </c>
      <c r="L668" s="55" t="str">
        <f t="shared" si="30"/>
        <v/>
      </c>
      <c r="M668" s="76"/>
      <c r="N668" s="190">
        <f t="shared" si="31"/>
        <v>0</v>
      </c>
    </row>
    <row r="669" spans="3:14" ht="15.6" x14ac:dyDescent="0.25">
      <c r="C669" s="14">
        <f t="shared" si="32"/>
        <v>585</v>
      </c>
      <c r="D669" s="70"/>
      <c r="E669" s="70"/>
      <c r="F669" s="70"/>
      <c r="G669" s="75"/>
      <c r="H669" s="72"/>
      <c r="I669" s="54">
        <f>IFERROR(IF(M669="ICCP- ICOCIV",VLOOKUP(H669,'INDICES-ICOCIV'!$A$1:$B$313,2,0),IF(M669="IPC",VLOOKUP(H669,'INDICES IPC'!$A$7:$E$1003,2,0),0)),"")</f>
        <v>0</v>
      </c>
      <c r="J669" s="72"/>
      <c r="K669" s="54">
        <f>IFERROR(IF(M669="ICCP- ICOCIV",VLOOKUP(J669,'INDICES-ICOCIV'!$A$1:$B$307,2,0),IF(M669="IPC",VLOOKUP(J669,'INDICES IPC'!$A$7:$E$1003,2,0),0)),"")</f>
        <v>0</v>
      </c>
      <c r="L669" s="55" t="str">
        <f t="shared" si="30"/>
        <v/>
      </c>
      <c r="M669" s="76"/>
      <c r="N669" s="190">
        <f t="shared" si="31"/>
        <v>0</v>
      </c>
    </row>
    <row r="670" spans="3:14" ht="15.6" x14ac:dyDescent="0.25">
      <c r="C670" s="14">
        <f t="shared" si="32"/>
        <v>586</v>
      </c>
      <c r="D670" s="70"/>
      <c r="E670" s="70"/>
      <c r="F670" s="70"/>
      <c r="G670" s="75"/>
      <c r="H670" s="72"/>
      <c r="I670" s="54">
        <f>IFERROR(IF(M670="ICCP- ICOCIV",VLOOKUP(H670,'INDICES-ICOCIV'!$A$1:$B$313,2,0),IF(M670="IPC",VLOOKUP(H670,'INDICES IPC'!$A$7:$E$1003,2,0),0)),"")</f>
        <v>0</v>
      </c>
      <c r="J670" s="72"/>
      <c r="K670" s="54">
        <f>IFERROR(IF(M670="ICCP- ICOCIV",VLOOKUP(J670,'INDICES-ICOCIV'!$A$1:$B$307,2,0),IF(M670="IPC",VLOOKUP(J670,'INDICES IPC'!$A$7:$E$1003,2,0),0)),"")</f>
        <v>0</v>
      </c>
      <c r="L670" s="55" t="str">
        <f t="shared" si="30"/>
        <v/>
      </c>
      <c r="M670" s="76"/>
      <c r="N670" s="190">
        <f t="shared" si="31"/>
        <v>0</v>
      </c>
    </row>
    <row r="671" spans="3:14" ht="15.6" x14ac:dyDescent="0.25">
      <c r="C671" s="14">
        <f t="shared" si="32"/>
        <v>587</v>
      </c>
      <c r="D671" s="70"/>
      <c r="E671" s="70"/>
      <c r="F671" s="70"/>
      <c r="G671" s="75"/>
      <c r="H671" s="72"/>
      <c r="I671" s="54">
        <f>IFERROR(IF(M671="ICCP- ICOCIV",VLOOKUP(H671,'INDICES-ICOCIV'!$A$1:$B$313,2,0),IF(M671="IPC",VLOOKUP(H671,'INDICES IPC'!$A$7:$E$1003,2,0),0)),"")</f>
        <v>0</v>
      </c>
      <c r="J671" s="72"/>
      <c r="K671" s="54">
        <f>IFERROR(IF(M671="ICCP- ICOCIV",VLOOKUP(J671,'INDICES-ICOCIV'!$A$1:$B$307,2,0),IF(M671="IPC",VLOOKUP(J671,'INDICES IPC'!$A$7:$E$1003,2,0),0)),"")</f>
        <v>0</v>
      </c>
      <c r="L671" s="55" t="str">
        <f t="shared" si="30"/>
        <v/>
      </c>
      <c r="M671" s="76"/>
      <c r="N671" s="190">
        <f t="shared" si="31"/>
        <v>0</v>
      </c>
    </row>
    <row r="672" spans="3:14" ht="15.6" x14ac:dyDescent="0.25">
      <c r="C672" s="14">
        <f t="shared" si="32"/>
        <v>588</v>
      </c>
      <c r="D672" s="70"/>
      <c r="E672" s="70"/>
      <c r="F672" s="70"/>
      <c r="G672" s="75"/>
      <c r="H672" s="72"/>
      <c r="I672" s="54">
        <f>IFERROR(IF(M672="ICCP- ICOCIV",VLOOKUP(H672,'INDICES-ICOCIV'!$A$1:$B$313,2,0),IF(M672="IPC",VLOOKUP(H672,'INDICES IPC'!$A$7:$E$1003,2,0),0)),"")</f>
        <v>0</v>
      </c>
      <c r="J672" s="72"/>
      <c r="K672" s="54">
        <f>IFERROR(IF(M672="ICCP- ICOCIV",VLOOKUP(J672,'INDICES-ICOCIV'!$A$1:$B$307,2,0),IF(M672="IPC",VLOOKUP(J672,'INDICES IPC'!$A$7:$E$1003,2,0),0)),"")</f>
        <v>0</v>
      </c>
      <c r="L672" s="55" t="str">
        <f t="shared" si="30"/>
        <v/>
      </c>
      <c r="M672" s="76"/>
      <c r="N672" s="190">
        <f t="shared" si="31"/>
        <v>0</v>
      </c>
    </row>
    <row r="673" spans="3:14" ht="15.6" x14ac:dyDescent="0.25">
      <c r="C673" s="14">
        <f t="shared" si="32"/>
        <v>589</v>
      </c>
      <c r="D673" s="70"/>
      <c r="E673" s="70"/>
      <c r="F673" s="70"/>
      <c r="G673" s="75"/>
      <c r="H673" s="72"/>
      <c r="I673" s="54">
        <f>IFERROR(IF(M673="ICCP- ICOCIV",VLOOKUP(H673,'INDICES-ICOCIV'!$A$1:$B$313,2,0),IF(M673="IPC",VLOOKUP(H673,'INDICES IPC'!$A$7:$E$1003,2,0),0)),"")</f>
        <v>0</v>
      </c>
      <c r="J673" s="72"/>
      <c r="K673" s="54">
        <f>IFERROR(IF(M673="ICCP- ICOCIV",VLOOKUP(J673,'INDICES-ICOCIV'!$A$1:$B$307,2,0),IF(M673="IPC",VLOOKUP(J673,'INDICES IPC'!$A$7:$E$1003,2,0),0)),"")</f>
        <v>0</v>
      </c>
      <c r="L673" s="55" t="str">
        <f t="shared" si="30"/>
        <v/>
      </c>
      <c r="M673" s="76"/>
      <c r="N673" s="190">
        <f t="shared" si="31"/>
        <v>0</v>
      </c>
    </row>
    <row r="674" spans="3:14" ht="15.6" x14ac:dyDescent="0.25">
      <c r="C674" s="14">
        <f t="shared" si="32"/>
        <v>590</v>
      </c>
      <c r="D674" s="70"/>
      <c r="E674" s="70"/>
      <c r="F674" s="70"/>
      <c r="G674" s="75"/>
      <c r="H674" s="72"/>
      <c r="I674" s="54">
        <f>IFERROR(IF(M674="ICCP- ICOCIV",VLOOKUP(H674,'INDICES-ICOCIV'!$A$1:$B$313,2,0),IF(M674="IPC",VLOOKUP(H674,'INDICES IPC'!$A$7:$E$1003,2,0),0)),"")</f>
        <v>0</v>
      </c>
      <c r="J674" s="72"/>
      <c r="K674" s="54">
        <f>IFERROR(IF(M674="ICCP- ICOCIV",VLOOKUP(J674,'INDICES-ICOCIV'!$A$1:$B$307,2,0),IF(M674="IPC",VLOOKUP(J674,'INDICES IPC'!$A$7:$E$1003,2,0),0)),"")</f>
        <v>0</v>
      </c>
      <c r="L674" s="55" t="str">
        <f t="shared" si="30"/>
        <v/>
      </c>
      <c r="M674" s="76"/>
      <c r="N674" s="190">
        <f t="shared" si="31"/>
        <v>0</v>
      </c>
    </row>
    <row r="675" spans="3:14" ht="15.6" x14ac:dyDescent="0.25">
      <c r="C675" s="14">
        <f t="shared" si="32"/>
        <v>591</v>
      </c>
      <c r="D675" s="70"/>
      <c r="E675" s="70"/>
      <c r="F675" s="70"/>
      <c r="G675" s="75"/>
      <c r="H675" s="72"/>
      <c r="I675" s="54">
        <f>IFERROR(IF(M675="ICCP- ICOCIV",VLOOKUP(H675,'INDICES-ICOCIV'!$A$1:$B$313,2,0),IF(M675="IPC",VLOOKUP(H675,'INDICES IPC'!$A$7:$E$1003,2,0),0)),"")</f>
        <v>0</v>
      </c>
      <c r="J675" s="72"/>
      <c r="K675" s="54">
        <f>IFERROR(IF(M675="ICCP- ICOCIV",VLOOKUP(J675,'INDICES-ICOCIV'!$A$1:$B$307,2,0),IF(M675="IPC",VLOOKUP(J675,'INDICES IPC'!$A$7:$E$1003,2,0),0)),"")</f>
        <v>0</v>
      </c>
      <c r="L675" s="55" t="str">
        <f t="shared" si="30"/>
        <v/>
      </c>
      <c r="M675" s="76"/>
      <c r="N675" s="190">
        <f t="shared" si="31"/>
        <v>0</v>
      </c>
    </row>
    <row r="676" spans="3:14" ht="15.6" x14ac:dyDescent="0.25">
      <c r="C676" s="14">
        <f t="shared" si="32"/>
        <v>592</v>
      </c>
      <c r="D676" s="70"/>
      <c r="E676" s="70"/>
      <c r="F676" s="70"/>
      <c r="G676" s="75"/>
      <c r="H676" s="72"/>
      <c r="I676" s="54">
        <f>IFERROR(IF(M676="ICCP- ICOCIV",VLOOKUP(H676,'INDICES-ICOCIV'!$A$1:$B$313,2,0),IF(M676="IPC",VLOOKUP(H676,'INDICES IPC'!$A$7:$E$1003,2,0),0)),"")</f>
        <v>0</v>
      </c>
      <c r="J676" s="72"/>
      <c r="K676" s="54">
        <f>IFERROR(IF(M676="ICCP- ICOCIV",VLOOKUP(J676,'INDICES-ICOCIV'!$A$1:$B$307,2,0),IF(M676="IPC",VLOOKUP(J676,'INDICES IPC'!$A$7:$E$1003,2,0),0)),"")</f>
        <v>0</v>
      </c>
      <c r="L676" s="55" t="str">
        <f t="shared" si="30"/>
        <v/>
      </c>
      <c r="M676" s="76"/>
      <c r="N676" s="190">
        <f t="shared" si="31"/>
        <v>0</v>
      </c>
    </row>
    <row r="677" spans="3:14" ht="15.6" x14ac:dyDescent="0.25">
      <c r="C677" s="14">
        <f t="shared" si="32"/>
        <v>593</v>
      </c>
      <c r="D677" s="70"/>
      <c r="E677" s="70"/>
      <c r="F677" s="70"/>
      <c r="G677" s="75"/>
      <c r="H677" s="72"/>
      <c r="I677" s="54">
        <f>IFERROR(IF(M677="ICCP- ICOCIV",VLOOKUP(H677,'INDICES-ICOCIV'!$A$1:$B$313,2,0),IF(M677="IPC",VLOOKUP(H677,'INDICES IPC'!$A$7:$E$1003,2,0),0)),"")</f>
        <v>0</v>
      </c>
      <c r="J677" s="72"/>
      <c r="K677" s="54">
        <f>IFERROR(IF(M677="ICCP- ICOCIV",VLOOKUP(J677,'INDICES-ICOCIV'!$A$1:$B$307,2,0),IF(M677="IPC",VLOOKUP(J677,'INDICES IPC'!$A$7:$E$1003,2,0),0)),"")</f>
        <v>0</v>
      </c>
      <c r="L677" s="55" t="str">
        <f t="shared" si="30"/>
        <v/>
      </c>
      <c r="M677" s="76"/>
      <c r="N677" s="190">
        <f t="shared" si="31"/>
        <v>0</v>
      </c>
    </row>
    <row r="678" spans="3:14" ht="15.6" x14ac:dyDescent="0.25">
      <c r="C678" s="14">
        <f t="shared" si="32"/>
        <v>594</v>
      </c>
      <c r="D678" s="70"/>
      <c r="E678" s="70"/>
      <c r="F678" s="70"/>
      <c r="G678" s="75"/>
      <c r="H678" s="72"/>
      <c r="I678" s="54">
        <f>IFERROR(IF(M678="ICCP- ICOCIV",VLOOKUP(H678,'INDICES-ICOCIV'!$A$1:$B$313,2,0),IF(M678="IPC",VLOOKUP(H678,'INDICES IPC'!$A$7:$E$1003,2,0),0)),"")</f>
        <v>0</v>
      </c>
      <c r="J678" s="72"/>
      <c r="K678" s="54">
        <f>IFERROR(IF(M678="ICCP- ICOCIV",VLOOKUP(J678,'INDICES-ICOCIV'!$A$1:$B$307,2,0),IF(M678="IPC",VLOOKUP(J678,'INDICES IPC'!$A$7:$E$1003,2,0),0)),"")</f>
        <v>0</v>
      </c>
      <c r="L678" s="55" t="str">
        <f t="shared" si="30"/>
        <v/>
      </c>
      <c r="M678" s="76"/>
      <c r="N678" s="190">
        <f t="shared" si="31"/>
        <v>0</v>
      </c>
    </row>
    <row r="679" spans="3:14" ht="15.6" x14ac:dyDescent="0.25">
      <c r="C679" s="14">
        <f t="shared" si="32"/>
        <v>595</v>
      </c>
      <c r="D679" s="70"/>
      <c r="E679" s="70"/>
      <c r="F679" s="70"/>
      <c r="G679" s="75"/>
      <c r="H679" s="72"/>
      <c r="I679" s="54">
        <f>IFERROR(IF(M679="ICCP- ICOCIV",VLOOKUP(H679,'INDICES-ICOCIV'!$A$1:$B$313,2,0),IF(M679="IPC",VLOOKUP(H679,'INDICES IPC'!$A$7:$E$1003,2,0),0)),"")</f>
        <v>0</v>
      </c>
      <c r="J679" s="72"/>
      <c r="K679" s="54">
        <f>IFERROR(IF(M679="ICCP- ICOCIV",VLOOKUP(J679,'INDICES-ICOCIV'!$A$1:$B$307,2,0),IF(M679="IPC",VLOOKUP(J679,'INDICES IPC'!$A$7:$E$1003,2,0),0)),"")</f>
        <v>0</v>
      </c>
      <c r="L679" s="55" t="str">
        <f t="shared" si="30"/>
        <v/>
      </c>
      <c r="M679" s="76"/>
      <c r="N679" s="190">
        <f t="shared" si="31"/>
        <v>0</v>
      </c>
    </row>
    <row r="680" spans="3:14" ht="15.6" x14ac:dyDescent="0.25">
      <c r="C680" s="14">
        <f t="shared" si="32"/>
        <v>596</v>
      </c>
      <c r="D680" s="70"/>
      <c r="E680" s="70"/>
      <c r="F680" s="70"/>
      <c r="G680" s="75"/>
      <c r="H680" s="72"/>
      <c r="I680" s="54">
        <f>IFERROR(IF(M680="ICCP- ICOCIV",VLOOKUP(H680,'INDICES-ICOCIV'!$A$1:$B$313,2,0),IF(M680="IPC",VLOOKUP(H680,'INDICES IPC'!$A$7:$E$1003,2,0),0)),"")</f>
        <v>0</v>
      </c>
      <c r="J680" s="72"/>
      <c r="K680" s="54">
        <f>IFERROR(IF(M680="ICCP- ICOCIV",VLOOKUP(J680,'INDICES-ICOCIV'!$A$1:$B$307,2,0),IF(M680="IPC",VLOOKUP(J680,'INDICES IPC'!$A$7:$E$1003,2,0),0)),"")</f>
        <v>0</v>
      </c>
      <c r="L680" s="55" t="str">
        <f t="shared" si="30"/>
        <v/>
      </c>
      <c r="M680" s="76"/>
      <c r="N680" s="190">
        <f t="shared" si="31"/>
        <v>0</v>
      </c>
    </row>
    <row r="681" spans="3:14" ht="15.6" x14ac:dyDescent="0.25">
      <c r="C681" s="14">
        <f t="shared" si="32"/>
        <v>597</v>
      </c>
      <c r="D681" s="70"/>
      <c r="E681" s="70"/>
      <c r="F681" s="70"/>
      <c r="G681" s="75"/>
      <c r="H681" s="72"/>
      <c r="I681" s="54">
        <f>IFERROR(IF(M681="ICCP- ICOCIV",VLOOKUP(H681,'INDICES-ICOCIV'!$A$1:$B$313,2,0),IF(M681="IPC",VLOOKUP(H681,'INDICES IPC'!$A$7:$E$1003,2,0),0)),"")</f>
        <v>0</v>
      </c>
      <c r="J681" s="72"/>
      <c r="K681" s="54">
        <f>IFERROR(IF(M681="ICCP- ICOCIV",VLOOKUP(J681,'INDICES-ICOCIV'!$A$1:$B$307,2,0),IF(M681="IPC",VLOOKUP(J681,'INDICES IPC'!$A$7:$E$1003,2,0),0)),"")</f>
        <v>0</v>
      </c>
      <c r="L681" s="55" t="str">
        <f t="shared" si="30"/>
        <v/>
      </c>
      <c r="M681" s="76"/>
      <c r="N681" s="190">
        <f t="shared" si="31"/>
        <v>0</v>
      </c>
    </row>
    <row r="682" spans="3:14" ht="15.6" x14ac:dyDescent="0.25">
      <c r="C682" s="14">
        <f t="shared" si="32"/>
        <v>598</v>
      </c>
      <c r="D682" s="70"/>
      <c r="E682" s="70"/>
      <c r="F682" s="70"/>
      <c r="G682" s="75"/>
      <c r="H682" s="72"/>
      <c r="I682" s="54">
        <f>IFERROR(IF(M682="ICCP- ICOCIV",VLOOKUP(H682,'INDICES-ICOCIV'!$A$1:$B$313,2,0),IF(M682="IPC",VLOOKUP(H682,'INDICES IPC'!$A$7:$E$1003,2,0),0)),"")</f>
        <v>0</v>
      </c>
      <c r="J682" s="72"/>
      <c r="K682" s="54">
        <f>IFERROR(IF(M682="ICCP- ICOCIV",VLOOKUP(J682,'INDICES-ICOCIV'!$A$1:$B$307,2,0),IF(M682="IPC",VLOOKUP(J682,'INDICES IPC'!$A$7:$E$1003,2,0),0)),"")</f>
        <v>0</v>
      </c>
      <c r="L682" s="55" t="str">
        <f t="shared" si="30"/>
        <v/>
      </c>
      <c r="M682" s="76"/>
      <c r="N682" s="190">
        <f t="shared" si="31"/>
        <v>0</v>
      </c>
    </row>
    <row r="683" spans="3:14" ht="15.6" x14ac:dyDescent="0.25">
      <c r="C683" s="14">
        <f t="shared" si="32"/>
        <v>599</v>
      </c>
      <c r="D683" s="70"/>
      <c r="E683" s="70"/>
      <c r="F683" s="70"/>
      <c r="G683" s="75"/>
      <c r="H683" s="72"/>
      <c r="I683" s="54">
        <f>IFERROR(IF(M683="ICCP- ICOCIV",VLOOKUP(H683,'INDICES-ICOCIV'!$A$1:$B$313,2,0),IF(M683="IPC",VLOOKUP(H683,'INDICES IPC'!$A$7:$E$1003,2,0),0)),"")</f>
        <v>0</v>
      </c>
      <c r="J683" s="72"/>
      <c r="K683" s="54">
        <f>IFERROR(IF(M683="ICCP- ICOCIV",VLOOKUP(J683,'INDICES-ICOCIV'!$A$1:$B$307,2,0),IF(M683="IPC",VLOOKUP(J683,'INDICES IPC'!$A$7:$E$1003,2,0),0)),"")</f>
        <v>0</v>
      </c>
      <c r="L683" s="55" t="str">
        <f t="shared" si="30"/>
        <v/>
      </c>
      <c r="M683" s="76"/>
      <c r="N683" s="190">
        <f t="shared" si="31"/>
        <v>0</v>
      </c>
    </row>
    <row r="684" spans="3:14" ht="15.6" x14ac:dyDescent="0.25">
      <c r="C684" s="14">
        <f t="shared" si="32"/>
        <v>600</v>
      </c>
      <c r="D684" s="70"/>
      <c r="E684" s="70"/>
      <c r="F684" s="70"/>
      <c r="G684" s="75"/>
      <c r="H684" s="72"/>
      <c r="I684" s="54">
        <f>IFERROR(IF(M684="ICCP- ICOCIV",VLOOKUP(H684,'INDICES-ICOCIV'!$A$1:$B$313,2,0),IF(M684="IPC",VLOOKUP(H684,'INDICES IPC'!$A$7:$E$1003,2,0),0)),"")</f>
        <v>0</v>
      </c>
      <c r="J684" s="72"/>
      <c r="K684" s="54">
        <f>IFERROR(IF(M684="ICCP- ICOCIV",VLOOKUP(J684,'INDICES-ICOCIV'!$A$1:$B$307,2,0),IF(M684="IPC",VLOOKUP(J684,'INDICES IPC'!$A$7:$E$1003,2,0),0)),"")</f>
        <v>0</v>
      </c>
      <c r="L684" s="55" t="str">
        <f t="shared" si="30"/>
        <v/>
      </c>
      <c r="M684" s="76"/>
      <c r="N684" s="190">
        <f t="shared" si="31"/>
        <v>0</v>
      </c>
    </row>
    <row r="685" spans="3:14" ht="15.6" x14ac:dyDescent="0.25">
      <c r="C685" s="14">
        <f t="shared" si="32"/>
        <v>601</v>
      </c>
      <c r="D685" s="70"/>
      <c r="E685" s="70"/>
      <c r="F685" s="70"/>
      <c r="G685" s="75"/>
      <c r="H685" s="72"/>
      <c r="I685" s="54">
        <f>IFERROR(IF(M685="ICCP- ICOCIV",VLOOKUP(H685,'INDICES-ICOCIV'!$A$1:$B$313,2,0),IF(M685="IPC",VLOOKUP(H685,'INDICES IPC'!$A$7:$E$1003,2,0),0)),"")</f>
        <v>0</v>
      </c>
      <c r="J685" s="72"/>
      <c r="K685" s="54">
        <f>IFERROR(IF(M685="ICCP- ICOCIV",VLOOKUP(J685,'INDICES-ICOCIV'!$A$1:$B$307,2,0),IF(M685="IPC",VLOOKUP(J685,'INDICES IPC'!$A$7:$E$1003,2,0),0)),"")</f>
        <v>0</v>
      </c>
      <c r="L685" s="55" t="str">
        <f t="shared" si="30"/>
        <v/>
      </c>
      <c r="M685" s="76"/>
      <c r="N685" s="190">
        <f t="shared" si="31"/>
        <v>0</v>
      </c>
    </row>
    <row r="686" spans="3:14" ht="15.6" x14ac:dyDescent="0.25">
      <c r="C686" s="14">
        <f t="shared" si="32"/>
        <v>602</v>
      </c>
      <c r="D686" s="70"/>
      <c r="E686" s="70"/>
      <c r="F686" s="70"/>
      <c r="G686" s="75"/>
      <c r="H686" s="72"/>
      <c r="I686" s="54">
        <f>IFERROR(IF(M686="ICCP- ICOCIV",VLOOKUP(H686,'INDICES-ICOCIV'!$A$1:$B$313,2,0),IF(M686="IPC",VLOOKUP(H686,'INDICES IPC'!$A$7:$E$1003,2,0),0)),"")</f>
        <v>0</v>
      </c>
      <c r="J686" s="72"/>
      <c r="K686" s="54">
        <f>IFERROR(IF(M686="ICCP- ICOCIV",VLOOKUP(J686,'INDICES-ICOCIV'!$A$1:$B$307,2,0),IF(M686="IPC",VLOOKUP(J686,'INDICES IPC'!$A$7:$E$1003,2,0),0)),"")</f>
        <v>0</v>
      </c>
      <c r="L686" s="55" t="str">
        <f t="shared" si="30"/>
        <v/>
      </c>
      <c r="M686" s="76"/>
      <c r="N686" s="190">
        <f t="shared" si="31"/>
        <v>0</v>
      </c>
    </row>
    <row r="687" spans="3:14" ht="15.6" x14ac:dyDescent="0.25">
      <c r="C687" s="14">
        <f t="shared" si="32"/>
        <v>603</v>
      </c>
      <c r="D687" s="70"/>
      <c r="E687" s="70"/>
      <c r="F687" s="70"/>
      <c r="G687" s="75"/>
      <c r="H687" s="72"/>
      <c r="I687" s="54">
        <f>IFERROR(IF(M687="ICCP- ICOCIV",VLOOKUP(H687,'INDICES-ICOCIV'!$A$1:$B$313,2,0),IF(M687="IPC",VLOOKUP(H687,'INDICES IPC'!$A$7:$E$1003,2,0),0)),"")</f>
        <v>0</v>
      </c>
      <c r="J687" s="72"/>
      <c r="K687" s="54">
        <f>IFERROR(IF(M687="ICCP- ICOCIV",VLOOKUP(J687,'INDICES-ICOCIV'!$A$1:$B$307,2,0),IF(M687="IPC",VLOOKUP(J687,'INDICES IPC'!$A$7:$E$1003,2,0),0)),"")</f>
        <v>0</v>
      </c>
      <c r="L687" s="55" t="str">
        <f t="shared" si="30"/>
        <v/>
      </c>
      <c r="M687" s="76"/>
      <c r="N687" s="190">
        <f t="shared" si="31"/>
        <v>0</v>
      </c>
    </row>
    <row r="688" spans="3:14" ht="15.6" x14ac:dyDescent="0.25">
      <c r="C688" s="14">
        <f t="shared" si="32"/>
        <v>604</v>
      </c>
      <c r="D688" s="70"/>
      <c r="E688" s="70"/>
      <c r="F688" s="70"/>
      <c r="G688" s="75"/>
      <c r="H688" s="72"/>
      <c r="I688" s="54">
        <f>IFERROR(IF(M688="ICCP- ICOCIV",VLOOKUP(H688,'INDICES-ICOCIV'!$A$1:$B$313,2,0),IF(M688="IPC",VLOOKUP(H688,'INDICES IPC'!$A$7:$E$1003,2,0),0)),"")</f>
        <v>0</v>
      </c>
      <c r="J688" s="72"/>
      <c r="K688" s="54">
        <f>IFERROR(IF(M688="ICCP- ICOCIV",VLOOKUP(J688,'INDICES-ICOCIV'!$A$1:$B$307,2,0),IF(M688="IPC",VLOOKUP(J688,'INDICES IPC'!$A$7:$E$1003,2,0),0)),"")</f>
        <v>0</v>
      </c>
      <c r="L688" s="55" t="str">
        <f t="shared" si="30"/>
        <v/>
      </c>
      <c r="M688" s="76"/>
      <c r="N688" s="190">
        <f t="shared" si="31"/>
        <v>0</v>
      </c>
    </row>
    <row r="689" spans="3:14" ht="15.6" x14ac:dyDescent="0.25">
      <c r="C689" s="14">
        <f t="shared" si="32"/>
        <v>605</v>
      </c>
      <c r="D689" s="70"/>
      <c r="E689" s="70"/>
      <c r="F689" s="70"/>
      <c r="G689" s="75"/>
      <c r="H689" s="72"/>
      <c r="I689" s="54">
        <f>IFERROR(IF(M689="ICCP- ICOCIV",VLOOKUP(H689,'INDICES-ICOCIV'!$A$1:$B$313,2,0),IF(M689="IPC",VLOOKUP(H689,'INDICES IPC'!$A$7:$E$1003,2,0),0)),"")</f>
        <v>0</v>
      </c>
      <c r="J689" s="72"/>
      <c r="K689" s="54">
        <f>IFERROR(IF(M689="ICCP- ICOCIV",VLOOKUP(J689,'INDICES-ICOCIV'!$A$1:$B$307,2,0),IF(M689="IPC",VLOOKUP(J689,'INDICES IPC'!$A$7:$E$1003,2,0),0)),"")</f>
        <v>0</v>
      </c>
      <c r="L689" s="55" t="str">
        <f t="shared" si="30"/>
        <v/>
      </c>
      <c r="M689" s="76"/>
      <c r="N689" s="190">
        <f t="shared" si="31"/>
        <v>0</v>
      </c>
    </row>
    <row r="690" spans="3:14" ht="15.6" x14ac:dyDescent="0.25">
      <c r="C690" s="14">
        <f t="shared" si="32"/>
        <v>606</v>
      </c>
      <c r="D690" s="70"/>
      <c r="E690" s="70"/>
      <c r="F690" s="70"/>
      <c r="G690" s="75"/>
      <c r="H690" s="72"/>
      <c r="I690" s="54">
        <f>IFERROR(IF(M690="ICCP- ICOCIV",VLOOKUP(H690,'INDICES-ICOCIV'!$A$1:$B$313,2,0),IF(M690="IPC",VLOOKUP(H690,'INDICES IPC'!$A$7:$E$1003,2,0),0)),"")</f>
        <v>0</v>
      </c>
      <c r="J690" s="72"/>
      <c r="K690" s="54">
        <f>IFERROR(IF(M690="ICCP- ICOCIV",VLOOKUP(J690,'INDICES-ICOCIV'!$A$1:$B$307,2,0),IF(M690="IPC",VLOOKUP(J690,'INDICES IPC'!$A$7:$E$1003,2,0),0)),"")</f>
        <v>0</v>
      </c>
      <c r="L690" s="55" t="str">
        <f t="shared" si="30"/>
        <v/>
      </c>
      <c r="M690" s="76"/>
      <c r="N690" s="190">
        <f t="shared" si="31"/>
        <v>0</v>
      </c>
    </row>
    <row r="691" spans="3:14" ht="15.6" x14ac:dyDescent="0.25">
      <c r="C691" s="14">
        <f t="shared" si="32"/>
        <v>607</v>
      </c>
      <c r="D691" s="70"/>
      <c r="E691" s="70"/>
      <c r="F691" s="70"/>
      <c r="G691" s="75"/>
      <c r="H691" s="72"/>
      <c r="I691" s="54">
        <f>IFERROR(IF(M691="ICCP- ICOCIV",VLOOKUP(H691,'INDICES-ICOCIV'!$A$1:$B$313,2,0),IF(M691="IPC",VLOOKUP(H691,'INDICES IPC'!$A$7:$E$1003,2,0),0)),"")</f>
        <v>0</v>
      </c>
      <c r="J691" s="72"/>
      <c r="K691" s="54">
        <f>IFERROR(IF(M691="ICCP- ICOCIV",VLOOKUP(J691,'INDICES-ICOCIV'!$A$1:$B$307,2,0),IF(M691="IPC",VLOOKUP(J691,'INDICES IPC'!$A$7:$E$1003,2,0),0)),"")</f>
        <v>0</v>
      </c>
      <c r="L691" s="55" t="str">
        <f t="shared" si="30"/>
        <v/>
      </c>
      <c r="M691" s="76"/>
      <c r="N691" s="190">
        <f t="shared" si="31"/>
        <v>0</v>
      </c>
    </row>
    <row r="692" spans="3:14" ht="15.6" x14ac:dyDescent="0.25">
      <c r="C692" s="14">
        <f t="shared" si="32"/>
        <v>608</v>
      </c>
      <c r="D692" s="70"/>
      <c r="E692" s="70"/>
      <c r="F692" s="70"/>
      <c r="G692" s="75"/>
      <c r="H692" s="72"/>
      <c r="I692" s="54">
        <f>IFERROR(IF(M692="ICCP- ICOCIV",VLOOKUP(H692,'INDICES-ICOCIV'!$A$1:$B$313,2,0),IF(M692="IPC",VLOOKUP(H692,'INDICES IPC'!$A$7:$E$1003,2,0),0)),"")</f>
        <v>0</v>
      </c>
      <c r="J692" s="72"/>
      <c r="K692" s="54">
        <f>IFERROR(IF(M692="ICCP- ICOCIV",VLOOKUP(J692,'INDICES-ICOCIV'!$A$1:$B$307,2,0),IF(M692="IPC",VLOOKUP(J692,'INDICES IPC'!$A$7:$E$1003,2,0),0)),"")</f>
        <v>0</v>
      </c>
      <c r="L692" s="55" t="str">
        <f t="shared" si="30"/>
        <v/>
      </c>
      <c r="M692" s="76"/>
      <c r="N692" s="190">
        <f t="shared" si="31"/>
        <v>0</v>
      </c>
    </row>
    <row r="693" spans="3:14" ht="15.6" x14ac:dyDescent="0.25">
      <c r="C693" s="14">
        <f t="shared" si="32"/>
        <v>609</v>
      </c>
      <c r="D693" s="70"/>
      <c r="E693" s="70"/>
      <c r="F693" s="70"/>
      <c r="G693" s="75"/>
      <c r="H693" s="72"/>
      <c r="I693" s="54">
        <f>IFERROR(IF(M693="ICCP- ICOCIV",VLOOKUP(H693,'INDICES-ICOCIV'!$A$1:$B$313,2,0),IF(M693="IPC",VLOOKUP(H693,'INDICES IPC'!$A$7:$E$1003,2,0),0)),"")</f>
        <v>0</v>
      </c>
      <c r="J693" s="72"/>
      <c r="K693" s="54">
        <f>IFERROR(IF(M693="ICCP- ICOCIV",VLOOKUP(J693,'INDICES-ICOCIV'!$A$1:$B$307,2,0),IF(M693="IPC",VLOOKUP(J693,'INDICES IPC'!$A$7:$E$1003,2,0),0)),"")</f>
        <v>0</v>
      </c>
      <c r="L693" s="55" t="str">
        <f t="shared" si="30"/>
        <v/>
      </c>
      <c r="M693" s="76"/>
      <c r="N693" s="190">
        <f t="shared" si="31"/>
        <v>0</v>
      </c>
    </row>
    <row r="694" spans="3:14" ht="15.6" x14ac:dyDescent="0.25">
      <c r="C694" s="14">
        <f t="shared" si="32"/>
        <v>610</v>
      </c>
      <c r="D694" s="70"/>
      <c r="E694" s="70"/>
      <c r="F694" s="70"/>
      <c r="G694" s="75"/>
      <c r="H694" s="72"/>
      <c r="I694" s="54">
        <f>IFERROR(IF(M694="ICCP- ICOCIV",VLOOKUP(H694,'INDICES-ICOCIV'!$A$1:$B$313,2,0),IF(M694="IPC",VLOOKUP(H694,'INDICES IPC'!$A$7:$E$1003,2,0),0)),"")</f>
        <v>0</v>
      </c>
      <c r="J694" s="72"/>
      <c r="K694" s="54">
        <f>IFERROR(IF(M694="ICCP- ICOCIV",VLOOKUP(J694,'INDICES-ICOCIV'!$A$1:$B$307,2,0),IF(M694="IPC",VLOOKUP(J694,'INDICES IPC'!$A$7:$E$1003,2,0),0)),"")</f>
        <v>0</v>
      </c>
      <c r="L694" s="55" t="str">
        <f t="shared" si="30"/>
        <v/>
      </c>
      <c r="M694" s="76"/>
      <c r="N694" s="190">
        <f t="shared" si="31"/>
        <v>0</v>
      </c>
    </row>
    <row r="695" spans="3:14" ht="15.6" x14ac:dyDescent="0.25">
      <c r="C695" s="14">
        <f t="shared" si="32"/>
        <v>611</v>
      </c>
      <c r="D695" s="70"/>
      <c r="E695" s="70"/>
      <c r="F695" s="70"/>
      <c r="G695" s="75"/>
      <c r="H695" s="72"/>
      <c r="I695" s="54">
        <f>IFERROR(IF(M695="ICCP- ICOCIV",VLOOKUP(H695,'INDICES-ICOCIV'!$A$1:$B$313,2,0),IF(M695="IPC",VLOOKUP(H695,'INDICES IPC'!$A$7:$E$1003,2,0),0)),"")</f>
        <v>0</v>
      </c>
      <c r="J695" s="72"/>
      <c r="K695" s="54">
        <f>IFERROR(IF(M695="ICCP- ICOCIV",VLOOKUP(J695,'INDICES-ICOCIV'!$A$1:$B$307,2,0),IF(M695="IPC",VLOOKUP(J695,'INDICES IPC'!$A$7:$E$1003,2,0),0)),"")</f>
        <v>0</v>
      </c>
      <c r="L695" s="55" t="str">
        <f t="shared" si="30"/>
        <v/>
      </c>
      <c r="M695" s="76"/>
      <c r="N695" s="190">
        <f t="shared" si="31"/>
        <v>0</v>
      </c>
    </row>
    <row r="696" spans="3:14" ht="15.6" x14ac:dyDescent="0.25">
      <c r="C696" s="14">
        <f t="shared" si="32"/>
        <v>612</v>
      </c>
      <c r="D696" s="70"/>
      <c r="E696" s="70"/>
      <c r="F696" s="70"/>
      <c r="G696" s="75"/>
      <c r="H696" s="72"/>
      <c r="I696" s="54">
        <f>IFERROR(IF(M696="ICCP- ICOCIV",VLOOKUP(H696,'INDICES-ICOCIV'!$A$1:$B$313,2,0),IF(M696="IPC",VLOOKUP(H696,'INDICES IPC'!$A$7:$E$1003,2,0),0)),"")</f>
        <v>0</v>
      </c>
      <c r="J696" s="72"/>
      <c r="K696" s="54">
        <f>IFERROR(IF(M696="ICCP- ICOCIV",VLOOKUP(J696,'INDICES-ICOCIV'!$A$1:$B$307,2,0),IF(M696="IPC",VLOOKUP(J696,'INDICES IPC'!$A$7:$E$1003,2,0),0)),"")</f>
        <v>0</v>
      </c>
      <c r="L696" s="55" t="str">
        <f t="shared" si="30"/>
        <v/>
      </c>
      <c r="M696" s="76"/>
      <c r="N696" s="190">
        <f t="shared" si="31"/>
        <v>0</v>
      </c>
    </row>
    <row r="697" spans="3:14" ht="15.6" x14ac:dyDescent="0.25">
      <c r="C697" s="14">
        <f t="shared" si="32"/>
        <v>613</v>
      </c>
      <c r="D697" s="70"/>
      <c r="E697" s="70"/>
      <c r="F697" s="70"/>
      <c r="G697" s="75"/>
      <c r="H697" s="72"/>
      <c r="I697" s="54">
        <f>IFERROR(IF(M697="ICCP- ICOCIV",VLOOKUP(H697,'INDICES-ICOCIV'!$A$1:$B$313,2,0),IF(M697="IPC",VLOOKUP(H697,'INDICES IPC'!$A$7:$E$1003,2,0),0)),"")</f>
        <v>0</v>
      </c>
      <c r="J697" s="72"/>
      <c r="K697" s="54">
        <f>IFERROR(IF(M697="ICCP- ICOCIV",VLOOKUP(J697,'INDICES-ICOCIV'!$A$1:$B$307,2,0),IF(M697="IPC",VLOOKUP(J697,'INDICES IPC'!$A$7:$E$1003,2,0),0)),"")</f>
        <v>0</v>
      </c>
      <c r="L697" s="55" t="str">
        <f t="shared" si="30"/>
        <v/>
      </c>
      <c r="M697" s="76"/>
      <c r="N697" s="190">
        <f t="shared" si="31"/>
        <v>0</v>
      </c>
    </row>
    <row r="698" spans="3:14" ht="15.6" x14ac:dyDescent="0.25">
      <c r="C698" s="14">
        <f t="shared" si="32"/>
        <v>614</v>
      </c>
      <c r="D698" s="70"/>
      <c r="E698" s="70"/>
      <c r="F698" s="70"/>
      <c r="G698" s="75"/>
      <c r="H698" s="72"/>
      <c r="I698" s="54">
        <f>IFERROR(IF(M698="ICCP- ICOCIV",VLOOKUP(H698,'INDICES-ICOCIV'!$A$1:$B$313,2,0),IF(M698="IPC",VLOOKUP(H698,'INDICES IPC'!$A$7:$E$1003,2,0),0)),"")</f>
        <v>0</v>
      </c>
      <c r="J698" s="72"/>
      <c r="K698" s="54">
        <f>IFERROR(IF(M698="ICCP- ICOCIV",VLOOKUP(J698,'INDICES-ICOCIV'!$A$1:$B$307,2,0),IF(M698="IPC",VLOOKUP(J698,'INDICES IPC'!$A$7:$E$1003,2,0),0)),"")</f>
        <v>0</v>
      </c>
      <c r="L698" s="55" t="str">
        <f t="shared" si="30"/>
        <v/>
      </c>
      <c r="M698" s="76"/>
      <c r="N698" s="190">
        <f t="shared" si="31"/>
        <v>0</v>
      </c>
    </row>
    <row r="699" spans="3:14" ht="15.6" x14ac:dyDescent="0.25">
      <c r="C699" s="14">
        <f t="shared" si="32"/>
        <v>615</v>
      </c>
      <c r="D699" s="70"/>
      <c r="E699" s="70"/>
      <c r="F699" s="70"/>
      <c r="G699" s="75"/>
      <c r="H699" s="72"/>
      <c r="I699" s="54">
        <f>IFERROR(IF(M699="ICCP- ICOCIV",VLOOKUP(H699,'INDICES-ICOCIV'!$A$1:$B$313,2,0),IF(M699="IPC",VLOOKUP(H699,'INDICES IPC'!$A$7:$E$1003,2,0),0)),"")</f>
        <v>0</v>
      </c>
      <c r="J699" s="72"/>
      <c r="K699" s="54">
        <f>IFERROR(IF(M699="ICCP- ICOCIV",VLOOKUP(J699,'INDICES-ICOCIV'!$A$1:$B$307,2,0),IF(M699="IPC",VLOOKUP(J699,'INDICES IPC'!$A$7:$E$1003,2,0),0)),"")</f>
        <v>0</v>
      </c>
      <c r="L699" s="55" t="str">
        <f t="shared" si="30"/>
        <v/>
      </c>
      <c r="M699" s="76"/>
      <c r="N699" s="190">
        <f t="shared" si="31"/>
        <v>0</v>
      </c>
    </row>
    <row r="700" spans="3:14" ht="15.6" x14ac:dyDescent="0.25">
      <c r="C700" s="14">
        <f t="shared" si="32"/>
        <v>616</v>
      </c>
      <c r="D700" s="70"/>
      <c r="E700" s="70"/>
      <c r="F700" s="70"/>
      <c r="G700" s="75"/>
      <c r="H700" s="72"/>
      <c r="I700" s="54">
        <f>IFERROR(IF(M700="ICCP- ICOCIV",VLOOKUP(H700,'INDICES-ICOCIV'!$A$1:$B$313,2,0),IF(M700="IPC",VLOOKUP(H700,'INDICES IPC'!$A$7:$E$1003,2,0),0)),"")</f>
        <v>0</v>
      </c>
      <c r="J700" s="72"/>
      <c r="K700" s="54">
        <f>IFERROR(IF(M700="ICCP- ICOCIV",VLOOKUP(J700,'INDICES-ICOCIV'!$A$1:$B$307,2,0),IF(M700="IPC",VLOOKUP(J700,'INDICES IPC'!$A$7:$E$1003,2,0),0)),"")</f>
        <v>0</v>
      </c>
      <c r="L700" s="55" t="str">
        <f t="shared" si="30"/>
        <v/>
      </c>
      <c r="M700" s="76"/>
      <c r="N700" s="190">
        <f t="shared" si="31"/>
        <v>0</v>
      </c>
    </row>
    <row r="701" spans="3:14" ht="15.6" x14ac:dyDescent="0.25">
      <c r="C701" s="14">
        <f t="shared" si="32"/>
        <v>617</v>
      </c>
      <c r="D701" s="70"/>
      <c r="E701" s="70"/>
      <c r="F701" s="70"/>
      <c r="G701" s="75"/>
      <c r="H701" s="72"/>
      <c r="I701" s="54">
        <f>IFERROR(IF(M701="ICCP- ICOCIV",VLOOKUP(H701,'INDICES-ICOCIV'!$A$1:$B$313,2,0),IF(M701="IPC",VLOOKUP(H701,'INDICES IPC'!$A$7:$E$1003,2,0),0)),"")</f>
        <v>0</v>
      </c>
      <c r="J701" s="72"/>
      <c r="K701" s="54">
        <f>IFERROR(IF(M701="ICCP- ICOCIV",VLOOKUP(J701,'INDICES-ICOCIV'!$A$1:$B$307,2,0),IF(M701="IPC",VLOOKUP(J701,'INDICES IPC'!$A$7:$E$1003,2,0),0)),"")</f>
        <v>0</v>
      </c>
      <c r="L701" s="55" t="str">
        <f t="shared" si="30"/>
        <v/>
      </c>
      <c r="M701" s="76"/>
      <c r="N701" s="190">
        <f t="shared" si="31"/>
        <v>0</v>
      </c>
    </row>
    <row r="702" spans="3:14" ht="15.6" x14ac:dyDescent="0.25">
      <c r="C702" s="14">
        <f t="shared" si="32"/>
        <v>618</v>
      </c>
      <c r="D702" s="70"/>
      <c r="E702" s="70"/>
      <c r="F702" s="70"/>
      <c r="G702" s="75"/>
      <c r="H702" s="72"/>
      <c r="I702" s="54">
        <f>IFERROR(IF(M702="ICCP- ICOCIV",VLOOKUP(H702,'INDICES-ICOCIV'!$A$1:$B$313,2,0),IF(M702="IPC",VLOOKUP(H702,'INDICES IPC'!$A$7:$E$1003,2,0),0)),"")</f>
        <v>0</v>
      </c>
      <c r="J702" s="72"/>
      <c r="K702" s="54">
        <f>IFERROR(IF(M702="ICCP- ICOCIV",VLOOKUP(J702,'INDICES-ICOCIV'!$A$1:$B$307,2,0),IF(M702="IPC",VLOOKUP(J702,'INDICES IPC'!$A$7:$E$1003,2,0),0)),"")</f>
        <v>0</v>
      </c>
      <c r="L702" s="55" t="str">
        <f t="shared" si="30"/>
        <v/>
      </c>
      <c r="M702" s="76"/>
      <c r="N702" s="190">
        <f t="shared" si="31"/>
        <v>0</v>
      </c>
    </row>
    <row r="703" spans="3:14" ht="15.6" x14ac:dyDescent="0.25">
      <c r="C703" s="14">
        <f t="shared" si="32"/>
        <v>619</v>
      </c>
      <c r="D703" s="70"/>
      <c r="E703" s="70"/>
      <c r="F703" s="70"/>
      <c r="G703" s="75"/>
      <c r="H703" s="72"/>
      <c r="I703" s="54">
        <f>IFERROR(IF(M703="ICCP- ICOCIV",VLOOKUP(H703,'INDICES-ICOCIV'!$A$1:$B$313,2,0),IF(M703="IPC",VLOOKUP(H703,'INDICES IPC'!$A$7:$E$1003,2,0),0)),"")</f>
        <v>0</v>
      </c>
      <c r="J703" s="72"/>
      <c r="K703" s="54">
        <f>IFERROR(IF(M703="ICCP- ICOCIV",VLOOKUP(J703,'INDICES-ICOCIV'!$A$1:$B$307,2,0),IF(M703="IPC",VLOOKUP(J703,'INDICES IPC'!$A$7:$E$1003,2,0),0)),"")</f>
        <v>0</v>
      </c>
      <c r="L703" s="55" t="str">
        <f t="shared" si="30"/>
        <v/>
      </c>
      <c r="M703" s="76"/>
      <c r="N703" s="190">
        <f t="shared" si="31"/>
        <v>0</v>
      </c>
    </row>
    <row r="704" spans="3:14" ht="15.6" x14ac:dyDescent="0.25">
      <c r="C704" s="14">
        <f t="shared" si="32"/>
        <v>620</v>
      </c>
      <c r="D704" s="70"/>
      <c r="E704" s="70"/>
      <c r="F704" s="70"/>
      <c r="G704" s="75"/>
      <c r="H704" s="72"/>
      <c r="I704" s="54">
        <f>IFERROR(IF(M704="ICCP- ICOCIV",VLOOKUP(H704,'INDICES-ICOCIV'!$A$1:$B$313,2,0),IF(M704="IPC",VLOOKUP(H704,'INDICES IPC'!$A$7:$E$1003,2,0),0)),"")</f>
        <v>0</v>
      </c>
      <c r="J704" s="72"/>
      <c r="K704" s="54">
        <f>IFERROR(IF(M704="ICCP- ICOCIV",VLOOKUP(J704,'INDICES-ICOCIV'!$A$1:$B$307,2,0),IF(M704="IPC",VLOOKUP(J704,'INDICES IPC'!$A$7:$E$1003,2,0),0)),"")</f>
        <v>0</v>
      </c>
      <c r="L704" s="55" t="str">
        <f t="shared" si="30"/>
        <v/>
      </c>
      <c r="M704" s="76"/>
      <c r="N704" s="190">
        <f t="shared" si="31"/>
        <v>0</v>
      </c>
    </row>
    <row r="705" spans="3:14" ht="15.6" x14ac:dyDescent="0.25">
      <c r="C705" s="14">
        <f t="shared" si="32"/>
        <v>621</v>
      </c>
      <c r="D705" s="70"/>
      <c r="E705" s="70"/>
      <c r="F705" s="70"/>
      <c r="G705" s="75"/>
      <c r="H705" s="72"/>
      <c r="I705" s="54">
        <f>IFERROR(IF(M705="ICCP- ICOCIV",VLOOKUP(H705,'INDICES-ICOCIV'!$A$1:$B$313,2,0),IF(M705="IPC",VLOOKUP(H705,'INDICES IPC'!$A$7:$E$1003,2,0),0)),"")</f>
        <v>0</v>
      </c>
      <c r="J705" s="72"/>
      <c r="K705" s="54">
        <f>IFERROR(IF(M705="ICCP- ICOCIV",VLOOKUP(J705,'INDICES-ICOCIV'!$A$1:$B$307,2,0),IF(M705="IPC",VLOOKUP(J705,'INDICES IPC'!$A$7:$E$1003,2,0),0)),"")</f>
        <v>0</v>
      </c>
      <c r="L705" s="55" t="str">
        <f t="shared" si="30"/>
        <v/>
      </c>
      <c r="M705" s="76"/>
      <c r="N705" s="190">
        <f t="shared" si="31"/>
        <v>0</v>
      </c>
    </row>
    <row r="706" spans="3:14" ht="15.6" x14ac:dyDescent="0.25">
      <c r="C706" s="14">
        <f t="shared" si="32"/>
        <v>622</v>
      </c>
      <c r="D706" s="70"/>
      <c r="E706" s="70"/>
      <c r="F706" s="70"/>
      <c r="G706" s="75"/>
      <c r="H706" s="72"/>
      <c r="I706" s="54">
        <f>IFERROR(IF(M706="ICCP- ICOCIV",VLOOKUP(H706,'INDICES-ICOCIV'!$A$1:$B$313,2,0),IF(M706="IPC",VLOOKUP(H706,'INDICES IPC'!$A$7:$E$1003,2,0),0)),"")</f>
        <v>0</v>
      </c>
      <c r="J706" s="72"/>
      <c r="K706" s="54">
        <f>IFERROR(IF(M706="ICCP- ICOCIV",VLOOKUP(J706,'INDICES-ICOCIV'!$A$1:$B$307,2,0),IF(M706="IPC",VLOOKUP(J706,'INDICES IPC'!$A$7:$E$1003,2,0),0)),"")</f>
        <v>0</v>
      </c>
      <c r="L706" s="55" t="str">
        <f t="shared" si="30"/>
        <v/>
      </c>
      <c r="M706" s="76"/>
      <c r="N706" s="190">
        <f t="shared" si="31"/>
        <v>0</v>
      </c>
    </row>
    <row r="707" spans="3:14" ht="15.6" x14ac:dyDescent="0.25">
      <c r="C707" s="14">
        <f t="shared" si="32"/>
        <v>623</v>
      </c>
      <c r="D707" s="70"/>
      <c r="E707" s="70"/>
      <c r="F707" s="70"/>
      <c r="G707" s="75"/>
      <c r="H707" s="72"/>
      <c r="I707" s="54">
        <f>IFERROR(IF(M707="ICCP- ICOCIV",VLOOKUP(H707,'INDICES-ICOCIV'!$A$1:$B$313,2,0),IF(M707="IPC",VLOOKUP(H707,'INDICES IPC'!$A$7:$E$1003,2,0),0)),"")</f>
        <v>0</v>
      </c>
      <c r="J707" s="72"/>
      <c r="K707" s="54">
        <f>IFERROR(IF(M707="ICCP- ICOCIV",VLOOKUP(J707,'INDICES-ICOCIV'!$A$1:$B$307,2,0),IF(M707="IPC",VLOOKUP(J707,'INDICES IPC'!$A$7:$E$1003,2,0),0)),"")</f>
        <v>0</v>
      </c>
      <c r="L707" s="55" t="str">
        <f t="shared" si="30"/>
        <v/>
      </c>
      <c r="M707" s="76"/>
      <c r="N707" s="190">
        <f t="shared" si="31"/>
        <v>0</v>
      </c>
    </row>
    <row r="708" spans="3:14" ht="15.6" x14ac:dyDescent="0.25">
      <c r="C708" s="14">
        <f t="shared" si="32"/>
        <v>624</v>
      </c>
      <c r="D708" s="70"/>
      <c r="E708" s="70"/>
      <c r="F708" s="70"/>
      <c r="G708" s="75"/>
      <c r="H708" s="72"/>
      <c r="I708" s="54">
        <f>IFERROR(IF(M708="ICCP- ICOCIV",VLOOKUP(H708,'INDICES-ICOCIV'!$A$1:$B$313,2,0),IF(M708="IPC",VLOOKUP(H708,'INDICES IPC'!$A$7:$E$1003,2,0),0)),"")</f>
        <v>0</v>
      </c>
      <c r="J708" s="72"/>
      <c r="K708" s="54">
        <f>IFERROR(IF(M708="ICCP- ICOCIV",VLOOKUP(J708,'INDICES-ICOCIV'!$A$1:$B$307,2,0),IF(M708="IPC",VLOOKUP(J708,'INDICES IPC'!$A$7:$E$1003,2,0),0)),"")</f>
        <v>0</v>
      </c>
      <c r="L708" s="55" t="str">
        <f t="shared" si="30"/>
        <v/>
      </c>
      <c r="M708" s="76"/>
      <c r="N708" s="190">
        <f t="shared" si="31"/>
        <v>0</v>
      </c>
    </row>
    <row r="709" spans="3:14" ht="15.6" x14ac:dyDescent="0.25">
      <c r="C709" s="14">
        <f t="shared" si="32"/>
        <v>625</v>
      </c>
      <c r="D709" s="70"/>
      <c r="E709" s="70"/>
      <c r="F709" s="70"/>
      <c r="G709" s="75"/>
      <c r="H709" s="72"/>
      <c r="I709" s="54">
        <f>IFERROR(IF(M709="ICCP- ICOCIV",VLOOKUP(H709,'INDICES-ICOCIV'!$A$1:$B$313,2,0),IF(M709="IPC",VLOOKUP(H709,'INDICES IPC'!$A$7:$E$1003,2,0),0)),"")</f>
        <v>0</v>
      </c>
      <c r="J709" s="72"/>
      <c r="K709" s="54">
        <f>IFERROR(IF(M709="ICCP- ICOCIV",VLOOKUP(J709,'INDICES-ICOCIV'!$A$1:$B$307,2,0),IF(M709="IPC",VLOOKUP(J709,'INDICES IPC'!$A$7:$E$1003,2,0),0)),"")</f>
        <v>0</v>
      </c>
      <c r="L709" s="55" t="str">
        <f t="shared" si="30"/>
        <v/>
      </c>
      <c r="M709" s="76"/>
      <c r="N709" s="190">
        <f t="shared" si="31"/>
        <v>0</v>
      </c>
    </row>
    <row r="710" spans="3:14" ht="15.6" x14ac:dyDescent="0.25">
      <c r="C710" s="14">
        <f t="shared" si="32"/>
        <v>626</v>
      </c>
      <c r="D710" s="70"/>
      <c r="E710" s="70"/>
      <c r="F710" s="70"/>
      <c r="G710" s="75"/>
      <c r="H710" s="72"/>
      <c r="I710" s="54">
        <f>IFERROR(IF(M710="ICCP- ICOCIV",VLOOKUP(H710,'INDICES-ICOCIV'!$A$1:$B$313,2,0),IF(M710="IPC",VLOOKUP(H710,'INDICES IPC'!$A$7:$E$1003,2,0),0)),"")</f>
        <v>0</v>
      </c>
      <c r="J710" s="72"/>
      <c r="K710" s="54">
        <f>IFERROR(IF(M710="ICCP- ICOCIV",VLOOKUP(J710,'INDICES-ICOCIV'!$A$1:$B$307,2,0),IF(M710="IPC",VLOOKUP(J710,'INDICES IPC'!$A$7:$E$1003,2,0),0)),"")</f>
        <v>0</v>
      </c>
      <c r="L710" s="55" t="str">
        <f t="shared" si="30"/>
        <v/>
      </c>
      <c r="M710" s="76"/>
      <c r="N710" s="190">
        <f t="shared" si="31"/>
        <v>0</v>
      </c>
    </row>
    <row r="711" spans="3:14" ht="15.6" x14ac:dyDescent="0.25">
      <c r="C711" s="14">
        <f t="shared" si="32"/>
        <v>627</v>
      </c>
      <c r="D711" s="70"/>
      <c r="E711" s="70"/>
      <c r="F711" s="70"/>
      <c r="G711" s="75"/>
      <c r="H711" s="72"/>
      <c r="I711" s="54">
        <f>IFERROR(IF(M711="ICCP- ICOCIV",VLOOKUP(H711,'INDICES-ICOCIV'!$A$1:$B$313,2,0),IF(M711="IPC",VLOOKUP(H711,'INDICES IPC'!$A$7:$E$1003,2,0),0)),"")</f>
        <v>0</v>
      </c>
      <c r="J711" s="72"/>
      <c r="K711" s="54">
        <f>IFERROR(IF(M711="ICCP- ICOCIV",VLOOKUP(J711,'INDICES-ICOCIV'!$A$1:$B$307,2,0),IF(M711="IPC",VLOOKUP(J711,'INDICES IPC'!$A$7:$E$1003,2,0),0)),"")</f>
        <v>0</v>
      </c>
      <c r="L711" s="55" t="str">
        <f t="shared" si="30"/>
        <v/>
      </c>
      <c r="M711" s="76"/>
      <c r="N711" s="190">
        <f t="shared" si="31"/>
        <v>0</v>
      </c>
    </row>
    <row r="712" spans="3:14" ht="15.6" x14ac:dyDescent="0.25">
      <c r="C712" s="14">
        <f t="shared" si="32"/>
        <v>628</v>
      </c>
      <c r="D712" s="70"/>
      <c r="E712" s="70"/>
      <c r="F712" s="70"/>
      <c r="G712" s="75"/>
      <c r="H712" s="72"/>
      <c r="I712" s="54">
        <f>IFERROR(IF(M712="ICCP- ICOCIV",VLOOKUP(H712,'INDICES-ICOCIV'!$A$1:$B$313,2,0),IF(M712="IPC",VLOOKUP(H712,'INDICES IPC'!$A$7:$E$1003,2,0),0)),"")</f>
        <v>0</v>
      </c>
      <c r="J712" s="72"/>
      <c r="K712" s="54">
        <f>IFERROR(IF(M712="ICCP- ICOCIV",VLOOKUP(J712,'INDICES-ICOCIV'!$A$1:$B$307,2,0),IF(M712="IPC",VLOOKUP(J712,'INDICES IPC'!$A$7:$E$1003,2,0),0)),"")</f>
        <v>0</v>
      </c>
      <c r="L712" s="55" t="str">
        <f t="shared" si="30"/>
        <v/>
      </c>
      <c r="M712" s="76"/>
      <c r="N712" s="190">
        <f t="shared" si="31"/>
        <v>0</v>
      </c>
    </row>
    <row r="713" spans="3:14" ht="15.6" x14ac:dyDescent="0.25">
      <c r="C713" s="14">
        <f t="shared" si="32"/>
        <v>629</v>
      </c>
      <c r="D713" s="70"/>
      <c r="E713" s="70"/>
      <c r="F713" s="70"/>
      <c r="G713" s="75"/>
      <c r="H713" s="72"/>
      <c r="I713" s="54">
        <f>IFERROR(IF(M713="ICCP- ICOCIV",VLOOKUP(H713,'INDICES-ICOCIV'!$A$1:$B$313,2,0),IF(M713="IPC",VLOOKUP(H713,'INDICES IPC'!$A$7:$E$1003,2,0),0)),"")</f>
        <v>0</v>
      </c>
      <c r="J713" s="72"/>
      <c r="K713" s="54">
        <f>IFERROR(IF(M713="ICCP- ICOCIV",VLOOKUP(J713,'INDICES-ICOCIV'!$A$1:$B$307,2,0),IF(M713="IPC",VLOOKUP(J713,'INDICES IPC'!$A$7:$E$1003,2,0),0)),"")</f>
        <v>0</v>
      </c>
      <c r="L713" s="55" t="str">
        <f t="shared" si="30"/>
        <v/>
      </c>
      <c r="M713" s="76"/>
      <c r="N713" s="190">
        <f t="shared" si="31"/>
        <v>0</v>
      </c>
    </row>
    <row r="714" spans="3:14" ht="15.6" x14ac:dyDescent="0.25">
      <c r="C714" s="14">
        <f t="shared" si="32"/>
        <v>630</v>
      </c>
      <c r="D714" s="70"/>
      <c r="E714" s="70"/>
      <c r="F714" s="70"/>
      <c r="G714" s="75"/>
      <c r="H714" s="72"/>
      <c r="I714" s="54">
        <f>IFERROR(IF(M714="ICCP- ICOCIV",VLOOKUP(H714,'INDICES-ICOCIV'!$A$1:$B$313,2,0),IF(M714="IPC",VLOOKUP(H714,'INDICES IPC'!$A$7:$E$1003,2,0),0)),"")</f>
        <v>0</v>
      </c>
      <c r="J714" s="72"/>
      <c r="K714" s="54">
        <f>IFERROR(IF(M714="ICCP- ICOCIV",VLOOKUP(J714,'INDICES-ICOCIV'!$A$1:$B$307,2,0),IF(M714="IPC",VLOOKUP(J714,'INDICES IPC'!$A$7:$E$1003,2,0),0)),"")</f>
        <v>0</v>
      </c>
      <c r="L714" s="55" t="str">
        <f t="shared" si="30"/>
        <v/>
      </c>
      <c r="M714" s="76"/>
      <c r="N714" s="190">
        <f t="shared" si="31"/>
        <v>0</v>
      </c>
    </row>
    <row r="715" spans="3:14" ht="15.6" x14ac:dyDescent="0.25">
      <c r="C715" s="14">
        <f t="shared" si="32"/>
        <v>631</v>
      </c>
      <c r="D715" s="70"/>
      <c r="E715" s="70"/>
      <c r="F715" s="70"/>
      <c r="G715" s="75"/>
      <c r="H715" s="72"/>
      <c r="I715" s="54">
        <f>IFERROR(IF(M715="ICCP- ICOCIV",VLOOKUP(H715,'INDICES-ICOCIV'!$A$1:$B$313,2,0),IF(M715="IPC",VLOOKUP(H715,'INDICES IPC'!$A$7:$E$1003,2,0),0)),"")</f>
        <v>0</v>
      </c>
      <c r="J715" s="72"/>
      <c r="K715" s="54">
        <f>IFERROR(IF(M715="ICCP- ICOCIV",VLOOKUP(J715,'INDICES-ICOCIV'!$A$1:$B$307,2,0),IF(M715="IPC",VLOOKUP(J715,'INDICES IPC'!$A$7:$E$1003,2,0),0)),"")</f>
        <v>0</v>
      </c>
      <c r="L715" s="55" t="str">
        <f t="shared" ref="L715:L778" si="33">+IFERROR((K715/I715),"")</f>
        <v/>
      </c>
      <c r="M715" s="76"/>
      <c r="N715" s="190">
        <f t="shared" si="31"/>
        <v>0</v>
      </c>
    </row>
    <row r="716" spans="3:14" ht="15.6" x14ac:dyDescent="0.25">
      <c r="C716" s="14">
        <f t="shared" si="32"/>
        <v>632</v>
      </c>
      <c r="D716" s="70"/>
      <c r="E716" s="70"/>
      <c r="F716" s="70"/>
      <c r="G716" s="75"/>
      <c r="H716" s="72"/>
      <c r="I716" s="54">
        <f>IFERROR(IF(M716="ICCP- ICOCIV",VLOOKUP(H716,'INDICES-ICOCIV'!$A$1:$B$313,2,0),IF(M716="IPC",VLOOKUP(H716,'INDICES IPC'!$A$7:$E$1003,2,0),0)),"")</f>
        <v>0</v>
      </c>
      <c r="J716" s="72"/>
      <c r="K716" s="54">
        <f>IFERROR(IF(M716="ICCP- ICOCIV",VLOOKUP(J716,'INDICES-ICOCIV'!$A$1:$B$307,2,0),IF(M716="IPC",VLOOKUP(J716,'INDICES IPC'!$A$7:$E$1003,2,0),0)),"")</f>
        <v>0</v>
      </c>
      <c r="L716" s="55" t="str">
        <f t="shared" si="33"/>
        <v/>
      </c>
      <c r="M716" s="76"/>
      <c r="N716" s="190">
        <f t="shared" si="31"/>
        <v>0</v>
      </c>
    </row>
    <row r="717" spans="3:14" ht="15.6" x14ac:dyDescent="0.25">
      <c r="C717" s="14">
        <f t="shared" si="32"/>
        <v>633</v>
      </c>
      <c r="D717" s="70"/>
      <c r="E717" s="70"/>
      <c r="F717" s="70"/>
      <c r="G717" s="75"/>
      <c r="H717" s="72"/>
      <c r="I717" s="54">
        <f>IFERROR(IF(M717="ICCP- ICOCIV",VLOOKUP(H717,'INDICES-ICOCIV'!$A$1:$B$313,2,0),IF(M717="IPC",VLOOKUP(H717,'INDICES IPC'!$A$7:$E$1003,2,0),0)),"")</f>
        <v>0</v>
      </c>
      <c r="J717" s="72"/>
      <c r="K717" s="54">
        <f>IFERROR(IF(M717="ICCP- ICOCIV",VLOOKUP(J717,'INDICES-ICOCIV'!$A$1:$B$307,2,0),IF(M717="IPC",VLOOKUP(J717,'INDICES IPC'!$A$7:$E$1003,2,0),0)),"")</f>
        <v>0</v>
      </c>
      <c r="L717" s="55" t="str">
        <f t="shared" si="33"/>
        <v/>
      </c>
      <c r="M717" s="76"/>
      <c r="N717" s="190">
        <f t="shared" si="31"/>
        <v>0</v>
      </c>
    </row>
    <row r="718" spans="3:14" ht="15.6" x14ac:dyDescent="0.25">
      <c r="C718" s="14">
        <f t="shared" si="32"/>
        <v>634</v>
      </c>
      <c r="D718" s="70"/>
      <c r="E718" s="70"/>
      <c r="F718" s="70"/>
      <c r="G718" s="75"/>
      <c r="H718" s="72"/>
      <c r="I718" s="54">
        <f>IFERROR(IF(M718="ICCP- ICOCIV",VLOOKUP(H718,'INDICES-ICOCIV'!$A$1:$B$313,2,0),IF(M718="IPC",VLOOKUP(H718,'INDICES IPC'!$A$7:$E$1003,2,0),0)),"")</f>
        <v>0</v>
      </c>
      <c r="J718" s="72"/>
      <c r="K718" s="54">
        <f>IFERROR(IF(M718="ICCP- ICOCIV",VLOOKUP(J718,'INDICES-ICOCIV'!$A$1:$B$307,2,0),IF(M718="IPC",VLOOKUP(J718,'INDICES IPC'!$A$7:$E$1003,2,0),0)),"")</f>
        <v>0</v>
      </c>
      <c r="L718" s="55" t="str">
        <f t="shared" si="33"/>
        <v/>
      </c>
      <c r="M718" s="76"/>
      <c r="N718" s="190">
        <f t="shared" si="31"/>
        <v>0</v>
      </c>
    </row>
    <row r="719" spans="3:14" ht="15.6" x14ac:dyDescent="0.25">
      <c r="C719" s="14">
        <f t="shared" si="32"/>
        <v>635</v>
      </c>
      <c r="D719" s="70"/>
      <c r="E719" s="70"/>
      <c r="F719" s="70"/>
      <c r="G719" s="75"/>
      <c r="H719" s="72"/>
      <c r="I719" s="54">
        <f>IFERROR(IF(M719="ICCP- ICOCIV",VLOOKUP(H719,'INDICES-ICOCIV'!$A$1:$B$313,2,0),IF(M719="IPC",VLOOKUP(H719,'INDICES IPC'!$A$7:$E$1003,2,0),0)),"")</f>
        <v>0</v>
      </c>
      <c r="J719" s="72"/>
      <c r="K719" s="54">
        <f>IFERROR(IF(M719="ICCP- ICOCIV",VLOOKUP(J719,'INDICES-ICOCIV'!$A$1:$B$307,2,0),IF(M719="IPC",VLOOKUP(J719,'INDICES IPC'!$A$7:$E$1003,2,0),0)),"")</f>
        <v>0</v>
      </c>
      <c r="L719" s="55" t="str">
        <f t="shared" si="33"/>
        <v/>
      </c>
      <c r="M719" s="76"/>
      <c r="N719" s="190">
        <f t="shared" si="31"/>
        <v>0</v>
      </c>
    </row>
    <row r="720" spans="3:14" ht="15.6" x14ac:dyDescent="0.25">
      <c r="C720" s="14">
        <f t="shared" si="32"/>
        <v>636</v>
      </c>
      <c r="D720" s="70"/>
      <c r="E720" s="70"/>
      <c r="F720" s="70"/>
      <c r="G720" s="75"/>
      <c r="H720" s="72"/>
      <c r="I720" s="54">
        <f>IFERROR(IF(M720="ICCP- ICOCIV",VLOOKUP(H720,'INDICES-ICOCIV'!$A$1:$B$313,2,0),IF(M720="IPC",VLOOKUP(H720,'INDICES IPC'!$A$7:$E$1003,2,0),0)),"")</f>
        <v>0</v>
      </c>
      <c r="J720" s="72"/>
      <c r="K720" s="54">
        <f>IFERROR(IF(M720="ICCP- ICOCIV",VLOOKUP(J720,'INDICES-ICOCIV'!$A$1:$B$307,2,0),IF(M720="IPC",VLOOKUP(J720,'INDICES IPC'!$A$7:$E$1003,2,0),0)),"")</f>
        <v>0</v>
      </c>
      <c r="L720" s="55" t="str">
        <f t="shared" si="33"/>
        <v/>
      </c>
      <c r="M720" s="76"/>
      <c r="N720" s="190">
        <f t="shared" ref="N720:N783" si="34">IFERROR(G720*L720,0)</f>
        <v>0</v>
      </c>
    </row>
    <row r="721" spans="3:14" ht="15.6" x14ac:dyDescent="0.25">
      <c r="C721" s="14">
        <f t="shared" ref="C721:C784" si="35">+C720+1</f>
        <v>637</v>
      </c>
      <c r="D721" s="70"/>
      <c r="E721" s="70"/>
      <c r="F721" s="70"/>
      <c r="G721" s="75"/>
      <c r="H721" s="72"/>
      <c r="I721" s="54">
        <f>IFERROR(IF(M721="ICCP- ICOCIV",VLOOKUP(H721,'INDICES-ICOCIV'!$A$1:$B$313,2,0),IF(M721="IPC",VLOOKUP(H721,'INDICES IPC'!$A$7:$E$1003,2,0),0)),"")</f>
        <v>0</v>
      </c>
      <c r="J721" s="72"/>
      <c r="K721" s="54">
        <f>IFERROR(IF(M721="ICCP- ICOCIV",VLOOKUP(J721,'INDICES-ICOCIV'!$A$1:$B$307,2,0),IF(M721="IPC",VLOOKUP(J721,'INDICES IPC'!$A$7:$E$1003,2,0),0)),"")</f>
        <v>0</v>
      </c>
      <c r="L721" s="55" t="str">
        <f t="shared" si="33"/>
        <v/>
      </c>
      <c r="M721" s="76"/>
      <c r="N721" s="190">
        <f t="shared" si="34"/>
        <v>0</v>
      </c>
    </row>
    <row r="722" spans="3:14" ht="15.6" x14ac:dyDescent="0.25">
      <c r="C722" s="14">
        <f t="shared" si="35"/>
        <v>638</v>
      </c>
      <c r="D722" s="70"/>
      <c r="E722" s="70"/>
      <c r="F722" s="70"/>
      <c r="G722" s="75"/>
      <c r="H722" s="72"/>
      <c r="I722" s="54">
        <f>IFERROR(IF(M722="ICCP- ICOCIV",VLOOKUP(H722,'INDICES-ICOCIV'!$A$1:$B$313,2,0),IF(M722="IPC",VLOOKUP(H722,'INDICES IPC'!$A$7:$E$1003,2,0),0)),"")</f>
        <v>0</v>
      </c>
      <c r="J722" s="72"/>
      <c r="K722" s="54">
        <f>IFERROR(IF(M722="ICCP- ICOCIV",VLOOKUP(J722,'INDICES-ICOCIV'!$A$1:$B$307,2,0),IF(M722="IPC",VLOOKUP(J722,'INDICES IPC'!$A$7:$E$1003,2,0),0)),"")</f>
        <v>0</v>
      </c>
      <c r="L722" s="55" t="str">
        <f t="shared" si="33"/>
        <v/>
      </c>
      <c r="M722" s="76"/>
      <c r="N722" s="190">
        <f t="shared" si="34"/>
        <v>0</v>
      </c>
    </row>
    <row r="723" spans="3:14" ht="15.6" x14ac:dyDescent="0.25">
      <c r="C723" s="14">
        <f t="shared" si="35"/>
        <v>639</v>
      </c>
      <c r="D723" s="70"/>
      <c r="E723" s="70"/>
      <c r="F723" s="70"/>
      <c r="G723" s="75"/>
      <c r="H723" s="72"/>
      <c r="I723" s="54">
        <f>IFERROR(IF(M723="ICCP- ICOCIV",VLOOKUP(H723,'INDICES-ICOCIV'!$A$1:$B$313,2,0),IF(M723="IPC",VLOOKUP(H723,'INDICES IPC'!$A$7:$E$1003,2,0),0)),"")</f>
        <v>0</v>
      </c>
      <c r="J723" s="72"/>
      <c r="K723" s="54">
        <f>IFERROR(IF(M723="ICCP- ICOCIV",VLOOKUP(J723,'INDICES-ICOCIV'!$A$1:$B$307,2,0),IF(M723="IPC",VLOOKUP(J723,'INDICES IPC'!$A$7:$E$1003,2,0),0)),"")</f>
        <v>0</v>
      </c>
      <c r="L723" s="55" t="str">
        <f t="shared" si="33"/>
        <v/>
      </c>
      <c r="M723" s="76"/>
      <c r="N723" s="190">
        <f t="shared" si="34"/>
        <v>0</v>
      </c>
    </row>
    <row r="724" spans="3:14" ht="15.6" x14ac:dyDescent="0.25">
      <c r="C724" s="14">
        <f t="shared" si="35"/>
        <v>640</v>
      </c>
      <c r="D724" s="70"/>
      <c r="E724" s="70"/>
      <c r="F724" s="70"/>
      <c r="G724" s="75"/>
      <c r="H724" s="72"/>
      <c r="I724" s="54">
        <f>IFERROR(IF(M724="ICCP- ICOCIV",VLOOKUP(H724,'INDICES-ICOCIV'!$A$1:$B$313,2,0),IF(M724="IPC",VLOOKUP(H724,'INDICES IPC'!$A$7:$E$1003,2,0),0)),"")</f>
        <v>0</v>
      </c>
      <c r="J724" s="72"/>
      <c r="K724" s="54">
        <f>IFERROR(IF(M724="ICCP- ICOCIV",VLOOKUP(J724,'INDICES-ICOCIV'!$A$1:$B$307,2,0),IF(M724="IPC",VLOOKUP(J724,'INDICES IPC'!$A$7:$E$1003,2,0),0)),"")</f>
        <v>0</v>
      </c>
      <c r="L724" s="55" t="str">
        <f t="shared" si="33"/>
        <v/>
      </c>
      <c r="M724" s="76"/>
      <c r="N724" s="190">
        <f t="shared" si="34"/>
        <v>0</v>
      </c>
    </row>
    <row r="725" spans="3:14" ht="15.6" x14ac:dyDescent="0.25">
      <c r="C725" s="14">
        <f t="shared" si="35"/>
        <v>641</v>
      </c>
      <c r="D725" s="70"/>
      <c r="E725" s="70"/>
      <c r="F725" s="70"/>
      <c r="G725" s="75"/>
      <c r="H725" s="72"/>
      <c r="I725" s="54">
        <f>IFERROR(IF(M725="ICCP- ICOCIV",VLOOKUP(H725,'INDICES-ICOCIV'!$A$1:$B$313,2,0),IF(M725="IPC",VLOOKUP(H725,'INDICES IPC'!$A$7:$E$1003,2,0),0)),"")</f>
        <v>0</v>
      </c>
      <c r="J725" s="72"/>
      <c r="K725" s="54">
        <f>IFERROR(IF(M725="ICCP- ICOCIV",VLOOKUP(J725,'INDICES-ICOCIV'!$A$1:$B$307,2,0),IF(M725="IPC",VLOOKUP(J725,'INDICES IPC'!$A$7:$E$1003,2,0),0)),"")</f>
        <v>0</v>
      </c>
      <c r="L725" s="55" t="str">
        <f t="shared" si="33"/>
        <v/>
      </c>
      <c r="M725" s="76"/>
      <c r="N725" s="190">
        <f t="shared" si="34"/>
        <v>0</v>
      </c>
    </row>
    <row r="726" spans="3:14" ht="15.6" x14ac:dyDescent="0.25">
      <c r="C726" s="14">
        <f t="shared" si="35"/>
        <v>642</v>
      </c>
      <c r="D726" s="70"/>
      <c r="E726" s="70"/>
      <c r="F726" s="70"/>
      <c r="G726" s="75"/>
      <c r="H726" s="72"/>
      <c r="I726" s="54">
        <f>IFERROR(IF(M726="ICCP- ICOCIV",VLOOKUP(H726,'INDICES-ICOCIV'!$A$1:$B$313,2,0),IF(M726="IPC",VLOOKUP(H726,'INDICES IPC'!$A$7:$E$1003,2,0),0)),"")</f>
        <v>0</v>
      </c>
      <c r="J726" s="72"/>
      <c r="K726" s="54">
        <f>IFERROR(IF(M726="ICCP- ICOCIV",VLOOKUP(J726,'INDICES-ICOCIV'!$A$1:$B$307,2,0),IF(M726="IPC",VLOOKUP(J726,'INDICES IPC'!$A$7:$E$1003,2,0),0)),"")</f>
        <v>0</v>
      </c>
      <c r="L726" s="55" t="str">
        <f t="shared" si="33"/>
        <v/>
      </c>
      <c r="M726" s="76"/>
      <c r="N726" s="190">
        <f t="shared" si="34"/>
        <v>0</v>
      </c>
    </row>
    <row r="727" spans="3:14" ht="15.6" x14ac:dyDescent="0.25">
      <c r="C727" s="14">
        <f t="shared" si="35"/>
        <v>643</v>
      </c>
      <c r="D727" s="70"/>
      <c r="E727" s="70"/>
      <c r="F727" s="70"/>
      <c r="G727" s="75"/>
      <c r="H727" s="72"/>
      <c r="I727" s="54">
        <f>IFERROR(IF(M727="ICCP- ICOCIV",VLOOKUP(H727,'INDICES-ICOCIV'!$A$1:$B$313,2,0),IF(M727="IPC",VLOOKUP(H727,'INDICES IPC'!$A$7:$E$1003,2,0),0)),"")</f>
        <v>0</v>
      </c>
      <c r="J727" s="72"/>
      <c r="K727" s="54">
        <f>IFERROR(IF(M727="ICCP- ICOCIV",VLOOKUP(J727,'INDICES-ICOCIV'!$A$1:$B$307,2,0),IF(M727="IPC",VLOOKUP(J727,'INDICES IPC'!$A$7:$E$1003,2,0),0)),"")</f>
        <v>0</v>
      </c>
      <c r="L727" s="55" t="str">
        <f t="shared" si="33"/>
        <v/>
      </c>
      <c r="M727" s="76"/>
      <c r="N727" s="190">
        <f t="shared" si="34"/>
        <v>0</v>
      </c>
    </row>
    <row r="728" spans="3:14" ht="15.6" x14ac:dyDescent="0.25">
      <c r="C728" s="14">
        <f t="shared" si="35"/>
        <v>644</v>
      </c>
      <c r="D728" s="70"/>
      <c r="E728" s="70"/>
      <c r="F728" s="70"/>
      <c r="G728" s="75"/>
      <c r="H728" s="72"/>
      <c r="I728" s="54">
        <f>IFERROR(IF(M728="ICCP- ICOCIV",VLOOKUP(H728,'INDICES-ICOCIV'!$A$1:$B$313,2,0),IF(M728="IPC",VLOOKUP(H728,'INDICES IPC'!$A$7:$E$1003,2,0),0)),"")</f>
        <v>0</v>
      </c>
      <c r="J728" s="72"/>
      <c r="K728" s="54">
        <f>IFERROR(IF(M728="ICCP- ICOCIV",VLOOKUP(J728,'INDICES-ICOCIV'!$A$1:$B$307,2,0),IF(M728="IPC",VLOOKUP(J728,'INDICES IPC'!$A$7:$E$1003,2,0),0)),"")</f>
        <v>0</v>
      </c>
      <c r="L728" s="55" t="str">
        <f t="shared" si="33"/>
        <v/>
      </c>
      <c r="M728" s="76"/>
      <c r="N728" s="190">
        <f t="shared" si="34"/>
        <v>0</v>
      </c>
    </row>
    <row r="729" spans="3:14" ht="15.6" x14ac:dyDescent="0.25">
      <c r="C729" s="14">
        <f t="shared" si="35"/>
        <v>645</v>
      </c>
      <c r="D729" s="70"/>
      <c r="E729" s="70"/>
      <c r="F729" s="70"/>
      <c r="G729" s="75"/>
      <c r="H729" s="72"/>
      <c r="I729" s="54">
        <f>IFERROR(IF(M729="ICCP- ICOCIV",VLOOKUP(H729,'INDICES-ICOCIV'!$A$1:$B$313,2,0),IF(M729="IPC",VLOOKUP(H729,'INDICES IPC'!$A$7:$E$1003,2,0),0)),"")</f>
        <v>0</v>
      </c>
      <c r="J729" s="72"/>
      <c r="K729" s="54">
        <f>IFERROR(IF(M729="ICCP- ICOCIV",VLOOKUP(J729,'INDICES-ICOCIV'!$A$1:$B$307,2,0),IF(M729="IPC",VLOOKUP(J729,'INDICES IPC'!$A$7:$E$1003,2,0),0)),"")</f>
        <v>0</v>
      </c>
      <c r="L729" s="55" t="str">
        <f t="shared" si="33"/>
        <v/>
      </c>
      <c r="M729" s="76"/>
      <c r="N729" s="190">
        <f t="shared" si="34"/>
        <v>0</v>
      </c>
    </row>
    <row r="730" spans="3:14" ht="15.6" x14ac:dyDescent="0.25">
      <c r="C730" s="14">
        <f t="shared" si="35"/>
        <v>646</v>
      </c>
      <c r="D730" s="70"/>
      <c r="E730" s="70"/>
      <c r="F730" s="70"/>
      <c r="G730" s="75"/>
      <c r="H730" s="72"/>
      <c r="I730" s="54">
        <f>IFERROR(IF(M730="ICCP- ICOCIV",VLOOKUP(H730,'INDICES-ICOCIV'!$A$1:$B$313,2,0),IF(M730="IPC",VLOOKUP(H730,'INDICES IPC'!$A$7:$E$1003,2,0),0)),"")</f>
        <v>0</v>
      </c>
      <c r="J730" s="72"/>
      <c r="K730" s="54">
        <f>IFERROR(IF(M730="ICCP- ICOCIV",VLOOKUP(J730,'INDICES-ICOCIV'!$A$1:$B$307,2,0),IF(M730="IPC",VLOOKUP(J730,'INDICES IPC'!$A$7:$E$1003,2,0),0)),"")</f>
        <v>0</v>
      </c>
      <c r="L730" s="55" t="str">
        <f t="shared" si="33"/>
        <v/>
      </c>
      <c r="M730" s="76"/>
      <c r="N730" s="190">
        <f t="shared" si="34"/>
        <v>0</v>
      </c>
    </row>
    <row r="731" spans="3:14" ht="15.6" x14ac:dyDescent="0.25">
      <c r="C731" s="14">
        <f t="shared" si="35"/>
        <v>647</v>
      </c>
      <c r="D731" s="70"/>
      <c r="E731" s="70"/>
      <c r="F731" s="70"/>
      <c r="G731" s="75"/>
      <c r="H731" s="72"/>
      <c r="I731" s="54">
        <f>IFERROR(IF(M731="ICCP- ICOCIV",VLOOKUP(H731,'INDICES-ICOCIV'!$A$1:$B$313,2,0),IF(M731="IPC",VLOOKUP(H731,'INDICES IPC'!$A$7:$E$1003,2,0),0)),"")</f>
        <v>0</v>
      </c>
      <c r="J731" s="72"/>
      <c r="K731" s="54">
        <f>IFERROR(IF(M731="ICCP- ICOCIV",VLOOKUP(J731,'INDICES-ICOCIV'!$A$1:$B$307,2,0),IF(M731="IPC",VLOOKUP(J731,'INDICES IPC'!$A$7:$E$1003,2,0),0)),"")</f>
        <v>0</v>
      </c>
      <c r="L731" s="55" t="str">
        <f t="shared" si="33"/>
        <v/>
      </c>
      <c r="M731" s="76"/>
      <c r="N731" s="190">
        <f t="shared" si="34"/>
        <v>0</v>
      </c>
    </row>
    <row r="732" spans="3:14" ht="15.6" x14ac:dyDescent="0.25">
      <c r="C732" s="14">
        <f t="shared" si="35"/>
        <v>648</v>
      </c>
      <c r="D732" s="70"/>
      <c r="E732" s="70"/>
      <c r="F732" s="70"/>
      <c r="G732" s="75"/>
      <c r="H732" s="72"/>
      <c r="I732" s="54">
        <f>IFERROR(IF(M732="ICCP- ICOCIV",VLOOKUP(H732,'INDICES-ICOCIV'!$A$1:$B$313,2,0),IF(M732="IPC",VLOOKUP(H732,'INDICES IPC'!$A$7:$E$1003,2,0),0)),"")</f>
        <v>0</v>
      </c>
      <c r="J732" s="72"/>
      <c r="K732" s="54">
        <f>IFERROR(IF(M732="ICCP- ICOCIV",VLOOKUP(J732,'INDICES-ICOCIV'!$A$1:$B$307,2,0),IF(M732="IPC",VLOOKUP(J732,'INDICES IPC'!$A$7:$E$1003,2,0),0)),"")</f>
        <v>0</v>
      </c>
      <c r="L732" s="55" t="str">
        <f t="shared" si="33"/>
        <v/>
      </c>
      <c r="M732" s="76"/>
      <c r="N732" s="190">
        <f t="shared" si="34"/>
        <v>0</v>
      </c>
    </row>
    <row r="733" spans="3:14" ht="15.6" x14ac:dyDescent="0.25">
      <c r="C733" s="14">
        <f t="shared" si="35"/>
        <v>649</v>
      </c>
      <c r="D733" s="70"/>
      <c r="E733" s="70"/>
      <c r="F733" s="70"/>
      <c r="G733" s="75"/>
      <c r="H733" s="72"/>
      <c r="I733" s="54">
        <f>IFERROR(IF(M733="ICCP- ICOCIV",VLOOKUP(H733,'INDICES-ICOCIV'!$A$1:$B$313,2,0),IF(M733="IPC",VLOOKUP(H733,'INDICES IPC'!$A$7:$E$1003,2,0),0)),"")</f>
        <v>0</v>
      </c>
      <c r="J733" s="72"/>
      <c r="K733" s="54">
        <f>IFERROR(IF(M733="ICCP- ICOCIV",VLOOKUP(J733,'INDICES-ICOCIV'!$A$1:$B$307,2,0),IF(M733="IPC",VLOOKUP(J733,'INDICES IPC'!$A$7:$E$1003,2,0),0)),"")</f>
        <v>0</v>
      </c>
      <c r="L733" s="55" t="str">
        <f t="shared" si="33"/>
        <v/>
      </c>
      <c r="M733" s="76"/>
      <c r="N733" s="190">
        <f t="shared" si="34"/>
        <v>0</v>
      </c>
    </row>
    <row r="734" spans="3:14" ht="15.6" x14ac:dyDescent="0.25">
      <c r="C734" s="14">
        <f t="shared" si="35"/>
        <v>650</v>
      </c>
      <c r="D734" s="70"/>
      <c r="E734" s="70"/>
      <c r="F734" s="70"/>
      <c r="G734" s="75"/>
      <c r="H734" s="72"/>
      <c r="I734" s="54">
        <f>IFERROR(IF(M734="ICCP- ICOCIV",VLOOKUP(H734,'INDICES-ICOCIV'!$A$1:$B$313,2,0),IF(M734="IPC",VLOOKUP(H734,'INDICES IPC'!$A$7:$E$1003,2,0),0)),"")</f>
        <v>0</v>
      </c>
      <c r="J734" s="72"/>
      <c r="K734" s="54">
        <f>IFERROR(IF(M734="ICCP- ICOCIV",VLOOKUP(J734,'INDICES-ICOCIV'!$A$1:$B$307,2,0),IF(M734="IPC",VLOOKUP(J734,'INDICES IPC'!$A$7:$E$1003,2,0),0)),"")</f>
        <v>0</v>
      </c>
      <c r="L734" s="55" t="str">
        <f t="shared" si="33"/>
        <v/>
      </c>
      <c r="M734" s="76"/>
      <c r="N734" s="190">
        <f t="shared" si="34"/>
        <v>0</v>
      </c>
    </row>
    <row r="735" spans="3:14" ht="15.6" x14ac:dyDescent="0.25">
      <c r="C735" s="14">
        <f t="shared" si="35"/>
        <v>651</v>
      </c>
      <c r="D735" s="70"/>
      <c r="E735" s="70"/>
      <c r="F735" s="70"/>
      <c r="G735" s="75"/>
      <c r="H735" s="72"/>
      <c r="I735" s="54">
        <f>IFERROR(IF(M735="ICCP- ICOCIV",VLOOKUP(H735,'INDICES-ICOCIV'!$A$1:$B$313,2,0),IF(M735="IPC",VLOOKUP(H735,'INDICES IPC'!$A$7:$E$1003,2,0),0)),"")</f>
        <v>0</v>
      </c>
      <c r="J735" s="72"/>
      <c r="K735" s="54">
        <f>IFERROR(IF(M735="ICCP- ICOCIV",VLOOKUP(J735,'INDICES-ICOCIV'!$A$1:$B$307,2,0),IF(M735="IPC",VLOOKUP(J735,'INDICES IPC'!$A$7:$E$1003,2,0),0)),"")</f>
        <v>0</v>
      </c>
      <c r="L735" s="55" t="str">
        <f t="shared" si="33"/>
        <v/>
      </c>
      <c r="M735" s="76"/>
      <c r="N735" s="190">
        <f t="shared" si="34"/>
        <v>0</v>
      </c>
    </row>
    <row r="736" spans="3:14" ht="15.6" x14ac:dyDescent="0.25">
      <c r="C736" s="14">
        <f t="shared" si="35"/>
        <v>652</v>
      </c>
      <c r="D736" s="70"/>
      <c r="E736" s="70"/>
      <c r="F736" s="70"/>
      <c r="G736" s="75"/>
      <c r="H736" s="72"/>
      <c r="I736" s="54">
        <f>IFERROR(IF(M736="ICCP- ICOCIV",VLOOKUP(H736,'INDICES-ICOCIV'!$A$1:$B$313,2,0),IF(M736="IPC",VLOOKUP(H736,'INDICES IPC'!$A$7:$E$1003,2,0),0)),"")</f>
        <v>0</v>
      </c>
      <c r="J736" s="72"/>
      <c r="K736" s="54">
        <f>IFERROR(IF(M736="ICCP- ICOCIV",VLOOKUP(J736,'INDICES-ICOCIV'!$A$1:$B$307,2,0),IF(M736="IPC",VLOOKUP(J736,'INDICES IPC'!$A$7:$E$1003,2,0),0)),"")</f>
        <v>0</v>
      </c>
      <c r="L736" s="55" t="str">
        <f t="shared" si="33"/>
        <v/>
      </c>
      <c r="M736" s="76"/>
      <c r="N736" s="190">
        <f t="shared" si="34"/>
        <v>0</v>
      </c>
    </row>
    <row r="737" spans="3:14" ht="15.6" x14ac:dyDescent="0.25">
      <c r="C737" s="14">
        <f t="shared" si="35"/>
        <v>653</v>
      </c>
      <c r="D737" s="70"/>
      <c r="E737" s="70"/>
      <c r="F737" s="70"/>
      <c r="G737" s="75"/>
      <c r="H737" s="72"/>
      <c r="I737" s="54">
        <f>IFERROR(IF(M737="ICCP- ICOCIV",VLOOKUP(H737,'INDICES-ICOCIV'!$A$1:$B$313,2,0),IF(M737="IPC",VLOOKUP(H737,'INDICES IPC'!$A$7:$E$1003,2,0),0)),"")</f>
        <v>0</v>
      </c>
      <c r="J737" s="72"/>
      <c r="K737" s="54">
        <f>IFERROR(IF(M737="ICCP- ICOCIV",VLOOKUP(J737,'INDICES-ICOCIV'!$A$1:$B$307,2,0),IF(M737="IPC",VLOOKUP(J737,'INDICES IPC'!$A$7:$E$1003,2,0),0)),"")</f>
        <v>0</v>
      </c>
      <c r="L737" s="55" t="str">
        <f t="shared" si="33"/>
        <v/>
      </c>
      <c r="M737" s="76"/>
      <c r="N737" s="190">
        <f t="shared" si="34"/>
        <v>0</v>
      </c>
    </row>
    <row r="738" spans="3:14" ht="15.6" x14ac:dyDescent="0.25">
      <c r="C738" s="14">
        <f t="shared" si="35"/>
        <v>654</v>
      </c>
      <c r="D738" s="70"/>
      <c r="E738" s="70"/>
      <c r="F738" s="70"/>
      <c r="G738" s="75"/>
      <c r="H738" s="72"/>
      <c r="I738" s="54">
        <f>IFERROR(IF(M738="ICCP- ICOCIV",VLOOKUP(H738,'INDICES-ICOCIV'!$A$1:$B$313,2,0),IF(M738="IPC",VLOOKUP(H738,'INDICES IPC'!$A$7:$E$1003,2,0),0)),"")</f>
        <v>0</v>
      </c>
      <c r="J738" s="72"/>
      <c r="K738" s="54">
        <f>IFERROR(IF(M738="ICCP- ICOCIV",VLOOKUP(J738,'INDICES-ICOCIV'!$A$1:$B$307,2,0),IF(M738="IPC",VLOOKUP(J738,'INDICES IPC'!$A$7:$E$1003,2,0),0)),"")</f>
        <v>0</v>
      </c>
      <c r="L738" s="55" t="str">
        <f t="shared" si="33"/>
        <v/>
      </c>
      <c r="M738" s="76"/>
      <c r="N738" s="190">
        <f t="shared" si="34"/>
        <v>0</v>
      </c>
    </row>
    <row r="739" spans="3:14" ht="15.6" x14ac:dyDescent="0.25">
      <c r="C739" s="14">
        <f t="shared" si="35"/>
        <v>655</v>
      </c>
      <c r="D739" s="70"/>
      <c r="E739" s="70"/>
      <c r="F739" s="70"/>
      <c r="G739" s="75"/>
      <c r="H739" s="72"/>
      <c r="I739" s="54">
        <f>IFERROR(IF(M739="ICCP- ICOCIV",VLOOKUP(H739,'INDICES-ICOCIV'!$A$1:$B$313,2,0),IF(M739="IPC",VLOOKUP(H739,'INDICES IPC'!$A$7:$E$1003,2,0),0)),"")</f>
        <v>0</v>
      </c>
      <c r="J739" s="72"/>
      <c r="K739" s="54">
        <f>IFERROR(IF(M739="ICCP- ICOCIV",VLOOKUP(J739,'INDICES-ICOCIV'!$A$1:$B$307,2,0),IF(M739="IPC",VLOOKUP(J739,'INDICES IPC'!$A$7:$E$1003,2,0),0)),"")</f>
        <v>0</v>
      </c>
      <c r="L739" s="55" t="str">
        <f t="shared" si="33"/>
        <v/>
      </c>
      <c r="M739" s="76"/>
      <c r="N739" s="190">
        <f t="shared" si="34"/>
        <v>0</v>
      </c>
    </row>
    <row r="740" spans="3:14" ht="15.6" x14ac:dyDescent="0.25">
      <c r="C740" s="14">
        <f t="shared" si="35"/>
        <v>656</v>
      </c>
      <c r="D740" s="70"/>
      <c r="E740" s="70"/>
      <c r="F740" s="70"/>
      <c r="G740" s="75"/>
      <c r="H740" s="72"/>
      <c r="I740" s="54">
        <f>IFERROR(IF(M740="ICCP- ICOCIV",VLOOKUP(H740,'INDICES-ICOCIV'!$A$1:$B$313,2,0),IF(M740="IPC",VLOOKUP(H740,'INDICES IPC'!$A$7:$E$1003,2,0),0)),"")</f>
        <v>0</v>
      </c>
      <c r="J740" s="72"/>
      <c r="K740" s="54">
        <f>IFERROR(IF(M740="ICCP- ICOCIV",VLOOKUP(J740,'INDICES-ICOCIV'!$A$1:$B$307,2,0),IF(M740="IPC",VLOOKUP(J740,'INDICES IPC'!$A$7:$E$1003,2,0),0)),"")</f>
        <v>0</v>
      </c>
      <c r="L740" s="55" t="str">
        <f t="shared" si="33"/>
        <v/>
      </c>
      <c r="M740" s="76"/>
      <c r="N740" s="190">
        <f t="shared" si="34"/>
        <v>0</v>
      </c>
    </row>
    <row r="741" spans="3:14" ht="15.6" x14ac:dyDescent="0.25">
      <c r="C741" s="14">
        <f t="shared" si="35"/>
        <v>657</v>
      </c>
      <c r="D741" s="70"/>
      <c r="E741" s="70"/>
      <c r="F741" s="70"/>
      <c r="G741" s="75"/>
      <c r="H741" s="72"/>
      <c r="I741" s="54">
        <f>IFERROR(IF(M741="ICCP- ICOCIV",VLOOKUP(H741,'INDICES-ICOCIV'!$A$1:$B$313,2,0),IF(M741="IPC",VLOOKUP(H741,'INDICES IPC'!$A$7:$E$1003,2,0),0)),"")</f>
        <v>0</v>
      </c>
      <c r="J741" s="72"/>
      <c r="K741" s="54">
        <f>IFERROR(IF(M741="ICCP- ICOCIV",VLOOKUP(J741,'INDICES-ICOCIV'!$A$1:$B$307,2,0),IF(M741="IPC",VLOOKUP(J741,'INDICES IPC'!$A$7:$E$1003,2,0),0)),"")</f>
        <v>0</v>
      </c>
      <c r="L741" s="55" t="str">
        <f t="shared" si="33"/>
        <v/>
      </c>
      <c r="M741" s="76"/>
      <c r="N741" s="190">
        <f t="shared" si="34"/>
        <v>0</v>
      </c>
    </row>
    <row r="742" spans="3:14" ht="15.6" x14ac:dyDescent="0.25">
      <c r="C742" s="14">
        <f t="shared" si="35"/>
        <v>658</v>
      </c>
      <c r="D742" s="70"/>
      <c r="E742" s="70"/>
      <c r="F742" s="70"/>
      <c r="G742" s="75"/>
      <c r="H742" s="72"/>
      <c r="I742" s="54">
        <f>IFERROR(IF(M742="ICCP- ICOCIV",VLOOKUP(H742,'INDICES-ICOCIV'!$A$1:$B$313,2,0),IF(M742="IPC",VLOOKUP(H742,'INDICES IPC'!$A$7:$E$1003,2,0),0)),"")</f>
        <v>0</v>
      </c>
      <c r="J742" s="72"/>
      <c r="K742" s="54">
        <f>IFERROR(IF(M742="ICCP- ICOCIV",VLOOKUP(J742,'INDICES-ICOCIV'!$A$1:$B$307,2,0),IF(M742="IPC",VLOOKUP(J742,'INDICES IPC'!$A$7:$E$1003,2,0),0)),"")</f>
        <v>0</v>
      </c>
      <c r="L742" s="55" t="str">
        <f t="shared" si="33"/>
        <v/>
      </c>
      <c r="M742" s="76"/>
      <c r="N742" s="190">
        <f t="shared" si="34"/>
        <v>0</v>
      </c>
    </row>
    <row r="743" spans="3:14" ht="15.6" x14ac:dyDescent="0.25">
      <c r="C743" s="14">
        <f t="shared" si="35"/>
        <v>659</v>
      </c>
      <c r="D743" s="70"/>
      <c r="E743" s="70"/>
      <c r="F743" s="70"/>
      <c r="G743" s="75"/>
      <c r="H743" s="72"/>
      <c r="I743" s="54">
        <f>IFERROR(IF(M743="ICCP- ICOCIV",VLOOKUP(H743,'INDICES-ICOCIV'!$A$1:$B$313,2,0),IF(M743="IPC",VLOOKUP(H743,'INDICES IPC'!$A$7:$E$1003,2,0),0)),"")</f>
        <v>0</v>
      </c>
      <c r="J743" s="72"/>
      <c r="K743" s="54">
        <f>IFERROR(IF(M743="ICCP- ICOCIV",VLOOKUP(J743,'INDICES-ICOCIV'!$A$1:$B$307,2,0),IF(M743="IPC",VLOOKUP(J743,'INDICES IPC'!$A$7:$E$1003,2,0),0)),"")</f>
        <v>0</v>
      </c>
      <c r="L743" s="55" t="str">
        <f t="shared" si="33"/>
        <v/>
      </c>
      <c r="M743" s="76"/>
      <c r="N743" s="190">
        <f t="shared" si="34"/>
        <v>0</v>
      </c>
    </row>
    <row r="744" spans="3:14" ht="15.6" x14ac:dyDescent="0.25">
      <c r="C744" s="14">
        <f t="shared" si="35"/>
        <v>660</v>
      </c>
      <c r="D744" s="70"/>
      <c r="E744" s="70"/>
      <c r="F744" s="70"/>
      <c r="G744" s="75"/>
      <c r="H744" s="72"/>
      <c r="I744" s="54">
        <f>IFERROR(IF(M744="ICCP- ICOCIV",VLOOKUP(H744,'INDICES-ICOCIV'!$A$1:$B$313,2,0),IF(M744="IPC",VLOOKUP(H744,'INDICES IPC'!$A$7:$E$1003,2,0),0)),"")</f>
        <v>0</v>
      </c>
      <c r="J744" s="72"/>
      <c r="K744" s="54">
        <f>IFERROR(IF(M744="ICCP- ICOCIV",VLOOKUP(J744,'INDICES-ICOCIV'!$A$1:$B$307,2,0),IF(M744="IPC",VLOOKUP(J744,'INDICES IPC'!$A$7:$E$1003,2,0),0)),"")</f>
        <v>0</v>
      </c>
      <c r="L744" s="55" t="str">
        <f t="shared" si="33"/>
        <v/>
      </c>
      <c r="M744" s="76"/>
      <c r="N744" s="190">
        <f t="shared" si="34"/>
        <v>0</v>
      </c>
    </row>
    <row r="745" spans="3:14" ht="15.6" x14ac:dyDescent="0.25">
      <c r="C745" s="14">
        <f t="shared" si="35"/>
        <v>661</v>
      </c>
      <c r="D745" s="70"/>
      <c r="E745" s="70"/>
      <c r="F745" s="70"/>
      <c r="G745" s="75"/>
      <c r="H745" s="72"/>
      <c r="I745" s="54">
        <f>IFERROR(IF(M745="ICCP- ICOCIV",VLOOKUP(H745,'INDICES-ICOCIV'!$A$1:$B$313,2,0),IF(M745="IPC",VLOOKUP(H745,'INDICES IPC'!$A$7:$E$1003,2,0),0)),"")</f>
        <v>0</v>
      </c>
      <c r="J745" s="72"/>
      <c r="K745" s="54">
        <f>IFERROR(IF(M745="ICCP- ICOCIV",VLOOKUP(J745,'INDICES-ICOCIV'!$A$1:$B$307,2,0),IF(M745="IPC",VLOOKUP(J745,'INDICES IPC'!$A$7:$E$1003,2,0),0)),"")</f>
        <v>0</v>
      </c>
      <c r="L745" s="55" t="str">
        <f t="shared" si="33"/>
        <v/>
      </c>
      <c r="M745" s="76"/>
      <c r="N745" s="190">
        <f t="shared" si="34"/>
        <v>0</v>
      </c>
    </row>
    <row r="746" spans="3:14" ht="15.6" x14ac:dyDescent="0.25">
      <c r="C746" s="14">
        <f t="shared" si="35"/>
        <v>662</v>
      </c>
      <c r="D746" s="70"/>
      <c r="E746" s="70"/>
      <c r="F746" s="70"/>
      <c r="G746" s="75"/>
      <c r="H746" s="72"/>
      <c r="I746" s="54">
        <f>IFERROR(IF(M746="ICCP- ICOCIV",VLOOKUP(H746,'INDICES-ICOCIV'!$A$1:$B$313,2,0),IF(M746="IPC",VLOOKUP(H746,'INDICES IPC'!$A$7:$E$1003,2,0),0)),"")</f>
        <v>0</v>
      </c>
      <c r="J746" s="72"/>
      <c r="K746" s="54">
        <f>IFERROR(IF(M746="ICCP- ICOCIV",VLOOKUP(J746,'INDICES-ICOCIV'!$A$1:$B$307,2,0),IF(M746="IPC",VLOOKUP(J746,'INDICES IPC'!$A$7:$E$1003,2,0),0)),"")</f>
        <v>0</v>
      </c>
      <c r="L746" s="55" t="str">
        <f t="shared" si="33"/>
        <v/>
      </c>
      <c r="M746" s="76"/>
      <c r="N746" s="190">
        <f t="shared" si="34"/>
        <v>0</v>
      </c>
    </row>
    <row r="747" spans="3:14" ht="15.6" x14ac:dyDescent="0.25">
      <c r="C747" s="14">
        <f t="shared" si="35"/>
        <v>663</v>
      </c>
      <c r="D747" s="70"/>
      <c r="E747" s="70"/>
      <c r="F747" s="70"/>
      <c r="G747" s="75"/>
      <c r="H747" s="72"/>
      <c r="I747" s="54">
        <f>IFERROR(IF(M747="ICCP- ICOCIV",VLOOKUP(H747,'INDICES-ICOCIV'!$A$1:$B$313,2,0),IF(M747="IPC",VLOOKUP(H747,'INDICES IPC'!$A$7:$E$1003,2,0),0)),"")</f>
        <v>0</v>
      </c>
      <c r="J747" s="72"/>
      <c r="K747" s="54">
        <f>IFERROR(IF(M747="ICCP- ICOCIV",VLOOKUP(J747,'INDICES-ICOCIV'!$A$1:$B$307,2,0),IF(M747="IPC",VLOOKUP(J747,'INDICES IPC'!$A$7:$E$1003,2,0),0)),"")</f>
        <v>0</v>
      </c>
      <c r="L747" s="55" t="str">
        <f t="shared" si="33"/>
        <v/>
      </c>
      <c r="M747" s="76"/>
      <c r="N747" s="190">
        <f t="shared" si="34"/>
        <v>0</v>
      </c>
    </row>
    <row r="748" spans="3:14" ht="15.6" x14ac:dyDescent="0.25">
      <c r="C748" s="14">
        <f t="shared" si="35"/>
        <v>664</v>
      </c>
      <c r="D748" s="70"/>
      <c r="E748" s="70"/>
      <c r="F748" s="70"/>
      <c r="G748" s="75"/>
      <c r="H748" s="72"/>
      <c r="I748" s="54">
        <f>IFERROR(IF(M748="ICCP- ICOCIV",VLOOKUP(H748,'INDICES-ICOCIV'!$A$1:$B$313,2,0),IF(M748="IPC",VLOOKUP(H748,'INDICES IPC'!$A$7:$E$1003,2,0),0)),"")</f>
        <v>0</v>
      </c>
      <c r="J748" s="72"/>
      <c r="K748" s="54">
        <f>IFERROR(IF(M748="ICCP- ICOCIV",VLOOKUP(J748,'INDICES-ICOCIV'!$A$1:$B$307,2,0),IF(M748="IPC",VLOOKUP(J748,'INDICES IPC'!$A$7:$E$1003,2,0),0)),"")</f>
        <v>0</v>
      </c>
      <c r="L748" s="55" t="str">
        <f t="shared" si="33"/>
        <v/>
      </c>
      <c r="M748" s="76"/>
      <c r="N748" s="190">
        <f t="shared" si="34"/>
        <v>0</v>
      </c>
    </row>
    <row r="749" spans="3:14" ht="15.6" x14ac:dyDescent="0.25">
      <c r="C749" s="14">
        <f t="shared" si="35"/>
        <v>665</v>
      </c>
      <c r="D749" s="70"/>
      <c r="E749" s="70"/>
      <c r="F749" s="70"/>
      <c r="G749" s="75"/>
      <c r="H749" s="72"/>
      <c r="I749" s="54">
        <f>IFERROR(IF(M749="ICCP- ICOCIV",VLOOKUP(H749,'INDICES-ICOCIV'!$A$1:$B$313,2,0),IF(M749="IPC",VLOOKUP(H749,'INDICES IPC'!$A$7:$E$1003,2,0),0)),"")</f>
        <v>0</v>
      </c>
      <c r="J749" s="72"/>
      <c r="K749" s="54">
        <f>IFERROR(IF(M749="ICCP- ICOCIV",VLOOKUP(J749,'INDICES-ICOCIV'!$A$1:$B$307,2,0),IF(M749="IPC",VLOOKUP(J749,'INDICES IPC'!$A$7:$E$1003,2,0),0)),"")</f>
        <v>0</v>
      </c>
      <c r="L749" s="55" t="str">
        <f t="shared" si="33"/>
        <v/>
      </c>
      <c r="M749" s="76"/>
      <c r="N749" s="190">
        <f t="shared" si="34"/>
        <v>0</v>
      </c>
    </row>
    <row r="750" spans="3:14" ht="15.6" x14ac:dyDescent="0.25">
      <c r="C750" s="14">
        <f t="shared" si="35"/>
        <v>666</v>
      </c>
      <c r="D750" s="70"/>
      <c r="E750" s="70"/>
      <c r="F750" s="70"/>
      <c r="G750" s="75"/>
      <c r="H750" s="72"/>
      <c r="I750" s="54">
        <f>IFERROR(IF(M750="ICCP- ICOCIV",VLOOKUP(H750,'INDICES-ICOCIV'!$A$1:$B$313,2,0),IF(M750="IPC",VLOOKUP(H750,'INDICES IPC'!$A$7:$E$1003,2,0),0)),"")</f>
        <v>0</v>
      </c>
      <c r="J750" s="72"/>
      <c r="K750" s="54">
        <f>IFERROR(IF(M750="ICCP- ICOCIV",VLOOKUP(J750,'INDICES-ICOCIV'!$A$1:$B$307,2,0),IF(M750="IPC",VLOOKUP(J750,'INDICES IPC'!$A$7:$E$1003,2,0),0)),"")</f>
        <v>0</v>
      </c>
      <c r="L750" s="55" t="str">
        <f t="shared" si="33"/>
        <v/>
      </c>
      <c r="M750" s="76"/>
      <c r="N750" s="190">
        <f t="shared" si="34"/>
        <v>0</v>
      </c>
    </row>
    <row r="751" spans="3:14" ht="15.6" x14ac:dyDescent="0.25">
      <c r="C751" s="14">
        <f t="shared" si="35"/>
        <v>667</v>
      </c>
      <c r="D751" s="70"/>
      <c r="E751" s="70"/>
      <c r="F751" s="70"/>
      <c r="G751" s="75"/>
      <c r="H751" s="72"/>
      <c r="I751" s="54">
        <f>IFERROR(IF(M751="ICCP- ICOCIV",VLOOKUP(H751,'INDICES-ICOCIV'!$A$1:$B$313,2,0),IF(M751="IPC",VLOOKUP(H751,'INDICES IPC'!$A$7:$E$1003,2,0),0)),"")</f>
        <v>0</v>
      </c>
      <c r="J751" s="72"/>
      <c r="K751" s="54">
        <f>IFERROR(IF(M751="ICCP- ICOCIV",VLOOKUP(J751,'INDICES-ICOCIV'!$A$1:$B$307,2,0),IF(M751="IPC",VLOOKUP(J751,'INDICES IPC'!$A$7:$E$1003,2,0),0)),"")</f>
        <v>0</v>
      </c>
      <c r="L751" s="55" t="str">
        <f t="shared" si="33"/>
        <v/>
      </c>
      <c r="M751" s="76"/>
      <c r="N751" s="190">
        <f t="shared" si="34"/>
        <v>0</v>
      </c>
    </row>
    <row r="752" spans="3:14" ht="15.6" x14ac:dyDescent="0.25">
      <c r="C752" s="14">
        <f t="shared" si="35"/>
        <v>668</v>
      </c>
      <c r="D752" s="70"/>
      <c r="E752" s="70"/>
      <c r="F752" s="70"/>
      <c r="G752" s="75"/>
      <c r="H752" s="72"/>
      <c r="I752" s="54">
        <f>IFERROR(IF(M752="ICCP- ICOCIV",VLOOKUP(H752,'INDICES-ICOCIV'!$A$1:$B$313,2,0),IF(M752="IPC",VLOOKUP(H752,'INDICES IPC'!$A$7:$E$1003,2,0),0)),"")</f>
        <v>0</v>
      </c>
      <c r="J752" s="72"/>
      <c r="K752" s="54">
        <f>IFERROR(IF(M752="ICCP- ICOCIV",VLOOKUP(J752,'INDICES-ICOCIV'!$A$1:$B$307,2,0),IF(M752="IPC",VLOOKUP(J752,'INDICES IPC'!$A$7:$E$1003,2,0),0)),"")</f>
        <v>0</v>
      </c>
      <c r="L752" s="55" t="str">
        <f t="shared" si="33"/>
        <v/>
      </c>
      <c r="M752" s="76"/>
      <c r="N752" s="190">
        <f t="shared" si="34"/>
        <v>0</v>
      </c>
    </row>
    <row r="753" spans="3:14" ht="15.6" x14ac:dyDescent="0.25">
      <c r="C753" s="14">
        <f t="shared" si="35"/>
        <v>669</v>
      </c>
      <c r="D753" s="70"/>
      <c r="E753" s="70"/>
      <c r="F753" s="70"/>
      <c r="G753" s="75"/>
      <c r="H753" s="72"/>
      <c r="I753" s="54">
        <f>IFERROR(IF(M753="ICCP- ICOCIV",VLOOKUP(H753,'INDICES-ICOCIV'!$A$1:$B$313,2,0),IF(M753="IPC",VLOOKUP(H753,'INDICES IPC'!$A$7:$E$1003,2,0),0)),"")</f>
        <v>0</v>
      </c>
      <c r="J753" s="72"/>
      <c r="K753" s="54">
        <f>IFERROR(IF(M753="ICCP- ICOCIV",VLOOKUP(J753,'INDICES-ICOCIV'!$A$1:$B$307,2,0),IF(M753="IPC",VLOOKUP(J753,'INDICES IPC'!$A$7:$E$1003,2,0),0)),"")</f>
        <v>0</v>
      </c>
      <c r="L753" s="55" t="str">
        <f t="shared" si="33"/>
        <v/>
      </c>
      <c r="M753" s="76"/>
      <c r="N753" s="190">
        <f t="shared" si="34"/>
        <v>0</v>
      </c>
    </row>
    <row r="754" spans="3:14" ht="15.6" x14ac:dyDescent="0.25">
      <c r="C754" s="14">
        <f t="shared" si="35"/>
        <v>670</v>
      </c>
      <c r="D754" s="70"/>
      <c r="E754" s="70"/>
      <c r="F754" s="70"/>
      <c r="G754" s="75"/>
      <c r="H754" s="72"/>
      <c r="I754" s="54">
        <f>IFERROR(IF(M754="ICCP- ICOCIV",VLOOKUP(H754,'INDICES-ICOCIV'!$A$1:$B$313,2,0),IF(M754="IPC",VLOOKUP(H754,'INDICES IPC'!$A$7:$E$1003,2,0),0)),"")</f>
        <v>0</v>
      </c>
      <c r="J754" s="72"/>
      <c r="K754" s="54">
        <f>IFERROR(IF(M754="ICCP- ICOCIV",VLOOKUP(J754,'INDICES-ICOCIV'!$A$1:$B$307,2,0),IF(M754="IPC",VLOOKUP(J754,'INDICES IPC'!$A$7:$E$1003,2,0),0)),"")</f>
        <v>0</v>
      </c>
      <c r="L754" s="55" t="str">
        <f t="shared" si="33"/>
        <v/>
      </c>
      <c r="M754" s="76"/>
      <c r="N754" s="190">
        <f t="shared" si="34"/>
        <v>0</v>
      </c>
    </row>
    <row r="755" spans="3:14" ht="15.6" x14ac:dyDescent="0.25">
      <c r="C755" s="14">
        <f t="shared" si="35"/>
        <v>671</v>
      </c>
      <c r="D755" s="70"/>
      <c r="E755" s="70"/>
      <c r="F755" s="70"/>
      <c r="G755" s="75"/>
      <c r="H755" s="72"/>
      <c r="I755" s="54">
        <f>IFERROR(IF(M755="ICCP- ICOCIV",VLOOKUP(H755,'INDICES-ICOCIV'!$A$1:$B$313,2,0),IF(M755="IPC",VLOOKUP(H755,'INDICES IPC'!$A$7:$E$1003,2,0),0)),"")</f>
        <v>0</v>
      </c>
      <c r="J755" s="72"/>
      <c r="K755" s="54">
        <f>IFERROR(IF(M755="ICCP- ICOCIV",VLOOKUP(J755,'INDICES-ICOCIV'!$A$1:$B$307,2,0),IF(M755="IPC",VLOOKUP(J755,'INDICES IPC'!$A$7:$E$1003,2,0),0)),"")</f>
        <v>0</v>
      </c>
      <c r="L755" s="55" t="str">
        <f t="shared" si="33"/>
        <v/>
      </c>
      <c r="M755" s="76"/>
      <c r="N755" s="190">
        <f t="shared" si="34"/>
        <v>0</v>
      </c>
    </row>
    <row r="756" spans="3:14" ht="15.6" x14ac:dyDescent="0.25">
      <c r="C756" s="14">
        <f t="shared" si="35"/>
        <v>672</v>
      </c>
      <c r="D756" s="70"/>
      <c r="E756" s="70"/>
      <c r="F756" s="70"/>
      <c r="G756" s="75"/>
      <c r="H756" s="72"/>
      <c r="I756" s="54">
        <f>IFERROR(IF(M756="ICCP- ICOCIV",VLOOKUP(H756,'INDICES-ICOCIV'!$A$1:$B$313,2,0),IF(M756="IPC",VLOOKUP(H756,'INDICES IPC'!$A$7:$E$1003,2,0),0)),"")</f>
        <v>0</v>
      </c>
      <c r="J756" s="72"/>
      <c r="K756" s="54">
        <f>IFERROR(IF(M756="ICCP- ICOCIV",VLOOKUP(J756,'INDICES-ICOCIV'!$A$1:$B$307,2,0),IF(M756="IPC",VLOOKUP(J756,'INDICES IPC'!$A$7:$E$1003,2,0),0)),"")</f>
        <v>0</v>
      </c>
      <c r="L756" s="55" t="str">
        <f t="shared" si="33"/>
        <v/>
      </c>
      <c r="M756" s="76"/>
      <c r="N756" s="190">
        <f t="shared" si="34"/>
        <v>0</v>
      </c>
    </row>
    <row r="757" spans="3:14" ht="15.6" x14ac:dyDescent="0.25">
      <c r="C757" s="14">
        <f t="shared" si="35"/>
        <v>673</v>
      </c>
      <c r="D757" s="70"/>
      <c r="E757" s="70"/>
      <c r="F757" s="70"/>
      <c r="G757" s="75"/>
      <c r="H757" s="72"/>
      <c r="I757" s="54">
        <f>IFERROR(IF(M757="ICCP- ICOCIV",VLOOKUP(H757,'INDICES-ICOCIV'!$A$1:$B$313,2,0),IF(M757="IPC",VLOOKUP(H757,'INDICES IPC'!$A$7:$E$1003,2,0),0)),"")</f>
        <v>0</v>
      </c>
      <c r="J757" s="72"/>
      <c r="K757" s="54">
        <f>IFERROR(IF(M757="ICCP- ICOCIV",VLOOKUP(J757,'INDICES-ICOCIV'!$A$1:$B$307,2,0),IF(M757="IPC",VLOOKUP(J757,'INDICES IPC'!$A$7:$E$1003,2,0),0)),"")</f>
        <v>0</v>
      </c>
      <c r="L757" s="55" t="str">
        <f t="shared" si="33"/>
        <v/>
      </c>
      <c r="M757" s="76"/>
      <c r="N757" s="190">
        <f t="shared" si="34"/>
        <v>0</v>
      </c>
    </row>
    <row r="758" spans="3:14" ht="15.6" x14ac:dyDescent="0.25">
      <c r="C758" s="14">
        <f t="shared" si="35"/>
        <v>674</v>
      </c>
      <c r="D758" s="70"/>
      <c r="E758" s="70"/>
      <c r="F758" s="70"/>
      <c r="G758" s="75"/>
      <c r="H758" s="72"/>
      <c r="I758" s="54">
        <f>IFERROR(IF(M758="ICCP- ICOCIV",VLOOKUP(H758,'INDICES-ICOCIV'!$A$1:$B$313,2,0),IF(M758="IPC",VLOOKUP(H758,'INDICES IPC'!$A$7:$E$1003,2,0),0)),"")</f>
        <v>0</v>
      </c>
      <c r="J758" s="72"/>
      <c r="K758" s="54">
        <f>IFERROR(IF(M758="ICCP- ICOCIV",VLOOKUP(J758,'INDICES-ICOCIV'!$A$1:$B$307,2,0),IF(M758="IPC",VLOOKUP(J758,'INDICES IPC'!$A$7:$E$1003,2,0),0)),"")</f>
        <v>0</v>
      </c>
      <c r="L758" s="55" t="str">
        <f t="shared" si="33"/>
        <v/>
      </c>
      <c r="M758" s="76"/>
      <c r="N758" s="190">
        <f t="shared" si="34"/>
        <v>0</v>
      </c>
    </row>
    <row r="759" spans="3:14" ht="15.6" x14ac:dyDescent="0.25">
      <c r="C759" s="14">
        <f t="shared" si="35"/>
        <v>675</v>
      </c>
      <c r="D759" s="70"/>
      <c r="E759" s="70"/>
      <c r="F759" s="70"/>
      <c r="G759" s="75"/>
      <c r="H759" s="72"/>
      <c r="I759" s="54">
        <f>IFERROR(IF(M759="ICCP- ICOCIV",VLOOKUP(H759,'INDICES-ICOCIV'!$A$1:$B$313,2,0),IF(M759="IPC",VLOOKUP(H759,'INDICES IPC'!$A$7:$E$1003,2,0),0)),"")</f>
        <v>0</v>
      </c>
      <c r="J759" s="72"/>
      <c r="K759" s="54">
        <f>IFERROR(IF(M759="ICCP- ICOCIV",VLOOKUP(J759,'INDICES-ICOCIV'!$A$1:$B$307,2,0),IF(M759="IPC",VLOOKUP(J759,'INDICES IPC'!$A$7:$E$1003,2,0),0)),"")</f>
        <v>0</v>
      </c>
      <c r="L759" s="55" t="str">
        <f t="shared" si="33"/>
        <v/>
      </c>
      <c r="M759" s="76"/>
      <c r="N759" s="190">
        <f t="shared" si="34"/>
        <v>0</v>
      </c>
    </row>
    <row r="760" spans="3:14" ht="15.6" x14ac:dyDescent="0.25">
      <c r="C760" s="14">
        <f t="shared" si="35"/>
        <v>676</v>
      </c>
      <c r="D760" s="70"/>
      <c r="E760" s="70"/>
      <c r="F760" s="70"/>
      <c r="G760" s="75"/>
      <c r="H760" s="72"/>
      <c r="I760" s="54">
        <f>IFERROR(IF(M760="ICCP- ICOCIV",VLOOKUP(H760,'INDICES-ICOCIV'!$A$1:$B$313,2,0),IF(M760="IPC",VLOOKUP(H760,'INDICES IPC'!$A$7:$E$1003,2,0),0)),"")</f>
        <v>0</v>
      </c>
      <c r="J760" s="72"/>
      <c r="K760" s="54">
        <f>IFERROR(IF(M760="ICCP- ICOCIV",VLOOKUP(J760,'INDICES-ICOCIV'!$A$1:$B$307,2,0),IF(M760="IPC",VLOOKUP(J760,'INDICES IPC'!$A$7:$E$1003,2,0),0)),"")</f>
        <v>0</v>
      </c>
      <c r="L760" s="55" t="str">
        <f t="shared" si="33"/>
        <v/>
      </c>
      <c r="M760" s="76"/>
      <c r="N760" s="190">
        <f t="shared" si="34"/>
        <v>0</v>
      </c>
    </row>
    <row r="761" spans="3:14" ht="15.6" x14ac:dyDescent="0.25">
      <c r="C761" s="14">
        <f t="shared" si="35"/>
        <v>677</v>
      </c>
      <c r="D761" s="70"/>
      <c r="E761" s="70"/>
      <c r="F761" s="70"/>
      <c r="G761" s="75"/>
      <c r="H761" s="72"/>
      <c r="I761" s="54">
        <f>IFERROR(IF(M761="ICCP- ICOCIV",VLOOKUP(H761,'INDICES-ICOCIV'!$A$1:$B$313,2,0),IF(M761="IPC",VLOOKUP(H761,'INDICES IPC'!$A$7:$E$1003,2,0),0)),"")</f>
        <v>0</v>
      </c>
      <c r="J761" s="72"/>
      <c r="K761" s="54">
        <f>IFERROR(IF(M761="ICCP- ICOCIV",VLOOKUP(J761,'INDICES-ICOCIV'!$A$1:$B$307,2,0),IF(M761="IPC",VLOOKUP(J761,'INDICES IPC'!$A$7:$E$1003,2,0),0)),"")</f>
        <v>0</v>
      </c>
      <c r="L761" s="55" t="str">
        <f t="shared" si="33"/>
        <v/>
      </c>
      <c r="M761" s="76"/>
      <c r="N761" s="190">
        <f t="shared" si="34"/>
        <v>0</v>
      </c>
    </row>
    <row r="762" spans="3:14" ht="15.6" x14ac:dyDescent="0.25">
      <c r="C762" s="14">
        <f t="shared" si="35"/>
        <v>678</v>
      </c>
      <c r="D762" s="70"/>
      <c r="E762" s="70"/>
      <c r="F762" s="70"/>
      <c r="G762" s="75"/>
      <c r="H762" s="72"/>
      <c r="I762" s="54">
        <f>IFERROR(IF(M762="ICCP- ICOCIV",VLOOKUP(H762,'INDICES-ICOCIV'!$A$1:$B$313,2,0),IF(M762="IPC",VLOOKUP(H762,'INDICES IPC'!$A$7:$E$1003,2,0),0)),"")</f>
        <v>0</v>
      </c>
      <c r="J762" s="72"/>
      <c r="K762" s="54">
        <f>IFERROR(IF(M762="ICCP- ICOCIV",VLOOKUP(J762,'INDICES-ICOCIV'!$A$1:$B$307,2,0),IF(M762="IPC",VLOOKUP(J762,'INDICES IPC'!$A$7:$E$1003,2,0),0)),"")</f>
        <v>0</v>
      </c>
      <c r="L762" s="55" t="str">
        <f t="shared" si="33"/>
        <v/>
      </c>
      <c r="M762" s="76"/>
      <c r="N762" s="190">
        <f t="shared" si="34"/>
        <v>0</v>
      </c>
    </row>
    <row r="763" spans="3:14" ht="15.6" x14ac:dyDescent="0.25">
      <c r="C763" s="14">
        <f t="shared" si="35"/>
        <v>679</v>
      </c>
      <c r="D763" s="70"/>
      <c r="E763" s="70"/>
      <c r="F763" s="70"/>
      <c r="G763" s="75"/>
      <c r="H763" s="72"/>
      <c r="I763" s="54">
        <f>IFERROR(IF(M763="ICCP- ICOCIV",VLOOKUP(H763,'INDICES-ICOCIV'!$A$1:$B$313,2,0),IF(M763="IPC",VLOOKUP(H763,'INDICES IPC'!$A$7:$E$1003,2,0),0)),"")</f>
        <v>0</v>
      </c>
      <c r="J763" s="72"/>
      <c r="K763" s="54">
        <f>IFERROR(IF(M763="ICCP- ICOCIV",VLOOKUP(J763,'INDICES-ICOCIV'!$A$1:$B$307,2,0),IF(M763="IPC",VLOOKUP(J763,'INDICES IPC'!$A$7:$E$1003,2,0),0)),"")</f>
        <v>0</v>
      </c>
      <c r="L763" s="55" t="str">
        <f t="shared" si="33"/>
        <v/>
      </c>
      <c r="M763" s="76"/>
      <c r="N763" s="190">
        <f t="shared" si="34"/>
        <v>0</v>
      </c>
    </row>
    <row r="764" spans="3:14" ht="15.6" x14ac:dyDescent="0.25">
      <c r="C764" s="14">
        <f t="shared" si="35"/>
        <v>680</v>
      </c>
      <c r="D764" s="70"/>
      <c r="E764" s="70"/>
      <c r="F764" s="70"/>
      <c r="G764" s="75"/>
      <c r="H764" s="72"/>
      <c r="I764" s="54">
        <f>IFERROR(IF(M764="ICCP- ICOCIV",VLOOKUP(H764,'INDICES-ICOCIV'!$A$1:$B$313,2,0),IF(M764="IPC",VLOOKUP(H764,'INDICES IPC'!$A$7:$E$1003,2,0),0)),"")</f>
        <v>0</v>
      </c>
      <c r="J764" s="72"/>
      <c r="K764" s="54">
        <f>IFERROR(IF(M764="ICCP- ICOCIV",VLOOKUP(J764,'INDICES-ICOCIV'!$A$1:$B$307,2,0),IF(M764="IPC",VLOOKUP(J764,'INDICES IPC'!$A$7:$E$1003,2,0),0)),"")</f>
        <v>0</v>
      </c>
      <c r="L764" s="55" t="str">
        <f t="shared" si="33"/>
        <v/>
      </c>
      <c r="M764" s="76"/>
      <c r="N764" s="190">
        <f t="shared" si="34"/>
        <v>0</v>
      </c>
    </row>
    <row r="765" spans="3:14" ht="15.6" x14ac:dyDescent="0.25">
      <c r="C765" s="14">
        <f t="shared" si="35"/>
        <v>681</v>
      </c>
      <c r="D765" s="70"/>
      <c r="E765" s="70"/>
      <c r="F765" s="70"/>
      <c r="G765" s="75"/>
      <c r="H765" s="72"/>
      <c r="I765" s="54">
        <f>IFERROR(IF(M765="ICCP- ICOCIV",VLOOKUP(H765,'INDICES-ICOCIV'!$A$1:$B$313,2,0),IF(M765="IPC",VLOOKUP(H765,'INDICES IPC'!$A$7:$E$1003,2,0),0)),"")</f>
        <v>0</v>
      </c>
      <c r="J765" s="72"/>
      <c r="K765" s="54">
        <f>IFERROR(IF(M765="ICCP- ICOCIV",VLOOKUP(J765,'INDICES-ICOCIV'!$A$1:$B$307,2,0),IF(M765="IPC",VLOOKUP(J765,'INDICES IPC'!$A$7:$E$1003,2,0),0)),"")</f>
        <v>0</v>
      </c>
      <c r="L765" s="55" t="str">
        <f t="shared" si="33"/>
        <v/>
      </c>
      <c r="M765" s="76"/>
      <c r="N765" s="190">
        <f t="shared" si="34"/>
        <v>0</v>
      </c>
    </row>
    <row r="766" spans="3:14" ht="15.6" x14ac:dyDescent="0.25">
      <c r="C766" s="14">
        <f t="shared" si="35"/>
        <v>682</v>
      </c>
      <c r="D766" s="70"/>
      <c r="E766" s="70"/>
      <c r="F766" s="70"/>
      <c r="G766" s="75"/>
      <c r="H766" s="72"/>
      <c r="I766" s="54">
        <f>IFERROR(IF(M766="ICCP- ICOCIV",VLOOKUP(H766,'INDICES-ICOCIV'!$A$1:$B$313,2,0),IF(M766="IPC",VLOOKUP(H766,'INDICES IPC'!$A$7:$E$1003,2,0),0)),"")</f>
        <v>0</v>
      </c>
      <c r="J766" s="72"/>
      <c r="K766" s="54">
        <f>IFERROR(IF(M766="ICCP- ICOCIV",VLOOKUP(J766,'INDICES-ICOCIV'!$A$1:$B$307,2,0),IF(M766="IPC",VLOOKUP(J766,'INDICES IPC'!$A$7:$E$1003,2,0),0)),"")</f>
        <v>0</v>
      </c>
      <c r="L766" s="55" t="str">
        <f t="shared" si="33"/>
        <v/>
      </c>
      <c r="M766" s="76"/>
      <c r="N766" s="190">
        <f t="shared" si="34"/>
        <v>0</v>
      </c>
    </row>
    <row r="767" spans="3:14" ht="15.6" x14ac:dyDescent="0.25">
      <c r="C767" s="14">
        <f t="shared" si="35"/>
        <v>683</v>
      </c>
      <c r="D767" s="70"/>
      <c r="E767" s="70"/>
      <c r="F767" s="70"/>
      <c r="G767" s="75"/>
      <c r="H767" s="72"/>
      <c r="I767" s="54">
        <f>IFERROR(IF(M767="ICCP- ICOCIV",VLOOKUP(H767,'INDICES-ICOCIV'!$A$1:$B$313,2,0),IF(M767="IPC",VLOOKUP(H767,'INDICES IPC'!$A$7:$E$1003,2,0),0)),"")</f>
        <v>0</v>
      </c>
      <c r="J767" s="72"/>
      <c r="K767" s="54">
        <f>IFERROR(IF(M767="ICCP- ICOCIV",VLOOKUP(J767,'INDICES-ICOCIV'!$A$1:$B$307,2,0),IF(M767="IPC",VLOOKUP(J767,'INDICES IPC'!$A$7:$E$1003,2,0),0)),"")</f>
        <v>0</v>
      </c>
      <c r="L767" s="55" t="str">
        <f t="shared" si="33"/>
        <v/>
      </c>
      <c r="M767" s="76"/>
      <c r="N767" s="190">
        <f t="shared" si="34"/>
        <v>0</v>
      </c>
    </row>
    <row r="768" spans="3:14" ht="15.6" x14ac:dyDescent="0.25">
      <c r="C768" s="14">
        <f t="shared" si="35"/>
        <v>684</v>
      </c>
      <c r="D768" s="70"/>
      <c r="E768" s="70"/>
      <c r="F768" s="70"/>
      <c r="G768" s="75"/>
      <c r="H768" s="72"/>
      <c r="I768" s="54">
        <f>IFERROR(IF(M768="ICCP- ICOCIV",VLOOKUP(H768,'INDICES-ICOCIV'!$A$1:$B$313,2,0),IF(M768="IPC",VLOOKUP(H768,'INDICES IPC'!$A$7:$E$1003,2,0),0)),"")</f>
        <v>0</v>
      </c>
      <c r="J768" s="72"/>
      <c r="K768" s="54">
        <f>IFERROR(IF(M768="ICCP- ICOCIV",VLOOKUP(J768,'INDICES-ICOCIV'!$A$1:$B$307,2,0),IF(M768="IPC",VLOOKUP(J768,'INDICES IPC'!$A$7:$E$1003,2,0),0)),"")</f>
        <v>0</v>
      </c>
      <c r="L768" s="55" t="str">
        <f t="shared" si="33"/>
        <v/>
      </c>
      <c r="M768" s="76"/>
      <c r="N768" s="190">
        <f t="shared" si="34"/>
        <v>0</v>
      </c>
    </row>
    <row r="769" spans="3:14" ht="15.6" x14ac:dyDescent="0.25">
      <c r="C769" s="14">
        <f t="shared" si="35"/>
        <v>685</v>
      </c>
      <c r="D769" s="70"/>
      <c r="E769" s="70"/>
      <c r="F769" s="70"/>
      <c r="G769" s="75"/>
      <c r="H769" s="72"/>
      <c r="I769" s="54">
        <f>IFERROR(IF(M769="ICCP- ICOCIV",VLOOKUP(H769,'INDICES-ICOCIV'!$A$1:$B$313,2,0),IF(M769="IPC",VLOOKUP(H769,'INDICES IPC'!$A$7:$E$1003,2,0),0)),"")</f>
        <v>0</v>
      </c>
      <c r="J769" s="72"/>
      <c r="K769" s="54">
        <f>IFERROR(IF(M769="ICCP- ICOCIV",VLOOKUP(J769,'INDICES-ICOCIV'!$A$1:$B$307,2,0),IF(M769="IPC",VLOOKUP(J769,'INDICES IPC'!$A$7:$E$1003,2,0),0)),"")</f>
        <v>0</v>
      </c>
      <c r="L769" s="55" t="str">
        <f t="shared" si="33"/>
        <v/>
      </c>
      <c r="M769" s="76"/>
      <c r="N769" s="190">
        <f t="shared" si="34"/>
        <v>0</v>
      </c>
    </row>
    <row r="770" spans="3:14" ht="15.6" x14ac:dyDescent="0.25">
      <c r="C770" s="14">
        <f t="shared" si="35"/>
        <v>686</v>
      </c>
      <c r="D770" s="70"/>
      <c r="E770" s="70"/>
      <c r="F770" s="70"/>
      <c r="G770" s="75"/>
      <c r="H770" s="72"/>
      <c r="I770" s="54">
        <f>IFERROR(IF(M770="ICCP- ICOCIV",VLOOKUP(H770,'INDICES-ICOCIV'!$A$1:$B$313,2,0),IF(M770="IPC",VLOOKUP(H770,'INDICES IPC'!$A$7:$E$1003,2,0),0)),"")</f>
        <v>0</v>
      </c>
      <c r="J770" s="72"/>
      <c r="K770" s="54">
        <f>IFERROR(IF(M770="ICCP- ICOCIV",VLOOKUP(J770,'INDICES-ICOCIV'!$A$1:$B$307,2,0),IF(M770="IPC",VLOOKUP(J770,'INDICES IPC'!$A$7:$E$1003,2,0),0)),"")</f>
        <v>0</v>
      </c>
      <c r="L770" s="55" t="str">
        <f t="shared" si="33"/>
        <v/>
      </c>
      <c r="M770" s="76"/>
      <c r="N770" s="190">
        <f t="shared" si="34"/>
        <v>0</v>
      </c>
    </row>
    <row r="771" spans="3:14" ht="15.6" x14ac:dyDescent="0.25">
      <c r="C771" s="14">
        <f t="shared" si="35"/>
        <v>687</v>
      </c>
      <c r="D771" s="70"/>
      <c r="E771" s="70"/>
      <c r="F771" s="70"/>
      <c r="G771" s="75"/>
      <c r="H771" s="72"/>
      <c r="I771" s="54">
        <f>IFERROR(IF(M771="ICCP- ICOCIV",VLOOKUP(H771,'INDICES-ICOCIV'!$A$1:$B$313,2,0),IF(M771="IPC",VLOOKUP(H771,'INDICES IPC'!$A$7:$E$1003,2,0),0)),"")</f>
        <v>0</v>
      </c>
      <c r="J771" s="72"/>
      <c r="K771" s="54">
        <f>IFERROR(IF(M771="ICCP- ICOCIV",VLOOKUP(J771,'INDICES-ICOCIV'!$A$1:$B$307,2,0),IF(M771="IPC",VLOOKUP(J771,'INDICES IPC'!$A$7:$E$1003,2,0),0)),"")</f>
        <v>0</v>
      </c>
      <c r="L771" s="55" t="str">
        <f t="shared" si="33"/>
        <v/>
      </c>
      <c r="M771" s="76"/>
      <c r="N771" s="190">
        <f t="shared" si="34"/>
        <v>0</v>
      </c>
    </row>
    <row r="772" spans="3:14" ht="15.6" x14ac:dyDescent="0.25">
      <c r="C772" s="14">
        <f t="shared" si="35"/>
        <v>688</v>
      </c>
      <c r="D772" s="70"/>
      <c r="E772" s="70"/>
      <c r="F772" s="70"/>
      <c r="G772" s="75"/>
      <c r="H772" s="72"/>
      <c r="I772" s="54">
        <f>IFERROR(IF(M772="ICCP- ICOCIV",VLOOKUP(H772,'INDICES-ICOCIV'!$A$1:$B$313,2,0),IF(M772="IPC",VLOOKUP(H772,'INDICES IPC'!$A$7:$E$1003,2,0),0)),"")</f>
        <v>0</v>
      </c>
      <c r="J772" s="72"/>
      <c r="K772" s="54">
        <f>IFERROR(IF(M772="ICCP- ICOCIV",VLOOKUP(J772,'INDICES-ICOCIV'!$A$1:$B$307,2,0),IF(M772="IPC",VLOOKUP(J772,'INDICES IPC'!$A$7:$E$1003,2,0),0)),"")</f>
        <v>0</v>
      </c>
      <c r="L772" s="55" t="str">
        <f t="shared" si="33"/>
        <v/>
      </c>
      <c r="M772" s="76"/>
      <c r="N772" s="190">
        <f t="shared" si="34"/>
        <v>0</v>
      </c>
    </row>
    <row r="773" spans="3:14" ht="15.6" x14ac:dyDescent="0.25">
      <c r="C773" s="14">
        <f t="shared" si="35"/>
        <v>689</v>
      </c>
      <c r="D773" s="70"/>
      <c r="E773" s="70"/>
      <c r="F773" s="70"/>
      <c r="G773" s="75"/>
      <c r="H773" s="72"/>
      <c r="I773" s="54">
        <f>IFERROR(IF(M773="ICCP- ICOCIV",VLOOKUP(H773,'INDICES-ICOCIV'!$A$1:$B$313,2,0),IF(M773="IPC",VLOOKUP(H773,'INDICES IPC'!$A$7:$E$1003,2,0),0)),"")</f>
        <v>0</v>
      </c>
      <c r="J773" s="72"/>
      <c r="K773" s="54">
        <f>IFERROR(IF(M773="ICCP- ICOCIV",VLOOKUP(J773,'INDICES-ICOCIV'!$A$1:$B$307,2,0),IF(M773="IPC",VLOOKUP(J773,'INDICES IPC'!$A$7:$E$1003,2,0),0)),"")</f>
        <v>0</v>
      </c>
      <c r="L773" s="55" t="str">
        <f t="shared" si="33"/>
        <v/>
      </c>
      <c r="M773" s="76"/>
      <c r="N773" s="190">
        <f t="shared" si="34"/>
        <v>0</v>
      </c>
    </row>
    <row r="774" spans="3:14" ht="15.6" x14ac:dyDescent="0.25">
      <c r="C774" s="14">
        <f t="shared" si="35"/>
        <v>690</v>
      </c>
      <c r="D774" s="70"/>
      <c r="E774" s="70"/>
      <c r="F774" s="70"/>
      <c r="G774" s="75"/>
      <c r="H774" s="72"/>
      <c r="I774" s="54">
        <f>IFERROR(IF(M774="ICCP- ICOCIV",VLOOKUP(H774,'INDICES-ICOCIV'!$A$1:$B$313,2,0),IF(M774="IPC",VLOOKUP(H774,'INDICES IPC'!$A$7:$E$1003,2,0),0)),"")</f>
        <v>0</v>
      </c>
      <c r="J774" s="72"/>
      <c r="K774" s="54">
        <f>IFERROR(IF(M774="ICCP- ICOCIV",VLOOKUP(J774,'INDICES-ICOCIV'!$A$1:$B$307,2,0),IF(M774="IPC",VLOOKUP(J774,'INDICES IPC'!$A$7:$E$1003,2,0),0)),"")</f>
        <v>0</v>
      </c>
      <c r="L774" s="55" t="str">
        <f t="shared" si="33"/>
        <v/>
      </c>
      <c r="M774" s="76"/>
      <c r="N774" s="190">
        <f t="shared" si="34"/>
        <v>0</v>
      </c>
    </row>
    <row r="775" spans="3:14" ht="15.6" x14ac:dyDescent="0.25">
      <c r="C775" s="14">
        <f t="shared" si="35"/>
        <v>691</v>
      </c>
      <c r="D775" s="70"/>
      <c r="E775" s="70"/>
      <c r="F775" s="70"/>
      <c r="G775" s="75"/>
      <c r="H775" s="72"/>
      <c r="I775" s="54">
        <f>IFERROR(IF(M775="ICCP- ICOCIV",VLOOKUP(H775,'INDICES-ICOCIV'!$A$1:$B$313,2,0),IF(M775="IPC",VLOOKUP(H775,'INDICES IPC'!$A$7:$E$1003,2,0),0)),"")</f>
        <v>0</v>
      </c>
      <c r="J775" s="72"/>
      <c r="K775" s="54">
        <f>IFERROR(IF(M775="ICCP- ICOCIV",VLOOKUP(J775,'INDICES-ICOCIV'!$A$1:$B$307,2,0),IF(M775="IPC",VLOOKUP(J775,'INDICES IPC'!$A$7:$E$1003,2,0),0)),"")</f>
        <v>0</v>
      </c>
      <c r="L775" s="55" t="str">
        <f t="shared" si="33"/>
        <v/>
      </c>
      <c r="M775" s="76"/>
      <c r="N775" s="190">
        <f t="shared" si="34"/>
        <v>0</v>
      </c>
    </row>
    <row r="776" spans="3:14" ht="15.6" x14ac:dyDescent="0.25">
      <c r="C776" s="14">
        <f t="shared" si="35"/>
        <v>692</v>
      </c>
      <c r="D776" s="70"/>
      <c r="E776" s="70"/>
      <c r="F776" s="70"/>
      <c r="G776" s="75"/>
      <c r="H776" s="72"/>
      <c r="I776" s="54">
        <f>IFERROR(IF(M776="ICCP- ICOCIV",VLOOKUP(H776,'INDICES-ICOCIV'!$A$1:$B$313,2,0),IF(M776="IPC",VLOOKUP(H776,'INDICES IPC'!$A$7:$E$1003,2,0),0)),"")</f>
        <v>0</v>
      </c>
      <c r="J776" s="72"/>
      <c r="K776" s="54">
        <f>IFERROR(IF(M776="ICCP- ICOCIV",VLOOKUP(J776,'INDICES-ICOCIV'!$A$1:$B$307,2,0),IF(M776="IPC",VLOOKUP(J776,'INDICES IPC'!$A$7:$E$1003,2,0),0)),"")</f>
        <v>0</v>
      </c>
      <c r="L776" s="55" t="str">
        <f t="shared" si="33"/>
        <v/>
      </c>
      <c r="M776" s="76"/>
      <c r="N776" s="190">
        <f t="shared" si="34"/>
        <v>0</v>
      </c>
    </row>
    <row r="777" spans="3:14" ht="15.6" x14ac:dyDescent="0.25">
      <c r="C777" s="14">
        <f t="shared" si="35"/>
        <v>693</v>
      </c>
      <c r="D777" s="70"/>
      <c r="E777" s="70"/>
      <c r="F777" s="70"/>
      <c r="G777" s="75"/>
      <c r="H777" s="72"/>
      <c r="I777" s="54">
        <f>IFERROR(IF(M777="ICCP- ICOCIV",VLOOKUP(H777,'INDICES-ICOCIV'!$A$1:$B$313,2,0),IF(M777="IPC",VLOOKUP(H777,'INDICES IPC'!$A$7:$E$1003,2,0),0)),"")</f>
        <v>0</v>
      </c>
      <c r="J777" s="72"/>
      <c r="K777" s="54">
        <f>IFERROR(IF(M777="ICCP- ICOCIV",VLOOKUP(J777,'INDICES-ICOCIV'!$A$1:$B$307,2,0),IF(M777="IPC",VLOOKUP(J777,'INDICES IPC'!$A$7:$E$1003,2,0),0)),"")</f>
        <v>0</v>
      </c>
      <c r="L777" s="55" t="str">
        <f t="shared" si="33"/>
        <v/>
      </c>
      <c r="M777" s="76"/>
      <c r="N777" s="190">
        <f t="shared" si="34"/>
        <v>0</v>
      </c>
    </row>
    <row r="778" spans="3:14" ht="15.6" x14ac:dyDescent="0.25">
      <c r="C778" s="14">
        <f t="shared" si="35"/>
        <v>694</v>
      </c>
      <c r="D778" s="70"/>
      <c r="E778" s="70"/>
      <c r="F778" s="70"/>
      <c r="G778" s="75"/>
      <c r="H778" s="72"/>
      <c r="I778" s="54">
        <f>IFERROR(IF(M778="ICCP- ICOCIV",VLOOKUP(H778,'INDICES-ICOCIV'!$A$1:$B$313,2,0),IF(M778="IPC",VLOOKUP(H778,'INDICES IPC'!$A$7:$E$1003,2,0),0)),"")</f>
        <v>0</v>
      </c>
      <c r="J778" s="72"/>
      <c r="K778" s="54">
        <f>IFERROR(IF(M778="ICCP- ICOCIV",VLOOKUP(J778,'INDICES-ICOCIV'!$A$1:$B$307,2,0),IF(M778="IPC",VLOOKUP(J778,'INDICES IPC'!$A$7:$E$1003,2,0),0)),"")</f>
        <v>0</v>
      </c>
      <c r="L778" s="55" t="str">
        <f t="shared" si="33"/>
        <v/>
      </c>
      <c r="M778" s="76"/>
      <c r="N778" s="190">
        <f t="shared" si="34"/>
        <v>0</v>
      </c>
    </row>
    <row r="779" spans="3:14" ht="15.6" x14ac:dyDescent="0.25">
      <c r="C779" s="14">
        <f t="shared" si="35"/>
        <v>695</v>
      </c>
      <c r="D779" s="70"/>
      <c r="E779" s="70"/>
      <c r="F779" s="70"/>
      <c r="G779" s="75"/>
      <c r="H779" s="72"/>
      <c r="I779" s="54">
        <f>IFERROR(IF(M779="ICCP- ICOCIV",VLOOKUP(H779,'INDICES-ICOCIV'!$A$1:$B$313,2,0),IF(M779="IPC",VLOOKUP(H779,'INDICES IPC'!$A$7:$E$1003,2,0),0)),"")</f>
        <v>0</v>
      </c>
      <c r="J779" s="72"/>
      <c r="K779" s="54">
        <f>IFERROR(IF(M779="ICCP- ICOCIV",VLOOKUP(J779,'INDICES-ICOCIV'!$A$1:$B$307,2,0),IF(M779="IPC",VLOOKUP(J779,'INDICES IPC'!$A$7:$E$1003,2,0),0)),"")</f>
        <v>0</v>
      </c>
      <c r="L779" s="55" t="str">
        <f t="shared" ref="L779:L842" si="36">+IFERROR((K779/I779),"")</f>
        <v/>
      </c>
      <c r="M779" s="76"/>
      <c r="N779" s="190">
        <f t="shared" si="34"/>
        <v>0</v>
      </c>
    </row>
    <row r="780" spans="3:14" ht="15.6" x14ac:dyDescent="0.25">
      <c r="C780" s="14">
        <f t="shared" si="35"/>
        <v>696</v>
      </c>
      <c r="D780" s="70"/>
      <c r="E780" s="70"/>
      <c r="F780" s="70"/>
      <c r="G780" s="75"/>
      <c r="H780" s="72"/>
      <c r="I780" s="54">
        <f>IFERROR(IF(M780="ICCP- ICOCIV",VLOOKUP(H780,'INDICES-ICOCIV'!$A$1:$B$313,2,0),IF(M780="IPC",VLOOKUP(H780,'INDICES IPC'!$A$7:$E$1003,2,0),0)),"")</f>
        <v>0</v>
      </c>
      <c r="J780" s="72"/>
      <c r="K780" s="54">
        <f>IFERROR(IF(M780="ICCP- ICOCIV",VLOOKUP(J780,'INDICES-ICOCIV'!$A$1:$B$307,2,0),IF(M780="IPC",VLOOKUP(J780,'INDICES IPC'!$A$7:$E$1003,2,0),0)),"")</f>
        <v>0</v>
      </c>
      <c r="L780" s="55" t="str">
        <f t="shared" si="36"/>
        <v/>
      </c>
      <c r="M780" s="76"/>
      <c r="N780" s="190">
        <f t="shared" si="34"/>
        <v>0</v>
      </c>
    </row>
    <row r="781" spans="3:14" ht="15.6" x14ac:dyDescent="0.25">
      <c r="C781" s="14">
        <f t="shared" si="35"/>
        <v>697</v>
      </c>
      <c r="D781" s="70"/>
      <c r="E781" s="70"/>
      <c r="F781" s="70"/>
      <c r="G781" s="75"/>
      <c r="H781" s="72"/>
      <c r="I781" s="54">
        <f>IFERROR(IF(M781="ICCP- ICOCIV",VLOOKUP(H781,'INDICES-ICOCIV'!$A$1:$B$313,2,0),IF(M781="IPC",VLOOKUP(H781,'INDICES IPC'!$A$7:$E$1003,2,0),0)),"")</f>
        <v>0</v>
      </c>
      <c r="J781" s="72"/>
      <c r="K781" s="54">
        <f>IFERROR(IF(M781="ICCP- ICOCIV",VLOOKUP(J781,'INDICES-ICOCIV'!$A$1:$B$307,2,0),IF(M781="IPC",VLOOKUP(J781,'INDICES IPC'!$A$7:$E$1003,2,0),0)),"")</f>
        <v>0</v>
      </c>
      <c r="L781" s="55" t="str">
        <f t="shared" si="36"/>
        <v/>
      </c>
      <c r="M781" s="76"/>
      <c r="N781" s="190">
        <f t="shared" si="34"/>
        <v>0</v>
      </c>
    </row>
    <row r="782" spans="3:14" ht="15.6" x14ac:dyDescent="0.25">
      <c r="C782" s="14">
        <f t="shared" si="35"/>
        <v>698</v>
      </c>
      <c r="D782" s="70"/>
      <c r="E782" s="70"/>
      <c r="F782" s="70"/>
      <c r="G782" s="75"/>
      <c r="H782" s="72"/>
      <c r="I782" s="54">
        <f>IFERROR(IF(M782="ICCP- ICOCIV",VLOOKUP(H782,'INDICES-ICOCIV'!$A$1:$B$313,2,0),IF(M782="IPC",VLOOKUP(H782,'INDICES IPC'!$A$7:$E$1003,2,0),0)),"")</f>
        <v>0</v>
      </c>
      <c r="J782" s="72"/>
      <c r="K782" s="54">
        <f>IFERROR(IF(M782="ICCP- ICOCIV",VLOOKUP(J782,'INDICES-ICOCIV'!$A$1:$B$307,2,0),IF(M782="IPC",VLOOKUP(J782,'INDICES IPC'!$A$7:$E$1003,2,0),0)),"")</f>
        <v>0</v>
      </c>
      <c r="L782" s="55" t="str">
        <f t="shared" si="36"/>
        <v/>
      </c>
      <c r="M782" s="76"/>
      <c r="N782" s="190">
        <f t="shared" si="34"/>
        <v>0</v>
      </c>
    </row>
    <row r="783" spans="3:14" ht="15.6" x14ac:dyDescent="0.25">
      <c r="C783" s="14">
        <f t="shared" si="35"/>
        <v>699</v>
      </c>
      <c r="D783" s="70"/>
      <c r="E783" s="70"/>
      <c r="F783" s="70"/>
      <c r="G783" s="75"/>
      <c r="H783" s="72"/>
      <c r="I783" s="54">
        <f>IFERROR(IF(M783="ICCP- ICOCIV",VLOOKUP(H783,'INDICES-ICOCIV'!$A$1:$B$313,2,0),IF(M783="IPC",VLOOKUP(H783,'INDICES IPC'!$A$7:$E$1003,2,0),0)),"")</f>
        <v>0</v>
      </c>
      <c r="J783" s="72"/>
      <c r="K783" s="54">
        <f>IFERROR(IF(M783="ICCP- ICOCIV",VLOOKUP(J783,'INDICES-ICOCIV'!$A$1:$B$307,2,0),IF(M783="IPC",VLOOKUP(J783,'INDICES IPC'!$A$7:$E$1003,2,0),0)),"")</f>
        <v>0</v>
      </c>
      <c r="L783" s="55" t="str">
        <f t="shared" si="36"/>
        <v/>
      </c>
      <c r="M783" s="76"/>
      <c r="N783" s="190">
        <f t="shared" si="34"/>
        <v>0</v>
      </c>
    </row>
    <row r="784" spans="3:14" ht="15.6" x14ac:dyDescent="0.25">
      <c r="C784" s="14">
        <f t="shared" si="35"/>
        <v>700</v>
      </c>
      <c r="D784" s="70"/>
      <c r="E784" s="70"/>
      <c r="F784" s="70"/>
      <c r="G784" s="75"/>
      <c r="H784" s="72"/>
      <c r="I784" s="54">
        <f>IFERROR(IF(M784="ICCP- ICOCIV",VLOOKUP(H784,'INDICES-ICOCIV'!$A$1:$B$313,2,0),IF(M784="IPC",VLOOKUP(H784,'INDICES IPC'!$A$7:$E$1003,2,0),0)),"")</f>
        <v>0</v>
      </c>
      <c r="J784" s="72"/>
      <c r="K784" s="54">
        <f>IFERROR(IF(M784="ICCP- ICOCIV",VLOOKUP(J784,'INDICES-ICOCIV'!$A$1:$B$307,2,0),IF(M784="IPC",VLOOKUP(J784,'INDICES IPC'!$A$7:$E$1003,2,0),0)),"")</f>
        <v>0</v>
      </c>
      <c r="L784" s="55" t="str">
        <f t="shared" si="36"/>
        <v/>
      </c>
      <c r="M784" s="76"/>
      <c r="N784" s="190">
        <f t="shared" ref="N784:N847" si="37">IFERROR(G784*L784,0)</f>
        <v>0</v>
      </c>
    </row>
    <row r="785" spans="3:14" ht="15.6" x14ac:dyDescent="0.25">
      <c r="C785" s="14">
        <f t="shared" ref="C785:C848" si="38">+C784+1</f>
        <v>701</v>
      </c>
      <c r="D785" s="70"/>
      <c r="E785" s="70"/>
      <c r="F785" s="70"/>
      <c r="G785" s="75"/>
      <c r="H785" s="72"/>
      <c r="I785" s="54">
        <f>IFERROR(IF(M785="ICCP- ICOCIV",VLOOKUP(H785,'INDICES-ICOCIV'!$A$1:$B$313,2,0),IF(M785="IPC",VLOOKUP(H785,'INDICES IPC'!$A$7:$E$1003,2,0),0)),"")</f>
        <v>0</v>
      </c>
      <c r="J785" s="72"/>
      <c r="K785" s="54">
        <f>IFERROR(IF(M785="ICCP- ICOCIV",VLOOKUP(J785,'INDICES-ICOCIV'!$A$1:$B$307,2,0),IF(M785="IPC",VLOOKUP(J785,'INDICES IPC'!$A$7:$E$1003,2,0),0)),"")</f>
        <v>0</v>
      </c>
      <c r="L785" s="55" t="str">
        <f t="shared" si="36"/>
        <v/>
      </c>
      <c r="M785" s="76"/>
      <c r="N785" s="190">
        <f t="shared" si="37"/>
        <v>0</v>
      </c>
    </row>
    <row r="786" spans="3:14" ht="15.6" x14ac:dyDescent="0.25">
      <c r="C786" s="14">
        <f t="shared" si="38"/>
        <v>702</v>
      </c>
      <c r="D786" s="70"/>
      <c r="E786" s="70"/>
      <c r="F786" s="70"/>
      <c r="G786" s="75"/>
      <c r="H786" s="72"/>
      <c r="I786" s="54">
        <f>IFERROR(IF(M786="ICCP- ICOCIV",VLOOKUP(H786,'INDICES-ICOCIV'!$A$1:$B$313,2,0),IF(M786="IPC",VLOOKUP(H786,'INDICES IPC'!$A$7:$E$1003,2,0),0)),"")</f>
        <v>0</v>
      </c>
      <c r="J786" s="72"/>
      <c r="K786" s="54">
        <f>IFERROR(IF(M786="ICCP- ICOCIV",VLOOKUP(J786,'INDICES-ICOCIV'!$A$1:$B$307,2,0),IF(M786="IPC",VLOOKUP(J786,'INDICES IPC'!$A$7:$E$1003,2,0),0)),"")</f>
        <v>0</v>
      </c>
      <c r="L786" s="55" t="str">
        <f t="shared" si="36"/>
        <v/>
      </c>
      <c r="M786" s="76"/>
      <c r="N786" s="190">
        <f t="shared" si="37"/>
        <v>0</v>
      </c>
    </row>
    <row r="787" spans="3:14" ht="15.6" x14ac:dyDescent="0.25">
      <c r="C787" s="14">
        <f t="shared" si="38"/>
        <v>703</v>
      </c>
      <c r="D787" s="70"/>
      <c r="E787" s="70"/>
      <c r="F787" s="70"/>
      <c r="G787" s="75"/>
      <c r="H787" s="72"/>
      <c r="I787" s="54">
        <f>IFERROR(IF(M787="ICCP- ICOCIV",VLOOKUP(H787,'INDICES-ICOCIV'!$A$1:$B$313,2,0),IF(M787="IPC",VLOOKUP(H787,'INDICES IPC'!$A$7:$E$1003,2,0),0)),"")</f>
        <v>0</v>
      </c>
      <c r="J787" s="72"/>
      <c r="K787" s="54">
        <f>IFERROR(IF(M787="ICCP- ICOCIV",VLOOKUP(J787,'INDICES-ICOCIV'!$A$1:$B$307,2,0),IF(M787="IPC",VLOOKUP(J787,'INDICES IPC'!$A$7:$E$1003,2,0),0)),"")</f>
        <v>0</v>
      </c>
      <c r="L787" s="55" t="str">
        <f t="shared" si="36"/>
        <v/>
      </c>
      <c r="M787" s="76"/>
      <c r="N787" s="190">
        <f t="shared" si="37"/>
        <v>0</v>
      </c>
    </row>
    <row r="788" spans="3:14" ht="15.6" x14ac:dyDescent="0.25">
      <c r="C788" s="14">
        <f t="shared" si="38"/>
        <v>704</v>
      </c>
      <c r="D788" s="70"/>
      <c r="E788" s="70"/>
      <c r="F788" s="70"/>
      <c r="G788" s="75"/>
      <c r="H788" s="72"/>
      <c r="I788" s="54">
        <f>IFERROR(IF(M788="ICCP- ICOCIV",VLOOKUP(H788,'INDICES-ICOCIV'!$A$1:$B$313,2,0),IF(M788="IPC",VLOOKUP(H788,'INDICES IPC'!$A$7:$E$1003,2,0),0)),"")</f>
        <v>0</v>
      </c>
      <c r="J788" s="72"/>
      <c r="K788" s="54">
        <f>IFERROR(IF(M788="ICCP- ICOCIV",VLOOKUP(J788,'INDICES-ICOCIV'!$A$1:$B$307,2,0),IF(M788="IPC",VLOOKUP(J788,'INDICES IPC'!$A$7:$E$1003,2,0),0)),"")</f>
        <v>0</v>
      </c>
      <c r="L788" s="55" t="str">
        <f t="shared" si="36"/>
        <v/>
      </c>
      <c r="M788" s="76"/>
      <c r="N788" s="190">
        <f t="shared" si="37"/>
        <v>0</v>
      </c>
    </row>
    <row r="789" spans="3:14" ht="15.6" x14ac:dyDescent="0.25">
      <c r="C789" s="14">
        <f t="shared" si="38"/>
        <v>705</v>
      </c>
      <c r="D789" s="70"/>
      <c r="E789" s="70"/>
      <c r="F789" s="70"/>
      <c r="G789" s="75"/>
      <c r="H789" s="72"/>
      <c r="I789" s="54">
        <f>IFERROR(IF(M789="ICCP- ICOCIV",VLOOKUP(H789,'INDICES-ICOCIV'!$A$1:$B$313,2,0),IF(M789="IPC",VLOOKUP(H789,'INDICES IPC'!$A$7:$E$1003,2,0),0)),"")</f>
        <v>0</v>
      </c>
      <c r="J789" s="72"/>
      <c r="K789" s="54">
        <f>IFERROR(IF(M789="ICCP- ICOCIV",VLOOKUP(J789,'INDICES-ICOCIV'!$A$1:$B$307,2,0),IF(M789="IPC",VLOOKUP(J789,'INDICES IPC'!$A$7:$E$1003,2,0),0)),"")</f>
        <v>0</v>
      </c>
      <c r="L789" s="55" t="str">
        <f t="shared" si="36"/>
        <v/>
      </c>
      <c r="M789" s="76"/>
      <c r="N789" s="190">
        <f t="shared" si="37"/>
        <v>0</v>
      </c>
    </row>
    <row r="790" spans="3:14" ht="15.6" x14ac:dyDescent="0.25">
      <c r="C790" s="14">
        <f t="shared" si="38"/>
        <v>706</v>
      </c>
      <c r="D790" s="70"/>
      <c r="E790" s="70"/>
      <c r="F790" s="70"/>
      <c r="G790" s="75"/>
      <c r="H790" s="72"/>
      <c r="I790" s="54">
        <f>IFERROR(IF(M790="ICCP- ICOCIV",VLOOKUP(H790,'INDICES-ICOCIV'!$A$1:$B$313,2,0),IF(M790="IPC",VLOOKUP(H790,'INDICES IPC'!$A$7:$E$1003,2,0),0)),"")</f>
        <v>0</v>
      </c>
      <c r="J790" s="72"/>
      <c r="K790" s="54">
        <f>IFERROR(IF(M790="ICCP- ICOCIV",VLOOKUP(J790,'INDICES-ICOCIV'!$A$1:$B$307,2,0),IF(M790="IPC",VLOOKUP(J790,'INDICES IPC'!$A$7:$E$1003,2,0),0)),"")</f>
        <v>0</v>
      </c>
      <c r="L790" s="55" t="str">
        <f t="shared" si="36"/>
        <v/>
      </c>
      <c r="M790" s="76"/>
      <c r="N790" s="190">
        <f t="shared" si="37"/>
        <v>0</v>
      </c>
    </row>
    <row r="791" spans="3:14" ht="15.6" x14ac:dyDescent="0.25">
      <c r="C791" s="14">
        <f t="shared" si="38"/>
        <v>707</v>
      </c>
      <c r="D791" s="70"/>
      <c r="E791" s="70"/>
      <c r="F791" s="70"/>
      <c r="G791" s="75"/>
      <c r="H791" s="72"/>
      <c r="I791" s="54">
        <f>IFERROR(IF(M791="ICCP- ICOCIV",VLOOKUP(H791,'INDICES-ICOCIV'!$A$1:$B$313,2,0),IF(M791="IPC",VLOOKUP(H791,'INDICES IPC'!$A$7:$E$1003,2,0),0)),"")</f>
        <v>0</v>
      </c>
      <c r="J791" s="72"/>
      <c r="K791" s="54">
        <f>IFERROR(IF(M791="ICCP- ICOCIV",VLOOKUP(J791,'INDICES-ICOCIV'!$A$1:$B$307,2,0),IF(M791="IPC",VLOOKUP(J791,'INDICES IPC'!$A$7:$E$1003,2,0),0)),"")</f>
        <v>0</v>
      </c>
      <c r="L791" s="55" t="str">
        <f t="shared" si="36"/>
        <v/>
      </c>
      <c r="M791" s="76"/>
      <c r="N791" s="190">
        <f t="shared" si="37"/>
        <v>0</v>
      </c>
    </row>
    <row r="792" spans="3:14" ht="15.6" x14ac:dyDescent="0.25">
      <c r="C792" s="14">
        <f t="shared" si="38"/>
        <v>708</v>
      </c>
      <c r="D792" s="70"/>
      <c r="E792" s="70"/>
      <c r="F792" s="70"/>
      <c r="G792" s="75"/>
      <c r="H792" s="72"/>
      <c r="I792" s="54">
        <f>IFERROR(IF(M792="ICCP- ICOCIV",VLOOKUP(H792,'INDICES-ICOCIV'!$A$1:$B$313,2,0),IF(M792="IPC",VLOOKUP(H792,'INDICES IPC'!$A$7:$E$1003,2,0),0)),"")</f>
        <v>0</v>
      </c>
      <c r="J792" s="72"/>
      <c r="K792" s="54">
        <f>IFERROR(IF(M792="ICCP- ICOCIV",VLOOKUP(J792,'INDICES-ICOCIV'!$A$1:$B$307,2,0),IF(M792="IPC",VLOOKUP(J792,'INDICES IPC'!$A$7:$E$1003,2,0),0)),"")</f>
        <v>0</v>
      </c>
      <c r="L792" s="55" t="str">
        <f t="shared" si="36"/>
        <v/>
      </c>
      <c r="M792" s="76"/>
      <c r="N792" s="190">
        <f t="shared" si="37"/>
        <v>0</v>
      </c>
    </row>
    <row r="793" spans="3:14" ht="15.6" x14ac:dyDescent="0.25">
      <c r="C793" s="14">
        <f t="shared" si="38"/>
        <v>709</v>
      </c>
      <c r="D793" s="70"/>
      <c r="E793" s="70"/>
      <c r="F793" s="70"/>
      <c r="G793" s="75"/>
      <c r="H793" s="72"/>
      <c r="I793" s="54">
        <f>IFERROR(IF(M793="ICCP- ICOCIV",VLOOKUP(H793,'INDICES-ICOCIV'!$A$1:$B$313,2,0),IF(M793="IPC",VLOOKUP(H793,'INDICES IPC'!$A$7:$E$1003,2,0),0)),"")</f>
        <v>0</v>
      </c>
      <c r="J793" s="72"/>
      <c r="K793" s="54">
        <f>IFERROR(IF(M793="ICCP- ICOCIV",VLOOKUP(J793,'INDICES-ICOCIV'!$A$1:$B$307,2,0),IF(M793="IPC",VLOOKUP(J793,'INDICES IPC'!$A$7:$E$1003,2,0),0)),"")</f>
        <v>0</v>
      </c>
      <c r="L793" s="55" t="str">
        <f t="shared" si="36"/>
        <v/>
      </c>
      <c r="M793" s="76"/>
      <c r="N793" s="190">
        <f t="shared" si="37"/>
        <v>0</v>
      </c>
    </row>
    <row r="794" spans="3:14" ht="15.6" x14ac:dyDescent="0.25">
      <c r="C794" s="14">
        <f t="shared" si="38"/>
        <v>710</v>
      </c>
      <c r="D794" s="70"/>
      <c r="E794" s="70"/>
      <c r="F794" s="70"/>
      <c r="G794" s="75"/>
      <c r="H794" s="72"/>
      <c r="I794" s="54">
        <f>IFERROR(IF(M794="ICCP- ICOCIV",VLOOKUP(H794,'INDICES-ICOCIV'!$A$1:$B$313,2,0),IF(M794="IPC",VLOOKUP(H794,'INDICES IPC'!$A$7:$E$1003,2,0),0)),"")</f>
        <v>0</v>
      </c>
      <c r="J794" s="72"/>
      <c r="K794" s="54">
        <f>IFERROR(IF(M794="ICCP- ICOCIV",VLOOKUP(J794,'INDICES-ICOCIV'!$A$1:$B$307,2,0),IF(M794="IPC",VLOOKUP(J794,'INDICES IPC'!$A$7:$E$1003,2,0),0)),"")</f>
        <v>0</v>
      </c>
      <c r="L794" s="55" t="str">
        <f t="shared" si="36"/>
        <v/>
      </c>
      <c r="M794" s="76"/>
      <c r="N794" s="190">
        <f t="shared" si="37"/>
        <v>0</v>
      </c>
    </row>
    <row r="795" spans="3:14" ht="15.6" x14ac:dyDescent="0.25">
      <c r="C795" s="14">
        <f t="shared" si="38"/>
        <v>711</v>
      </c>
      <c r="D795" s="70"/>
      <c r="E795" s="70"/>
      <c r="F795" s="70"/>
      <c r="G795" s="75"/>
      <c r="H795" s="72"/>
      <c r="I795" s="54">
        <f>IFERROR(IF(M795="ICCP- ICOCIV",VLOOKUP(H795,'INDICES-ICOCIV'!$A$1:$B$313,2,0),IF(M795="IPC",VLOOKUP(H795,'INDICES IPC'!$A$7:$E$1003,2,0),0)),"")</f>
        <v>0</v>
      </c>
      <c r="J795" s="72"/>
      <c r="K795" s="54">
        <f>IFERROR(IF(M795="ICCP- ICOCIV",VLOOKUP(J795,'INDICES-ICOCIV'!$A$1:$B$307,2,0),IF(M795="IPC",VLOOKUP(J795,'INDICES IPC'!$A$7:$E$1003,2,0),0)),"")</f>
        <v>0</v>
      </c>
      <c r="L795" s="55" t="str">
        <f t="shared" si="36"/>
        <v/>
      </c>
      <c r="M795" s="76"/>
      <c r="N795" s="190">
        <f t="shared" si="37"/>
        <v>0</v>
      </c>
    </row>
    <row r="796" spans="3:14" ht="15.6" x14ac:dyDescent="0.25">
      <c r="C796" s="14">
        <f t="shared" si="38"/>
        <v>712</v>
      </c>
      <c r="D796" s="70"/>
      <c r="E796" s="70"/>
      <c r="F796" s="70"/>
      <c r="G796" s="75"/>
      <c r="H796" s="72"/>
      <c r="I796" s="54">
        <f>IFERROR(IF(M796="ICCP- ICOCIV",VLOOKUP(H796,'INDICES-ICOCIV'!$A$1:$B$313,2,0),IF(M796="IPC",VLOOKUP(H796,'INDICES IPC'!$A$7:$E$1003,2,0),0)),"")</f>
        <v>0</v>
      </c>
      <c r="J796" s="72"/>
      <c r="K796" s="54">
        <f>IFERROR(IF(M796="ICCP- ICOCIV",VLOOKUP(J796,'INDICES-ICOCIV'!$A$1:$B$307,2,0),IF(M796="IPC",VLOOKUP(J796,'INDICES IPC'!$A$7:$E$1003,2,0),0)),"")</f>
        <v>0</v>
      </c>
      <c r="L796" s="55" t="str">
        <f t="shared" si="36"/>
        <v/>
      </c>
      <c r="M796" s="76"/>
      <c r="N796" s="190">
        <f t="shared" si="37"/>
        <v>0</v>
      </c>
    </row>
    <row r="797" spans="3:14" ht="15.6" x14ac:dyDescent="0.25">
      <c r="C797" s="14">
        <f t="shared" si="38"/>
        <v>713</v>
      </c>
      <c r="D797" s="70"/>
      <c r="E797" s="70"/>
      <c r="F797" s="70"/>
      <c r="G797" s="75"/>
      <c r="H797" s="72"/>
      <c r="I797" s="54">
        <f>IFERROR(IF(M797="ICCP- ICOCIV",VLOOKUP(H797,'INDICES-ICOCIV'!$A$1:$B$313,2,0),IF(M797="IPC",VLOOKUP(H797,'INDICES IPC'!$A$7:$E$1003,2,0),0)),"")</f>
        <v>0</v>
      </c>
      <c r="J797" s="72"/>
      <c r="K797" s="54">
        <f>IFERROR(IF(M797="ICCP- ICOCIV",VLOOKUP(J797,'INDICES-ICOCIV'!$A$1:$B$307,2,0),IF(M797="IPC",VLOOKUP(J797,'INDICES IPC'!$A$7:$E$1003,2,0),0)),"")</f>
        <v>0</v>
      </c>
      <c r="L797" s="55" t="str">
        <f t="shared" si="36"/>
        <v/>
      </c>
      <c r="M797" s="76"/>
      <c r="N797" s="190">
        <f t="shared" si="37"/>
        <v>0</v>
      </c>
    </row>
    <row r="798" spans="3:14" ht="15.6" x14ac:dyDescent="0.25">
      <c r="C798" s="14">
        <f t="shared" si="38"/>
        <v>714</v>
      </c>
      <c r="D798" s="70"/>
      <c r="E798" s="70"/>
      <c r="F798" s="70"/>
      <c r="G798" s="75"/>
      <c r="H798" s="72"/>
      <c r="I798" s="54">
        <f>IFERROR(IF(M798="ICCP- ICOCIV",VLOOKUP(H798,'INDICES-ICOCIV'!$A$1:$B$313,2,0),IF(M798="IPC",VLOOKUP(H798,'INDICES IPC'!$A$7:$E$1003,2,0),0)),"")</f>
        <v>0</v>
      </c>
      <c r="J798" s="72"/>
      <c r="K798" s="54">
        <f>IFERROR(IF(M798="ICCP- ICOCIV",VLOOKUP(J798,'INDICES-ICOCIV'!$A$1:$B$307,2,0),IF(M798="IPC",VLOOKUP(J798,'INDICES IPC'!$A$7:$E$1003,2,0),0)),"")</f>
        <v>0</v>
      </c>
      <c r="L798" s="55" t="str">
        <f t="shared" si="36"/>
        <v/>
      </c>
      <c r="M798" s="76"/>
      <c r="N798" s="190">
        <f t="shared" si="37"/>
        <v>0</v>
      </c>
    </row>
    <row r="799" spans="3:14" ht="15.6" x14ac:dyDescent="0.25">
      <c r="C799" s="14">
        <f t="shared" si="38"/>
        <v>715</v>
      </c>
      <c r="D799" s="70"/>
      <c r="E799" s="70"/>
      <c r="F799" s="70"/>
      <c r="G799" s="75"/>
      <c r="H799" s="72"/>
      <c r="I799" s="54">
        <f>IFERROR(IF(M799="ICCP- ICOCIV",VLOOKUP(H799,'INDICES-ICOCIV'!$A$1:$B$313,2,0),IF(M799="IPC",VLOOKUP(H799,'INDICES IPC'!$A$7:$E$1003,2,0),0)),"")</f>
        <v>0</v>
      </c>
      <c r="J799" s="72"/>
      <c r="K799" s="54">
        <f>IFERROR(IF(M799="ICCP- ICOCIV",VLOOKUP(J799,'INDICES-ICOCIV'!$A$1:$B$307,2,0),IF(M799="IPC",VLOOKUP(J799,'INDICES IPC'!$A$7:$E$1003,2,0),0)),"")</f>
        <v>0</v>
      </c>
      <c r="L799" s="55" t="str">
        <f t="shared" si="36"/>
        <v/>
      </c>
      <c r="M799" s="76"/>
      <c r="N799" s="190">
        <f t="shared" si="37"/>
        <v>0</v>
      </c>
    </row>
    <row r="800" spans="3:14" ht="15.6" x14ac:dyDescent="0.25">
      <c r="C800" s="14">
        <f t="shared" si="38"/>
        <v>716</v>
      </c>
      <c r="D800" s="70"/>
      <c r="E800" s="70"/>
      <c r="F800" s="70"/>
      <c r="G800" s="75"/>
      <c r="H800" s="72"/>
      <c r="I800" s="54">
        <f>IFERROR(IF(M800="ICCP- ICOCIV",VLOOKUP(H800,'INDICES-ICOCIV'!$A$1:$B$313,2,0),IF(M800="IPC",VLOOKUP(H800,'INDICES IPC'!$A$7:$E$1003,2,0),0)),"")</f>
        <v>0</v>
      </c>
      <c r="J800" s="72"/>
      <c r="K800" s="54">
        <f>IFERROR(IF(M800="ICCP- ICOCIV",VLOOKUP(J800,'INDICES-ICOCIV'!$A$1:$B$307,2,0),IF(M800="IPC",VLOOKUP(J800,'INDICES IPC'!$A$7:$E$1003,2,0),0)),"")</f>
        <v>0</v>
      </c>
      <c r="L800" s="55" t="str">
        <f t="shared" si="36"/>
        <v/>
      </c>
      <c r="M800" s="76"/>
      <c r="N800" s="190">
        <f t="shared" si="37"/>
        <v>0</v>
      </c>
    </row>
    <row r="801" spans="3:14" ht="15.6" x14ac:dyDescent="0.25">
      <c r="C801" s="14">
        <f t="shared" si="38"/>
        <v>717</v>
      </c>
      <c r="D801" s="70"/>
      <c r="E801" s="70"/>
      <c r="F801" s="70"/>
      <c r="G801" s="75"/>
      <c r="H801" s="72"/>
      <c r="I801" s="54">
        <f>IFERROR(IF(M801="ICCP- ICOCIV",VLOOKUP(H801,'INDICES-ICOCIV'!$A$1:$B$313,2,0),IF(M801="IPC",VLOOKUP(H801,'INDICES IPC'!$A$7:$E$1003,2,0),0)),"")</f>
        <v>0</v>
      </c>
      <c r="J801" s="72"/>
      <c r="K801" s="54">
        <f>IFERROR(IF(M801="ICCP- ICOCIV",VLOOKUP(J801,'INDICES-ICOCIV'!$A$1:$B$307,2,0),IF(M801="IPC",VLOOKUP(J801,'INDICES IPC'!$A$7:$E$1003,2,0),0)),"")</f>
        <v>0</v>
      </c>
      <c r="L801" s="55" t="str">
        <f t="shared" si="36"/>
        <v/>
      </c>
      <c r="M801" s="76"/>
      <c r="N801" s="190">
        <f t="shared" si="37"/>
        <v>0</v>
      </c>
    </row>
    <row r="802" spans="3:14" ht="15.6" x14ac:dyDescent="0.25">
      <c r="C802" s="14">
        <f t="shared" si="38"/>
        <v>718</v>
      </c>
      <c r="D802" s="70"/>
      <c r="E802" s="70"/>
      <c r="F802" s="70"/>
      <c r="G802" s="75"/>
      <c r="H802" s="72"/>
      <c r="I802" s="54">
        <f>IFERROR(IF(M802="ICCP- ICOCIV",VLOOKUP(H802,'INDICES-ICOCIV'!$A$1:$B$313,2,0),IF(M802="IPC",VLOOKUP(H802,'INDICES IPC'!$A$7:$E$1003,2,0),0)),"")</f>
        <v>0</v>
      </c>
      <c r="J802" s="72"/>
      <c r="K802" s="54">
        <f>IFERROR(IF(M802="ICCP- ICOCIV",VLOOKUP(J802,'INDICES-ICOCIV'!$A$1:$B$307,2,0),IF(M802="IPC",VLOOKUP(J802,'INDICES IPC'!$A$7:$E$1003,2,0),0)),"")</f>
        <v>0</v>
      </c>
      <c r="L802" s="55" t="str">
        <f t="shared" si="36"/>
        <v/>
      </c>
      <c r="M802" s="76"/>
      <c r="N802" s="190">
        <f t="shared" si="37"/>
        <v>0</v>
      </c>
    </row>
    <row r="803" spans="3:14" ht="15.6" x14ac:dyDescent="0.25">
      <c r="C803" s="14">
        <f t="shared" si="38"/>
        <v>719</v>
      </c>
      <c r="D803" s="70"/>
      <c r="E803" s="70"/>
      <c r="F803" s="70"/>
      <c r="G803" s="75"/>
      <c r="H803" s="72"/>
      <c r="I803" s="54">
        <f>IFERROR(IF(M803="ICCP- ICOCIV",VLOOKUP(H803,'INDICES-ICOCIV'!$A$1:$B$313,2,0),IF(M803="IPC",VLOOKUP(H803,'INDICES IPC'!$A$7:$E$1003,2,0),0)),"")</f>
        <v>0</v>
      </c>
      <c r="J803" s="72"/>
      <c r="K803" s="54">
        <f>IFERROR(IF(M803="ICCP- ICOCIV",VLOOKUP(J803,'INDICES-ICOCIV'!$A$1:$B$307,2,0),IF(M803="IPC",VLOOKUP(J803,'INDICES IPC'!$A$7:$E$1003,2,0),0)),"")</f>
        <v>0</v>
      </c>
      <c r="L803" s="55" t="str">
        <f t="shared" si="36"/>
        <v/>
      </c>
      <c r="M803" s="76"/>
      <c r="N803" s="190">
        <f t="shared" si="37"/>
        <v>0</v>
      </c>
    </row>
    <row r="804" spans="3:14" ht="15.6" x14ac:dyDescent="0.25">
      <c r="C804" s="14">
        <f t="shared" si="38"/>
        <v>720</v>
      </c>
      <c r="D804" s="70"/>
      <c r="E804" s="70"/>
      <c r="F804" s="70"/>
      <c r="G804" s="75"/>
      <c r="H804" s="72"/>
      <c r="I804" s="54">
        <f>IFERROR(IF(M804="ICCP- ICOCIV",VLOOKUP(H804,'INDICES-ICOCIV'!$A$1:$B$313,2,0),IF(M804="IPC",VLOOKUP(H804,'INDICES IPC'!$A$7:$E$1003,2,0),0)),"")</f>
        <v>0</v>
      </c>
      <c r="J804" s="72"/>
      <c r="K804" s="54">
        <f>IFERROR(IF(M804="ICCP- ICOCIV",VLOOKUP(J804,'INDICES-ICOCIV'!$A$1:$B$307,2,0),IF(M804="IPC",VLOOKUP(J804,'INDICES IPC'!$A$7:$E$1003,2,0),0)),"")</f>
        <v>0</v>
      </c>
      <c r="L804" s="55" t="str">
        <f t="shared" si="36"/>
        <v/>
      </c>
      <c r="M804" s="76"/>
      <c r="N804" s="190">
        <f t="shared" si="37"/>
        <v>0</v>
      </c>
    </row>
    <row r="805" spans="3:14" ht="15.6" x14ac:dyDescent="0.25">
      <c r="C805" s="14">
        <f t="shared" si="38"/>
        <v>721</v>
      </c>
      <c r="D805" s="70"/>
      <c r="E805" s="70"/>
      <c r="F805" s="70"/>
      <c r="G805" s="75"/>
      <c r="H805" s="72"/>
      <c r="I805" s="54">
        <f>IFERROR(IF(M805="ICCP- ICOCIV",VLOOKUP(H805,'INDICES-ICOCIV'!$A$1:$B$313,2,0),IF(M805="IPC",VLOOKUP(H805,'INDICES IPC'!$A$7:$E$1003,2,0),0)),"")</f>
        <v>0</v>
      </c>
      <c r="J805" s="72"/>
      <c r="K805" s="54">
        <f>IFERROR(IF(M805="ICCP- ICOCIV",VLOOKUP(J805,'INDICES-ICOCIV'!$A$1:$B$307,2,0),IF(M805="IPC",VLOOKUP(J805,'INDICES IPC'!$A$7:$E$1003,2,0),0)),"")</f>
        <v>0</v>
      </c>
      <c r="L805" s="55" t="str">
        <f t="shared" si="36"/>
        <v/>
      </c>
      <c r="M805" s="76"/>
      <c r="N805" s="190">
        <f t="shared" si="37"/>
        <v>0</v>
      </c>
    </row>
    <row r="806" spans="3:14" ht="15.6" x14ac:dyDescent="0.25">
      <c r="C806" s="14">
        <f t="shared" si="38"/>
        <v>722</v>
      </c>
      <c r="D806" s="70"/>
      <c r="E806" s="70"/>
      <c r="F806" s="70"/>
      <c r="G806" s="75"/>
      <c r="H806" s="72"/>
      <c r="I806" s="54">
        <f>IFERROR(IF(M806="ICCP- ICOCIV",VLOOKUP(H806,'INDICES-ICOCIV'!$A$1:$B$313,2,0),IF(M806="IPC",VLOOKUP(H806,'INDICES IPC'!$A$7:$E$1003,2,0),0)),"")</f>
        <v>0</v>
      </c>
      <c r="J806" s="72"/>
      <c r="K806" s="54">
        <f>IFERROR(IF(M806="ICCP- ICOCIV",VLOOKUP(J806,'INDICES-ICOCIV'!$A$1:$B$307,2,0),IF(M806="IPC",VLOOKUP(J806,'INDICES IPC'!$A$7:$E$1003,2,0),0)),"")</f>
        <v>0</v>
      </c>
      <c r="L806" s="55" t="str">
        <f t="shared" si="36"/>
        <v/>
      </c>
      <c r="M806" s="76"/>
      <c r="N806" s="190">
        <f t="shared" si="37"/>
        <v>0</v>
      </c>
    </row>
    <row r="807" spans="3:14" ht="15.6" x14ac:dyDescent="0.25">
      <c r="C807" s="14">
        <f t="shared" si="38"/>
        <v>723</v>
      </c>
      <c r="D807" s="70"/>
      <c r="E807" s="70"/>
      <c r="F807" s="70"/>
      <c r="G807" s="75"/>
      <c r="H807" s="72"/>
      <c r="I807" s="54">
        <f>IFERROR(IF(M807="ICCP- ICOCIV",VLOOKUP(H807,'INDICES-ICOCIV'!$A$1:$B$313,2,0),IF(M807="IPC",VLOOKUP(H807,'INDICES IPC'!$A$7:$E$1003,2,0),0)),"")</f>
        <v>0</v>
      </c>
      <c r="J807" s="72"/>
      <c r="K807" s="54">
        <f>IFERROR(IF(M807="ICCP- ICOCIV",VLOOKUP(J807,'INDICES-ICOCIV'!$A$1:$B$307,2,0),IF(M807="IPC",VLOOKUP(J807,'INDICES IPC'!$A$7:$E$1003,2,0),0)),"")</f>
        <v>0</v>
      </c>
      <c r="L807" s="55" t="str">
        <f t="shared" si="36"/>
        <v/>
      </c>
      <c r="M807" s="76"/>
      <c r="N807" s="190">
        <f t="shared" si="37"/>
        <v>0</v>
      </c>
    </row>
    <row r="808" spans="3:14" ht="15.6" x14ac:dyDescent="0.25">
      <c r="C808" s="14">
        <f t="shared" si="38"/>
        <v>724</v>
      </c>
      <c r="D808" s="70"/>
      <c r="E808" s="70"/>
      <c r="F808" s="70"/>
      <c r="G808" s="75"/>
      <c r="H808" s="72"/>
      <c r="I808" s="54">
        <f>IFERROR(IF(M808="ICCP- ICOCIV",VLOOKUP(H808,'INDICES-ICOCIV'!$A$1:$B$313,2,0),IF(M808="IPC",VLOOKUP(H808,'INDICES IPC'!$A$7:$E$1003,2,0),0)),"")</f>
        <v>0</v>
      </c>
      <c r="J808" s="72"/>
      <c r="K808" s="54">
        <f>IFERROR(IF(M808="ICCP- ICOCIV",VLOOKUP(J808,'INDICES-ICOCIV'!$A$1:$B$307,2,0),IF(M808="IPC",VLOOKUP(J808,'INDICES IPC'!$A$7:$E$1003,2,0),0)),"")</f>
        <v>0</v>
      </c>
      <c r="L808" s="55" t="str">
        <f t="shared" si="36"/>
        <v/>
      </c>
      <c r="M808" s="76"/>
      <c r="N808" s="190">
        <f t="shared" si="37"/>
        <v>0</v>
      </c>
    </row>
    <row r="809" spans="3:14" ht="15.6" x14ac:dyDescent="0.25">
      <c r="C809" s="14">
        <f t="shared" si="38"/>
        <v>725</v>
      </c>
      <c r="D809" s="70"/>
      <c r="E809" s="70"/>
      <c r="F809" s="70"/>
      <c r="G809" s="75"/>
      <c r="H809" s="72"/>
      <c r="I809" s="54">
        <f>IFERROR(IF(M809="ICCP- ICOCIV",VLOOKUP(H809,'INDICES-ICOCIV'!$A$1:$B$313,2,0),IF(M809="IPC",VLOOKUP(H809,'INDICES IPC'!$A$7:$E$1003,2,0),0)),"")</f>
        <v>0</v>
      </c>
      <c r="J809" s="72"/>
      <c r="K809" s="54">
        <f>IFERROR(IF(M809="ICCP- ICOCIV",VLOOKUP(J809,'INDICES-ICOCIV'!$A$1:$B$307,2,0),IF(M809="IPC",VLOOKUP(J809,'INDICES IPC'!$A$7:$E$1003,2,0),0)),"")</f>
        <v>0</v>
      </c>
      <c r="L809" s="55" t="str">
        <f t="shared" si="36"/>
        <v/>
      </c>
      <c r="M809" s="76"/>
      <c r="N809" s="190">
        <f t="shared" si="37"/>
        <v>0</v>
      </c>
    </row>
    <row r="810" spans="3:14" ht="15.6" x14ac:dyDescent="0.25">
      <c r="C810" s="14">
        <f t="shared" si="38"/>
        <v>726</v>
      </c>
      <c r="D810" s="70"/>
      <c r="E810" s="70"/>
      <c r="F810" s="70"/>
      <c r="G810" s="75"/>
      <c r="H810" s="72"/>
      <c r="I810" s="54">
        <f>IFERROR(IF(M810="ICCP- ICOCIV",VLOOKUP(H810,'INDICES-ICOCIV'!$A$1:$B$313,2,0),IF(M810="IPC",VLOOKUP(H810,'INDICES IPC'!$A$7:$E$1003,2,0),0)),"")</f>
        <v>0</v>
      </c>
      <c r="J810" s="72"/>
      <c r="K810" s="54">
        <f>IFERROR(IF(M810="ICCP- ICOCIV",VLOOKUP(J810,'INDICES-ICOCIV'!$A$1:$B$307,2,0),IF(M810="IPC",VLOOKUP(J810,'INDICES IPC'!$A$7:$E$1003,2,0),0)),"")</f>
        <v>0</v>
      </c>
      <c r="L810" s="55" t="str">
        <f t="shared" si="36"/>
        <v/>
      </c>
      <c r="M810" s="76"/>
      <c r="N810" s="190">
        <f t="shared" si="37"/>
        <v>0</v>
      </c>
    </row>
    <row r="811" spans="3:14" ht="15.6" x14ac:dyDescent="0.25">
      <c r="C811" s="14">
        <f t="shared" si="38"/>
        <v>727</v>
      </c>
      <c r="D811" s="70"/>
      <c r="E811" s="70"/>
      <c r="F811" s="70"/>
      <c r="G811" s="75"/>
      <c r="H811" s="72"/>
      <c r="I811" s="54">
        <f>IFERROR(IF(M811="ICCP- ICOCIV",VLOOKUP(H811,'INDICES-ICOCIV'!$A$1:$B$313,2,0),IF(M811="IPC",VLOOKUP(H811,'INDICES IPC'!$A$7:$E$1003,2,0),0)),"")</f>
        <v>0</v>
      </c>
      <c r="J811" s="72"/>
      <c r="K811" s="54">
        <f>IFERROR(IF(M811="ICCP- ICOCIV",VLOOKUP(J811,'INDICES-ICOCIV'!$A$1:$B$307,2,0),IF(M811="IPC",VLOOKUP(J811,'INDICES IPC'!$A$7:$E$1003,2,0),0)),"")</f>
        <v>0</v>
      </c>
      <c r="L811" s="55" t="str">
        <f t="shared" si="36"/>
        <v/>
      </c>
      <c r="M811" s="76"/>
      <c r="N811" s="190">
        <f t="shared" si="37"/>
        <v>0</v>
      </c>
    </row>
    <row r="812" spans="3:14" ht="15.6" x14ac:dyDescent="0.25">
      <c r="C812" s="14">
        <f t="shared" si="38"/>
        <v>728</v>
      </c>
      <c r="D812" s="70"/>
      <c r="E812" s="70"/>
      <c r="F812" s="70"/>
      <c r="G812" s="75"/>
      <c r="H812" s="72"/>
      <c r="I812" s="54">
        <f>IFERROR(IF(M812="ICCP- ICOCIV",VLOOKUP(H812,'INDICES-ICOCIV'!$A$1:$B$313,2,0),IF(M812="IPC",VLOOKUP(H812,'INDICES IPC'!$A$7:$E$1003,2,0),0)),"")</f>
        <v>0</v>
      </c>
      <c r="J812" s="72"/>
      <c r="K812" s="54">
        <f>IFERROR(IF(M812="ICCP- ICOCIV",VLOOKUP(J812,'INDICES-ICOCIV'!$A$1:$B$307,2,0),IF(M812="IPC",VLOOKUP(J812,'INDICES IPC'!$A$7:$E$1003,2,0),0)),"")</f>
        <v>0</v>
      </c>
      <c r="L812" s="55" t="str">
        <f t="shared" si="36"/>
        <v/>
      </c>
      <c r="M812" s="76"/>
      <c r="N812" s="190">
        <f t="shared" si="37"/>
        <v>0</v>
      </c>
    </row>
    <row r="813" spans="3:14" ht="15.6" x14ac:dyDescent="0.25">
      <c r="C813" s="14">
        <f t="shared" si="38"/>
        <v>729</v>
      </c>
      <c r="D813" s="70"/>
      <c r="E813" s="70"/>
      <c r="F813" s="70"/>
      <c r="G813" s="75"/>
      <c r="H813" s="72"/>
      <c r="I813" s="54">
        <f>IFERROR(IF(M813="ICCP- ICOCIV",VLOOKUP(H813,'INDICES-ICOCIV'!$A$1:$B$313,2,0),IF(M813="IPC",VLOOKUP(H813,'INDICES IPC'!$A$7:$E$1003,2,0),0)),"")</f>
        <v>0</v>
      </c>
      <c r="J813" s="72"/>
      <c r="K813" s="54">
        <f>IFERROR(IF(M813="ICCP- ICOCIV",VLOOKUP(J813,'INDICES-ICOCIV'!$A$1:$B$307,2,0),IF(M813="IPC",VLOOKUP(J813,'INDICES IPC'!$A$7:$E$1003,2,0),0)),"")</f>
        <v>0</v>
      </c>
      <c r="L813" s="55" t="str">
        <f t="shared" si="36"/>
        <v/>
      </c>
      <c r="M813" s="76"/>
      <c r="N813" s="190">
        <f t="shared" si="37"/>
        <v>0</v>
      </c>
    </row>
    <row r="814" spans="3:14" ht="15.6" x14ac:dyDescent="0.25">
      <c r="C814" s="14">
        <f t="shared" si="38"/>
        <v>730</v>
      </c>
      <c r="D814" s="70"/>
      <c r="E814" s="70"/>
      <c r="F814" s="70"/>
      <c r="G814" s="75"/>
      <c r="H814" s="72"/>
      <c r="I814" s="54">
        <f>IFERROR(IF(M814="ICCP- ICOCIV",VLOOKUP(H814,'INDICES-ICOCIV'!$A$1:$B$313,2,0),IF(M814="IPC",VLOOKUP(H814,'INDICES IPC'!$A$7:$E$1003,2,0),0)),"")</f>
        <v>0</v>
      </c>
      <c r="J814" s="72"/>
      <c r="K814" s="54">
        <f>IFERROR(IF(M814="ICCP- ICOCIV",VLOOKUP(J814,'INDICES-ICOCIV'!$A$1:$B$307,2,0),IF(M814="IPC",VLOOKUP(J814,'INDICES IPC'!$A$7:$E$1003,2,0),0)),"")</f>
        <v>0</v>
      </c>
      <c r="L814" s="55" t="str">
        <f t="shared" si="36"/>
        <v/>
      </c>
      <c r="M814" s="76"/>
      <c r="N814" s="190">
        <f t="shared" si="37"/>
        <v>0</v>
      </c>
    </row>
    <row r="815" spans="3:14" ht="15.6" x14ac:dyDescent="0.25">
      <c r="C815" s="14">
        <f t="shared" si="38"/>
        <v>731</v>
      </c>
      <c r="D815" s="70"/>
      <c r="E815" s="70"/>
      <c r="F815" s="70"/>
      <c r="G815" s="75"/>
      <c r="H815" s="72"/>
      <c r="I815" s="54">
        <f>IFERROR(IF(M815="ICCP- ICOCIV",VLOOKUP(H815,'INDICES-ICOCIV'!$A$1:$B$313,2,0),IF(M815="IPC",VLOOKUP(H815,'INDICES IPC'!$A$7:$E$1003,2,0),0)),"")</f>
        <v>0</v>
      </c>
      <c r="J815" s="72"/>
      <c r="K815" s="54">
        <f>IFERROR(IF(M815="ICCP- ICOCIV",VLOOKUP(J815,'INDICES-ICOCIV'!$A$1:$B$307,2,0),IF(M815="IPC",VLOOKUP(J815,'INDICES IPC'!$A$7:$E$1003,2,0),0)),"")</f>
        <v>0</v>
      </c>
      <c r="L815" s="55" t="str">
        <f t="shared" si="36"/>
        <v/>
      </c>
      <c r="M815" s="76"/>
      <c r="N815" s="190">
        <f t="shared" si="37"/>
        <v>0</v>
      </c>
    </row>
    <row r="816" spans="3:14" ht="15.6" x14ac:dyDescent="0.25">
      <c r="C816" s="14">
        <f t="shared" si="38"/>
        <v>732</v>
      </c>
      <c r="D816" s="70"/>
      <c r="E816" s="70"/>
      <c r="F816" s="70"/>
      <c r="G816" s="75"/>
      <c r="H816" s="72"/>
      <c r="I816" s="54">
        <f>IFERROR(IF(M816="ICCP- ICOCIV",VLOOKUP(H816,'INDICES-ICOCIV'!$A$1:$B$313,2,0),IF(M816="IPC",VLOOKUP(H816,'INDICES IPC'!$A$7:$E$1003,2,0),0)),"")</f>
        <v>0</v>
      </c>
      <c r="J816" s="72"/>
      <c r="K816" s="54">
        <f>IFERROR(IF(M816="ICCP- ICOCIV",VLOOKUP(J816,'INDICES-ICOCIV'!$A$1:$B$307,2,0),IF(M816="IPC",VLOOKUP(J816,'INDICES IPC'!$A$7:$E$1003,2,0),0)),"")</f>
        <v>0</v>
      </c>
      <c r="L816" s="55" t="str">
        <f t="shared" si="36"/>
        <v/>
      </c>
      <c r="M816" s="76"/>
      <c r="N816" s="190">
        <f t="shared" si="37"/>
        <v>0</v>
      </c>
    </row>
    <row r="817" spans="3:14" ht="15.6" x14ac:dyDescent="0.25">
      <c r="C817" s="14">
        <f t="shared" si="38"/>
        <v>733</v>
      </c>
      <c r="D817" s="70"/>
      <c r="E817" s="70"/>
      <c r="F817" s="70"/>
      <c r="G817" s="75"/>
      <c r="H817" s="72"/>
      <c r="I817" s="54">
        <f>IFERROR(IF(M817="ICCP- ICOCIV",VLOOKUP(H817,'INDICES-ICOCIV'!$A$1:$B$313,2,0),IF(M817="IPC",VLOOKUP(H817,'INDICES IPC'!$A$7:$E$1003,2,0),0)),"")</f>
        <v>0</v>
      </c>
      <c r="J817" s="72"/>
      <c r="K817" s="54">
        <f>IFERROR(IF(M817="ICCP- ICOCIV",VLOOKUP(J817,'INDICES-ICOCIV'!$A$1:$B$307,2,0),IF(M817="IPC",VLOOKUP(J817,'INDICES IPC'!$A$7:$E$1003,2,0),0)),"")</f>
        <v>0</v>
      </c>
      <c r="L817" s="55" t="str">
        <f t="shared" si="36"/>
        <v/>
      </c>
      <c r="M817" s="76"/>
      <c r="N817" s="190">
        <f t="shared" si="37"/>
        <v>0</v>
      </c>
    </row>
    <row r="818" spans="3:14" ht="15.6" x14ac:dyDescent="0.25">
      <c r="C818" s="14">
        <f t="shared" si="38"/>
        <v>734</v>
      </c>
      <c r="D818" s="70"/>
      <c r="E818" s="70"/>
      <c r="F818" s="70"/>
      <c r="G818" s="75"/>
      <c r="H818" s="72"/>
      <c r="I818" s="54">
        <f>IFERROR(IF(M818="ICCP- ICOCIV",VLOOKUP(H818,'INDICES-ICOCIV'!$A$1:$B$313,2,0),IF(M818="IPC",VLOOKUP(H818,'INDICES IPC'!$A$7:$E$1003,2,0),0)),"")</f>
        <v>0</v>
      </c>
      <c r="J818" s="72"/>
      <c r="K818" s="54">
        <f>IFERROR(IF(M818="ICCP- ICOCIV",VLOOKUP(J818,'INDICES-ICOCIV'!$A$1:$B$307,2,0),IF(M818="IPC",VLOOKUP(J818,'INDICES IPC'!$A$7:$E$1003,2,0),0)),"")</f>
        <v>0</v>
      </c>
      <c r="L818" s="55" t="str">
        <f t="shared" si="36"/>
        <v/>
      </c>
      <c r="M818" s="76"/>
      <c r="N818" s="190">
        <f t="shared" si="37"/>
        <v>0</v>
      </c>
    </row>
    <row r="819" spans="3:14" ht="15.6" x14ac:dyDescent="0.25">
      <c r="C819" s="14">
        <f t="shared" si="38"/>
        <v>735</v>
      </c>
      <c r="D819" s="70"/>
      <c r="E819" s="70"/>
      <c r="F819" s="70"/>
      <c r="G819" s="75"/>
      <c r="H819" s="72"/>
      <c r="I819" s="54">
        <f>IFERROR(IF(M819="ICCP- ICOCIV",VLOOKUP(H819,'INDICES-ICOCIV'!$A$1:$B$313,2,0),IF(M819="IPC",VLOOKUP(H819,'INDICES IPC'!$A$7:$E$1003,2,0),0)),"")</f>
        <v>0</v>
      </c>
      <c r="J819" s="72"/>
      <c r="K819" s="54">
        <f>IFERROR(IF(M819="ICCP- ICOCIV",VLOOKUP(J819,'INDICES-ICOCIV'!$A$1:$B$307,2,0),IF(M819="IPC",VLOOKUP(J819,'INDICES IPC'!$A$7:$E$1003,2,0),0)),"")</f>
        <v>0</v>
      </c>
      <c r="L819" s="55" t="str">
        <f t="shared" si="36"/>
        <v/>
      </c>
      <c r="M819" s="76"/>
      <c r="N819" s="190">
        <f t="shared" si="37"/>
        <v>0</v>
      </c>
    </row>
    <row r="820" spans="3:14" ht="15.6" x14ac:dyDescent="0.25">
      <c r="C820" s="14">
        <f t="shared" si="38"/>
        <v>736</v>
      </c>
      <c r="D820" s="70"/>
      <c r="E820" s="70"/>
      <c r="F820" s="70"/>
      <c r="G820" s="75"/>
      <c r="H820" s="72"/>
      <c r="I820" s="54">
        <f>IFERROR(IF(M820="ICCP- ICOCIV",VLOOKUP(H820,'INDICES-ICOCIV'!$A$1:$B$313,2,0),IF(M820="IPC",VLOOKUP(H820,'INDICES IPC'!$A$7:$E$1003,2,0),0)),"")</f>
        <v>0</v>
      </c>
      <c r="J820" s="72"/>
      <c r="K820" s="54">
        <f>IFERROR(IF(M820="ICCP- ICOCIV",VLOOKUP(J820,'INDICES-ICOCIV'!$A$1:$B$307,2,0),IF(M820="IPC",VLOOKUP(J820,'INDICES IPC'!$A$7:$E$1003,2,0),0)),"")</f>
        <v>0</v>
      </c>
      <c r="L820" s="55" t="str">
        <f t="shared" si="36"/>
        <v/>
      </c>
      <c r="M820" s="76"/>
      <c r="N820" s="190">
        <f t="shared" si="37"/>
        <v>0</v>
      </c>
    </row>
    <row r="821" spans="3:14" ht="15.6" x14ac:dyDescent="0.25">
      <c r="C821" s="14">
        <f t="shared" si="38"/>
        <v>737</v>
      </c>
      <c r="D821" s="70"/>
      <c r="E821" s="70"/>
      <c r="F821" s="70"/>
      <c r="G821" s="75"/>
      <c r="H821" s="72"/>
      <c r="I821" s="54">
        <f>IFERROR(IF(M821="ICCP- ICOCIV",VLOOKUP(H821,'INDICES-ICOCIV'!$A$1:$B$313,2,0),IF(M821="IPC",VLOOKUP(H821,'INDICES IPC'!$A$7:$E$1003,2,0),0)),"")</f>
        <v>0</v>
      </c>
      <c r="J821" s="72"/>
      <c r="K821" s="54">
        <f>IFERROR(IF(M821="ICCP- ICOCIV",VLOOKUP(J821,'INDICES-ICOCIV'!$A$1:$B$307,2,0),IF(M821="IPC",VLOOKUP(J821,'INDICES IPC'!$A$7:$E$1003,2,0),0)),"")</f>
        <v>0</v>
      </c>
      <c r="L821" s="55" t="str">
        <f t="shared" si="36"/>
        <v/>
      </c>
      <c r="M821" s="76"/>
      <c r="N821" s="190">
        <f t="shared" si="37"/>
        <v>0</v>
      </c>
    </row>
    <row r="822" spans="3:14" ht="15.6" x14ac:dyDescent="0.25">
      <c r="C822" s="14">
        <f t="shared" si="38"/>
        <v>738</v>
      </c>
      <c r="D822" s="70"/>
      <c r="E822" s="70"/>
      <c r="F822" s="70"/>
      <c r="G822" s="75"/>
      <c r="H822" s="72"/>
      <c r="I822" s="54">
        <f>IFERROR(IF(M822="ICCP- ICOCIV",VLOOKUP(H822,'INDICES-ICOCIV'!$A$1:$B$313,2,0),IF(M822="IPC",VLOOKUP(H822,'INDICES IPC'!$A$7:$E$1003,2,0),0)),"")</f>
        <v>0</v>
      </c>
      <c r="J822" s="72"/>
      <c r="K822" s="54">
        <f>IFERROR(IF(M822="ICCP- ICOCIV",VLOOKUP(J822,'INDICES-ICOCIV'!$A$1:$B$307,2,0),IF(M822="IPC",VLOOKUP(J822,'INDICES IPC'!$A$7:$E$1003,2,0),0)),"")</f>
        <v>0</v>
      </c>
      <c r="L822" s="55" t="str">
        <f t="shared" si="36"/>
        <v/>
      </c>
      <c r="M822" s="76"/>
      <c r="N822" s="190">
        <f t="shared" si="37"/>
        <v>0</v>
      </c>
    </row>
    <row r="823" spans="3:14" ht="15.6" x14ac:dyDescent="0.25">
      <c r="C823" s="14">
        <f t="shared" si="38"/>
        <v>739</v>
      </c>
      <c r="D823" s="70"/>
      <c r="E823" s="70"/>
      <c r="F823" s="70"/>
      <c r="G823" s="75"/>
      <c r="H823" s="72"/>
      <c r="I823" s="54">
        <f>IFERROR(IF(M823="ICCP- ICOCIV",VLOOKUP(H823,'INDICES-ICOCIV'!$A$1:$B$313,2,0),IF(M823="IPC",VLOOKUP(H823,'INDICES IPC'!$A$7:$E$1003,2,0),0)),"")</f>
        <v>0</v>
      </c>
      <c r="J823" s="72"/>
      <c r="K823" s="54">
        <f>IFERROR(IF(M823="ICCP- ICOCIV",VLOOKUP(J823,'INDICES-ICOCIV'!$A$1:$B$307,2,0),IF(M823="IPC",VLOOKUP(J823,'INDICES IPC'!$A$7:$E$1003,2,0),0)),"")</f>
        <v>0</v>
      </c>
      <c r="L823" s="55" t="str">
        <f t="shared" si="36"/>
        <v/>
      </c>
      <c r="M823" s="76"/>
      <c r="N823" s="190">
        <f t="shared" si="37"/>
        <v>0</v>
      </c>
    </row>
    <row r="824" spans="3:14" ht="15.6" x14ac:dyDescent="0.25">
      <c r="C824" s="14">
        <f t="shared" si="38"/>
        <v>740</v>
      </c>
      <c r="D824" s="70"/>
      <c r="E824" s="70"/>
      <c r="F824" s="70"/>
      <c r="G824" s="75"/>
      <c r="H824" s="72"/>
      <c r="I824" s="54">
        <f>IFERROR(IF(M824="ICCP- ICOCIV",VLOOKUP(H824,'INDICES-ICOCIV'!$A$1:$B$313,2,0),IF(M824="IPC",VLOOKUP(H824,'INDICES IPC'!$A$7:$E$1003,2,0),0)),"")</f>
        <v>0</v>
      </c>
      <c r="J824" s="72"/>
      <c r="K824" s="54">
        <f>IFERROR(IF(M824="ICCP- ICOCIV",VLOOKUP(J824,'INDICES-ICOCIV'!$A$1:$B$307,2,0),IF(M824="IPC",VLOOKUP(J824,'INDICES IPC'!$A$7:$E$1003,2,0),0)),"")</f>
        <v>0</v>
      </c>
      <c r="L824" s="55" t="str">
        <f t="shared" si="36"/>
        <v/>
      </c>
      <c r="M824" s="76"/>
      <c r="N824" s="190">
        <f t="shared" si="37"/>
        <v>0</v>
      </c>
    </row>
    <row r="825" spans="3:14" ht="15.6" x14ac:dyDescent="0.25">
      <c r="C825" s="14">
        <f t="shared" si="38"/>
        <v>741</v>
      </c>
      <c r="D825" s="70"/>
      <c r="E825" s="70"/>
      <c r="F825" s="70"/>
      <c r="G825" s="75"/>
      <c r="H825" s="72"/>
      <c r="I825" s="54">
        <f>IFERROR(IF(M825="ICCP- ICOCIV",VLOOKUP(H825,'INDICES-ICOCIV'!$A$1:$B$313,2,0),IF(M825="IPC",VLOOKUP(H825,'INDICES IPC'!$A$7:$E$1003,2,0),0)),"")</f>
        <v>0</v>
      </c>
      <c r="J825" s="72"/>
      <c r="K825" s="54">
        <f>IFERROR(IF(M825="ICCP- ICOCIV",VLOOKUP(J825,'INDICES-ICOCIV'!$A$1:$B$307,2,0),IF(M825="IPC",VLOOKUP(J825,'INDICES IPC'!$A$7:$E$1003,2,0),0)),"")</f>
        <v>0</v>
      </c>
      <c r="L825" s="55" t="str">
        <f t="shared" si="36"/>
        <v/>
      </c>
      <c r="M825" s="76"/>
      <c r="N825" s="190">
        <f t="shared" si="37"/>
        <v>0</v>
      </c>
    </row>
    <row r="826" spans="3:14" ht="15.6" x14ac:dyDescent="0.25">
      <c r="C826" s="14">
        <f t="shared" si="38"/>
        <v>742</v>
      </c>
      <c r="D826" s="70"/>
      <c r="E826" s="70"/>
      <c r="F826" s="70"/>
      <c r="G826" s="75"/>
      <c r="H826" s="72"/>
      <c r="I826" s="54">
        <f>IFERROR(IF(M826="ICCP- ICOCIV",VLOOKUP(H826,'INDICES-ICOCIV'!$A$1:$B$313,2,0),IF(M826="IPC",VLOOKUP(H826,'INDICES IPC'!$A$7:$E$1003,2,0),0)),"")</f>
        <v>0</v>
      </c>
      <c r="J826" s="72"/>
      <c r="K826" s="54">
        <f>IFERROR(IF(M826="ICCP- ICOCIV",VLOOKUP(J826,'INDICES-ICOCIV'!$A$1:$B$307,2,0),IF(M826="IPC",VLOOKUP(J826,'INDICES IPC'!$A$7:$E$1003,2,0),0)),"")</f>
        <v>0</v>
      </c>
      <c r="L826" s="55" t="str">
        <f t="shared" si="36"/>
        <v/>
      </c>
      <c r="M826" s="76"/>
      <c r="N826" s="190">
        <f t="shared" si="37"/>
        <v>0</v>
      </c>
    </row>
    <row r="827" spans="3:14" ht="15.6" x14ac:dyDescent="0.25">
      <c r="C827" s="14">
        <f t="shared" si="38"/>
        <v>743</v>
      </c>
      <c r="D827" s="70"/>
      <c r="E827" s="70"/>
      <c r="F827" s="70"/>
      <c r="G827" s="75"/>
      <c r="H827" s="72"/>
      <c r="I827" s="54">
        <f>IFERROR(IF(M827="ICCP- ICOCIV",VLOOKUP(H827,'INDICES-ICOCIV'!$A$1:$B$313,2,0),IF(M827="IPC",VLOOKUP(H827,'INDICES IPC'!$A$7:$E$1003,2,0),0)),"")</f>
        <v>0</v>
      </c>
      <c r="J827" s="72"/>
      <c r="K827" s="54">
        <f>IFERROR(IF(M827="ICCP- ICOCIV",VLOOKUP(J827,'INDICES-ICOCIV'!$A$1:$B$307,2,0),IF(M827="IPC",VLOOKUP(J827,'INDICES IPC'!$A$7:$E$1003,2,0),0)),"")</f>
        <v>0</v>
      </c>
      <c r="L827" s="55" t="str">
        <f t="shared" si="36"/>
        <v/>
      </c>
      <c r="M827" s="76"/>
      <c r="N827" s="190">
        <f t="shared" si="37"/>
        <v>0</v>
      </c>
    </row>
    <row r="828" spans="3:14" ht="15.6" x14ac:dyDescent="0.25">
      <c r="C828" s="14">
        <f t="shared" si="38"/>
        <v>744</v>
      </c>
      <c r="D828" s="70"/>
      <c r="E828" s="70"/>
      <c r="F828" s="70"/>
      <c r="G828" s="75"/>
      <c r="H828" s="72"/>
      <c r="I828" s="54">
        <f>IFERROR(IF(M828="ICCP- ICOCIV",VLOOKUP(H828,'INDICES-ICOCIV'!$A$1:$B$313,2,0),IF(M828="IPC",VLOOKUP(H828,'INDICES IPC'!$A$7:$E$1003,2,0),0)),"")</f>
        <v>0</v>
      </c>
      <c r="J828" s="72"/>
      <c r="K828" s="54">
        <f>IFERROR(IF(M828="ICCP- ICOCIV",VLOOKUP(J828,'INDICES-ICOCIV'!$A$1:$B$307,2,0),IF(M828="IPC",VLOOKUP(J828,'INDICES IPC'!$A$7:$E$1003,2,0),0)),"")</f>
        <v>0</v>
      </c>
      <c r="L828" s="55" t="str">
        <f t="shared" si="36"/>
        <v/>
      </c>
      <c r="M828" s="76"/>
      <c r="N828" s="190">
        <f t="shared" si="37"/>
        <v>0</v>
      </c>
    </row>
    <row r="829" spans="3:14" ht="15.6" x14ac:dyDescent="0.25">
      <c r="C829" s="14">
        <f t="shared" si="38"/>
        <v>745</v>
      </c>
      <c r="D829" s="70"/>
      <c r="E829" s="70"/>
      <c r="F829" s="70"/>
      <c r="G829" s="75"/>
      <c r="H829" s="72"/>
      <c r="I829" s="54">
        <f>IFERROR(IF(M829="ICCP- ICOCIV",VLOOKUP(H829,'INDICES-ICOCIV'!$A$1:$B$313,2,0),IF(M829="IPC",VLOOKUP(H829,'INDICES IPC'!$A$7:$E$1003,2,0),0)),"")</f>
        <v>0</v>
      </c>
      <c r="J829" s="72"/>
      <c r="K829" s="54">
        <f>IFERROR(IF(M829="ICCP- ICOCIV",VLOOKUP(J829,'INDICES-ICOCIV'!$A$1:$B$307,2,0),IF(M829="IPC",VLOOKUP(J829,'INDICES IPC'!$A$7:$E$1003,2,0),0)),"")</f>
        <v>0</v>
      </c>
      <c r="L829" s="55" t="str">
        <f t="shared" si="36"/>
        <v/>
      </c>
      <c r="M829" s="76"/>
      <c r="N829" s="190">
        <f t="shared" si="37"/>
        <v>0</v>
      </c>
    </row>
    <row r="830" spans="3:14" ht="15.6" x14ac:dyDescent="0.25">
      <c r="C830" s="14">
        <f t="shared" si="38"/>
        <v>746</v>
      </c>
      <c r="D830" s="70"/>
      <c r="E830" s="70"/>
      <c r="F830" s="70"/>
      <c r="G830" s="75"/>
      <c r="H830" s="72"/>
      <c r="I830" s="54">
        <f>IFERROR(IF(M830="ICCP- ICOCIV",VLOOKUP(H830,'INDICES-ICOCIV'!$A$1:$B$313,2,0),IF(M830="IPC",VLOOKUP(H830,'INDICES IPC'!$A$7:$E$1003,2,0),0)),"")</f>
        <v>0</v>
      </c>
      <c r="J830" s="72"/>
      <c r="K830" s="54">
        <f>IFERROR(IF(M830="ICCP- ICOCIV",VLOOKUP(J830,'INDICES-ICOCIV'!$A$1:$B$307,2,0),IF(M830="IPC",VLOOKUP(J830,'INDICES IPC'!$A$7:$E$1003,2,0),0)),"")</f>
        <v>0</v>
      </c>
      <c r="L830" s="55" t="str">
        <f t="shared" si="36"/>
        <v/>
      </c>
      <c r="M830" s="76"/>
      <c r="N830" s="190">
        <f t="shared" si="37"/>
        <v>0</v>
      </c>
    </row>
    <row r="831" spans="3:14" ht="15.6" x14ac:dyDescent="0.25">
      <c r="C831" s="14">
        <f t="shared" si="38"/>
        <v>747</v>
      </c>
      <c r="D831" s="70"/>
      <c r="E831" s="70"/>
      <c r="F831" s="70"/>
      <c r="G831" s="75"/>
      <c r="H831" s="72"/>
      <c r="I831" s="54">
        <f>IFERROR(IF(M831="ICCP- ICOCIV",VLOOKUP(H831,'INDICES-ICOCIV'!$A$1:$B$313,2,0),IF(M831="IPC",VLOOKUP(H831,'INDICES IPC'!$A$7:$E$1003,2,0),0)),"")</f>
        <v>0</v>
      </c>
      <c r="J831" s="72"/>
      <c r="K831" s="54">
        <f>IFERROR(IF(M831="ICCP- ICOCIV",VLOOKUP(J831,'INDICES-ICOCIV'!$A$1:$B$307,2,0),IF(M831="IPC",VLOOKUP(J831,'INDICES IPC'!$A$7:$E$1003,2,0),0)),"")</f>
        <v>0</v>
      </c>
      <c r="L831" s="55" t="str">
        <f t="shared" si="36"/>
        <v/>
      </c>
      <c r="M831" s="76"/>
      <c r="N831" s="190">
        <f t="shared" si="37"/>
        <v>0</v>
      </c>
    </row>
    <row r="832" spans="3:14" ht="15.6" x14ac:dyDescent="0.25">
      <c r="C832" s="14">
        <f t="shared" si="38"/>
        <v>748</v>
      </c>
      <c r="D832" s="70"/>
      <c r="E832" s="70"/>
      <c r="F832" s="70"/>
      <c r="G832" s="75"/>
      <c r="H832" s="72"/>
      <c r="I832" s="54">
        <f>IFERROR(IF(M832="ICCP- ICOCIV",VLOOKUP(H832,'INDICES-ICOCIV'!$A$1:$B$313,2,0),IF(M832="IPC",VLOOKUP(H832,'INDICES IPC'!$A$7:$E$1003,2,0),0)),"")</f>
        <v>0</v>
      </c>
      <c r="J832" s="72"/>
      <c r="K832" s="54">
        <f>IFERROR(IF(M832="ICCP- ICOCIV",VLOOKUP(J832,'INDICES-ICOCIV'!$A$1:$B$307,2,0),IF(M832="IPC",VLOOKUP(J832,'INDICES IPC'!$A$7:$E$1003,2,0),0)),"")</f>
        <v>0</v>
      </c>
      <c r="L832" s="55" t="str">
        <f t="shared" si="36"/>
        <v/>
      </c>
      <c r="M832" s="76"/>
      <c r="N832" s="190">
        <f t="shared" si="37"/>
        <v>0</v>
      </c>
    </row>
    <row r="833" spans="3:14" ht="15.6" x14ac:dyDescent="0.25">
      <c r="C833" s="14">
        <f t="shared" si="38"/>
        <v>749</v>
      </c>
      <c r="D833" s="70"/>
      <c r="E833" s="70"/>
      <c r="F833" s="70"/>
      <c r="G833" s="75"/>
      <c r="H833" s="72"/>
      <c r="I833" s="54">
        <f>IFERROR(IF(M833="ICCP- ICOCIV",VLOOKUP(H833,'INDICES-ICOCIV'!$A$1:$B$313,2,0),IF(M833="IPC",VLOOKUP(H833,'INDICES IPC'!$A$7:$E$1003,2,0),0)),"")</f>
        <v>0</v>
      </c>
      <c r="J833" s="72"/>
      <c r="K833" s="54">
        <f>IFERROR(IF(M833="ICCP- ICOCIV",VLOOKUP(J833,'INDICES-ICOCIV'!$A$1:$B$307,2,0),IF(M833="IPC",VLOOKUP(J833,'INDICES IPC'!$A$7:$E$1003,2,0),0)),"")</f>
        <v>0</v>
      </c>
      <c r="L833" s="55" t="str">
        <f t="shared" si="36"/>
        <v/>
      </c>
      <c r="M833" s="76"/>
      <c r="N833" s="190">
        <f t="shared" si="37"/>
        <v>0</v>
      </c>
    </row>
    <row r="834" spans="3:14" ht="15.6" x14ac:dyDescent="0.25">
      <c r="C834" s="14">
        <f t="shared" si="38"/>
        <v>750</v>
      </c>
      <c r="D834" s="70"/>
      <c r="E834" s="70"/>
      <c r="F834" s="70"/>
      <c r="G834" s="75"/>
      <c r="H834" s="72"/>
      <c r="I834" s="54">
        <f>IFERROR(IF(M834="ICCP- ICOCIV",VLOOKUP(H834,'INDICES-ICOCIV'!$A$1:$B$313,2,0),IF(M834="IPC",VLOOKUP(H834,'INDICES IPC'!$A$7:$E$1003,2,0),0)),"")</f>
        <v>0</v>
      </c>
      <c r="J834" s="72"/>
      <c r="K834" s="54">
        <f>IFERROR(IF(M834="ICCP- ICOCIV",VLOOKUP(J834,'INDICES-ICOCIV'!$A$1:$B$307,2,0),IF(M834="IPC",VLOOKUP(J834,'INDICES IPC'!$A$7:$E$1003,2,0),0)),"")</f>
        <v>0</v>
      </c>
      <c r="L834" s="55" t="str">
        <f t="shared" si="36"/>
        <v/>
      </c>
      <c r="M834" s="76"/>
      <c r="N834" s="190">
        <f t="shared" si="37"/>
        <v>0</v>
      </c>
    </row>
    <row r="835" spans="3:14" ht="15.6" x14ac:dyDescent="0.25">
      <c r="C835" s="14">
        <f t="shared" si="38"/>
        <v>751</v>
      </c>
      <c r="D835" s="70"/>
      <c r="E835" s="70"/>
      <c r="F835" s="70"/>
      <c r="G835" s="75"/>
      <c r="H835" s="72"/>
      <c r="I835" s="54">
        <f>IFERROR(IF(M835="ICCP- ICOCIV",VLOOKUP(H835,'INDICES-ICOCIV'!$A$1:$B$313,2,0),IF(M835="IPC",VLOOKUP(H835,'INDICES IPC'!$A$7:$E$1003,2,0),0)),"")</f>
        <v>0</v>
      </c>
      <c r="J835" s="72"/>
      <c r="K835" s="54">
        <f>IFERROR(IF(M835="ICCP- ICOCIV",VLOOKUP(J835,'INDICES-ICOCIV'!$A$1:$B$307,2,0),IF(M835="IPC",VLOOKUP(J835,'INDICES IPC'!$A$7:$E$1003,2,0),0)),"")</f>
        <v>0</v>
      </c>
      <c r="L835" s="55" t="str">
        <f t="shared" si="36"/>
        <v/>
      </c>
      <c r="M835" s="76"/>
      <c r="N835" s="190">
        <f t="shared" si="37"/>
        <v>0</v>
      </c>
    </row>
    <row r="836" spans="3:14" ht="15.6" x14ac:dyDescent="0.25">
      <c r="C836" s="14">
        <f t="shared" si="38"/>
        <v>752</v>
      </c>
      <c r="D836" s="70"/>
      <c r="E836" s="70"/>
      <c r="F836" s="70"/>
      <c r="G836" s="75"/>
      <c r="H836" s="72"/>
      <c r="I836" s="54">
        <f>IFERROR(IF(M836="ICCP- ICOCIV",VLOOKUP(H836,'INDICES-ICOCIV'!$A$1:$B$313,2,0),IF(M836="IPC",VLOOKUP(H836,'INDICES IPC'!$A$7:$E$1003,2,0),0)),"")</f>
        <v>0</v>
      </c>
      <c r="J836" s="72"/>
      <c r="K836" s="54">
        <f>IFERROR(IF(M836="ICCP- ICOCIV",VLOOKUP(J836,'INDICES-ICOCIV'!$A$1:$B$307,2,0),IF(M836="IPC",VLOOKUP(J836,'INDICES IPC'!$A$7:$E$1003,2,0),0)),"")</f>
        <v>0</v>
      </c>
      <c r="L836" s="55" t="str">
        <f t="shared" si="36"/>
        <v/>
      </c>
      <c r="M836" s="76"/>
      <c r="N836" s="190">
        <f t="shared" si="37"/>
        <v>0</v>
      </c>
    </row>
    <row r="837" spans="3:14" ht="15.6" x14ac:dyDescent="0.25">
      <c r="C837" s="14">
        <f t="shared" si="38"/>
        <v>753</v>
      </c>
      <c r="D837" s="70"/>
      <c r="E837" s="70"/>
      <c r="F837" s="70"/>
      <c r="G837" s="75"/>
      <c r="H837" s="72"/>
      <c r="I837" s="54">
        <f>IFERROR(IF(M837="ICCP- ICOCIV",VLOOKUP(H837,'INDICES-ICOCIV'!$A$1:$B$313,2,0),IF(M837="IPC",VLOOKUP(H837,'INDICES IPC'!$A$7:$E$1003,2,0),0)),"")</f>
        <v>0</v>
      </c>
      <c r="J837" s="72"/>
      <c r="K837" s="54">
        <f>IFERROR(IF(M837="ICCP- ICOCIV",VLOOKUP(J837,'INDICES-ICOCIV'!$A$1:$B$307,2,0),IF(M837="IPC",VLOOKUP(J837,'INDICES IPC'!$A$7:$E$1003,2,0),0)),"")</f>
        <v>0</v>
      </c>
      <c r="L837" s="55" t="str">
        <f t="shared" si="36"/>
        <v/>
      </c>
      <c r="M837" s="76"/>
      <c r="N837" s="190">
        <f t="shared" si="37"/>
        <v>0</v>
      </c>
    </row>
    <row r="838" spans="3:14" ht="15.6" x14ac:dyDescent="0.25">
      <c r="C838" s="14">
        <f t="shared" si="38"/>
        <v>754</v>
      </c>
      <c r="D838" s="70"/>
      <c r="E838" s="70"/>
      <c r="F838" s="70"/>
      <c r="G838" s="75"/>
      <c r="H838" s="72"/>
      <c r="I838" s="54">
        <f>IFERROR(IF(M838="ICCP- ICOCIV",VLOOKUP(H838,'INDICES-ICOCIV'!$A$1:$B$313,2,0),IF(M838="IPC",VLOOKUP(H838,'INDICES IPC'!$A$7:$E$1003,2,0),0)),"")</f>
        <v>0</v>
      </c>
      <c r="J838" s="72"/>
      <c r="K838" s="54">
        <f>IFERROR(IF(M838="ICCP- ICOCIV",VLOOKUP(J838,'INDICES-ICOCIV'!$A$1:$B$307,2,0),IF(M838="IPC",VLOOKUP(J838,'INDICES IPC'!$A$7:$E$1003,2,0),0)),"")</f>
        <v>0</v>
      </c>
      <c r="L838" s="55" t="str">
        <f t="shared" si="36"/>
        <v/>
      </c>
      <c r="M838" s="76"/>
      <c r="N838" s="190">
        <f t="shared" si="37"/>
        <v>0</v>
      </c>
    </row>
    <row r="839" spans="3:14" ht="15.6" x14ac:dyDescent="0.25">
      <c r="C839" s="14">
        <f t="shared" si="38"/>
        <v>755</v>
      </c>
      <c r="D839" s="70"/>
      <c r="E839" s="70"/>
      <c r="F839" s="70"/>
      <c r="G839" s="75"/>
      <c r="H839" s="72"/>
      <c r="I839" s="54">
        <f>IFERROR(IF(M839="ICCP- ICOCIV",VLOOKUP(H839,'INDICES-ICOCIV'!$A$1:$B$313,2,0),IF(M839="IPC",VLOOKUP(H839,'INDICES IPC'!$A$7:$E$1003,2,0),0)),"")</f>
        <v>0</v>
      </c>
      <c r="J839" s="72"/>
      <c r="K839" s="54">
        <f>IFERROR(IF(M839="ICCP- ICOCIV",VLOOKUP(J839,'INDICES-ICOCIV'!$A$1:$B$307,2,0),IF(M839="IPC",VLOOKUP(J839,'INDICES IPC'!$A$7:$E$1003,2,0),0)),"")</f>
        <v>0</v>
      </c>
      <c r="L839" s="55" t="str">
        <f t="shared" si="36"/>
        <v/>
      </c>
      <c r="M839" s="76"/>
      <c r="N839" s="190">
        <f t="shared" si="37"/>
        <v>0</v>
      </c>
    </row>
    <row r="840" spans="3:14" ht="15.6" x14ac:dyDescent="0.25">
      <c r="C840" s="14">
        <f t="shared" si="38"/>
        <v>756</v>
      </c>
      <c r="D840" s="70"/>
      <c r="E840" s="70"/>
      <c r="F840" s="70"/>
      <c r="G840" s="75"/>
      <c r="H840" s="72"/>
      <c r="I840" s="54">
        <f>IFERROR(IF(M840="ICCP- ICOCIV",VLOOKUP(H840,'INDICES-ICOCIV'!$A$1:$B$313,2,0),IF(M840="IPC",VLOOKUP(H840,'INDICES IPC'!$A$7:$E$1003,2,0),0)),"")</f>
        <v>0</v>
      </c>
      <c r="J840" s="72"/>
      <c r="K840" s="54">
        <f>IFERROR(IF(M840="ICCP- ICOCIV",VLOOKUP(J840,'INDICES-ICOCIV'!$A$1:$B$307,2,0),IF(M840="IPC",VLOOKUP(J840,'INDICES IPC'!$A$7:$E$1003,2,0),0)),"")</f>
        <v>0</v>
      </c>
      <c r="L840" s="55" t="str">
        <f t="shared" si="36"/>
        <v/>
      </c>
      <c r="M840" s="76"/>
      <c r="N840" s="190">
        <f t="shared" si="37"/>
        <v>0</v>
      </c>
    </row>
    <row r="841" spans="3:14" ht="15.6" x14ac:dyDescent="0.25">
      <c r="C841" s="14">
        <f t="shared" si="38"/>
        <v>757</v>
      </c>
      <c r="D841" s="70"/>
      <c r="E841" s="70"/>
      <c r="F841" s="70"/>
      <c r="G841" s="75"/>
      <c r="H841" s="72"/>
      <c r="I841" s="54">
        <f>IFERROR(IF(M841="ICCP- ICOCIV",VLOOKUP(H841,'INDICES-ICOCIV'!$A$1:$B$313,2,0),IF(M841="IPC",VLOOKUP(H841,'INDICES IPC'!$A$7:$E$1003,2,0),0)),"")</f>
        <v>0</v>
      </c>
      <c r="J841" s="72"/>
      <c r="K841" s="54">
        <f>IFERROR(IF(M841="ICCP- ICOCIV",VLOOKUP(J841,'INDICES-ICOCIV'!$A$1:$B$307,2,0),IF(M841="IPC",VLOOKUP(J841,'INDICES IPC'!$A$7:$E$1003,2,0),0)),"")</f>
        <v>0</v>
      </c>
      <c r="L841" s="55" t="str">
        <f t="shared" si="36"/>
        <v/>
      </c>
      <c r="M841" s="76"/>
      <c r="N841" s="190">
        <f t="shared" si="37"/>
        <v>0</v>
      </c>
    </row>
    <row r="842" spans="3:14" ht="15.6" x14ac:dyDescent="0.25">
      <c r="C842" s="14">
        <f t="shared" si="38"/>
        <v>758</v>
      </c>
      <c r="D842" s="70"/>
      <c r="E842" s="70"/>
      <c r="F842" s="70"/>
      <c r="G842" s="75"/>
      <c r="H842" s="72"/>
      <c r="I842" s="54">
        <f>IFERROR(IF(M842="ICCP- ICOCIV",VLOOKUP(H842,'INDICES-ICOCIV'!$A$1:$B$313,2,0),IF(M842="IPC",VLOOKUP(H842,'INDICES IPC'!$A$7:$E$1003,2,0),0)),"")</f>
        <v>0</v>
      </c>
      <c r="J842" s="72"/>
      <c r="K842" s="54">
        <f>IFERROR(IF(M842="ICCP- ICOCIV",VLOOKUP(J842,'INDICES-ICOCIV'!$A$1:$B$307,2,0),IF(M842="IPC",VLOOKUP(J842,'INDICES IPC'!$A$7:$E$1003,2,0),0)),"")</f>
        <v>0</v>
      </c>
      <c r="L842" s="55" t="str">
        <f t="shared" si="36"/>
        <v/>
      </c>
      <c r="M842" s="76"/>
      <c r="N842" s="190">
        <f t="shared" si="37"/>
        <v>0</v>
      </c>
    </row>
    <row r="843" spans="3:14" ht="15.6" x14ac:dyDescent="0.25">
      <c r="C843" s="14">
        <f t="shared" si="38"/>
        <v>759</v>
      </c>
      <c r="D843" s="70"/>
      <c r="E843" s="70"/>
      <c r="F843" s="70"/>
      <c r="G843" s="75"/>
      <c r="H843" s="72"/>
      <c r="I843" s="54">
        <f>IFERROR(IF(M843="ICCP- ICOCIV",VLOOKUP(H843,'INDICES-ICOCIV'!$A$1:$B$313,2,0),IF(M843="IPC",VLOOKUP(H843,'INDICES IPC'!$A$7:$E$1003,2,0),0)),"")</f>
        <v>0</v>
      </c>
      <c r="J843" s="72"/>
      <c r="K843" s="54">
        <f>IFERROR(IF(M843="ICCP- ICOCIV",VLOOKUP(J843,'INDICES-ICOCIV'!$A$1:$B$307,2,0),IF(M843="IPC",VLOOKUP(J843,'INDICES IPC'!$A$7:$E$1003,2,0),0)),"")</f>
        <v>0</v>
      </c>
      <c r="L843" s="55" t="str">
        <f t="shared" ref="L843:L906" si="39">+IFERROR((K843/I843),"")</f>
        <v/>
      </c>
      <c r="M843" s="76"/>
      <c r="N843" s="190">
        <f t="shared" si="37"/>
        <v>0</v>
      </c>
    </row>
    <row r="844" spans="3:14" ht="15.6" x14ac:dyDescent="0.25">
      <c r="C844" s="14">
        <f t="shared" si="38"/>
        <v>760</v>
      </c>
      <c r="D844" s="70"/>
      <c r="E844" s="70"/>
      <c r="F844" s="70"/>
      <c r="G844" s="75"/>
      <c r="H844" s="72"/>
      <c r="I844" s="54">
        <f>IFERROR(IF(M844="ICCP- ICOCIV",VLOOKUP(H844,'INDICES-ICOCIV'!$A$1:$B$313,2,0),IF(M844="IPC",VLOOKUP(H844,'INDICES IPC'!$A$7:$E$1003,2,0),0)),"")</f>
        <v>0</v>
      </c>
      <c r="J844" s="72"/>
      <c r="K844" s="54">
        <f>IFERROR(IF(M844="ICCP- ICOCIV",VLOOKUP(J844,'INDICES-ICOCIV'!$A$1:$B$307,2,0),IF(M844="IPC",VLOOKUP(J844,'INDICES IPC'!$A$7:$E$1003,2,0),0)),"")</f>
        <v>0</v>
      </c>
      <c r="L844" s="55" t="str">
        <f t="shared" si="39"/>
        <v/>
      </c>
      <c r="M844" s="76"/>
      <c r="N844" s="190">
        <f t="shared" si="37"/>
        <v>0</v>
      </c>
    </row>
    <row r="845" spans="3:14" ht="15.6" x14ac:dyDescent="0.25">
      <c r="C845" s="14">
        <f t="shared" si="38"/>
        <v>761</v>
      </c>
      <c r="D845" s="70"/>
      <c r="E845" s="70"/>
      <c r="F845" s="70"/>
      <c r="G845" s="75"/>
      <c r="H845" s="72"/>
      <c r="I845" s="54">
        <f>IFERROR(IF(M845="ICCP- ICOCIV",VLOOKUP(H845,'INDICES-ICOCIV'!$A$1:$B$313,2,0),IF(M845="IPC",VLOOKUP(H845,'INDICES IPC'!$A$7:$E$1003,2,0),0)),"")</f>
        <v>0</v>
      </c>
      <c r="J845" s="72"/>
      <c r="K845" s="54">
        <f>IFERROR(IF(M845="ICCP- ICOCIV",VLOOKUP(J845,'INDICES-ICOCIV'!$A$1:$B$307,2,0),IF(M845="IPC",VLOOKUP(J845,'INDICES IPC'!$A$7:$E$1003,2,0),0)),"")</f>
        <v>0</v>
      </c>
      <c r="L845" s="55" t="str">
        <f t="shared" si="39"/>
        <v/>
      </c>
      <c r="M845" s="76"/>
      <c r="N845" s="190">
        <f t="shared" si="37"/>
        <v>0</v>
      </c>
    </row>
    <row r="846" spans="3:14" ht="15.6" x14ac:dyDescent="0.25">
      <c r="C846" s="14">
        <f t="shared" si="38"/>
        <v>762</v>
      </c>
      <c r="D846" s="70"/>
      <c r="E846" s="70"/>
      <c r="F846" s="70"/>
      <c r="G846" s="75"/>
      <c r="H846" s="72"/>
      <c r="I846" s="54">
        <f>IFERROR(IF(M846="ICCP- ICOCIV",VLOOKUP(H846,'INDICES-ICOCIV'!$A$1:$B$313,2,0),IF(M846="IPC",VLOOKUP(H846,'INDICES IPC'!$A$7:$E$1003,2,0),0)),"")</f>
        <v>0</v>
      </c>
      <c r="J846" s="72"/>
      <c r="K846" s="54">
        <f>IFERROR(IF(M846="ICCP- ICOCIV",VLOOKUP(J846,'INDICES-ICOCIV'!$A$1:$B$307,2,0),IF(M846="IPC",VLOOKUP(J846,'INDICES IPC'!$A$7:$E$1003,2,0),0)),"")</f>
        <v>0</v>
      </c>
      <c r="L846" s="55" t="str">
        <f t="shared" si="39"/>
        <v/>
      </c>
      <c r="M846" s="76"/>
      <c r="N846" s="190">
        <f t="shared" si="37"/>
        <v>0</v>
      </c>
    </row>
    <row r="847" spans="3:14" ht="15.6" x14ac:dyDescent="0.25">
      <c r="C847" s="14">
        <f t="shared" si="38"/>
        <v>763</v>
      </c>
      <c r="D847" s="70"/>
      <c r="E847" s="70"/>
      <c r="F847" s="70"/>
      <c r="G847" s="75"/>
      <c r="H847" s="72"/>
      <c r="I847" s="54">
        <f>IFERROR(IF(M847="ICCP- ICOCIV",VLOOKUP(H847,'INDICES-ICOCIV'!$A$1:$B$313,2,0),IF(M847="IPC",VLOOKUP(H847,'INDICES IPC'!$A$7:$E$1003,2,0),0)),"")</f>
        <v>0</v>
      </c>
      <c r="J847" s="72"/>
      <c r="K847" s="54">
        <f>IFERROR(IF(M847="ICCP- ICOCIV",VLOOKUP(J847,'INDICES-ICOCIV'!$A$1:$B$307,2,0),IF(M847="IPC",VLOOKUP(J847,'INDICES IPC'!$A$7:$E$1003,2,0),0)),"")</f>
        <v>0</v>
      </c>
      <c r="L847" s="55" t="str">
        <f t="shared" si="39"/>
        <v/>
      </c>
      <c r="M847" s="76"/>
      <c r="N847" s="190">
        <f t="shared" si="37"/>
        <v>0</v>
      </c>
    </row>
    <row r="848" spans="3:14" ht="15.6" x14ac:dyDescent="0.25">
      <c r="C848" s="14">
        <f t="shared" si="38"/>
        <v>764</v>
      </c>
      <c r="D848" s="70"/>
      <c r="E848" s="70"/>
      <c r="F848" s="70"/>
      <c r="G848" s="75"/>
      <c r="H848" s="72"/>
      <c r="I848" s="54">
        <f>IFERROR(IF(M848="ICCP- ICOCIV",VLOOKUP(H848,'INDICES-ICOCIV'!$A$1:$B$313,2,0),IF(M848="IPC",VLOOKUP(H848,'INDICES IPC'!$A$7:$E$1003,2,0),0)),"")</f>
        <v>0</v>
      </c>
      <c r="J848" s="72"/>
      <c r="K848" s="54">
        <f>IFERROR(IF(M848="ICCP- ICOCIV",VLOOKUP(J848,'INDICES-ICOCIV'!$A$1:$B$307,2,0),IF(M848="IPC",VLOOKUP(J848,'INDICES IPC'!$A$7:$E$1003,2,0),0)),"")</f>
        <v>0</v>
      </c>
      <c r="L848" s="55" t="str">
        <f t="shared" si="39"/>
        <v/>
      </c>
      <c r="M848" s="76"/>
      <c r="N848" s="190">
        <f t="shared" ref="N848:N911" si="40">IFERROR(G848*L848,0)</f>
        <v>0</v>
      </c>
    </row>
    <row r="849" spans="3:14" ht="15.6" x14ac:dyDescent="0.25">
      <c r="C849" s="14">
        <f t="shared" ref="C849:C912" si="41">+C848+1</f>
        <v>765</v>
      </c>
      <c r="D849" s="70"/>
      <c r="E849" s="70"/>
      <c r="F849" s="70"/>
      <c r="G849" s="75"/>
      <c r="H849" s="72"/>
      <c r="I849" s="54">
        <f>IFERROR(IF(M849="ICCP- ICOCIV",VLOOKUP(H849,'INDICES-ICOCIV'!$A$1:$B$313,2,0),IF(M849="IPC",VLOOKUP(H849,'INDICES IPC'!$A$7:$E$1003,2,0),0)),"")</f>
        <v>0</v>
      </c>
      <c r="J849" s="72"/>
      <c r="K849" s="54">
        <f>IFERROR(IF(M849="ICCP- ICOCIV",VLOOKUP(J849,'INDICES-ICOCIV'!$A$1:$B$307,2,0),IF(M849="IPC",VLOOKUP(J849,'INDICES IPC'!$A$7:$E$1003,2,0),0)),"")</f>
        <v>0</v>
      </c>
      <c r="L849" s="55" t="str">
        <f t="shared" si="39"/>
        <v/>
      </c>
      <c r="M849" s="76"/>
      <c r="N849" s="190">
        <f t="shared" si="40"/>
        <v>0</v>
      </c>
    </row>
    <row r="850" spans="3:14" ht="15.6" x14ac:dyDescent="0.25">
      <c r="C850" s="14">
        <f t="shared" si="41"/>
        <v>766</v>
      </c>
      <c r="D850" s="70"/>
      <c r="E850" s="70"/>
      <c r="F850" s="70"/>
      <c r="G850" s="75"/>
      <c r="H850" s="72"/>
      <c r="I850" s="54">
        <f>IFERROR(IF(M850="ICCP- ICOCIV",VLOOKUP(H850,'INDICES-ICOCIV'!$A$1:$B$313,2,0),IF(M850="IPC",VLOOKUP(H850,'INDICES IPC'!$A$7:$E$1003,2,0),0)),"")</f>
        <v>0</v>
      </c>
      <c r="J850" s="72"/>
      <c r="K850" s="54">
        <f>IFERROR(IF(M850="ICCP- ICOCIV",VLOOKUP(J850,'INDICES-ICOCIV'!$A$1:$B$307,2,0),IF(M850="IPC",VLOOKUP(J850,'INDICES IPC'!$A$7:$E$1003,2,0),0)),"")</f>
        <v>0</v>
      </c>
      <c r="L850" s="55" t="str">
        <f t="shared" si="39"/>
        <v/>
      </c>
      <c r="M850" s="76"/>
      <c r="N850" s="190">
        <f t="shared" si="40"/>
        <v>0</v>
      </c>
    </row>
    <row r="851" spans="3:14" ht="15.6" x14ac:dyDescent="0.25">
      <c r="C851" s="14">
        <f t="shared" si="41"/>
        <v>767</v>
      </c>
      <c r="D851" s="70"/>
      <c r="E851" s="70"/>
      <c r="F851" s="70"/>
      <c r="G851" s="75"/>
      <c r="H851" s="72"/>
      <c r="I851" s="54">
        <f>IFERROR(IF(M851="ICCP- ICOCIV",VLOOKUP(H851,'INDICES-ICOCIV'!$A$1:$B$313,2,0),IF(M851="IPC",VLOOKUP(H851,'INDICES IPC'!$A$7:$E$1003,2,0),0)),"")</f>
        <v>0</v>
      </c>
      <c r="J851" s="72"/>
      <c r="K851" s="54">
        <f>IFERROR(IF(M851="ICCP- ICOCIV",VLOOKUP(J851,'INDICES-ICOCIV'!$A$1:$B$307,2,0),IF(M851="IPC",VLOOKUP(J851,'INDICES IPC'!$A$7:$E$1003,2,0),0)),"")</f>
        <v>0</v>
      </c>
      <c r="L851" s="55" t="str">
        <f t="shared" si="39"/>
        <v/>
      </c>
      <c r="M851" s="76"/>
      <c r="N851" s="190">
        <f t="shared" si="40"/>
        <v>0</v>
      </c>
    </row>
    <row r="852" spans="3:14" ht="15.6" x14ac:dyDescent="0.25">
      <c r="C852" s="14">
        <f t="shared" si="41"/>
        <v>768</v>
      </c>
      <c r="D852" s="70"/>
      <c r="E852" s="70"/>
      <c r="F852" s="70"/>
      <c r="G852" s="75"/>
      <c r="H852" s="72"/>
      <c r="I852" s="54">
        <f>IFERROR(IF(M852="ICCP- ICOCIV",VLOOKUP(H852,'INDICES-ICOCIV'!$A$1:$B$313,2,0),IF(M852="IPC",VLOOKUP(H852,'INDICES IPC'!$A$7:$E$1003,2,0),0)),"")</f>
        <v>0</v>
      </c>
      <c r="J852" s="72"/>
      <c r="K852" s="54">
        <f>IFERROR(IF(M852="ICCP- ICOCIV",VLOOKUP(J852,'INDICES-ICOCIV'!$A$1:$B$307,2,0),IF(M852="IPC",VLOOKUP(J852,'INDICES IPC'!$A$7:$E$1003,2,0),0)),"")</f>
        <v>0</v>
      </c>
      <c r="L852" s="55" t="str">
        <f t="shared" si="39"/>
        <v/>
      </c>
      <c r="M852" s="76"/>
      <c r="N852" s="190">
        <f t="shared" si="40"/>
        <v>0</v>
      </c>
    </row>
    <row r="853" spans="3:14" ht="15.6" x14ac:dyDescent="0.25">
      <c r="C853" s="14">
        <f t="shared" si="41"/>
        <v>769</v>
      </c>
      <c r="D853" s="70"/>
      <c r="E853" s="70"/>
      <c r="F853" s="70"/>
      <c r="G853" s="75"/>
      <c r="H853" s="72"/>
      <c r="I853" s="54">
        <f>IFERROR(IF(M853="ICCP- ICOCIV",VLOOKUP(H853,'INDICES-ICOCIV'!$A$1:$B$313,2,0),IF(M853="IPC",VLOOKUP(H853,'INDICES IPC'!$A$7:$E$1003,2,0),0)),"")</f>
        <v>0</v>
      </c>
      <c r="J853" s="72"/>
      <c r="K853" s="54">
        <f>IFERROR(IF(M853="ICCP- ICOCIV",VLOOKUP(J853,'INDICES-ICOCIV'!$A$1:$B$307,2,0),IF(M853="IPC",VLOOKUP(J853,'INDICES IPC'!$A$7:$E$1003,2,0),0)),"")</f>
        <v>0</v>
      </c>
      <c r="L853" s="55" t="str">
        <f t="shared" si="39"/>
        <v/>
      </c>
      <c r="M853" s="76"/>
      <c r="N853" s="190">
        <f t="shared" si="40"/>
        <v>0</v>
      </c>
    </row>
    <row r="854" spans="3:14" ht="15.6" x14ac:dyDescent="0.25">
      <c r="C854" s="14">
        <f t="shared" si="41"/>
        <v>770</v>
      </c>
      <c r="D854" s="70"/>
      <c r="E854" s="70"/>
      <c r="F854" s="70"/>
      <c r="G854" s="75"/>
      <c r="H854" s="72"/>
      <c r="I854" s="54">
        <f>IFERROR(IF(M854="ICCP- ICOCIV",VLOOKUP(H854,'INDICES-ICOCIV'!$A$1:$B$313,2,0),IF(M854="IPC",VLOOKUP(H854,'INDICES IPC'!$A$7:$E$1003,2,0),0)),"")</f>
        <v>0</v>
      </c>
      <c r="J854" s="72"/>
      <c r="K854" s="54">
        <f>IFERROR(IF(M854="ICCP- ICOCIV",VLOOKUP(J854,'INDICES-ICOCIV'!$A$1:$B$307,2,0),IF(M854="IPC",VLOOKUP(J854,'INDICES IPC'!$A$7:$E$1003,2,0),0)),"")</f>
        <v>0</v>
      </c>
      <c r="L854" s="55" t="str">
        <f t="shared" si="39"/>
        <v/>
      </c>
      <c r="M854" s="76"/>
      <c r="N854" s="190">
        <f t="shared" si="40"/>
        <v>0</v>
      </c>
    </row>
    <row r="855" spans="3:14" ht="15.6" x14ac:dyDescent="0.25">
      <c r="C855" s="14">
        <f t="shared" si="41"/>
        <v>771</v>
      </c>
      <c r="D855" s="70"/>
      <c r="E855" s="70"/>
      <c r="F855" s="70"/>
      <c r="G855" s="75"/>
      <c r="H855" s="72"/>
      <c r="I855" s="54">
        <f>IFERROR(IF(M855="ICCP- ICOCIV",VLOOKUP(H855,'INDICES-ICOCIV'!$A$1:$B$313,2,0),IF(M855="IPC",VLOOKUP(H855,'INDICES IPC'!$A$7:$E$1003,2,0),0)),"")</f>
        <v>0</v>
      </c>
      <c r="J855" s="72"/>
      <c r="K855" s="54">
        <f>IFERROR(IF(M855="ICCP- ICOCIV",VLOOKUP(J855,'INDICES-ICOCIV'!$A$1:$B$307,2,0),IF(M855="IPC",VLOOKUP(J855,'INDICES IPC'!$A$7:$E$1003,2,0),0)),"")</f>
        <v>0</v>
      </c>
      <c r="L855" s="55" t="str">
        <f t="shared" si="39"/>
        <v/>
      </c>
      <c r="M855" s="76"/>
      <c r="N855" s="190">
        <f t="shared" si="40"/>
        <v>0</v>
      </c>
    </row>
    <row r="856" spans="3:14" ht="15.6" x14ac:dyDescent="0.25">
      <c r="C856" s="14">
        <f t="shared" si="41"/>
        <v>772</v>
      </c>
      <c r="D856" s="70"/>
      <c r="E856" s="70"/>
      <c r="F856" s="70"/>
      <c r="G856" s="75"/>
      <c r="H856" s="72"/>
      <c r="I856" s="54">
        <f>IFERROR(IF(M856="ICCP- ICOCIV",VLOOKUP(H856,'INDICES-ICOCIV'!$A$1:$B$313,2,0),IF(M856="IPC",VLOOKUP(H856,'INDICES IPC'!$A$7:$E$1003,2,0),0)),"")</f>
        <v>0</v>
      </c>
      <c r="J856" s="72"/>
      <c r="K856" s="54">
        <f>IFERROR(IF(M856="ICCP- ICOCIV",VLOOKUP(J856,'INDICES-ICOCIV'!$A$1:$B$307,2,0),IF(M856="IPC",VLOOKUP(J856,'INDICES IPC'!$A$7:$E$1003,2,0),0)),"")</f>
        <v>0</v>
      </c>
      <c r="L856" s="55" t="str">
        <f t="shared" si="39"/>
        <v/>
      </c>
      <c r="M856" s="76"/>
      <c r="N856" s="190">
        <f t="shared" si="40"/>
        <v>0</v>
      </c>
    </row>
    <row r="857" spans="3:14" ht="15.6" x14ac:dyDescent="0.25">
      <c r="C857" s="14">
        <f t="shared" si="41"/>
        <v>773</v>
      </c>
      <c r="D857" s="70"/>
      <c r="E857" s="70"/>
      <c r="F857" s="70"/>
      <c r="G857" s="75"/>
      <c r="H857" s="72"/>
      <c r="I857" s="54">
        <f>IFERROR(IF(M857="ICCP- ICOCIV",VLOOKUP(H857,'INDICES-ICOCIV'!$A$1:$B$313,2,0),IF(M857="IPC",VLOOKUP(H857,'INDICES IPC'!$A$7:$E$1003,2,0),0)),"")</f>
        <v>0</v>
      </c>
      <c r="J857" s="72"/>
      <c r="K857" s="54">
        <f>IFERROR(IF(M857="ICCP- ICOCIV",VLOOKUP(J857,'INDICES-ICOCIV'!$A$1:$B$307,2,0),IF(M857="IPC",VLOOKUP(J857,'INDICES IPC'!$A$7:$E$1003,2,0),0)),"")</f>
        <v>0</v>
      </c>
      <c r="L857" s="55" t="str">
        <f t="shared" si="39"/>
        <v/>
      </c>
      <c r="M857" s="76"/>
      <c r="N857" s="190">
        <f t="shared" si="40"/>
        <v>0</v>
      </c>
    </row>
    <row r="858" spans="3:14" ht="15.6" x14ac:dyDescent="0.25">
      <c r="C858" s="14">
        <f t="shared" si="41"/>
        <v>774</v>
      </c>
      <c r="D858" s="70"/>
      <c r="E858" s="70"/>
      <c r="F858" s="70"/>
      <c r="G858" s="75"/>
      <c r="H858" s="72"/>
      <c r="I858" s="54">
        <f>IFERROR(IF(M858="ICCP- ICOCIV",VLOOKUP(H858,'INDICES-ICOCIV'!$A$1:$B$313,2,0),IF(M858="IPC",VLOOKUP(H858,'INDICES IPC'!$A$7:$E$1003,2,0),0)),"")</f>
        <v>0</v>
      </c>
      <c r="J858" s="72"/>
      <c r="K858" s="54">
        <f>IFERROR(IF(M858="ICCP- ICOCIV",VLOOKUP(J858,'INDICES-ICOCIV'!$A$1:$B$307,2,0),IF(M858="IPC",VLOOKUP(J858,'INDICES IPC'!$A$7:$E$1003,2,0),0)),"")</f>
        <v>0</v>
      </c>
      <c r="L858" s="55" t="str">
        <f t="shared" si="39"/>
        <v/>
      </c>
      <c r="M858" s="76"/>
      <c r="N858" s="190">
        <f t="shared" si="40"/>
        <v>0</v>
      </c>
    </row>
    <row r="859" spans="3:14" ht="15.6" x14ac:dyDescent="0.25">
      <c r="C859" s="14">
        <f t="shared" si="41"/>
        <v>775</v>
      </c>
      <c r="D859" s="70"/>
      <c r="E859" s="70"/>
      <c r="F859" s="70"/>
      <c r="G859" s="75"/>
      <c r="H859" s="72"/>
      <c r="I859" s="54">
        <f>IFERROR(IF(M859="ICCP- ICOCIV",VLOOKUP(H859,'INDICES-ICOCIV'!$A$1:$B$313,2,0),IF(M859="IPC",VLOOKUP(H859,'INDICES IPC'!$A$7:$E$1003,2,0),0)),"")</f>
        <v>0</v>
      </c>
      <c r="J859" s="72"/>
      <c r="K859" s="54">
        <f>IFERROR(IF(M859="ICCP- ICOCIV",VLOOKUP(J859,'INDICES-ICOCIV'!$A$1:$B$307,2,0),IF(M859="IPC",VLOOKUP(J859,'INDICES IPC'!$A$7:$E$1003,2,0),0)),"")</f>
        <v>0</v>
      </c>
      <c r="L859" s="55" t="str">
        <f t="shared" si="39"/>
        <v/>
      </c>
      <c r="M859" s="76"/>
      <c r="N859" s="190">
        <f t="shared" si="40"/>
        <v>0</v>
      </c>
    </row>
    <row r="860" spans="3:14" ht="15.6" x14ac:dyDescent="0.25">
      <c r="C860" s="14">
        <f t="shared" si="41"/>
        <v>776</v>
      </c>
      <c r="D860" s="70"/>
      <c r="E860" s="70"/>
      <c r="F860" s="70"/>
      <c r="G860" s="75"/>
      <c r="H860" s="72"/>
      <c r="I860" s="54">
        <f>IFERROR(IF(M860="ICCP- ICOCIV",VLOOKUP(H860,'INDICES-ICOCIV'!$A$1:$B$313,2,0),IF(M860="IPC",VLOOKUP(H860,'INDICES IPC'!$A$7:$E$1003,2,0),0)),"")</f>
        <v>0</v>
      </c>
      <c r="J860" s="72"/>
      <c r="K860" s="54">
        <f>IFERROR(IF(M860="ICCP- ICOCIV",VLOOKUP(J860,'INDICES-ICOCIV'!$A$1:$B$307,2,0),IF(M860="IPC",VLOOKUP(J860,'INDICES IPC'!$A$7:$E$1003,2,0),0)),"")</f>
        <v>0</v>
      </c>
      <c r="L860" s="55" t="str">
        <f t="shared" si="39"/>
        <v/>
      </c>
      <c r="M860" s="76"/>
      <c r="N860" s="190">
        <f t="shared" si="40"/>
        <v>0</v>
      </c>
    </row>
    <row r="861" spans="3:14" ht="15.6" x14ac:dyDescent="0.25">
      <c r="C861" s="14">
        <f t="shared" si="41"/>
        <v>777</v>
      </c>
      <c r="D861" s="70"/>
      <c r="E861" s="70"/>
      <c r="F861" s="70"/>
      <c r="G861" s="75"/>
      <c r="H861" s="72"/>
      <c r="I861" s="54">
        <f>IFERROR(IF(M861="ICCP- ICOCIV",VLOOKUP(H861,'INDICES-ICOCIV'!$A$1:$B$313,2,0),IF(M861="IPC",VLOOKUP(H861,'INDICES IPC'!$A$7:$E$1003,2,0),0)),"")</f>
        <v>0</v>
      </c>
      <c r="J861" s="72"/>
      <c r="K861" s="54">
        <f>IFERROR(IF(M861="ICCP- ICOCIV",VLOOKUP(J861,'INDICES-ICOCIV'!$A$1:$B$307,2,0),IF(M861="IPC",VLOOKUP(J861,'INDICES IPC'!$A$7:$E$1003,2,0),0)),"")</f>
        <v>0</v>
      </c>
      <c r="L861" s="55" t="str">
        <f t="shared" si="39"/>
        <v/>
      </c>
      <c r="M861" s="76"/>
      <c r="N861" s="190">
        <f t="shared" si="40"/>
        <v>0</v>
      </c>
    </row>
    <row r="862" spans="3:14" ht="15.6" x14ac:dyDescent="0.25">
      <c r="C862" s="14">
        <f t="shared" si="41"/>
        <v>778</v>
      </c>
      <c r="D862" s="70"/>
      <c r="E862" s="70"/>
      <c r="F862" s="70"/>
      <c r="G862" s="75"/>
      <c r="H862" s="72"/>
      <c r="I862" s="54">
        <f>IFERROR(IF(M862="ICCP- ICOCIV",VLOOKUP(H862,'INDICES-ICOCIV'!$A$1:$B$313,2,0),IF(M862="IPC",VLOOKUP(H862,'INDICES IPC'!$A$7:$E$1003,2,0),0)),"")</f>
        <v>0</v>
      </c>
      <c r="J862" s="72"/>
      <c r="K862" s="54">
        <f>IFERROR(IF(M862="ICCP- ICOCIV",VLOOKUP(J862,'INDICES-ICOCIV'!$A$1:$B$307,2,0),IF(M862="IPC",VLOOKUP(J862,'INDICES IPC'!$A$7:$E$1003,2,0),0)),"")</f>
        <v>0</v>
      </c>
      <c r="L862" s="55" t="str">
        <f t="shared" si="39"/>
        <v/>
      </c>
      <c r="M862" s="76"/>
      <c r="N862" s="190">
        <f t="shared" si="40"/>
        <v>0</v>
      </c>
    </row>
    <row r="863" spans="3:14" ht="15.6" x14ac:dyDescent="0.25">
      <c r="C863" s="14">
        <f t="shared" si="41"/>
        <v>779</v>
      </c>
      <c r="D863" s="70"/>
      <c r="E863" s="70"/>
      <c r="F863" s="70"/>
      <c r="G863" s="75"/>
      <c r="H863" s="72"/>
      <c r="I863" s="54">
        <f>IFERROR(IF(M863="ICCP- ICOCIV",VLOOKUP(H863,'INDICES-ICOCIV'!$A$1:$B$313,2,0),IF(M863="IPC",VLOOKUP(H863,'INDICES IPC'!$A$7:$E$1003,2,0),0)),"")</f>
        <v>0</v>
      </c>
      <c r="J863" s="72"/>
      <c r="K863" s="54">
        <f>IFERROR(IF(M863="ICCP- ICOCIV",VLOOKUP(J863,'INDICES-ICOCIV'!$A$1:$B$307,2,0),IF(M863="IPC",VLOOKUP(J863,'INDICES IPC'!$A$7:$E$1003,2,0),0)),"")</f>
        <v>0</v>
      </c>
      <c r="L863" s="55" t="str">
        <f t="shared" si="39"/>
        <v/>
      </c>
      <c r="M863" s="76"/>
      <c r="N863" s="190">
        <f t="shared" si="40"/>
        <v>0</v>
      </c>
    </row>
    <row r="864" spans="3:14" ht="15.6" x14ac:dyDescent="0.25">
      <c r="C864" s="14">
        <f t="shared" si="41"/>
        <v>780</v>
      </c>
      <c r="D864" s="70"/>
      <c r="E864" s="70"/>
      <c r="F864" s="70"/>
      <c r="G864" s="75"/>
      <c r="H864" s="72"/>
      <c r="I864" s="54">
        <f>IFERROR(IF(M864="ICCP- ICOCIV",VLOOKUP(H864,'INDICES-ICOCIV'!$A$1:$B$313,2,0),IF(M864="IPC",VLOOKUP(H864,'INDICES IPC'!$A$7:$E$1003,2,0),0)),"")</f>
        <v>0</v>
      </c>
      <c r="J864" s="72"/>
      <c r="K864" s="54">
        <f>IFERROR(IF(M864="ICCP- ICOCIV",VLOOKUP(J864,'INDICES-ICOCIV'!$A$1:$B$307,2,0),IF(M864="IPC",VLOOKUP(J864,'INDICES IPC'!$A$7:$E$1003,2,0),0)),"")</f>
        <v>0</v>
      </c>
      <c r="L864" s="55" t="str">
        <f t="shared" si="39"/>
        <v/>
      </c>
      <c r="M864" s="76"/>
      <c r="N864" s="190">
        <f t="shared" si="40"/>
        <v>0</v>
      </c>
    </row>
    <row r="865" spans="3:14" ht="15.6" x14ac:dyDescent="0.25">
      <c r="C865" s="14">
        <f t="shared" si="41"/>
        <v>781</v>
      </c>
      <c r="D865" s="70"/>
      <c r="E865" s="70"/>
      <c r="F865" s="70"/>
      <c r="G865" s="75"/>
      <c r="H865" s="72"/>
      <c r="I865" s="54">
        <f>IFERROR(IF(M865="ICCP- ICOCIV",VLOOKUP(H865,'INDICES-ICOCIV'!$A$1:$B$313,2,0),IF(M865="IPC",VLOOKUP(H865,'INDICES IPC'!$A$7:$E$1003,2,0),0)),"")</f>
        <v>0</v>
      </c>
      <c r="J865" s="72"/>
      <c r="K865" s="54">
        <f>IFERROR(IF(M865="ICCP- ICOCIV",VLOOKUP(J865,'INDICES-ICOCIV'!$A$1:$B$307,2,0),IF(M865="IPC",VLOOKUP(J865,'INDICES IPC'!$A$7:$E$1003,2,0),0)),"")</f>
        <v>0</v>
      </c>
      <c r="L865" s="55" t="str">
        <f t="shared" si="39"/>
        <v/>
      </c>
      <c r="M865" s="76"/>
      <c r="N865" s="190">
        <f t="shared" si="40"/>
        <v>0</v>
      </c>
    </row>
    <row r="866" spans="3:14" ht="15.6" x14ac:dyDescent="0.25">
      <c r="C866" s="14">
        <f t="shared" si="41"/>
        <v>782</v>
      </c>
      <c r="D866" s="70"/>
      <c r="E866" s="70"/>
      <c r="F866" s="70"/>
      <c r="G866" s="75"/>
      <c r="H866" s="72"/>
      <c r="I866" s="54">
        <f>IFERROR(IF(M866="ICCP- ICOCIV",VLOOKUP(H866,'INDICES-ICOCIV'!$A$1:$B$313,2,0),IF(M866="IPC",VLOOKUP(H866,'INDICES IPC'!$A$7:$E$1003,2,0),0)),"")</f>
        <v>0</v>
      </c>
      <c r="J866" s="72"/>
      <c r="K866" s="54">
        <f>IFERROR(IF(M866="ICCP- ICOCIV",VLOOKUP(J866,'INDICES-ICOCIV'!$A$1:$B$307,2,0),IF(M866="IPC",VLOOKUP(J866,'INDICES IPC'!$A$7:$E$1003,2,0),0)),"")</f>
        <v>0</v>
      </c>
      <c r="L866" s="55" t="str">
        <f t="shared" si="39"/>
        <v/>
      </c>
      <c r="M866" s="76"/>
      <c r="N866" s="190">
        <f t="shared" si="40"/>
        <v>0</v>
      </c>
    </row>
    <row r="867" spans="3:14" ht="15.6" x14ac:dyDescent="0.25">
      <c r="C867" s="14">
        <f t="shared" si="41"/>
        <v>783</v>
      </c>
      <c r="D867" s="70"/>
      <c r="E867" s="70"/>
      <c r="F867" s="70"/>
      <c r="G867" s="75"/>
      <c r="H867" s="72"/>
      <c r="I867" s="54">
        <f>IFERROR(IF(M867="ICCP- ICOCIV",VLOOKUP(H867,'INDICES-ICOCIV'!$A$1:$B$313,2,0),IF(M867="IPC",VLOOKUP(H867,'INDICES IPC'!$A$7:$E$1003,2,0),0)),"")</f>
        <v>0</v>
      </c>
      <c r="J867" s="72"/>
      <c r="K867" s="54">
        <f>IFERROR(IF(M867="ICCP- ICOCIV",VLOOKUP(J867,'INDICES-ICOCIV'!$A$1:$B$307,2,0),IF(M867="IPC",VLOOKUP(J867,'INDICES IPC'!$A$7:$E$1003,2,0),0)),"")</f>
        <v>0</v>
      </c>
      <c r="L867" s="55" t="str">
        <f t="shared" si="39"/>
        <v/>
      </c>
      <c r="M867" s="76"/>
      <c r="N867" s="190">
        <f t="shared" si="40"/>
        <v>0</v>
      </c>
    </row>
    <row r="868" spans="3:14" ht="15.6" x14ac:dyDescent="0.25">
      <c r="C868" s="14">
        <f t="shared" si="41"/>
        <v>784</v>
      </c>
      <c r="D868" s="70"/>
      <c r="E868" s="70"/>
      <c r="F868" s="70"/>
      <c r="G868" s="75"/>
      <c r="H868" s="72"/>
      <c r="I868" s="54">
        <f>IFERROR(IF(M868="ICCP- ICOCIV",VLOOKUP(H868,'INDICES-ICOCIV'!$A$1:$B$313,2,0),IF(M868="IPC",VLOOKUP(H868,'INDICES IPC'!$A$7:$E$1003,2,0),0)),"")</f>
        <v>0</v>
      </c>
      <c r="J868" s="72"/>
      <c r="K868" s="54">
        <f>IFERROR(IF(M868="ICCP- ICOCIV",VLOOKUP(J868,'INDICES-ICOCIV'!$A$1:$B$307,2,0),IF(M868="IPC",VLOOKUP(J868,'INDICES IPC'!$A$7:$E$1003,2,0),0)),"")</f>
        <v>0</v>
      </c>
      <c r="L868" s="55" t="str">
        <f t="shared" si="39"/>
        <v/>
      </c>
      <c r="M868" s="76"/>
      <c r="N868" s="190">
        <f t="shared" si="40"/>
        <v>0</v>
      </c>
    </row>
    <row r="869" spans="3:14" ht="15.6" x14ac:dyDescent="0.25">
      <c r="C869" s="14">
        <f t="shared" si="41"/>
        <v>785</v>
      </c>
      <c r="D869" s="70"/>
      <c r="E869" s="70"/>
      <c r="F869" s="70"/>
      <c r="G869" s="75"/>
      <c r="H869" s="72"/>
      <c r="I869" s="54">
        <f>IFERROR(IF(M869="ICCP- ICOCIV",VLOOKUP(H869,'INDICES-ICOCIV'!$A$1:$B$313,2,0),IF(M869="IPC",VLOOKUP(H869,'INDICES IPC'!$A$7:$E$1003,2,0),0)),"")</f>
        <v>0</v>
      </c>
      <c r="J869" s="72"/>
      <c r="K869" s="54">
        <f>IFERROR(IF(M869="ICCP- ICOCIV",VLOOKUP(J869,'INDICES-ICOCIV'!$A$1:$B$307,2,0),IF(M869="IPC",VLOOKUP(J869,'INDICES IPC'!$A$7:$E$1003,2,0),0)),"")</f>
        <v>0</v>
      </c>
      <c r="L869" s="55" t="str">
        <f t="shared" si="39"/>
        <v/>
      </c>
      <c r="M869" s="76"/>
      <c r="N869" s="190">
        <f t="shared" si="40"/>
        <v>0</v>
      </c>
    </row>
    <row r="870" spans="3:14" ht="15.6" x14ac:dyDescent="0.25">
      <c r="C870" s="14">
        <f t="shared" si="41"/>
        <v>786</v>
      </c>
      <c r="D870" s="70"/>
      <c r="E870" s="70"/>
      <c r="F870" s="70"/>
      <c r="G870" s="75"/>
      <c r="H870" s="72"/>
      <c r="I870" s="54">
        <f>IFERROR(IF(M870="ICCP- ICOCIV",VLOOKUP(H870,'INDICES-ICOCIV'!$A$1:$B$313,2,0),IF(M870="IPC",VLOOKUP(H870,'INDICES IPC'!$A$7:$E$1003,2,0),0)),"")</f>
        <v>0</v>
      </c>
      <c r="J870" s="72"/>
      <c r="K870" s="54">
        <f>IFERROR(IF(M870="ICCP- ICOCIV",VLOOKUP(J870,'INDICES-ICOCIV'!$A$1:$B$307,2,0),IF(M870="IPC",VLOOKUP(J870,'INDICES IPC'!$A$7:$E$1003,2,0),0)),"")</f>
        <v>0</v>
      </c>
      <c r="L870" s="55" t="str">
        <f t="shared" si="39"/>
        <v/>
      </c>
      <c r="M870" s="76"/>
      <c r="N870" s="190">
        <f t="shared" si="40"/>
        <v>0</v>
      </c>
    </row>
    <row r="871" spans="3:14" ht="15.6" x14ac:dyDescent="0.25">
      <c r="C871" s="14">
        <f t="shared" si="41"/>
        <v>787</v>
      </c>
      <c r="D871" s="70"/>
      <c r="E871" s="70"/>
      <c r="F871" s="70"/>
      <c r="G871" s="75"/>
      <c r="H871" s="72"/>
      <c r="I871" s="54">
        <f>IFERROR(IF(M871="ICCP- ICOCIV",VLOOKUP(H871,'INDICES-ICOCIV'!$A$1:$B$313,2,0),IF(M871="IPC",VLOOKUP(H871,'INDICES IPC'!$A$7:$E$1003,2,0),0)),"")</f>
        <v>0</v>
      </c>
      <c r="J871" s="72"/>
      <c r="K871" s="54">
        <f>IFERROR(IF(M871="ICCP- ICOCIV",VLOOKUP(J871,'INDICES-ICOCIV'!$A$1:$B$307,2,0),IF(M871="IPC",VLOOKUP(J871,'INDICES IPC'!$A$7:$E$1003,2,0),0)),"")</f>
        <v>0</v>
      </c>
      <c r="L871" s="55" t="str">
        <f t="shared" si="39"/>
        <v/>
      </c>
      <c r="M871" s="76"/>
      <c r="N871" s="190">
        <f t="shared" si="40"/>
        <v>0</v>
      </c>
    </row>
    <row r="872" spans="3:14" ht="15.6" x14ac:dyDescent="0.25">
      <c r="C872" s="14">
        <f t="shared" si="41"/>
        <v>788</v>
      </c>
      <c r="D872" s="70"/>
      <c r="E872" s="70"/>
      <c r="F872" s="70"/>
      <c r="G872" s="75"/>
      <c r="H872" s="72"/>
      <c r="I872" s="54">
        <f>IFERROR(IF(M872="ICCP- ICOCIV",VLOOKUP(H872,'INDICES-ICOCIV'!$A$1:$B$313,2,0),IF(M872="IPC",VLOOKUP(H872,'INDICES IPC'!$A$7:$E$1003,2,0),0)),"")</f>
        <v>0</v>
      </c>
      <c r="J872" s="72"/>
      <c r="K872" s="54">
        <f>IFERROR(IF(M872="ICCP- ICOCIV",VLOOKUP(J872,'INDICES-ICOCIV'!$A$1:$B$307,2,0),IF(M872="IPC",VLOOKUP(J872,'INDICES IPC'!$A$7:$E$1003,2,0),0)),"")</f>
        <v>0</v>
      </c>
      <c r="L872" s="55" t="str">
        <f t="shared" si="39"/>
        <v/>
      </c>
      <c r="M872" s="76"/>
      <c r="N872" s="190">
        <f t="shared" si="40"/>
        <v>0</v>
      </c>
    </row>
    <row r="873" spans="3:14" ht="15.6" x14ac:dyDescent="0.25">
      <c r="C873" s="14">
        <f t="shared" si="41"/>
        <v>789</v>
      </c>
      <c r="D873" s="70"/>
      <c r="E873" s="70"/>
      <c r="F873" s="70"/>
      <c r="G873" s="75"/>
      <c r="H873" s="72"/>
      <c r="I873" s="54">
        <f>IFERROR(IF(M873="ICCP- ICOCIV",VLOOKUP(H873,'INDICES-ICOCIV'!$A$1:$B$313,2,0),IF(M873="IPC",VLOOKUP(H873,'INDICES IPC'!$A$7:$E$1003,2,0),0)),"")</f>
        <v>0</v>
      </c>
      <c r="J873" s="72"/>
      <c r="K873" s="54">
        <f>IFERROR(IF(M873="ICCP- ICOCIV",VLOOKUP(J873,'INDICES-ICOCIV'!$A$1:$B$307,2,0),IF(M873="IPC",VLOOKUP(J873,'INDICES IPC'!$A$7:$E$1003,2,0),0)),"")</f>
        <v>0</v>
      </c>
      <c r="L873" s="55" t="str">
        <f t="shared" si="39"/>
        <v/>
      </c>
      <c r="M873" s="76"/>
      <c r="N873" s="190">
        <f t="shared" si="40"/>
        <v>0</v>
      </c>
    </row>
    <row r="874" spans="3:14" ht="15.6" x14ac:dyDescent="0.25">
      <c r="C874" s="14">
        <f t="shared" si="41"/>
        <v>790</v>
      </c>
      <c r="D874" s="70"/>
      <c r="E874" s="70"/>
      <c r="F874" s="70"/>
      <c r="G874" s="75"/>
      <c r="H874" s="72"/>
      <c r="I874" s="54">
        <f>IFERROR(IF(M874="ICCP- ICOCIV",VLOOKUP(H874,'INDICES-ICOCIV'!$A$1:$B$313,2,0),IF(M874="IPC",VLOOKUP(H874,'INDICES IPC'!$A$7:$E$1003,2,0),0)),"")</f>
        <v>0</v>
      </c>
      <c r="J874" s="72"/>
      <c r="K874" s="54">
        <f>IFERROR(IF(M874="ICCP- ICOCIV",VLOOKUP(J874,'INDICES-ICOCIV'!$A$1:$B$307,2,0),IF(M874="IPC",VLOOKUP(J874,'INDICES IPC'!$A$7:$E$1003,2,0),0)),"")</f>
        <v>0</v>
      </c>
      <c r="L874" s="55" t="str">
        <f t="shared" si="39"/>
        <v/>
      </c>
      <c r="M874" s="76"/>
      <c r="N874" s="190">
        <f t="shared" si="40"/>
        <v>0</v>
      </c>
    </row>
    <row r="875" spans="3:14" ht="15.6" x14ac:dyDescent="0.25">
      <c r="C875" s="14">
        <f t="shared" si="41"/>
        <v>791</v>
      </c>
      <c r="D875" s="70"/>
      <c r="E875" s="70"/>
      <c r="F875" s="70"/>
      <c r="G875" s="75"/>
      <c r="H875" s="72"/>
      <c r="I875" s="54">
        <f>IFERROR(IF(M875="ICCP- ICOCIV",VLOOKUP(H875,'INDICES-ICOCIV'!$A$1:$B$313,2,0),IF(M875="IPC",VLOOKUP(H875,'INDICES IPC'!$A$7:$E$1003,2,0),0)),"")</f>
        <v>0</v>
      </c>
      <c r="J875" s="72"/>
      <c r="K875" s="54">
        <f>IFERROR(IF(M875="ICCP- ICOCIV",VLOOKUP(J875,'INDICES-ICOCIV'!$A$1:$B$307,2,0),IF(M875="IPC",VLOOKUP(J875,'INDICES IPC'!$A$7:$E$1003,2,0),0)),"")</f>
        <v>0</v>
      </c>
      <c r="L875" s="55" t="str">
        <f t="shared" si="39"/>
        <v/>
      </c>
      <c r="M875" s="76"/>
      <c r="N875" s="190">
        <f t="shared" si="40"/>
        <v>0</v>
      </c>
    </row>
    <row r="876" spans="3:14" ht="15.6" x14ac:dyDescent="0.25">
      <c r="C876" s="14">
        <f t="shared" si="41"/>
        <v>792</v>
      </c>
      <c r="D876" s="70"/>
      <c r="E876" s="70"/>
      <c r="F876" s="70"/>
      <c r="G876" s="75"/>
      <c r="H876" s="72"/>
      <c r="I876" s="54">
        <f>IFERROR(IF(M876="ICCP- ICOCIV",VLOOKUP(H876,'INDICES-ICOCIV'!$A$1:$B$313,2,0),IF(M876="IPC",VLOOKUP(H876,'INDICES IPC'!$A$7:$E$1003,2,0),0)),"")</f>
        <v>0</v>
      </c>
      <c r="J876" s="72"/>
      <c r="K876" s="54">
        <f>IFERROR(IF(M876="ICCP- ICOCIV",VLOOKUP(J876,'INDICES-ICOCIV'!$A$1:$B$307,2,0),IF(M876="IPC",VLOOKUP(J876,'INDICES IPC'!$A$7:$E$1003,2,0),0)),"")</f>
        <v>0</v>
      </c>
      <c r="L876" s="55" t="str">
        <f t="shared" si="39"/>
        <v/>
      </c>
      <c r="M876" s="76"/>
      <c r="N876" s="190">
        <f t="shared" si="40"/>
        <v>0</v>
      </c>
    </row>
    <row r="877" spans="3:14" ht="15.6" x14ac:dyDescent="0.25">
      <c r="C877" s="14">
        <f t="shared" si="41"/>
        <v>793</v>
      </c>
      <c r="D877" s="70"/>
      <c r="E877" s="70"/>
      <c r="F877" s="70"/>
      <c r="G877" s="75"/>
      <c r="H877" s="72"/>
      <c r="I877" s="54">
        <f>IFERROR(IF(M877="ICCP- ICOCIV",VLOOKUP(H877,'INDICES-ICOCIV'!$A$1:$B$313,2,0),IF(M877="IPC",VLOOKUP(H877,'INDICES IPC'!$A$7:$E$1003,2,0),0)),"")</f>
        <v>0</v>
      </c>
      <c r="J877" s="72"/>
      <c r="K877" s="54">
        <f>IFERROR(IF(M877="ICCP- ICOCIV",VLOOKUP(J877,'INDICES-ICOCIV'!$A$1:$B$307,2,0),IF(M877="IPC",VLOOKUP(J877,'INDICES IPC'!$A$7:$E$1003,2,0),0)),"")</f>
        <v>0</v>
      </c>
      <c r="L877" s="55" t="str">
        <f t="shared" si="39"/>
        <v/>
      </c>
      <c r="M877" s="76"/>
      <c r="N877" s="190">
        <f t="shared" si="40"/>
        <v>0</v>
      </c>
    </row>
    <row r="878" spans="3:14" ht="15.6" x14ac:dyDescent="0.25">
      <c r="C878" s="14">
        <f t="shared" si="41"/>
        <v>794</v>
      </c>
      <c r="D878" s="70"/>
      <c r="E878" s="70"/>
      <c r="F878" s="70"/>
      <c r="G878" s="75"/>
      <c r="H878" s="72"/>
      <c r="I878" s="54">
        <f>IFERROR(IF(M878="ICCP- ICOCIV",VLOOKUP(H878,'INDICES-ICOCIV'!$A$1:$B$313,2,0),IF(M878="IPC",VLOOKUP(H878,'INDICES IPC'!$A$7:$E$1003,2,0),0)),"")</f>
        <v>0</v>
      </c>
      <c r="J878" s="72"/>
      <c r="K878" s="54">
        <f>IFERROR(IF(M878="ICCP- ICOCIV",VLOOKUP(J878,'INDICES-ICOCIV'!$A$1:$B$307,2,0),IF(M878="IPC",VLOOKUP(J878,'INDICES IPC'!$A$7:$E$1003,2,0),0)),"")</f>
        <v>0</v>
      </c>
      <c r="L878" s="55" t="str">
        <f t="shared" si="39"/>
        <v/>
      </c>
      <c r="M878" s="76"/>
      <c r="N878" s="190">
        <f t="shared" si="40"/>
        <v>0</v>
      </c>
    </row>
    <row r="879" spans="3:14" ht="15.6" x14ac:dyDescent="0.25">
      <c r="C879" s="14">
        <f t="shared" si="41"/>
        <v>795</v>
      </c>
      <c r="D879" s="70"/>
      <c r="E879" s="70"/>
      <c r="F879" s="70"/>
      <c r="G879" s="75"/>
      <c r="H879" s="72"/>
      <c r="I879" s="54">
        <f>IFERROR(IF(M879="ICCP- ICOCIV",VLOOKUP(H879,'INDICES-ICOCIV'!$A$1:$B$313,2,0),IF(M879="IPC",VLOOKUP(H879,'INDICES IPC'!$A$7:$E$1003,2,0),0)),"")</f>
        <v>0</v>
      </c>
      <c r="J879" s="72"/>
      <c r="K879" s="54">
        <f>IFERROR(IF(M879="ICCP- ICOCIV",VLOOKUP(J879,'INDICES-ICOCIV'!$A$1:$B$307,2,0),IF(M879="IPC",VLOOKUP(J879,'INDICES IPC'!$A$7:$E$1003,2,0),0)),"")</f>
        <v>0</v>
      </c>
      <c r="L879" s="55" t="str">
        <f t="shared" si="39"/>
        <v/>
      </c>
      <c r="M879" s="76"/>
      <c r="N879" s="190">
        <f t="shared" si="40"/>
        <v>0</v>
      </c>
    </row>
    <row r="880" spans="3:14" ht="15.6" x14ac:dyDescent="0.25">
      <c r="C880" s="14">
        <f t="shared" si="41"/>
        <v>796</v>
      </c>
      <c r="D880" s="70"/>
      <c r="E880" s="70"/>
      <c r="F880" s="70"/>
      <c r="G880" s="75"/>
      <c r="H880" s="72"/>
      <c r="I880" s="54">
        <f>IFERROR(IF(M880="ICCP- ICOCIV",VLOOKUP(H880,'INDICES-ICOCIV'!$A$1:$B$313,2,0),IF(M880="IPC",VLOOKUP(H880,'INDICES IPC'!$A$7:$E$1003,2,0),0)),"")</f>
        <v>0</v>
      </c>
      <c r="J880" s="72"/>
      <c r="K880" s="54">
        <f>IFERROR(IF(M880="ICCP- ICOCIV",VLOOKUP(J880,'INDICES-ICOCIV'!$A$1:$B$307,2,0),IF(M880="IPC",VLOOKUP(J880,'INDICES IPC'!$A$7:$E$1003,2,0),0)),"")</f>
        <v>0</v>
      </c>
      <c r="L880" s="55" t="str">
        <f t="shared" si="39"/>
        <v/>
      </c>
      <c r="M880" s="76"/>
      <c r="N880" s="190">
        <f t="shared" si="40"/>
        <v>0</v>
      </c>
    </row>
    <row r="881" spans="3:14" ht="15.6" x14ac:dyDescent="0.25">
      <c r="C881" s="14">
        <f t="shared" si="41"/>
        <v>797</v>
      </c>
      <c r="D881" s="70"/>
      <c r="E881" s="70"/>
      <c r="F881" s="70"/>
      <c r="G881" s="75"/>
      <c r="H881" s="72"/>
      <c r="I881" s="54">
        <f>IFERROR(IF(M881="ICCP- ICOCIV",VLOOKUP(H881,'INDICES-ICOCIV'!$A$1:$B$313,2,0),IF(M881="IPC",VLOOKUP(H881,'INDICES IPC'!$A$7:$E$1003,2,0),0)),"")</f>
        <v>0</v>
      </c>
      <c r="J881" s="72"/>
      <c r="K881" s="54">
        <f>IFERROR(IF(M881="ICCP- ICOCIV",VLOOKUP(J881,'INDICES-ICOCIV'!$A$1:$B$307,2,0),IF(M881="IPC",VLOOKUP(J881,'INDICES IPC'!$A$7:$E$1003,2,0),0)),"")</f>
        <v>0</v>
      </c>
      <c r="L881" s="55" t="str">
        <f t="shared" si="39"/>
        <v/>
      </c>
      <c r="M881" s="76"/>
      <c r="N881" s="190">
        <f t="shared" si="40"/>
        <v>0</v>
      </c>
    </row>
    <row r="882" spans="3:14" ht="15.6" x14ac:dyDescent="0.25">
      <c r="C882" s="14">
        <f t="shared" si="41"/>
        <v>798</v>
      </c>
      <c r="D882" s="70"/>
      <c r="E882" s="70"/>
      <c r="F882" s="70"/>
      <c r="G882" s="75"/>
      <c r="H882" s="72"/>
      <c r="I882" s="54">
        <f>IFERROR(IF(M882="ICCP- ICOCIV",VLOOKUP(H882,'INDICES-ICOCIV'!$A$1:$B$313,2,0),IF(M882="IPC",VLOOKUP(H882,'INDICES IPC'!$A$7:$E$1003,2,0),0)),"")</f>
        <v>0</v>
      </c>
      <c r="J882" s="72"/>
      <c r="K882" s="54">
        <f>IFERROR(IF(M882="ICCP- ICOCIV",VLOOKUP(J882,'INDICES-ICOCIV'!$A$1:$B$307,2,0),IF(M882="IPC",VLOOKUP(J882,'INDICES IPC'!$A$7:$E$1003,2,0),0)),"")</f>
        <v>0</v>
      </c>
      <c r="L882" s="55" t="str">
        <f t="shared" si="39"/>
        <v/>
      </c>
      <c r="M882" s="76"/>
      <c r="N882" s="190">
        <f t="shared" si="40"/>
        <v>0</v>
      </c>
    </row>
    <row r="883" spans="3:14" ht="15.6" x14ac:dyDescent="0.25">
      <c r="C883" s="14">
        <f t="shared" si="41"/>
        <v>799</v>
      </c>
      <c r="D883" s="70"/>
      <c r="E883" s="70"/>
      <c r="F883" s="70"/>
      <c r="G883" s="75"/>
      <c r="H883" s="72"/>
      <c r="I883" s="54">
        <f>IFERROR(IF(M883="ICCP- ICOCIV",VLOOKUP(H883,'INDICES-ICOCIV'!$A$1:$B$313,2,0),IF(M883="IPC",VLOOKUP(H883,'INDICES IPC'!$A$7:$E$1003,2,0),0)),"")</f>
        <v>0</v>
      </c>
      <c r="J883" s="72"/>
      <c r="K883" s="54">
        <f>IFERROR(IF(M883="ICCP- ICOCIV",VLOOKUP(J883,'INDICES-ICOCIV'!$A$1:$B$307,2,0),IF(M883="IPC",VLOOKUP(J883,'INDICES IPC'!$A$7:$E$1003,2,0),0)),"")</f>
        <v>0</v>
      </c>
      <c r="L883" s="55" t="str">
        <f t="shared" si="39"/>
        <v/>
      </c>
      <c r="M883" s="76"/>
      <c r="N883" s="190">
        <f t="shared" si="40"/>
        <v>0</v>
      </c>
    </row>
    <row r="884" spans="3:14" ht="15.6" x14ac:dyDescent="0.25">
      <c r="C884" s="14">
        <f t="shared" si="41"/>
        <v>800</v>
      </c>
      <c r="D884" s="70"/>
      <c r="E884" s="70"/>
      <c r="F884" s="70"/>
      <c r="G884" s="75"/>
      <c r="H884" s="72"/>
      <c r="I884" s="54">
        <f>IFERROR(IF(M884="ICCP- ICOCIV",VLOOKUP(H884,'INDICES-ICOCIV'!$A$1:$B$313,2,0),IF(M884="IPC",VLOOKUP(H884,'INDICES IPC'!$A$7:$E$1003,2,0),0)),"")</f>
        <v>0</v>
      </c>
      <c r="J884" s="72"/>
      <c r="K884" s="54">
        <f>IFERROR(IF(M884="ICCP- ICOCIV",VLOOKUP(J884,'INDICES-ICOCIV'!$A$1:$B$307,2,0),IF(M884="IPC",VLOOKUP(J884,'INDICES IPC'!$A$7:$E$1003,2,0),0)),"")</f>
        <v>0</v>
      </c>
      <c r="L884" s="55" t="str">
        <f t="shared" si="39"/>
        <v/>
      </c>
      <c r="M884" s="76"/>
      <c r="N884" s="190">
        <f t="shared" si="40"/>
        <v>0</v>
      </c>
    </row>
    <row r="885" spans="3:14" ht="15.6" x14ac:dyDescent="0.25">
      <c r="C885" s="14">
        <f t="shared" si="41"/>
        <v>801</v>
      </c>
      <c r="D885" s="70"/>
      <c r="E885" s="70"/>
      <c r="F885" s="70"/>
      <c r="G885" s="75"/>
      <c r="H885" s="72"/>
      <c r="I885" s="54">
        <f>IFERROR(IF(M885="ICCP- ICOCIV",VLOOKUP(H885,'INDICES-ICOCIV'!$A$1:$B$313,2,0),IF(M885="IPC",VLOOKUP(H885,'INDICES IPC'!$A$7:$E$1003,2,0),0)),"")</f>
        <v>0</v>
      </c>
      <c r="J885" s="72"/>
      <c r="K885" s="54">
        <f>IFERROR(IF(M885="ICCP- ICOCIV",VLOOKUP(J885,'INDICES-ICOCIV'!$A$1:$B$307,2,0),IF(M885="IPC",VLOOKUP(J885,'INDICES IPC'!$A$7:$E$1003,2,0),0)),"")</f>
        <v>0</v>
      </c>
      <c r="L885" s="55" t="str">
        <f t="shared" si="39"/>
        <v/>
      </c>
      <c r="M885" s="76"/>
      <c r="N885" s="190">
        <f t="shared" si="40"/>
        <v>0</v>
      </c>
    </row>
    <row r="886" spans="3:14" ht="15.6" x14ac:dyDescent="0.25">
      <c r="C886" s="14">
        <f t="shared" si="41"/>
        <v>802</v>
      </c>
      <c r="D886" s="70"/>
      <c r="E886" s="70"/>
      <c r="F886" s="70"/>
      <c r="G886" s="75"/>
      <c r="H886" s="72"/>
      <c r="I886" s="54">
        <f>IFERROR(IF(M886="ICCP- ICOCIV",VLOOKUP(H886,'INDICES-ICOCIV'!$A$1:$B$313,2,0),IF(M886="IPC",VLOOKUP(H886,'INDICES IPC'!$A$7:$E$1003,2,0),0)),"")</f>
        <v>0</v>
      </c>
      <c r="J886" s="72"/>
      <c r="K886" s="54">
        <f>IFERROR(IF(M886="ICCP- ICOCIV",VLOOKUP(J886,'INDICES-ICOCIV'!$A$1:$B$307,2,0),IF(M886="IPC",VLOOKUP(J886,'INDICES IPC'!$A$7:$E$1003,2,0),0)),"")</f>
        <v>0</v>
      </c>
      <c r="L886" s="55" t="str">
        <f t="shared" si="39"/>
        <v/>
      </c>
      <c r="M886" s="76"/>
      <c r="N886" s="190">
        <f t="shared" si="40"/>
        <v>0</v>
      </c>
    </row>
    <row r="887" spans="3:14" ht="15.6" x14ac:dyDescent="0.25">
      <c r="C887" s="14">
        <f t="shared" si="41"/>
        <v>803</v>
      </c>
      <c r="D887" s="70"/>
      <c r="E887" s="70"/>
      <c r="F887" s="70"/>
      <c r="G887" s="75"/>
      <c r="H887" s="72"/>
      <c r="I887" s="54">
        <f>IFERROR(IF(M887="ICCP- ICOCIV",VLOOKUP(H887,'INDICES-ICOCIV'!$A$1:$B$313,2,0),IF(M887="IPC",VLOOKUP(H887,'INDICES IPC'!$A$7:$E$1003,2,0),0)),"")</f>
        <v>0</v>
      </c>
      <c r="J887" s="72"/>
      <c r="K887" s="54">
        <f>IFERROR(IF(M887="ICCP- ICOCIV",VLOOKUP(J887,'INDICES-ICOCIV'!$A$1:$B$307,2,0),IF(M887="IPC",VLOOKUP(J887,'INDICES IPC'!$A$7:$E$1003,2,0),0)),"")</f>
        <v>0</v>
      </c>
      <c r="L887" s="55" t="str">
        <f t="shared" si="39"/>
        <v/>
      </c>
      <c r="M887" s="76"/>
      <c r="N887" s="190">
        <f t="shared" si="40"/>
        <v>0</v>
      </c>
    </row>
    <row r="888" spans="3:14" ht="15.6" x14ac:dyDescent="0.25">
      <c r="C888" s="14">
        <f t="shared" si="41"/>
        <v>804</v>
      </c>
      <c r="D888" s="70"/>
      <c r="E888" s="70"/>
      <c r="F888" s="70"/>
      <c r="G888" s="75"/>
      <c r="H888" s="72"/>
      <c r="I888" s="54">
        <f>IFERROR(IF(M888="ICCP- ICOCIV",VLOOKUP(H888,'INDICES-ICOCIV'!$A$1:$B$313,2,0),IF(M888="IPC",VLOOKUP(H888,'INDICES IPC'!$A$7:$E$1003,2,0),0)),"")</f>
        <v>0</v>
      </c>
      <c r="J888" s="72"/>
      <c r="K888" s="54">
        <f>IFERROR(IF(M888="ICCP- ICOCIV",VLOOKUP(J888,'INDICES-ICOCIV'!$A$1:$B$307,2,0),IF(M888="IPC",VLOOKUP(J888,'INDICES IPC'!$A$7:$E$1003,2,0),0)),"")</f>
        <v>0</v>
      </c>
      <c r="L888" s="55" t="str">
        <f t="shared" si="39"/>
        <v/>
      </c>
      <c r="M888" s="76"/>
      <c r="N888" s="190">
        <f t="shared" si="40"/>
        <v>0</v>
      </c>
    </row>
    <row r="889" spans="3:14" ht="15.6" x14ac:dyDescent="0.25">
      <c r="C889" s="14">
        <f t="shared" si="41"/>
        <v>805</v>
      </c>
      <c r="D889" s="70"/>
      <c r="E889" s="70"/>
      <c r="F889" s="70"/>
      <c r="G889" s="75"/>
      <c r="H889" s="72"/>
      <c r="I889" s="54">
        <f>IFERROR(IF(M889="ICCP- ICOCIV",VLOOKUP(H889,'INDICES-ICOCIV'!$A$1:$B$313,2,0),IF(M889="IPC",VLOOKUP(H889,'INDICES IPC'!$A$7:$E$1003,2,0),0)),"")</f>
        <v>0</v>
      </c>
      <c r="J889" s="72"/>
      <c r="K889" s="54">
        <f>IFERROR(IF(M889="ICCP- ICOCIV",VLOOKUP(J889,'INDICES-ICOCIV'!$A$1:$B$307,2,0),IF(M889="IPC",VLOOKUP(J889,'INDICES IPC'!$A$7:$E$1003,2,0),0)),"")</f>
        <v>0</v>
      </c>
      <c r="L889" s="55" t="str">
        <f t="shared" si="39"/>
        <v/>
      </c>
      <c r="M889" s="76"/>
      <c r="N889" s="190">
        <f t="shared" si="40"/>
        <v>0</v>
      </c>
    </row>
    <row r="890" spans="3:14" ht="15.6" x14ac:dyDescent="0.25">
      <c r="C890" s="14">
        <f t="shared" si="41"/>
        <v>806</v>
      </c>
      <c r="D890" s="70"/>
      <c r="E890" s="70"/>
      <c r="F890" s="70"/>
      <c r="G890" s="75"/>
      <c r="H890" s="72"/>
      <c r="I890" s="54">
        <f>IFERROR(IF(M890="ICCP- ICOCIV",VLOOKUP(H890,'INDICES-ICOCIV'!$A$1:$B$313,2,0),IF(M890="IPC",VLOOKUP(H890,'INDICES IPC'!$A$7:$E$1003,2,0),0)),"")</f>
        <v>0</v>
      </c>
      <c r="J890" s="72"/>
      <c r="K890" s="54">
        <f>IFERROR(IF(M890="ICCP- ICOCIV",VLOOKUP(J890,'INDICES-ICOCIV'!$A$1:$B$307,2,0),IF(M890="IPC",VLOOKUP(J890,'INDICES IPC'!$A$7:$E$1003,2,0),0)),"")</f>
        <v>0</v>
      </c>
      <c r="L890" s="55" t="str">
        <f t="shared" si="39"/>
        <v/>
      </c>
      <c r="M890" s="76"/>
      <c r="N890" s="190">
        <f t="shared" si="40"/>
        <v>0</v>
      </c>
    </row>
    <row r="891" spans="3:14" ht="15.6" x14ac:dyDescent="0.25">
      <c r="C891" s="14">
        <f t="shared" si="41"/>
        <v>807</v>
      </c>
      <c r="D891" s="70"/>
      <c r="E891" s="70"/>
      <c r="F891" s="70"/>
      <c r="G891" s="75"/>
      <c r="H891" s="72"/>
      <c r="I891" s="54">
        <f>IFERROR(IF(M891="ICCP- ICOCIV",VLOOKUP(H891,'INDICES-ICOCIV'!$A$1:$B$313,2,0),IF(M891="IPC",VLOOKUP(H891,'INDICES IPC'!$A$7:$E$1003,2,0),0)),"")</f>
        <v>0</v>
      </c>
      <c r="J891" s="72"/>
      <c r="K891" s="54">
        <f>IFERROR(IF(M891="ICCP- ICOCIV",VLOOKUP(J891,'INDICES-ICOCIV'!$A$1:$B$307,2,0),IF(M891="IPC",VLOOKUP(J891,'INDICES IPC'!$A$7:$E$1003,2,0),0)),"")</f>
        <v>0</v>
      </c>
      <c r="L891" s="55" t="str">
        <f t="shared" si="39"/>
        <v/>
      </c>
      <c r="M891" s="76"/>
      <c r="N891" s="190">
        <f t="shared" si="40"/>
        <v>0</v>
      </c>
    </row>
    <row r="892" spans="3:14" ht="15.6" x14ac:dyDescent="0.25">
      <c r="C892" s="14">
        <f t="shared" si="41"/>
        <v>808</v>
      </c>
      <c r="D892" s="70"/>
      <c r="E892" s="70"/>
      <c r="F892" s="70"/>
      <c r="G892" s="75"/>
      <c r="H892" s="72"/>
      <c r="I892" s="54">
        <f>IFERROR(IF(M892="ICCP- ICOCIV",VLOOKUP(H892,'INDICES-ICOCIV'!$A$1:$B$313,2,0),IF(M892="IPC",VLOOKUP(H892,'INDICES IPC'!$A$7:$E$1003,2,0),0)),"")</f>
        <v>0</v>
      </c>
      <c r="J892" s="72"/>
      <c r="K892" s="54">
        <f>IFERROR(IF(M892="ICCP- ICOCIV",VLOOKUP(J892,'INDICES-ICOCIV'!$A$1:$B$307,2,0),IF(M892="IPC",VLOOKUP(J892,'INDICES IPC'!$A$7:$E$1003,2,0),0)),"")</f>
        <v>0</v>
      </c>
      <c r="L892" s="55" t="str">
        <f t="shared" si="39"/>
        <v/>
      </c>
      <c r="M892" s="76"/>
      <c r="N892" s="190">
        <f t="shared" si="40"/>
        <v>0</v>
      </c>
    </row>
    <row r="893" spans="3:14" ht="15.6" x14ac:dyDescent="0.25">
      <c r="C893" s="14">
        <f t="shared" si="41"/>
        <v>809</v>
      </c>
      <c r="D893" s="70"/>
      <c r="E893" s="70"/>
      <c r="F893" s="70"/>
      <c r="G893" s="75"/>
      <c r="H893" s="72"/>
      <c r="I893" s="54">
        <f>IFERROR(IF(M893="ICCP- ICOCIV",VLOOKUP(H893,'INDICES-ICOCIV'!$A$1:$B$313,2,0),IF(M893="IPC",VLOOKUP(H893,'INDICES IPC'!$A$7:$E$1003,2,0),0)),"")</f>
        <v>0</v>
      </c>
      <c r="J893" s="72"/>
      <c r="K893" s="54">
        <f>IFERROR(IF(M893="ICCP- ICOCIV",VLOOKUP(J893,'INDICES-ICOCIV'!$A$1:$B$307,2,0),IF(M893="IPC",VLOOKUP(J893,'INDICES IPC'!$A$7:$E$1003,2,0),0)),"")</f>
        <v>0</v>
      </c>
      <c r="L893" s="55" t="str">
        <f t="shared" si="39"/>
        <v/>
      </c>
      <c r="M893" s="76"/>
      <c r="N893" s="190">
        <f t="shared" si="40"/>
        <v>0</v>
      </c>
    </row>
    <row r="894" spans="3:14" ht="15.6" x14ac:dyDescent="0.25">
      <c r="C894" s="14">
        <f t="shared" si="41"/>
        <v>810</v>
      </c>
      <c r="D894" s="70"/>
      <c r="E894" s="70"/>
      <c r="F894" s="70"/>
      <c r="G894" s="75"/>
      <c r="H894" s="72"/>
      <c r="I894" s="54">
        <f>IFERROR(IF(M894="ICCP- ICOCIV",VLOOKUP(H894,'INDICES-ICOCIV'!$A$1:$B$313,2,0),IF(M894="IPC",VLOOKUP(H894,'INDICES IPC'!$A$7:$E$1003,2,0),0)),"")</f>
        <v>0</v>
      </c>
      <c r="J894" s="72"/>
      <c r="K894" s="54">
        <f>IFERROR(IF(M894="ICCP- ICOCIV",VLOOKUP(J894,'INDICES-ICOCIV'!$A$1:$B$307,2,0),IF(M894="IPC",VLOOKUP(J894,'INDICES IPC'!$A$7:$E$1003,2,0),0)),"")</f>
        <v>0</v>
      </c>
      <c r="L894" s="55" t="str">
        <f t="shared" si="39"/>
        <v/>
      </c>
      <c r="M894" s="76"/>
      <c r="N894" s="190">
        <f t="shared" si="40"/>
        <v>0</v>
      </c>
    </row>
    <row r="895" spans="3:14" ht="15.6" x14ac:dyDescent="0.25">
      <c r="C895" s="14">
        <f t="shared" si="41"/>
        <v>811</v>
      </c>
      <c r="D895" s="70"/>
      <c r="E895" s="70"/>
      <c r="F895" s="70"/>
      <c r="G895" s="75"/>
      <c r="H895" s="72"/>
      <c r="I895" s="54">
        <f>IFERROR(IF(M895="ICCP- ICOCIV",VLOOKUP(H895,'INDICES-ICOCIV'!$A$1:$B$313,2,0),IF(M895="IPC",VLOOKUP(H895,'INDICES IPC'!$A$7:$E$1003,2,0),0)),"")</f>
        <v>0</v>
      </c>
      <c r="J895" s="72"/>
      <c r="K895" s="54">
        <f>IFERROR(IF(M895="ICCP- ICOCIV",VLOOKUP(J895,'INDICES-ICOCIV'!$A$1:$B$307,2,0),IF(M895="IPC",VLOOKUP(J895,'INDICES IPC'!$A$7:$E$1003,2,0),0)),"")</f>
        <v>0</v>
      </c>
      <c r="L895" s="55" t="str">
        <f t="shared" si="39"/>
        <v/>
      </c>
      <c r="M895" s="76"/>
      <c r="N895" s="190">
        <f t="shared" si="40"/>
        <v>0</v>
      </c>
    </row>
    <row r="896" spans="3:14" ht="15.6" x14ac:dyDescent="0.25">
      <c r="C896" s="14">
        <f t="shared" si="41"/>
        <v>812</v>
      </c>
      <c r="D896" s="70"/>
      <c r="E896" s="70"/>
      <c r="F896" s="70"/>
      <c r="G896" s="75"/>
      <c r="H896" s="72"/>
      <c r="I896" s="54">
        <f>IFERROR(IF(M896="ICCP- ICOCIV",VLOOKUP(H896,'INDICES-ICOCIV'!$A$1:$B$313,2,0),IF(M896="IPC",VLOOKUP(H896,'INDICES IPC'!$A$7:$E$1003,2,0),0)),"")</f>
        <v>0</v>
      </c>
      <c r="J896" s="72"/>
      <c r="K896" s="54">
        <f>IFERROR(IF(M896="ICCP- ICOCIV",VLOOKUP(J896,'INDICES-ICOCIV'!$A$1:$B$307,2,0),IF(M896="IPC",VLOOKUP(J896,'INDICES IPC'!$A$7:$E$1003,2,0),0)),"")</f>
        <v>0</v>
      </c>
      <c r="L896" s="55" t="str">
        <f t="shared" si="39"/>
        <v/>
      </c>
      <c r="M896" s="76"/>
      <c r="N896" s="190">
        <f t="shared" si="40"/>
        <v>0</v>
      </c>
    </row>
    <row r="897" spans="3:14" ht="15.6" x14ac:dyDescent="0.25">
      <c r="C897" s="14">
        <f t="shared" si="41"/>
        <v>813</v>
      </c>
      <c r="D897" s="70"/>
      <c r="E897" s="70"/>
      <c r="F897" s="70"/>
      <c r="G897" s="75"/>
      <c r="H897" s="72"/>
      <c r="I897" s="54">
        <f>IFERROR(IF(M897="ICCP- ICOCIV",VLOOKUP(H897,'INDICES-ICOCIV'!$A$1:$B$313,2,0),IF(M897="IPC",VLOOKUP(H897,'INDICES IPC'!$A$7:$E$1003,2,0),0)),"")</f>
        <v>0</v>
      </c>
      <c r="J897" s="72"/>
      <c r="K897" s="54">
        <f>IFERROR(IF(M897="ICCP- ICOCIV",VLOOKUP(J897,'INDICES-ICOCIV'!$A$1:$B$307,2,0),IF(M897="IPC",VLOOKUP(J897,'INDICES IPC'!$A$7:$E$1003,2,0),0)),"")</f>
        <v>0</v>
      </c>
      <c r="L897" s="55" t="str">
        <f t="shared" si="39"/>
        <v/>
      </c>
      <c r="M897" s="76"/>
      <c r="N897" s="190">
        <f t="shared" si="40"/>
        <v>0</v>
      </c>
    </row>
    <row r="898" spans="3:14" ht="15.6" x14ac:dyDescent="0.25">
      <c r="C898" s="14">
        <f t="shared" si="41"/>
        <v>814</v>
      </c>
      <c r="D898" s="70"/>
      <c r="E898" s="70"/>
      <c r="F898" s="70"/>
      <c r="G898" s="75"/>
      <c r="H898" s="72"/>
      <c r="I898" s="54">
        <f>IFERROR(IF(M898="ICCP- ICOCIV",VLOOKUP(H898,'INDICES-ICOCIV'!$A$1:$B$313,2,0),IF(M898="IPC",VLOOKUP(H898,'INDICES IPC'!$A$7:$E$1003,2,0),0)),"")</f>
        <v>0</v>
      </c>
      <c r="J898" s="72"/>
      <c r="K898" s="54">
        <f>IFERROR(IF(M898="ICCP- ICOCIV",VLOOKUP(J898,'INDICES-ICOCIV'!$A$1:$B$307,2,0),IF(M898="IPC",VLOOKUP(J898,'INDICES IPC'!$A$7:$E$1003,2,0),0)),"")</f>
        <v>0</v>
      </c>
      <c r="L898" s="55" t="str">
        <f t="shared" si="39"/>
        <v/>
      </c>
      <c r="M898" s="76"/>
      <c r="N898" s="190">
        <f t="shared" si="40"/>
        <v>0</v>
      </c>
    </row>
    <row r="899" spans="3:14" ht="15.6" x14ac:dyDescent="0.25">
      <c r="C899" s="14">
        <f t="shared" si="41"/>
        <v>815</v>
      </c>
      <c r="D899" s="70"/>
      <c r="E899" s="70"/>
      <c r="F899" s="70"/>
      <c r="G899" s="75"/>
      <c r="H899" s="72"/>
      <c r="I899" s="54">
        <f>IFERROR(IF(M899="ICCP- ICOCIV",VLOOKUP(H899,'INDICES-ICOCIV'!$A$1:$B$313,2,0),IF(M899="IPC",VLOOKUP(H899,'INDICES IPC'!$A$7:$E$1003,2,0),0)),"")</f>
        <v>0</v>
      </c>
      <c r="J899" s="72"/>
      <c r="K899" s="54">
        <f>IFERROR(IF(M899="ICCP- ICOCIV",VLOOKUP(J899,'INDICES-ICOCIV'!$A$1:$B$307,2,0),IF(M899="IPC",VLOOKUP(J899,'INDICES IPC'!$A$7:$E$1003,2,0),0)),"")</f>
        <v>0</v>
      </c>
      <c r="L899" s="55" t="str">
        <f t="shared" si="39"/>
        <v/>
      </c>
      <c r="M899" s="76"/>
      <c r="N899" s="190">
        <f t="shared" si="40"/>
        <v>0</v>
      </c>
    </row>
    <row r="900" spans="3:14" ht="15.6" x14ac:dyDescent="0.25">
      <c r="C900" s="14">
        <f t="shared" si="41"/>
        <v>816</v>
      </c>
      <c r="D900" s="70"/>
      <c r="E900" s="70"/>
      <c r="F900" s="70"/>
      <c r="G900" s="75"/>
      <c r="H900" s="72"/>
      <c r="I900" s="54">
        <f>IFERROR(IF(M900="ICCP- ICOCIV",VLOOKUP(H900,'INDICES-ICOCIV'!$A$1:$B$313,2,0),IF(M900="IPC",VLOOKUP(H900,'INDICES IPC'!$A$7:$E$1003,2,0),0)),"")</f>
        <v>0</v>
      </c>
      <c r="J900" s="72"/>
      <c r="K900" s="54">
        <f>IFERROR(IF(M900="ICCP- ICOCIV",VLOOKUP(J900,'INDICES-ICOCIV'!$A$1:$B$307,2,0),IF(M900="IPC",VLOOKUP(J900,'INDICES IPC'!$A$7:$E$1003,2,0),0)),"")</f>
        <v>0</v>
      </c>
      <c r="L900" s="55" t="str">
        <f t="shared" si="39"/>
        <v/>
      </c>
      <c r="M900" s="76"/>
      <c r="N900" s="190">
        <f t="shared" si="40"/>
        <v>0</v>
      </c>
    </row>
    <row r="901" spans="3:14" ht="15.6" x14ac:dyDescent="0.25">
      <c r="C901" s="14">
        <f t="shared" si="41"/>
        <v>817</v>
      </c>
      <c r="D901" s="70"/>
      <c r="E901" s="70"/>
      <c r="F901" s="70"/>
      <c r="G901" s="75"/>
      <c r="H901" s="72"/>
      <c r="I901" s="54">
        <f>IFERROR(IF(M901="ICCP- ICOCIV",VLOOKUP(H901,'INDICES-ICOCIV'!$A$1:$B$313,2,0),IF(M901="IPC",VLOOKUP(H901,'INDICES IPC'!$A$7:$E$1003,2,0),0)),"")</f>
        <v>0</v>
      </c>
      <c r="J901" s="72"/>
      <c r="K901" s="54">
        <f>IFERROR(IF(M901="ICCP- ICOCIV",VLOOKUP(J901,'INDICES-ICOCIV'!$A$1:$B$307,2,0),IF(M901="IPC",VLOOKUP(J901,'INDICES IPC'!$A$7:$E$1003,2,0),0)),"")</f>
        <v>0</v>
      </c>
      <c r="L901" s="55" t="str">
        <f t="shared" si="39"/>
        <v/>
      </c>
      <c r="M901" s="76"/>
      <c r="N901" s="190">
        <f t="shared" si="40"/>
        <v>0</v>
      </c>
    </row>
    <row r="902" spans="3:14" ht="15.6" x14ac:dyDescent="0.25">
      <c r="C902" s="14">
        <f t="shared" si="41"/>
        <v>818</v>
      </c>
      <c r="D902" s="70"/>
      <c r="E902" s="70"/>
      <c r="F902" s="70"/>
      <c r="G902" s="75"/>
      <c r="H902" s="72"/>
      <c r="I902" s="54">
        <f>IFERROR(IF(M902="ICCP- ICOCIV",VLOOKUP(H902,'INDICES-ICOCIV'!$A$1:$B$313,2,0),IF(M902="IPC",VLOOKUP(H902,'INDICES IPC'!$A$7:$E$1003,2,0),0)),"")</f>
        <v>0</v>
      </c>
      <c r="J902" s="72"/>
      <c r="K902" s="54">
        <f>IFERROR(IF(M902="ICCP- ICOCIV",VLOOKUP(J902,'INDICES-ICOCIV'!$A$1:$B$307,2,0),IF(M902="IPC",VLOOKUP(J902,'INDICES IPC'!$A$7:$E$1003,2,0),0)),"")</f>
        <v>0</v>
      </c>
      <c r="L902" s="55" t="str">
        <f t="shared" si="39"/>
        <v/>
      </c>
      <c r="M902" s="76"/>
      <c r="N902" s="190">
        <f t="shared" si="40"/>
        <v>0</v>
      </c>
    </row>
    <row r="903" spans="3:14" ht="15.6" x14ac:dyDescent="0.25">
      <c r="C903" s="14">
        <f t="shared" si="41"/>
        <v>819</v>
      </c>
      <c r="D903" s="70"/>
      <c r="E903" s="70"/>
      <c r="F903" s="70"/>
      <c r="G903" s="75"/>
      <c r="H903" s="72"/>
      <c r="I903" s="54">
        <f>IFERROR(IF(M903="ICCP- ICOCIV",VLOOKUP(H903,'INDICES-ICOCIV'!$A$1:$B$313,2,0),IF(M903="IPC",VLOOKUP(H903,'INDICES IPC'!$A$7:$E$1003,2,0),0)),"")</f>
        <v>0</v>
      </c>
      <c r="J903" s="72"/>
      <c r="K903" s="54">
        <f>IFERROR(IF(M903="ICCP- ICOCIV",VLOOKUP(J903,'INDICES-ICOCIV'!$A$1:$B$307,2,0),IF(M903="IPC",VLOOKUP(J903,'INDICES IPC'!$A$7:$E$1003,2,0),0)),"")</f>
        <v>0</v>
      </c>
      <c r="L903" s="55" t="str">
        <f t="shared" si="39"/>
        <v/>
      </c>
      <c r="M903" s="76"/>
      <c r="N903" s="190">
        <f t="shared" si="40"/>
        <v>0</v>
      </c>
    </row>
    <row r="904" spans="3:14" ht="15.6" x14ac:dyDescent="0.25">
      <c r="C904" s="14">
        <f t="shared" si="41"/>
        <v>820</v>
      </c>
      <c r="D904" s="70"/>
      <c r="E904" s="70"/>
      <c r="F904" s="70"/>
      <c r="G904" s="75"/>
      <c r="H904" s="72"/>
      <c r="I904" s="54">
        <f>IFERROR(IF(M904="ICCP- ICOCIV",VLOOKUP(H904,'INDICES-ICOCIV'!$A$1:$B$313,2,0),IF(M904="IPC",VLOOKUP(H904,'INDICES IPC'!$A$7:$E$1003,2,0),0)),"")</f>
        <v>0</v>
      </c>
      <c r="J904" s="72"/>
      <c r="K904" s="54">
        <f>IFERROR(IF(M904="ICCP- ICOCIV",VLOOKUP(J904,'INDICES-ICOCIV'!$A$1:$B$307,2,0),IF(M904="IPC",VLOOKUP(J904,'INDICES IPC'!$A$7:$E$1003,2,0),0)),"")</f>
        <v>0</v>
      </c>
      <c r="L904" s="55" t="str">
        <f t="shared" si="39"/>
        <v/>
      </c>
      <c r="M904" s="76"/>
      <c r="N904" s="190">
        <f t="shared" si="40"/>
        <v>0</v>
      </c>
    </row>
    <row r="905" spans="3:14" ht="15.6" x14ac:dyDescent="0.25">
      <c r="C905" s="14">
        <f t="shared" si="41"/>
        <v>821</v>
      </c>
      <c r="D905" s="70"/>
      <c r="E905" s="70"/>
      <c r="F905" s="70"/>
      <c r="G905" s="75"/>
      <c r="H905" s="72"/>
      <c r="I905" s="54">
        <f>IFERROR(IF(M905="ICCP- ICOCIV",VLOOKUP(H905,'INDICES-ICOCIV'!$A$1:$B$313,2,0),IF(M905="IPC",VLOOKUP(H905,'INDICES IPC'!$A$7:$E$1003,2,0),0)),"")</f>
        <v>0</v>
      </c>
      <c r="J905" s="72"/>
      <c r="K905" s="54">
        <f>IFERROR(IF(M905="ICCP- ICOCIV",VLOOKUP(J905,'INDICES-ICOCIV'!$A$1:$B$307,2,0),IF(M905="IPC",VLOOKUP(J905,'INDICES IPC'!$A$7:$E$1003,2,0),0)),"")</f>
        <v>0</v>
      </c>
      <c r="L905" s="55" t="str">
        <f t="shared" si="39"/>
        <v/>
      </c>
      <c r="M905" s="76"/>
      <c r="N905" s="190">
        <f t="shared" si="40"/>
        <v>0</v>
      </c>
    </row>
    <row r="906" spans="3:14" ht="15.6" x14ac:dyDescent="0.25">
      <c r="C906" s="14">
        <f t="shared" si="41"/>
        <v>822</v>
      </c>
      <c r="D906" s="70"/>
      <c r="E906" s="70"/>
      <c r="F906" s="70"/>
      <c r="G906" s="75"/>
      <c r="H906" s="72"/>
      <c r="I906" s="54">
        <f>IFERROR(IF(M906="ICCP- ICOCIV",VLOOKUP(H906,'INDICES-ICOCIV'!$A$1:$B$313,2,0),IF(M906="IPC",VLOOKUP(H906,'INDICES IPC'!$A$7:$E$1003,2,0),0)),"")</f>
        <v>0</v>
      </c>
      <c r="J906" s="72"/>
      <c r="K906" s="54">
        <f>IFERROR(IF(M906="ICCP- ICOCIV",VLOOKUP(J906,'INDICES-ICOCIV'!$A$1:$B$307,2,0),IF(M906="IPC",VLOOKUP(J906,'INDICES IPC'!$A$7:$E$1003,2,0),0)),"")</f>
        <v>0</v>
      </c>
      <c r="L906" s="55" t="str">
        <f t="shared" si="39"/>
        <v/>
      </c>
      <c r="M906" s="76"/>
      <c r="N906" s="190">
        <f t="shared" si="40"/>
        <v>0</v>
      </c>
    </row>
    <row r="907" spans="3:14" ht="15.6" x14ac:dyDescent="0.25">
      <c r="C907" s="14">
        <f t="shared" si="41"/>
        <v>823</v>
      </c>
      <c r="D907" s="70"/>
      <c r="E907" s="70"/>
      <c r="F907" s="70"/>
      <c r="G907" s="75"/>
      <c r="H907" s="72"/>
      <c r="I907" s="54">
        <f>IFERROR(IF(M907="ICCP- ICOCIV",VLOOKUP(H907,'INDICES-ICOCIV'!$A$1:$B$313,2,0),IF(M907="IPC",VLOOKUP(H907,'INDICES IPC'!$A$7:$E$1003,2,0),0)),"")</f>
        <v>0</v>
      </c>
      <c r="J907" s="72"/>
      <c r="K907" s="54">
        <f>IFERROR(IF(M907="ICCP- ICOCIV",VLOOKUP(J907,'INDICES-ICOCIV'!$A$1:$B$307,2,0),IF(M907="IPC",VLOOKUP(J907,'INDICES IPC'!$A$7:$E$1003,2,0),0)),"")</f>
        <v>0</v>
      </c>
      <c r="L907" s="55" t="str">
        <f t="shared" ref="L907:L970" si="42">+IFERROR((K907/I907),"")</f>
        <v/>
      </c>
      <c r="M907" s="76"/>
      <c r="N907" s="190">
        <f t="shared" si="40"/>
        <v>0</v>
      </c>
    </row>
    <row r="908" spans="3:14" ht="15.6" x14ac:dyDescent="0.25">
      <c r="C908" s="14">
        <f t="shared" si="41"/>
        <v>824</v>
      </c>
      <c r="D908" s="70"/>
      <c r="E908" s="70"/>
      <c r="F908" s="70"/>
      <c r="G908" s="75"/>
      <c r="H908" s="72"/>
      <c r="I908" s="54">
        <f>IFERROR(IF(M908="ICCP- ICOCIV",VLOOKUP(H908,'INDICES-ICOCIV'!$A$1:$B$313,2,0),IF(M908="IPC",VLOOKUP(H908,'INDICES IPC'!$A$7:$E$1003,2,0),0)),"")</f>
        <v>0</v>
      </c>
      <c r="J908" s="72"/>
      <c r="K908" s="54">
        <f>IFERROR(IF(M908="ICCP- ICOCIV",VLOOKUP(J908,'INDICES-ICOCIV'!$A$1:$B$307,2,0),IF(M908="IPC",VLOOKUP(J908,'INDICES IPC'!$A$7:$E$1003,2,0),0)),"")</f>
        <v>0</v>
      </c>
      <c r="L908" s="55" t="str">
        <f t="shared" si="42"/>
        <v/>
      </c>
      <c r="M908" s="76"/>
      <c r="N908" s="190">
        <f t="shared" si="40"/>
        <v>0</v>
      </c>
    </row>
    <row r="909" spans="3:14" ht="15.6" x14ac:dyDescent="0.25">
      <c r="C909" s="14">
        <f t="shared" si="41"/>
        <v>825</v>
      </c>
      <c r="D909" s="70"/>
      <c r="E909" s="70"/>
      <c r="F909" s="70"/>
      <c r="G909" s="75"/>
      <c r="H909" s="72"/>
      <c r="I909" s="54">
        <f>IFERROR(IF(M909="ICCP- ICOCIV",VLOOKUP(H909,'INDICES-ICOCIV'!$A$1:$B$313,2,0),IF(M909="IPC",VLOOKUP(H909,'INDICES IPC'!$A$7:$E$1003,2,0),0)),"")</f>
        <v>0</v>
      </c>
      <c r="J909" s="72"/>
      <c r="K909" s="54">
        <f>IFERROR(IF(M909="ICCP- ICOCIV",VLOOKUP(J909,'INDICES-ICOCIV'!$A$1:$B$307,2,0),IF(M909="IPC",VLOOKUP(J909,'INDICES IPC'!$A$7:$E$1003,2,0),0)),"")</f>
        <v>0</v>
      </c>
      <c r="L909" s="55" t="str">
        <f t="shared" si="42"/>
        <v/>
      </c>
      <c r="M909" s="76"/>
      <c r="N909" s="190">
        <f t="shared" si="40"/>
        <v>0</v>
      </c>
    </row>
    <row r="910" spans="3:14" ht="15.6" x14ac:dyDescent="0.25">
      <c r="C910" s="14">
        <f t="shared" si="41"/>
        <v>826</v>
      </c>
      <c r="D910" s="70"/>
      <c r="E910" s="70"/>
      <c r="F910" s="70"/>
      <c r="G910" s="75"/>
      <c r="H910" s="72"/>
      <c r="I910" s="54">
        <f>IFERROR(IF(M910="ICCP- ICOCIV",VLOOKUP(H910,'INDICES-ICOCIV'!$A$1:$B$313,2,0),IF(M910="IPC",VLOOKUP(H910,'INDICES IPC'!$A$7:$E$1003,2,0),0)),"")</f>
        <v>0</v>
      </c>
      <c r="J910" s="72"/>
      <c r="K910" s="54">
        <f>IFERROR(IF(M910="ICCP- ICOCIV",VLOOKUP(J910,'INDICES-ICOCIV'!$A$1:$B$307,2,0),IF(M910="IPC",VLOOKUP(J910,'INDICES IPC'!$A$7:$E$1003,2,0),0)),"")</f>
        <v>0</v>
      </c>
      <c r="L910" s="55" t="str">
        <f t="shared" si="42"/>
        <v/>
      </c>
      <c r="M910" s="76"/>
      <c r="N910" s="190">
        <f t="shared" si="40"/>
        <v>0</v>
      </c>
    </row>
    <row r="911" spans="3:14" ht="15.6" x14ac:dyDescent="0.25">
      <c r="C911" s="14">
        <f t="shared" si="41"/>
        <v>827</v>
      </c>
      <c r="D911" s="70"/>
      <c r="E911" s="70"/>
      <c r="F911" s="70"/>
      <c r="G911" s="75"/>
      <c r="H911" s="72"/>
      <c r="I911" s="54">
        <f>IFERROR(IF(M911="ICCP- ICOCIV",VLOOKUP(H911,'INDICES-ICOCIV'!$A$1:$B$313,2,0),IF(M911="IPC",VLOOKUP(H911,'INDICES IPC'!$A$7:$E$1003,2,0),0)),"")</f>
        <v>0</v>
      </c>
      <c r="J911" s="72"/>
      <c r="K911" s="54">
        <f>IFERROR(IF(M911="ICCP- ICOCIV",VLOOKUP(J911,'INDICES-ICOCIV'!$A$1:$B$307,2,0),IF(M911="IPC",VLOOKUP(J911,'INDICES IPC'!$A$7:$E$1003,2,0),0)),"")</f>
        <v>0</v>
      </c>
      <c r="L911" s="55" t="str">
        <f t="shared" si="42"/>
        <v/>
      </c>
      <c r="M911" s="76"/>
      <c r="N911" s="190">
        <f t="shared" si="40"/>
        <v>0</v>
      </c>
    </row>
    <row r="912" spans="3:14" ht="15.6" x14ac:dyDescent="0.25">
      <c r="C912" s="14">
        <f t="shared" si="41"/>
        <v>828</v>
      </c>
      <c r="D912" s="70"/>
      <c r="E912" s="70"/>
      <c r="F912" s="70"/>
      <c r="G912" s="75"/>
      <c r="H912" s="72"/>
      <c r="I912" s="54">
        <f>IFERROR(IF(M912="ICCP- ICOCIV",VLOOKUP(H912,'INDICES-ICOCIV'!$A$1:$B$313,2,0),IF(M912="IPC",VLOOKUP(H912,'INDICES IPC'!$A$7:$E$1003,2,0),0)),"")</f>
        <v>0</v>
      </c>
      <c r="J912" s="72"/>
      <c r="K912" s="54">
        <f>IFERROR(IF(M912="ICCP- ICOCIV",VLOOKUP(J912,'INDICES-ICOCIV'!$A$1:$B$307,2,0),IF(M912="IPC",VLOOKUP(J912,'INDICES IPC'!$A$7:$E$1003,2,0),0)),"")</f>
        <v>0</v>
      </c>
      <c r="L912" s="55" t="str">
        <f t="shared" si="42"/>
        <v/>
      </c>
      <c r="M912" s="76"/>
      <c r="N912" s="190">
        <f t="shared" ref="N912:N975" si="43">IFERROR(G912*L912,0)</f>
        <v>0</v>
      </c>
    </row>
    <row r="913" spans="3:14" ht="15.6" x14ac:dyDescent="0.25">
      <c r="C913" s="14">
        <f t="shared" ref="C913:C976" si="44">+C912+1</f>
        <v>829</v>
      </c>
      <c r="D913" s="70"/>
      <c r="E913" s="70"/>
      <c r="F913" s="70"/>
      <c r="G913" s="75"/>
      <c r="H913" s="72"/>
      <c r="I913" s="54">
        <f>IFERROR(IF(M913="ICCP- ICOCIV",VLOOKUP(H913,'INDICES-ICOCIV'!$A$1:$B$313,2,0),IF(M913="IPC",VLOOKUP(H913,'INDICES IPC'!$A$7:$E$1003,2,0),0)),"")</f>
        <v>0</v>
      </c>
      <c r="J913" s="72"/>
      <c r="K913" s="54">
        <f>IFERROR(IF(M913="ICCP- ICOCIV",VLOOKUP(J913,'INDICES-ICOCIV'!$A$1:$B$307,2,0),IF(M913="IPC",VLOOKUP(J913,'INDICES IPC'!$A$7:$E$1003,2,0),0)),"")</f>
        <v>0</v>
      </c>
      <c r="L913" s="55" t="str">
        <f t="shared" si="42"/>
        <v/>
      </c>
      <c r="M913" s="76"/>
      <c r="N913" s="190">
        <f t="shared" si="43"/>
        <v>0</v>
      </c>
    </row>
    <row r="914" spans="3:14" ht="15.6" x14ac:dyDescent="0.25">
      <c r="C914" s="14">
        <f t="shared" si="44"/>
        <v>830</v>
      </c>
      <c r="D914" s="70"/>
      <c r="E914" s="70"/>
      <c r="F914" s="70"/>
      <c r="G914" s="75"/>
      <c r="H914" s="72"/>
      <c r="I914" s="54">
        <f>IFERROR(IF(M914="ICCP- ICOCIV",VLOOKUP(H914,'INDICES-ICOCIV'!$A$1:$B$313,2,0),IF(M914="IPC",VLOOKUP(H914,'INDICES IPC'!$A$7:$E$1003,2,0),0)),"")</f>
        <v>0</v>
      </c>
      <c r="J914" s="72"/>
      <c r="K914" s="54">
        <f>IFERROR(IF(M914="ICCP- ICOCIV",VLOOKUP(J914,'INDICES-ICOCIV'!$A$1:$B$307,2,0),IF(M914="IPC",VLOOKUP(J914,'INDICES IPC'!$A$7:$E$1003,2,0),0)),"")</f>
        <v>0</v>
      </c>
      <c r="L914" s="55" t="str">
        <f t="shared" si="42"/>
        <v/>
      </c>
      <c r="M914" s="76"/>
      <c r="N914" s="190">
        <f t="shared" si="43"/>
        <v>0</v>
      </c>
    </row>
    <row r="915" spans="3:14" ht="15.6" x14ac:dyDescent="0.25">
      <c r="C915" s="14">
        <f t="shared" si="44"/>
        <v>831</v>
      </c>
      <c r="D915" s="70"/>
      <c r="E915" s="70"/>
      <c r="F915" s="70"/>
      <c r="G915" s="75"/>
      <c r="H915" s="72"/>
      <c r="I915" s="54">
        <f>IFERROR(IF(M915="ICCP- ICOCIV",VLOOKUP(H915,'INDICES-ICOCIV'!$A$1:$B$313,2,0),IF(M915="IPC",VLOOKUP(H915,'INDICES IPC'!$A$7:$E$1003,2,0),0)),"")</f>
        <v>0</v>
      </c>
      <c r="J915" s="72"/>
      <c r="K915" s="54">
        <f>IFERROR(IF(M915="ICCP- ICOCIV",VLOOKUP(J915,'INDICES-ICOCIV'!$A$1:$B$307,2,0),IF(M915="IPC",VLOOKUP(J915,'INDICES IPC'!$A$7:$E$1003,2,0),0)),"")</f>
        <v>0</v>
      </c>
      <c r="L915" s="55" t="str">
        <f t="shared" si="42"/>
        <v/>
      </c>
      <c r="M915" s="76"/>
      <c r="N915" s="190">
        <f t="shared" si="43"/>
        <v>0</v>
      </c>
    </row>
    <row r="916" spans="3:14" ht="15.6" x14ac:dyDescent="0.25">
      <c r="C916" s="14">
        <f t="shared" si="44"/>
        <v>832</v>
      </c>
      <c r="D916" s="70"/>
      <c r="E916" s="70"/>
      <c r="F916" s="70"/>
      <c r="G916" s="75"/>
      <c r="H916" s="72"/>
      <c r="I916" s="54">
        <f>IFERROR(IF(M916="ICCP- ICOCIV",VLOOKUP(H916,'INDICES-ICOCIV'!$A$1:$B$313,2,0),IF(M916="IPC",VLOOKUP(H916,'INDICES IPC'!$A$7:$E$1003,2,0),0)),"")</f>
        <v>0</v>
      </c>
      <c r="J916" s="72"/>
      <c r="K916" s="54">
        <f>IFERROR(IF(M916="ICCP- ICOCIV",VLOOKUP(J916,'INDICES-ICOCIV'!$A$1:$B$307,2,0),IF(M916="IPC",VLOOKUP(J916,'INDICES IPC'!$A$7:$E$1003,2,0),0)),"")</f>
        <v>0</v>
      </c>
      <c r="L916" s="55" t="str">
        <f t="shared" si="42"/>
        <v/>
      </c>
      <c r="M916" s="76"/>
      <c r="N916" s="190">
        <f t="shared" si="43"/>
        <v>0</v>
      </c>
    </row>
    <row r="917" spans="3:14" ht="15.6" x14ac:dyDescent="0.25">
      <c r="C917" s="14">
        <f t="shared" si="44"/>
        <v>833</v>
      </c>
      <c r="D917" s="70"/>
      <c r="E917" s="70"/>
      <c r="F917" s="70"/>
      <c r="G917" s="75"/>
      <c r="H917" s="72"/>
      <c r="I917" s="54">
        <f>IFERROR(IF(M917="ICCP- ICOCIV",VLOOKUP(H917,'INDICES-ICOCIV'!$A$1:$B$313,2,0),IF(M917="IPC",VLOOKUP(H917,'INDICES IPC'!$A$7:$E$1003,2,0),0)),"")</f>
        <v>0</v>
      </c>
      <c r="J917" s="72"/>
      <c r="K917" s="54">
        <f>IFERROR(IF(M917="ICCP- ICOCIV",VLOOKUP(J917,'INDICES-ICOCIV'!$A$1:$B$307,2,0),IF(M917="IPC",VLOOKUP(J917,'INDICES IPC'!$A$7:$E$1003,2,0),0)),"")</f>
        <v>0</v>
      </c>
      <c r="L917" s="55" t="str">
        <f t="shared" si="42"/>
        <v/>
      </c>
      <c r="M917" s="76"/>
      <c r="N917" s="190">
        <f t="shared" si="43"/>
        <v>0</v>
      </c>
    </row>
    <row r="918" spans="3:14" ht="15.6" x14ac:dyDescent="0.25">
      <c r="C918" s="14">
        <f t="shared" si="44"/>
        <v>834</v>
      </c>
      <c r="D918" s="70"/>
      <c r="E918" s="70"/>
      <c r="F918" s="70"/>
      <c r="G918" s="75"/>
      <c r="H918" s="72"/>
      <c r="I918" s="54">
        <f>IFERROR(IF(M918="ICCP- ICOCIV",VLOOKUP(H918,'INDICES-ICOCIV'!$A$1:$B$313,2,0),IF(M918="IPC",VLOOKUP(H918,'INDICES IPC'!$A$7:$E$1003,2,0),0)),"")</f>
        <v>0</v>
      </c>
      <c r="J918" s="72"/>
      <c r="K918" s="54">
        <f>IFERROR(IF(M918="ICCP- ICOCIV",VLOOKUP(J918,'INDICES-ICOCIV'!$A$1:$B$307,2,0),IF(M918="IPC",VLOOKUP(J918,'INDICES IPC'!$A$7:$E$1003,2,0),0)),"")</f>
        <v>0</v>
      </c>
      <c r="L918" s="55" t="str">
        <f t="shared" si="42"/>
        <v/>
      </c>
      <c r="M918" s="76"/>
      <c r="N918" s="190">
        <f t="shared" si="43"/>
        <v>0</v>
      </c>
    </row>
    <row r="919" spans="3:14" ht="15.6" x14ac:dyDescent="0.25">
      <c r="C919" s="14">
        <f t="shared" si="44"/>
        <v>835</v>
      </c>
      <c r="D919" s="70"/>
      <c r="E919" s="70"/>
      <c r="F919" s="70"/>
      <c r="G919" s="75"/>
      <c r="H919" s="72"/>
      <c r="I919" s="54">
        <f>IFERROR(IF(M919="ICCP- ICOCIV",VLOOKUP(H919,'INDICES-ICOCIV'!$A$1:$B$313,2,0),IF(M919="IPC",VLOOKUP(H919,'INDICES IPC'!$A$7:$E$1003,2,0),0)),"")</f>
        <v>0</v>
      </c>
      <c r="J919" s="72"/>
      <c r="K919" s="54">
        <f>IFERROR(IF(M919="ICCP- ICOCIV",VLOOKUP(J919,'INDICES-ICOCIV'!$A$1:$B$307,2,0),IF(M919="IPC",VLOOKUP(J919,'INDICES IPC'!$A$7:$E$1003,2,0),0)),"")</f>
        <v>0</v>
      </c>
      <c r="L919" s="55" t="str">
        <f t="shared" si="42"/>
        <v/>
      </c>
      <c r="M919" s="76"/>
      <c r="N919" s="190">
        <f t="shared" si="43"/>
        <v>0</v>
      </c>
    </row>
    <row r="920" spans="3:14" ht="15.6" x14ac:dyDescent="0.25">
      <c r="C920" s="14">
        <f t="shared" si="44"/>
        <v>836</v>
      </c>
      <c r="D920" s="70"/>
      <c r="E920" s="70"/>
      <c r="F920" s="70"/>
      <c r="G920" s="75"/>
      <c r="H920" s="72"/>
      <c r="I920" s="54">
        <f>IFERROR(IF(M920="ICCP- ICOCIV",VLOOKUP(H920,'INDICES-ICOCIV'!$A$1:$B$313,2,0),IF(M920="IPC",VLOOKUP(H920,'INDICES IPC'!$A$7:$E$1003,2,0),0)),"")</f>
        <v>0</v>
      </c>
      <c r="J920" s="72"/>
      <c r="K920" s="54">
        <f>IFERROR(IF(M920="ICCP- ICOCIV",VLOOKUP(J920,'INDICES-ICOCIV'!$A$1:$B$307,2,0),IF(M920="IPC",VLOOKUP(J920,'INDICES IPC'!$A$7:$E$1003,2,0),0)),"")</f>
        <v>0</v>
      </c>
      <c r="L920" s="55" t="str">
        <f t="shared" si="42"/>
        <v/>
      </c>
      <c r="M920" s="76"/>
      <c r="N920" s="190">
        <f t="shared" si="43"/>
        <v>0</v>
      </c>
    </row>
    <row r="921" spans="3:14" ht="15.6" x14ac:dyDescent="0.25">
      <c r="C921" s="14">
        <f t="shared" si="44"/>
        <v>837</v>
      </c>
      <c r="D921" s="70"/>
      <c r="E921" s="70"/>
      <c r="F921" s="70"/>
      <c r="G921" s="75"/>
      <c r="H921" s="72"/>
      <c r="I921" s="54">
        <f>IFERROR(IF(M921="ICCP- ICOCIV",VLOOKUP(H921,'INDICES-ICOCIV'!$A$1:$B$313,2,0),IF(M921="IPC",VLOOKUP(H921,'INDICES IPC'!$A$7:$E$1003,2,0),0)),"")</f>
        <v>0</v>
      </c>
      <c r="J921" s="72"/>
      <c r="K921" s="54">
        <f>IFERROR(IF(M921="ICCP- ICOCIV",VLOOKUP(J921,'INDICES-ICOCIV'!$A$1:$B$307,2,0),IF(M921="IPC",VLOOKUP(J921,'INDICES IPC'!$A$7:$E$1003,2,0),0)),"")</f>
        <v>0</v>
      </c>
      <c r="L921" s="55" t="str">
        <f t="shared" si="42"/>
        <v/>
      </c>
      <c r="M921" s="76"/>
      <c r="N921" s="190">
        <f t="shared" si="43"/>
        <v>0</v>
      </c>
    </row>
    <row r="922" spans="3:14" ht="15.6" x14ac:dyDescent="0.25">
      <c r="C922" s="14">
        <f t="shared" si="44"/>
        <v>838</v>
      </c>
      <c r="D922" s="70"/>
      <c r="E922" s="70"/>
      <c r="F922" s="70"/>
      <c r="G922" s="75"/>
      <c r="H922" s="72"/>
      <c r="I922" s="54">
        <f>IFERROR(IF(M922="ICCP- ICOCIV",VLOOKUP(H922,'INDICES-ICOCIV'!$A$1:$B$313,2,0),IF(M922="IPC",VLOOKUP(H922,'INDICES IPC'!$A$7:$E$1003,2,0),0)),"")</f>
        <v>0</v>
      </c>
      <c r="J922" s="72"/>
      <c r="K922" s="54">
        <f>IFERROR(IF(M922="ICCP- ICOCIV",VLOOKUP(J922,'INDICES-ICOCIV'!$A$1:$B$307,2,0),IF(M922="IPC",VLOOKUP(J922,'INDICES IPC'!$A$7:$E$1003,2,0),0)),"")</f>
        <v>0</v>
      </c>
      <c r="L922" s="55" t="str">
        <f t="shared" si="42"/>
        <v/>
      </c>
      <c r="M922" s="76"/>
      <c r="N922" s="190">
        <f t="shared" si="43"/>
        <v>0</v>
      </c>
    </row>
    <row r="923" spans="3:14" ht="15.6" x14ac:dyDescent="0.25">
      <c r="C923" s="14">
        <f t="shared" si="44"/>
        <v>839</v>
      </c>
      <c r="D923" s="70"/>
      <c r="E923" s="70"/>
      <c r="F923" s="70"/>
      <c r="G923" s="75"/>
      <c r="H923" s="72"/>
      <c r="I923" s="54">
        <f>IFERROR(IF(M923="ICCP- ICOCIV",VLOOKUP(H923,'INDICES-ICOCIV'!$A$1:$B$313,2,0),IF(M923="IPC",VLOOKUP(H923,'INDICES IPC'!$A$7:$E$1003,2,0),0)),"")</f>
        <v>0</v>
      </c>
      <c r="J923" s="72"/>
      <c r="K923" s="54">
        <f>IFERROR(IF(M923="ICCP- ICOCIV",VLOOKUP(J923,'INDICES-ICOCIV'!$A$1:$B$307,2,0),IF(M923="IPC",VLOOKUP(J923,'INDICES IPC'!$A$7:$E$1003,2,0),0)),"")</f>
        <v>0</v>
      </c>
      <c r="L923" s="55" t="str">
        <f t="shared" si="42"/>
        <v/>
      </c>
      <c r="M923" s="76"/>
      <c r="N923" s="190">
        <f t="shared" si="43"/>
        <v>0</v>
      </c>
    </row>
    <row r="924" spans="3:14" ht="15.6" x14ac:dyDescent="0.25">
      <c r="C924" s="14">
        <f t="shared" si="44"/>
        <v>840</v>
      </c>
      <c r="D924" s="70"/>
      <c r="E924" s="70"/>
      <c r="F924" s="70"/>
      <c r="G924" s="75"/>
      <c r="H924" s="72"/>
      <c r="I924" s="54">
        <f>IFERROR(IF(M924="ICCP- ICOCIV",VLOOKUP(H924,'INDICES-ICOCIV'!$A$1:$B$313,2,0),IF(M924="IPC",VLOOKUP(H924,'INDICES IPC'!$A$7:$E$1003,2,0),0)),"")</f>
        <v>0</v>
      </c>
      <c r="J924" s="72"/>
      <c r="K924" s="54">
        <f>IFERROR(IF(M924="ICCP- ICOCIV",VLOOKUP(J924,'INDICES-ICOCIV'!$A$1:$B$307,2,0),IF(M924="IPC",VLOOKUP(J924,'INDICES IPC'!$A$7:$E$1003,2,0),0)),"")</f>
        <v>0</v>
      </c>
      <c r="L924" s="55" t="str">
        <f t="shared" si="42"/>
        <v/>
      </c>
      <c r="M924" s="76"/>
      <c r="N924" s="190">
        <f t="shared" si="43"/>
        <v>0</v>
      </c>
    </row>
    <row r="925" spans="3:14" ht="15.6" x14ac:dyDescent="0.25">
      <c r="C925" s="14">
        <f t="shared" si="44"/>
        <v>841</v>
      </c>
      <c r="D925" s="70"/>
      <c r="E925" s="70"/>
      <c r="F925" s="70"/>
      <c r="G925" s="75"/>
      <c r="H925" s="72"/>
      <c r="I925" s="54">
        <f>IFERROR(IF(M925="ICCP- ICOCIV",VLOOKUP(H925,'INDICES-ICOCIV'!$A$1:$B$313,2,0),IF(M925="IPC",VLOOKUP(H925,'INDICES IPC'!$A$7:$E$1003,2,0),0)),"")</f>
        <v>0</v>
      </c>
      <c r="J925" s="72"/>
      <c r="K925" s="54">
        <f>IFERROR(IF(M925="ICCP- ICOCIV",VLOOKUP(J925,'INDICES-ICOCIV'!$A$1:$B$307,2,0),IF(M925="IPC",VLOOKUP(J925,'INDICES IPC'!$A$7:$E$1003,2,0),0)),"")</f>
        <v>0</v>
      </c>
      <c r="L925" s="55" t="str">
        <f t="shared" si="42"/>
        <v/>
      </c>
      <c r="M925" s="76"/>
      <c r="N925" s="190">
        <f t="shared" si="43"/>
        <v>0</v>
      </c>
    </row>
    <row r="926" spans="3:14" ht="15.6" x14ac:dyDescent="0.25">
      <c r="C926" s="14">
        <f t="shared" si="44"/>
        <v>842</v>
      </c>
      <c r="D926" s="70"/>
      <c r="E926" s="70"/>
      <c r="F926" s="70"/>
      <c r="G926" s="75"/>
      <c r="H926" s="72"/>
      <c r="I926" s="54">
        <f>IFERROR(IF(M926="ICCP- ICOCIV",VLOOKUP(H926,'INDICES-ICOCIV'!$A$1:$B$313,2,0),IF(M926="IPC",VLOOKUP(H926,'INDICES IPC'!$A$7:$E$1003,2,0),0)),"")</f>
        <v>0</v>
      </c>
      <c r="J926" s="72"/>
      <c r="K926" s="54">
        <f>IFERROR(IF(M926="ICCP- ICOCIV",VLOOKUP(J926,'INDICES-ICOCIV'!$A$1:$B$307,2,0),IF(M926="IPC",VLOOKUP(J926,'INDICES IPC'!$A$7:$E$1003,2,0),0)),"")</f>
        <v>0</v>
      </c>
      <c r="L926" s="55" t="str">
        <f t="shared" si="42"/>
        <v/>
      </c>
      <c r="M926" s="76"/>
      <c r="N926" s="190">
        <f t="shared" si="43"/>
        <v>0</v>
      </c>
    </row>
    <row r="927" spans="3:14" ht="15.6" x14ac:dyDescent="0.25">
      <c r="C927" s="14">
        <f t="shared" si="44"/>
        <v>843</v>
      </c>
      <c r="D927" s="70"/>
      <c r="E927" s="70"/>
      <c r="F927" s="70"/>
      <c r="G927" s="75"/>
      <c r="H927" s="72"/>
      <c r="I927" s="54">
        <f>IFERROR(IF(M927="ICCP- ICOCIV",VLOOKUP(H927,'INDICES-ICOCIV'!$A$1:$B$313,2,0),IF(M927="IPC",VLOOKUP(H927,'INDICES IPC'!$A$7:$E$1003,2,0),0)),"")</f>
        <v>0</v>
      </c>
      <c r="J927" s="72"/>
      <c r="K927" s="54">
        <f>IFERROR(IF(M927="ICCP- ICOCIV",VLOOKUP(J927,'INDICES-ICOCIV'!$A$1:$B$307,2,0),IF(M927="IPC",VLOOKUP(J927,'INDICES IPC'!$A$7:$E$1003,2,0),0)),"")</f>
        <v>0</v>
      </c>
      <c r="L927" s="55" t="str">
        <f t="shared" si="42"/>
        <v/>
      </c>
      <c r="M927" s="76"/>
      <c r="N927" s="190">
        <f t="shared" si="43"/>
        <v>0</v>
      </c>
    </row>
    <row r="928" spans="3:14" ht="15.6" x14ac:dyDescent="0.25">
      <c r="C928" s="14">
        <f t="shared" si="44"/>
        <v>844</v>
      </c>
      <c r="D928" s="70"/>
      <c r="E928" s="70"/>
      <c r="F928" s="70"/>
      <c r="G928" s="75"/>
      <c r="H928" s="72"/>
      <c r="I928" s="54">
        <f>IFERROR(IF(M928="ICCP- ICOCIV",VLOOKUP(H928,'INDICES-ICOCIV'!$A$1:$B$313,2,0),IF(M928="IPC",VLOOKUP(H928,'INDICES IPC'!$A$7:$E$1003,2,0),0)),"")</f>
        <v>0</v>
      </c>
      <c r="J928" s="72"/>
      <c r="K928" s="54">
        <f>IFERROR(IF(M928="ICCP- ICOCIV",VLOOKUP(J928,'INDICES-ICOCIV'!$A$1:$B$307,2,0),IF(M928="IPC",VLOOKUP(J928,'INDICES IPC'!$A$7:$E$1003,2,0),0)),"")</f>
        <v>0</v>
      </c>
      <c r="L928" s="55" t="str">
        <f t="shared" si="42"/>
        <v/>
      </c>
      <c r="M928" s="76"/>
      <c r="N928" s="190">
        <f t="shared" si="43"/>
        <v>0</v>
      </c>
    </row>
    <row r="929" spans="3:14" ht="15.6" x14ac:dyDescent="0.25">
      <c r="C929" s="14">
        <f t="shared" si="44"/>
        <v>845</v>
      </c>
      <c r="D929" s="70"/>
      <c r="E929" s="70"/>
      <c r="F929" s="70"/>
      <c r="G929" s="75"/>
      <c r="H929" s="72"/>
      <c r="I929" s="54">
        <f>IFERROR(IF(M929="ICCP- ICOCIV",VLOOKUP(H929,'INDICES-ICOCIV'!$A$1:$B$313,2,0),IF(M929="IPC",VLOOKUP(H929,'INDICES IPC'!$A$7:$E$1003,2,0),0)),"")</f>
        <v>0</v>
      </c>
      <c r="J929" s="72"/>
      <c r="K929" s="54">
        <f>IFERROR(IF(M929="ICCP- ICOCIV",VLOOKUP(J929,'INDICES-ICOCIV'!$A$1:$B$307,2,0),IF(M929="IPC",VLOOKUP(J929,'INDICES IPC'!$A$7:$E$1003,2,0),0)),"")</f>
        <v>0</v>
      </c>
      <c r="L929" s="55" t="str">
        <f t="shared" si="42"/>
        <v/>
      </c>
      <c r="M929" s="76"/>
      <c r="N929" s="190">
        <f t="shared" si="43"/>
        <v>0</v>
      </c>
    </row>
    <row r="930" spans="3:14" ht="15.6" x14ac:dyDescent="0.25">
      <c r="C930" s="14">
        <f t="shared" si="44"/>
        <v>846</v>
      </c>
      <c r="D930" s="70"/>
      <c r="E930" s="70"/>
      <c r="F930" s="70"/>
      <c r="G930" s="75"/>
      <c r="H930" s="72"/>
      <c r="I930" s="54">
        <f>IFERROR(IF(M930="ICCP- ICOCIV",VLOOKUP(H930,'INDICES-ICOCIV'!$A$1:$B$313,2,0),IF(M930="IPC",VLOOKUP(H930,'INDICES IPC'!$A$7:$E$1003,2,0),0)),"")</f>
        <v>0</v>
      </c>
      <c r="J930" s="72"/>
      <c r="K930" s="54">
        <f>IFERROR(IF(M930="ICCP- ICOCIV",VLOOKUP(J930,'INDICES-ICOCIV'!$A$1:$B$307,2,0),IF(M930="IPC",VLOOKUP(J930,'INDICES IPC'!$A$7:$E$1003,2,0),0)),"")</f>
        <v>0</v>
      </c>
      <c r="L930" s="55" t="str">
        <f t="shared" si="42"/>
        <v/>
      </c>
      <c r="M930" s="76"/>
      <c r="N930" s="190">
        <f t="shared" si="43"/>
        <v>0</v>
      </c>
    </row>
    <row r="931" spans="3:14" ht="15.6" x14ac:dyDescent="0.25">
      <c r="C931" s="14">
        <f t="shared" si="44"/>
        <v>847</v>
      </c>
      <c r="D931" s="70"/>
      <c r="E931" s="70"/>
      <c r="F931" s="70"/>
      <c r="G931" s="75"/>
      <c r="H931" s="72"/>
      <c r="I931" s="54">
        <f>IFERROR(IF(M931="ICCP- ICOCIV",VLOOKUP(H931,'INDICES-ICOCIV'!$A$1:$B$313,2,0),IF(M931="IPC",VLOOKUP(H931,'INDICES IPC'!$A$7:$E$1003,2,0),0)),"")</f>
        <v>0</v>
      </c>
      <c r="J931" s="72"/>
      <c r="K931" s="54">
        <f>IFERROR(IF(M931="ICCP- ICOCIV",VLOOKUP(J931,'INDICES-ICOCIV'!$A$1:$B$307,2,0),IF(M931="IPC",VLOOKUP(J931,'INDICES IPC'!$A$7:$E$1003,2,0),0)),"")</f>
        <v>0</v>
      </c>
      <c r="L931" s="55" t="str">
        <f t="shared" si="42"/>
        <v/>
      </c>
      <c r="M931" s="76"/>
      <c r="N931" s="190">
        <f t="shared" si="43"/>
        <v>0</v>
      </c>
    </row>
    <row r="932" spans="3:14" ht="15.6" x14ac:dyDescent="0.25">
      <c r="C932" s="14">
        <f t="shared" si="44"/>
        <v>848</v>
      </c>
      <c r="D932" s="70"/>
      <c r="E932" s="70"/>
      <c r="F932" s="70"/>
      <c r="G932" s="75"/>
      <c r="H932" s="72"/>
      <c r="I932" s="54">
        <f>IFERROR(IF(M932="ICCP- ICOCIV",VLOOKUP(H932,'INDICES-ICOCIV'!$A$1:$B$313,2,0),IF(M932="IPC",VLOOKUP(H932,'INDICES IPC'!$A$7:$E$1003,2,0),0)),"")</f>
        <v>0</v>
      </c>
      <c r="J932" s="72"/>
      <c r="K932" s="54">
        <f>IFERROR(IF(M932="ICCP- ICOCIV",VLOOKUP(J932,'INDICES-ICOCIV'!$A$1:$B$307,2,0),IF(M932="IPC",VLOOKUP(J932,'INDICES IPC'!$A$7:$E$1003,2,0),0)),"")</f>
        <v>0</v>
      </c>
      <c r="L932" s="55" t="str">
        <f t="shared" si="42"/>
        <v/>
      </c>
      <c r="M932" s="76"/>
      <c r="N932" s="190">
        <f t="shared" si="43"/>
        <v>0</v>
      </c>
    </row>
    <row r="933" spans="3:14" ht="15.6" x14ac:dyDescent="0.25">
      <c r="C933" s="14">
        <f t="shared" si="44"/>
        <v>849</v>
      </c>
      <c r="D933" s="70"/>
      <c r="E933" s="70"/>
      <c r="F933" s="70"/>
      <c r="G933" s="75"/>
      <c r="H933" s="72"/>
      <c r="I933" s="54">
        <f>IFERROR(IF(M933="ICCP- ICOCIV",VLOOKUP(H933,'INDICES-ICOCIV'!$A$1:$B$313,2,0),IF(M933="IPC",VLOOKUP(H933,'INDICES IPC'!$A$7:$E$1003,2,0),0)),"")</f>
        <v>0</v>
      </c>
      <c r="J933" s="72"/>
      <c r="K933" s="54">
        <f>IFERROR(IF(M933="ICCP- ICOCIV",VLOOKUP(J933,'INDICES-ICOCIV'!$A$1:$B$307,2,0),IF(M933="IPC",VLOOKUP(J933,'INDICES IPC'!$A$7:$E$1003,2,0),0)),"")</f>
        <v>0</v>
      </c>
      <c r="L933" s="55" t="str">
        <f t="shared" si="42"/>
        <v/>
      </c>
      <c r="M933" s="76"/>
      <c r="N933" s="190">
        <f t="shared" si="43"/>
        <v>0</v>
      </c>
    </row>
    <row r="934" spans="3:14" ht="15.6" x14ac:dyDescent="0.25">
      <c r="C934" s="14">
        <f t="shared" si="44"/>
        <v>850</v>
      </c>
      <c r="D934" s="70"/>
      <c r="E934" s="70"/>
      <c r="F934" s="70"/>
      <c r="G934" s="75"/>
      <c r="H934" s="72"/>
      <c r="I934" s="54">
        <f>IFERROR(IF(M934="ICCP- ICOCIV",VLOOKUP(H934,'INDICES-ICOCIV'!$A$1:$B$313,2,0),IF(M934="IPC",VLOOKUP(H934,'INDICES IPC'!$A$7:$E$1003,2,0),0)),"")</f>
        <v>0</v>
      </c>
      <c r="J934" s="72"/>
      <c r="K934" s="54">
        <f>IFERROR(IF(M934="ICCP- ICOCIV",VLOOKUP(J934,'INDICES-ICOCIV'!$A$1:$B$307,2,0),IF(M934="IPC",VLOOKUP(J934,'INDICES IPC'!$A$7:$E$1003,2,0),0)),"")</f>
        <v>0</v>
      </c>
      <c r="L934" s="55" t="str">
        <f t="shared" si="42"/>
        <v/>
      </c>
      <c r="M934" s="76"/>
      <c r="N934" s="190">
        <f t="shared" si="43"/>
        <v>0</v>
      </c>
    </row>
    <row r="935" spans="3:14" ht="15.6" x14ac:dyDescent="0.25">
      <c r="C935" s="14">
        <f t="shared" si="44"/>
        <v>851</v>
      </c>
      <c r="D935" s="70"/>
      <c r="E935" s="70"/>
      <c r="F935" s="70"/>
      <c r="G935" s="75"/>
      <c r="H935" s="72"/>
      <c r="I935" s="54">
        <f>IFERROR(IF(M935="ICCP- ICOCIV",VLOOKUP(H935,'INDICES-ICOCIV'!$A$1:$B$313,2,0),IF(M935="IPC",VLOOKUP(H935,'INDICES IPC'!$A$7:$E$1003,2,0),0)),"")</f>
        <v>0</v>
      </c>
      <c r="J935" s="72"/>
      <c r="K935" s="54">
        <f>IFERROR(IF(M935="ICCP- ICOCIV",VLOOKUP(J935,'INDICES-ICOCIV'!$A$1:$B$307,2,0),IF(M935="IPC",VLOOKUP(J935,'INDICES IPC'!$A$7:$E$1003,2,0),0)),"")</f>
        <v>0</v>
      </c>
      <c r="L935" s="55" t="str">
        <f t="shared" si="42"/>
        <v/>
      </c>
      <c r="M935" s="76"/>
      <c r="N935" s="190">
        <f t="shared" si="43"/>
        <v>0</v>
      </c>
    </row>
    <row r="936" spans="3:14" ht="15.6" x14ac:dyDescent="0.25">
      <c r="C936" s="14">
        <f t="shared" si="44"/>
        <v>852</v>
      </c>
      <c r="D936" s="70"/>
      <c r="E936" s="70"/>
      <c r="F936" s="70"/>
      <c r="G936" s="75"/>
      <c r="H936" s="72"/>
      <c r="I936" s="54">
        <f>IFERROR(IF(M936="ICCP- ICOCIV",VLOOKUP(H936,'INDICES-ICOCIV'!$A$1:$B$313,2,0),IF(M936="IPC",VLOOKUP(H936,'INDICES IPC'!$A$7:$E$1003,2,0),0)),"")</f>
        <v>0</v>
      </c>
      <c r="J936" s="72"/>
      <c r="K936" s="54">
        <f>IFERROR(IF(M936="ICCP- ICOCIV",VLOOKUP(J936,'INDICES-ICOCIV'!$A$1:$B$307,2,0),IF(M936="IPC",VLOOKUP(J936,'INDICES IPC'!$A$7:$E$1003,2,0),0)),"")</f>
        <v>0</v>
      </c>
      <c r="L936" s="55" t="str">
        <f t="shared" si="42"/>
        <v/>
      </c>
      <c r="M936" s="76"/>
      <c r="N936" s="190">
        <f t="shared" si="43"/>
        <v>0</v>
      </c>
    </row>
    <row r="937" spans="3:14" ht="15.6" x14ac:dyDescent="0.25">
      <c r="C937" s="14">
        <f t="shared" si="44"/>
        <v>853</v>
      </c>
      <c r="D937" s="70"/>
      <c r="E937" s="70"/>
      <c r="F937" s="70"/>
      <c r="G937" s="75"/>
      <c r="H937" s="72"/>
      <c r="I937" s="54">
        <f>IFERROR(IF(M937="ICCP- ICOCIV",VLOOKUP(H937,'INDICES-ICOCIV'!$A$1:$B$313,2,0),IF(M937="IPC",VLOOKUP(H937,'INDICES IPC'!$A$7:$E$1003,2,0),0)),"")</f>
        <v>0</v>
      </c>
      <c r="J937" s="72"/>
      <c r="K937" s="54">
        <f>IFERROR(IF(M937="ICCP- ICOCIV",VLOOKUP(J937,'INDICES-ICOCIV'!$A$1:$B$307,2,0),IF(M937="IPC",VLOOKUP(J937,'INDICES IPC'!$A$7:$E$1003,2,0),0)),"")</f>
        <v>0</v>
      </c>
      <c r="L937" s="55" t="str">
        <f t="shared" si="42"/>
        <v/>
      </c>
      <c r="M937" s="76"/>
      <c r="N937" s="190">
        <f t="shared" si="43"/>
        <v>0</v>
      </c>
    </row>
    <row r="938" spans="3:14" ht="15.6" x14ac:dyDescent="0.25">
      <c r="C938" s="14">
        <f t="shared" si="44"/>
        <v>854</v>
      </c>
      <c r="D938" s="70"/>
      <c r="E938" s="70"/>
      <c r="F938" s="70"/>
      <c r="G938" s="75"/>
      <c r="H938" s="72"/>
      <c r="I938" s="54">
        <f>IFERROR(IF(M938="ICCP- ICOCIV",VLOOKUP(H938,'INDICES-ICOCIV'!$A$1:$B$313,2,0),IF(M938="IPC",VLOOKUP(H938,'INDICES IPC'!$A$7:$E$1003,2,0),0)),"")</f>
        <v>0</v>
      </c>
      <c r="J938" s="72"/>
      <c r="K938" s="54">
        <f>IFERROR(IF(M938="ICCP- ICOCIV",VLOOKUP(J938,'INDICES-ICOCIV'!$A$1:$B$307,2,0),IF(M938="IPC",VLOOKUP(J938,'INDICES IPC'!$A$7:$E$1003,2,0),0)),"")</f>
        <v>0</v>
      </c>
      <c r="L938" s="55" t="str">
        <f t="shared" si="42"/>
        <v/>
      </c>
      <c r="M938" s="76"/>
      <c r="N938" s="190">
        <f t="shared" si="43"/>
        <v>0</v>
      </c>
    </row>
    <row r="939" spans="3:14" ht="15.6" x14ac:dyDescent="0.25">
      <c r="C939" s="14">
        <f t="shared" si="44"/>
        <v>855</v>
      </c>
      <c r="D939" s="70"/>
      <c r="E939" s="70"/>
      <c r="F939" s="70"/>
      <c r="G939" s="75"/>
      <c r="H939" s="72"/>
      <c r="I939" s="54">
        <f>IFERROR(IF(M939="ICCP- ICOCIV",VLOOKUP(H939,'INDICES-ICOCIV'!$A$1:$B$313,2,0),IF(M939="IPC",VLOOKUP(H939,'INDICES IPC'!$A$7:$E$1003,2,0),0)),"")</f>
        <v>0</v>
      </c>
      <c r="J939" s="72"/>
      <c r="K939" s="54">
        <f>IFERROR(IF(M939="ICCP- ICOCIV",VLOOKUP(J939,'INDICES-ICOCIV'!$A$1:$B$307,2,0),IF(M939="IPC",VLOOKUP(J939,'INDICES IPC'!$A$7:$E$1003,2,0),0)),"")</f>
        <v>0</v>
      </c>
      <c r="L939" s="55" t="str">
        <f t="shared" si="42"/>
        <v/>
      </c>
      <c r="M939" s="76"/>
      <c r="N939" s="190">
        <f t="shared" si="43"/>
        <v>0</v>
      </c>
    </row>
    <row r="940" spans="3:14" ht="15.6" x14ac:dyDescent="0.25">
      <c r="C940" s="14">
        <f t="shared" si="44"/>
        <v>856</v>
      </c>
      <c r="D940" s="70"/>
      <c r="E940" s="70"/>
      <c r="F940" s="70"/>
      <c r="G940" s="75"/>
      <c r="H940" s="72"/>
      <c r="I940" s="54">
        <f>IFERROR(IF(M940="ICCP- ICOCIV",VLOOKUP(H940,'INDICES-ICOCIV'!$A$1:$B$313,2,0),IF(M940="IPC",VLOOKUP(H940,'INDICES IPC'!$A$7:$E$1003,2,0),0)),"")</f>
        <v>0</v>
      </c>
      <c r="J940" s="72"/>
      <c r="K940" s="54">
        <f>IFERROR(IF(M940="ICCP- ICOCIV",VLOOKUP(J940,'INDICES-ICOCIV'!$A$1:$B$307,2,0),IF(M940="IPC",VLOOKUP(J940,'INDICES IPC'!$A$7:$E$1003,2,0),0)),"")</f>
        <v>0</v>
      </c>
      <c r="L940" s="55" t="str">
        <f t="shared" si="42"/>
        <v/>
      </c>
      <c r="M940" s="76"/>
      <c r="N940" s="190">
        <f t="shared" si="43"/>
        <v>0</v>
      </c>
    </row>
    <row r="941" spans="3:14" ht="15.6" x14ac:dyDescent="0.25">
      <c r="C941" s="14">
        <f t="shared" si="44"/>
        <v>857</v>
      </c>
      <c r="D941" s="70"/>
      <c r="E941" s="70"/>
      <c r="F941" s="70"/>
      <c r="G941" s="75"/>
      <c r="H941" s="72"/>
      <c r="I941" s="54">
        <f>IFERROR(IF(M941="ICCP- ICOCIV",VLOOKUP(H941,'INDICES-ICOCIV'!$A$1:$B$313,2,0),IF(M941="IPC",VLOOKUP(H941,'INDICES IPC'!$A$7:$E$1003,2,0),0)),"")</f>
        <v>0</v>
      </c>
      <c r="J941" s="72"/>
      <c r="K941" s="54">
        <f>IFERROR(IF(M941="ICCP- ICOCIV",VLOOKUP(J941,'INDICES-ICOCIV'!$A$1:$B$307,2,0),IF(M941="IPC",VLOOKUP(J941,'INDICES IPC'!$A$7:$E$1003,2,0),0)),"")</f>
        <v>0</v>
      </c>
      <c r="L941" s="55" t="str">
        <f t="shared" si="42"/>
        <v/>
      </c>
      <c r="M941" s="76"/>
      <c r="N941" s="190">
        <f t="shared" si="43"/>
        <v>0</v>
      </c>
    </row>
    <row r="942" spans="3:14" ht="15.6" x14ac:dyDescent="0.25">
      <c r="C942" s="14">
        <f t="shared" si="44"/>
        <v>858</v>
      </c>
      <c r="D942" s="70"/>
      <c r="E942" s="70"/>
      <c r="F942" s="70"/>
      <c r="G942" s="75"/>
      <c r="H942" s="72"/>
      <c r="I942" s="54">
        <f>IFERROR(IF(M942="ICCP- ICOCIV",VLOOKUP(H942,'INDICES-ICOCIV'!$A$1:$B$313,2,0),IF(M942="IPC",VLOOKUP(H942,'INDICES IPC'!$A$7:$E$1003,2,0),0)),"")</f>
        <v>0</v>
      </c>
      <c r="J942" s="72"/>
      <c r="K942" s="54">
        <f>IFERROR(IF(M942="ICCP- ICOCIV",VLOOKUP(J942,'INDICES-ICOCIV'!$A$1:$B$307,2,0),IF(M942="IPC",VLOOKUP(J942,'INDICES IPC'!$A$7:$E$1003,2,0),0)),"")</f>
        <v>0</v>
      </c>
      <c r="L942" s="55" t="str">
        <f t="shared" si="42"/>
        <v/>
      </c>
      <c r="M942" s="76"/>
      <c r="N942" s="190">
        <f t="shared" si="43"/>
        <v>0</v>
      </c>
    </row>
    <row r="943" spans="3:14" ht="15.6" x14ac:dyDescent="0.25">
      <c r="C943" s="14">
        <f t="shared" si="44"/>
        <v>859</v>
      </c>
      <c r="D943" s="70"/>
      <c r="E943" s="70"/>
      <c r="F943" s="70"/>
      <c r="G943" s="75"/>
      <c r="H943" s="72"/>
      <c r="I943" s="54">
        <f>IFERROR(IF(M943="ICCP- ICOCIV",VLOOKUP(H943,'INDICES-ICOCIV'!$A$1:$B$313,2,0),IF(M943="IPC",VLOOKUP(H943,'INDICES IPC'!$A$7:$E$1003,2,0),0)),"")</f>
        <v>0</v>
      </c>
      <c r="J943" s="72"/>
      <c r="K943" s="54">
        <f>IFERROR(IF(M943="ICCP- ICOCIV",VLOOKUP(J943,'INDICES-ICOCIV'!$A$1:$B$307,2,0),IF(M943="IPC",VLOOKUP(J943,'INDICES IPC'!$A$7:$E$1003,2,0),0)),"")</f>
        <v>0</v>
      </c>
      <c r="L943" s="55" t="str">
        <f t="shared" si="42"/>
        <v/>
      </c>
      <c r="M943" s="76"/>
      <c r="N943" s="190">
        <f t="shared" si="43"/>
        <v>0</v>
      </c>
    </row>
    <row r="944" spans="3:14" ht="15.6" x14ac:dyDescent="0.25">
      <c r="C944" s="14">
        <f t="shared" si="44"/>
        <v>860</v>
      </c>
      <c r="D944" s="70"/>
      <c r="E944" s="70"/>
      <c r="F944" s="70"/>
      <c r="G944" s="75"/>
      <c r="H944" s="72"/>
      <c r="I944" s="54">
        <f>IFERROR(IF(M944="ICCP- ICOCIV",VLOOKUP(H944,'INDICES-ICOCIV'!$A$1:$B$313,2,0),IF(M944="IPC",VLOOKUP(H944,'INDICES IPC'!$A$7:$E$1003,2,0),0)),"")</f>
        <v>0</v>
      </c>
      <c r="J944" s="72"/>
      <c r="K944" s="54">
        <f>IFERROR(IF(M944="ICCP- ICOCIV",VLOOKUP(J944,'INDICES-ICOCIV'!$A$1:$B$307,2,0),IF(M944="IPC",VLOOKUP(J944,'INDICES IPC'!$A$7:$E$1003,2,0),0)),"")</f>
        <v>0</v>
      </c>
      <c r="L944" s="55" t="str">
        <f t="shared" si="42"/>
        <v/>
      </c>
      <c r="M944" s="76"/>
      <c r="N944" s="190">
        <f t="shared" si="43"/>
        <v>0</v>
      </c>
    </row>
    <row r="945" spans="3:14" ht="15.6" x14ac:dyDescent="0.25">
      <c r="C945" s="14">
        <f t="shared" si="44"/>
        <v>861</v>
      </c>
      <c r="D945" s="70"/>
      <c r="E945" s="70"/>
      <c r="F945" s="70"/>
      <c r="G945" s="75"/>
      <c r="H945" s="72"/>
      <c r="I945" s="54">
        <f>IFERROR(IF(M945="ICCP- ICOCIV",VLOOKUP(H945,'INDICES-ICOCIV'!$A$1:$B$313,2,0),IF(M945="IPC",VLOOKUP(H945,'INDICES IPC'!$A$7:$E$1003,2,0),0)),"")</f>
        <v>0</v>
      </c>
      <c r="J945" s="72"/>
      <c r="K945" s="54">
        <f>IFERROR(IF(M945="ICCP- ICOCIV",VLOOKUP(J945,'INDICES-ICOCIV'!$A$1:$B$307,2,0),IF(M945="IPC",VLOOKUP(J945,'INDICES IPC'!$A$7:$E$1003,2,0),0)),"")</f>
        <v>0</v>
      </c>
      <c r="L945" s="55" t="str">
        <f t="shared" si="42"/>
        <v/>
      </c>
      <c r="M945" s="76"/>
      <c r="N945" s="190">
        <f t="shared" si="43"/>
        <v>0</v>
      </c>
    </row>
    <row r="946" spans="3:14" ht="15.6" x14ac:dyDescent="0.25">
      <c r="C946" s="14">
        <f t="shared" si="44"/>
        <v>862</v>
      </c>
      <c r="D946" s="70"/>
      <c r="E946" s="70"/>
      <c r="F946" s="70"/>
      <c r="G946" s="75"/>
      <c r="H946" s="72"/>
      <c r="I946" s="54">
        <f>IFERROR(IF(M946="ICCP- ICOCIV",VLOOKUP(H946,'INDICES-ICOCIV'!$A$1:$B$313,2,0),IF(M946="IPC",VLOOKUP(H946,'INDICES IPC'!$A$7:$E$1003,2,0),0)),"")</f>
        <v>0</v>
      </c>
      <c r="J946" s="72"/>
      <c r="K946" s="54">
        <f>IFERROR(IF(M946="ICCP- ICOCIV",VLOOKUP(J946,'INDICES-ICOCIV'!$A$1:$B$307,2,0),IF(M946="IPC",VLOOKUP(J946,'INDICES IPC'!$A$7:$E$1003,2,0),0)),"")</f>
        <v>0</v>
      </c>
      <c r="L946" s="55" t="str">
        <f t="shared" si="42"/>
        <v/>
      </c>
      <c r="M946" s="76"/>
      <c r="N946" s="190">
        <f t="shared" si="43"/>
        <v>0</v>
      </c>
    </row>
    <row r="947" spans="3:14" ht="15.6" x14ac:dyDescent="0.25">
      <c r="C947" s="14">
        <f t="shared" si="44"/>
        <v>863</v>
      </c>
      <c r="D947" s="70"/>
      <c r="E947" s="70"/>
      <c r="F947" s="70"/>
      <c r="G947" s="75"/>
      <c r="H947" s="72"/>
      <c r="I947" s="54">
        <f>IFERROR(IF(M947="ICCP- ICOCIV",VLOOKUP(H947,'INDICES-ICOCIV'!$A$1:$B$313,2,0),IF(M947="IPC",VLOOKUP(H947,'INDICES IPC'!$A$7:$E$1003,2,0),0)),"")</f>
        <v>0</v>
      </c>
      <c r="J947" s="72"/>
      <c r="K947" s="54">
        <f>IFERROR(IF(M947="ICCP- ICOCIV",VLOOKUP(J947,'INDICES-ICOCIV'!$A$1:$B$307,2,0),IF(M947="IPC",VLOOKUP(J947,'INDICES IPC'!$A$7:$E$1003,2,0),0)),"")</f>
        <v>0</v>
      </c>
      <c r="L947" s="55" t="str">
        <f t="shared" si="42"/>
        <v/>
      </c>
      <c r="M947" s="76"/>
      <c r="N947" s="190">
        <f t="shared" si="43"/>
        <v>0</v>
      </c>
    </row>
    <row r="948" spans="3:14" ht="15.6" x14ac:dyDescent="0.25">
      <c r="C948" s="14">
        <f t="shared" si="44"/>
        <v>864</v>
      </c>
      <c r="D948" s="70"/>
      <c r="E948" s="70"/>
      <c r="F948" s="70"/>
      <c r="G948" s="75"/>
      <c r="H948" s="72"/>
      <c r="I948" s="54">
        <f>IFERROR(IF(M948="ICCP- ICOCIV",VLOOKUP(H948,'INDICES-ICOCIV'!$A$1:$B$313,2,0),IF(M948="IPC",VLOOKUP(H948,'INDICES IPC'!$A$7:$E$1003,2,0),0)),"")</f>
        <v>0</v>
      </c>
      <c r="J948" s="72"/>
      <c r="K948" s="54">
        <f>IFERROR(IF(M948="ICCP- ICOCIV",VLOOKUP(J948,'INDICES-ICOCIV'!$A$1:$B$307,2,0),IF(M948="IPC",VLOOKUP(J948,'INDICES IPC'!$A$7:$E$1003,2,0),0)),"")</f>
        <v>0</v>
      </c>
      <c r="L948" s="55" t="str">
        <f t="shared" si="42"/>
        <v/>
      </c>
      <c r="M948" s="76"/>
      <c r="N948" s="190">
        <f t="shared" si="43"/>
        <v>0</v>
      </c>
    </row>
    <row r="949" spans="3:14" ht="15.6" x14ac:dyDescent="0.25">
      <c r="C949" s="14">
        <f t="shared" si="44"/>
        <v>865</v>
      </c>
      <c r="D949" s="70"/>
      <c r="E949" s="70"/>
      <c r="F949" s="70"/>
      <c r="G949" s="75"/>
      <c r="H949" s="72"/>
      <c r="I949" s="54">
        <f>IFERROR(IF(M949="ICCP- ICOCIV",VLOOKUP(H949,'INDICES-ICOCIV'!$A$1:$B$313,2,0),IF(M949="IPC",VLOOKUP(H949,'INDICES IPC'!$A$7:$E$1003,2,0),0)),"")</f>
        <v>0</v>
      </c>
      <c r="J949" s="72"/>
      <c r="K949" s="54">
        <f>IFERROR(IF(M949="ICCP- ICOCIV",VLOOKUP(J949,'INDICES-ICOCIV'!$A$1:$B$307,2,0),IF(M949="IPC",VLOOKUP(J949,'INDICES IPC'!$A$7:$E$1003,2,0),0)),"")</f>
        <v>0</v>
      </c>
      <c r="L949" s="55" t="str">
        <f t="shared" si="42"/>
        <v/>
      </c>
      <c r="M949" s="76"/>
      <c r="N949" s="190">
        <f t="shared" si="43"/>
        <v>0</v>
      </c>
    </row>
    <row r="950" spans="3:14" ht="15.6" x14ac:dyDescent="0.25">
      <c r="C950" s="14">
        <f t="shared" si="44"/>
        <v>866</v>
      </c>
      <c r="D950" s="70"/>
      <c r="E950" s="70"/>
      <c r="F950" s="70"/>
      <c r="G950" s="75"/>
      <c r="H950" s="72"/>
      <c r="I950" s="54">
        <f>IFERROR(IF(M950="ICCP- ICOCIV",VLOOKUP(H950,'INDICES-ICOCIV'!$A$1:$B$313,2,0),IF(M950="IPC",VLOOKUP(H950,'INDICES IPC'!$A$7:$E$1003,2,0),0)),"")</f>
        <v>0</v>
      </c>
      <c r="J950" s="72"/>
      <c r="K950" s="54">
        <f>IFERROR(IF(M950="ICCP- ICOCIV",VLOOKUP(J950,'INDICES-ICOCIV'!$A$1:$B$307,2,0),IF(M950="IPC",VLOOKUP(J950,'INDICES IPC'!$A$7:$E$1003,2,0),0)),"")</f>
        <v>0</v>
      </c>
      <c r="L950" s="55" t="str">
        <f t="shared" si="42"/>
        <v/>
      </c>
      <c r="M950" s="76"/>
      <c r="N950" s="190">
        <f t="shared" si="43"/>
        <v>0</v>
      </c>
    </row>
    <row r="951" spans="3:14" ht="15.6" x14ac:dyDescent="0.25">
      <c r="C951" s="14">
        <f t="shared" si="44"/>
        <v>867</v>
      </c>
      <c r="D951" s="70"/>
      <c r="E951" s="70"/>
      <c r="F951" s="70"/>
      <c r="G951" s="75"/>
      <c r="H951" s="72"/>
      <c r="I951" s="54">
        <f>IFERROR(IF(M951="ICCP- ICOCIV",VLOOKUP(H951,'INDICES-ICOCIV'!$A$1:$B$313,2,0),IF(M951="IPC",VLOOKUP(H951,'INDICES IPC'!$A$7:$E$1003,2,0),0)),"")</f>
        <v>0</v>
      </c>
      <c r="J951" s="72"/>
      <c r="K951" s="54">
        <f>IFERROR(IF(M951="ICCP- ICOCIV",VLOOKUP(J951,'INDICES-ICOCIV'!$A$1:$B$307,2,0),IF(M951="IPC",VLOOKUP(J951,'INDICES IPC'!$A$7:$E$1003,2,0),0)),"")</f>
        <v>0</v>
      </c>
      <c r="L951" s="55" t="str">
        <f t="shared" si="42"/>
        <v/>
      </c>
      <c r="M951" s="76"/>
      <c r="N951" s="190">
        <f t="shared" si="43"/>
        <v>0</v>
      </c>
    </row>
    <row r="952" spans="3:14" ht="15.6" x14ac:dyDescent="0.25">
      <c r="C952" s="14">
        <f t="shared" si="44"/>
        <v>868</v>
      </c>
      <c r="D952" s="70"/>
      <c r="E952" s="70"/>
      <c r="F952" s="70"/>
      <c r="G952" s="75"/>
      <c r="H952" s="72"/>
      <c r="I952" s="54">
        <f>IFERROR(IF(M952="ICCP- ICOCIV",VLOOKUP(H952,'INDICES-ICOCIV'!$A$1:$B$313,2,0),IF(M952="IPC",VLOOKUP(H952,'INDICES IPC'!$A$7:$E$1003,2,0),0)),"")</f>
        <v>0</v>
      </c>
      <c r="J952" s="72"/>
      <c r="K952" s="54">
        <f>IFERROR(IF(M952="ICCP- ICOCIV",VLOOKUP(J952,'INDICES-ICOCIV'!$A$1:$B$307,2,0),IF(M952="IPC",VLOOKUP(J952,'INDICES IPC'!$A$7:$E$1003,2,0),0)),"")</f>
        <v>0</v>
      </c>
      <c r="L952" s="55" t="str">
        <f t="shared" si="42"/>
        <v/>
      </c>
      <c r="M952" s="76"/>
      <c r="N952" s="190">
        <f t="shared" si="43"/>
        <v>0</v>
      </c>
    </row>
    <row r="953" spans="3:14" ht="15.6" x14ac:dyDescent="0.25">
      <c r="C953" s="14">
        <f t="shared" si="44"/>
        <v>869</v>
      </c>
      <c r="D953" s="70"/>
      <c r="E953" s="70"/>
      <c r="F953" s="70"/>
      <c r="G953" s="75"/>
      <c r="H953" s="72"/>
      <c r="I953" s="54">
        <f>IFERROR(IF(M953="ICCP- ICOCIV",VLOOKUP(H953,'INDICES-ICOCIV'!$A$1:$B$313,2,0),IF(M953="IPC",VLOOKUP(H953,'INDICES IPC'!$A$7:$E$1003,2,0),0)),"")</f>
        <v>0</v>
      </c>
      <c r="J953" s="72"/>
      <c r="K953" s="54">
        <f>IFERROR(IF(M953="ICCP- ICOCIV",VLOOKUP(J953,'INDICES-ICOCIV'!$A$1:$B$307,2,0),IF(M953="IPC",VLOOKUP(J953,'INDICES IPC'!$A$7:$E$1003,2,0),0)),"")</f>
        <v>0</v>
      </c>
      <c r="L953" s="55" t="str">
        <f t="shared" si="42"/>
        <v/>
      </c>
      <c r="M953" s="76"/>
      <c r="N953" s="190">
        <f t="shared" si="43"/>
        <v>0</v>
      </c>
    </row>
    <row r="954" spans="3:14" ht="15.6" x14ac:dyDescent="0.25">
      <c r="C954" s="14">
        <f t="shared" si="44"/>
        <v>870</v>
      </c>
      <c r="D954" s="70"/>
      <c r="E954" s="70"/>
      <c r="F954" s="70"/>
      <c r="G954" s="75"/>
      <c r="H954" s="72"/>
      <c r="I954" s="54">
        <f>IFERROR(IF(M954="ICCP- ICOCIV",VLOOKUP(H954,'INDICES-ICOCIV'!$A$1:$B$313,2,0),IF(M954="IPC",VLOOKUP(H954,'INDICES IPC'!$A$7:$E$1003,2,0),0)),"")</f>
        <v>0</v>
      </c>
      <c r="J954" s="72"/>
      <c r="K954" s="54">
        <f>IFERROR(IF(M954="ICCP- ICOCIV",VLOOKUP(J954,'INDICES-ICOCIV'!$A$1:$B$307,2,0),IF(M954="IPC",VLOOKUP(J954,'INDICES IPC'!$A$7:$E$1003,2,0),0)),"")</f>
        <v>0</v>
      </c>
      <c r="L954" s="55" t="str">
        <f t="shared" si="42"/>
        <v/>
      </c>
      <c r="M954" s="76"/>
      <c r="N954" s="190">
        <f t="shared" si="43"/>
        <v>0</v>
      </c>
    </row>
    <row r="955" spans="3:14" ht="15.6" x14ac:dyDescent="0.25">
      <c r="C955" s="14">
        <f t="shared" si="44"/>
        <v>871</v>
      </c>
      <c r="D955" s="70"/>
      <c r="E955" s="70"/>
      <c r="F955" s="70"/>
      <c r="G955" s="75"/>
      <c r="H955" s="72"/>
      <c r="I955" s="54">
        <f>IFERROR(IF(M955="ICCP- ICOCIV",VLOOKUP(H955,'INDICES-ICOCIV'!$A$1:$B$313,2,0),IF(M955="IPC",VLOOKUP(H955,'INDICES IPC'!$A$7:$E$1003,2,0),0)),"")</f>
        <v>0</v>
      </c>
      <c r="J955" s="72"/>
      <c r="K955" s="54">
        <f>IFERROR(IF(M955="ICCP- ICOCIV",VLOOKUP(J955,'INDICES-ICOCIV'!$A$1:$B$307,2,0),IF(M955="IPC",VLOOKUP(J955,'INDICES IPC'!$A$7:$E$1003,2,0),0)),"")</f>
        <v>0</v>
      </c>
      <c r="L955" s="55" t="str">
        <f t="shared" si="42"/>
        <v/>
      </c>
      <c r="M955" s="76"/>
      <c r="N955" s="190">
        <f t="shared" si="43"/>
        <v>0</v>
      </c>
    </row>
    <row r="956" spans="3:14" ht="15.6" x14ac:dyDescent="0.25">
      <c r="C956" s="14">
        <f t="shared" si="44"/>
        <v>872</v>
      </c>
      <c r="D956" s="70"/>
      <c r="E956" s="70"/>
      <c r="F956" s="70"/>
      <c r="G956" s="75"/>
      <c r="H956" s="72"/>
      <c r="I956" s="54">
        <f>IFERROR(IF(M956="ICCP- ICOCIV",VLOOKUP(H956,'INDICES-ICOCIV'!$A$1:$B$313,2,0),IF(M956="IPC",VLOOKUP(H956,'INDICES IPC'!$A$7:$E$1003,2,0),0)),"")</f>
        <v>0</v>
      </c>
      <c r="J956" s="72"/>
      <c r="K956" s="54">
        <f>IFERROR(IF(M956="ICCP- ICOCIV",VLOOKUP(J956,'INDICES-ICOCIV'!$A$1:$B$307,2,0),IF(M956="IPC",VLOOKUP(J956,'INDICES IPC'!$A$7:$E$1003,2,0),0)),"")</f>
        <v>0</v>
      </c>
      <c r="L956" s="55" t="str">
        <f t="shared" si="42"/>
        <v/>
      </c>
      <c r="M956" s="76"/>
      <c r="N956" s="190">
        <f t="shared" si="43"/>
        <v>0</v>
      </c>
    </row>
    <row r="957" spans="3:14" ht="15.6" x14ac:dyDescent="0.25">
      <c r="C957" s="14">
        <f t="shared" si="44"/>
        <v>873</v>
      </c>
      <c r="D957" s="70"/>
      <c r="E957" s="70"/>
      <c r="F957" s="70"/>
      <c r="G957" s="75"/>
      <c r="H957" s="72"/>
      <c r="I957" s="54">
        <f>IFERROR(IF(M957="ICCP- ICOCIV",VLOOKUP(H957,'INDICES-ICOCIV'!$A$1:$B$313,2,0),IF(M957="IPC",VLOOKUP(H957,'INDICES IPC'!$A$7:$E$1003,2,0),0)),"")</f>
        <v>0</v>
      </c>
      <c r="J957" s="72"/>
      <c r="K957" s="54">
        <f>IFERROR(IF(M957="ICCP- ICOCIV",VLOOKUP(J957,'INDICES-ICOCIV'!$A$1:$B$307,2,0),IF(M957="IPC",VLOOKUP(J957,'INDICES IPC'!$A$7:$E$1003,2,0),0)),"")</f>
        <v>0</v>
      </c>
      <c r="L957" s="55" t="str">
        <f t="shared" si="42"/>
        <v/>
      </c>
      <c r="M957" s="76"/>
      <c r="N957" s="190">
        <f t="shared" si="43"/>
        <v>0</v>
      </c>
    </row>
    <row r="958" spans="3:14" ht="15.6" x14ac:dyDescent="0.25">
      <c r="C958" s="14">
        <f t="shared" si="44"/>
        <v>874</v>
      </c>
      <c r="D958" s="70"/>
      <c r="E958" s="70"/>
      <c r="F958" s="70"/>
      <c r="G958" s="75"/>
      <c r="H958" s="72"/>
      <c r="I958" s="54">
        <f>IFERROR(IF(M958="ICCP- ICOCIV",VLOOKUP(H958,'INDICES-ICOCIV'!$A$1:$B$313,2,0),IF(M958="IPC",VLOOKUP(H958,'INDICES IPC'!$A$7:$E$1003,2,0),0)),"")</f>
        <v>0</v>
      </c>
      <c r="J958" s="72"/>
      <c r="K958" s="54">
        <f>IFERROR(IF(M958="ICCP- ICOCIV",VLOOKUP(J958,'INDICES-ICOCIV'!$A$1:$B$307,2,0),IF(M958="IPC",VLOOKUP(J958,'INDICES IPC'!$A$7:$E$1003,2,0),0)),"")</f>
        <v>0</v>
      </c>
      <c r="L958" s="55" t="str">
        <f t="shared" si="42"/>
        <v/>
      </c>
      <c r="M958" s="76"/>
      <c r="N958" s="190">
        <f t="shared" si="43"/>
        <v>0</v>
      </c>
    </row>
    <row r="959" spans="3:14" ht="15.6" x14ac:dyDescent="0.25">
      <c r="C959" s="14">
        <f t="shared" si="44"/>
        <v>875</v>
      </c>
      <c r="D959" s="70"/>
      <c r="E959" s="70"/>
      <c r="F959" s="70"/>
      <c r="G959" s="75"/>
      <c r="H959" s="72"/>
      <c r="I959" s="54">
        <f>IFERROR(IF(M959="ICCP- ICOCIV",VLOOKUP(H959,'INDICES-ICOCIV'!$A$1:$B$313,2,0),IF(M959="IPC",VLOOKUP(H959,'INDICES IPC'!$A$7:$E$1003,2,0),0)),"")</f>
        <v>0</v>
      </c>
      <c r="J959" s="72"/>
      <c r="K959" s="54">
        <f>IFERROR(IF(M959="ICCP- ICOCIV",VLOOKUP(J959,'INDICES-ICOCIV'!$A$1:$B$307,2,0),IF(M959="IPC",VLOOKUP(J959,'INDICES IPC'!$A$7:$E$1003,2,0),0)),"")</f>
        <v>0</v>
      </c>
      <c r="L959" s="55" t="str">
        <f t="shared" si="42"/>
        <v/>
      </c>
      <c r="M959" s="76"/>
      <c r="N959" s="190">
        <f t="shared" si="43"/>
        <v>0</v>
      </c>
    </row>
    <row r="960" spans="3:14" ht="15.6" x14ac:dyDescent="0.25">
      <c r="C960" s="14">
        <f t="shared" si="44"/>
        <v>876</v>
      </c>
      <c r="D960" s="70"/>
      <c r="E960" s="70"/>
      <c r="F960" s="70"/>
      <c r="G960" s="75"/>
      <c r="H960" s="72"/>
      <c r="I960" s="54">
        <f>IFERROR(IF(M960="ICCP- ICOCIV",VLOOKUP(H960,'INDICES-ICOCIV'!$A$1:$B$313,2,0),IF(M960="IPC",VLOOKUP(H960,'INDICES IPC'!$A$7:$E$1003,2,0),0)),"")</f>
        <v>0</v>
      </c>
      <c r="J960" s="72"/>
      <c r="K960" s="54">
        <f>IFERROR(IF(M960="ICCP- ICOCIV",VLOOKUP(J960,'INDICES-ICOCIV'!$A$1:$B$307,2,0),IF(M960="IPC",VLOOKUP(J960,'INDICES IPC'!$A$7:$E$1003,2,0),0)),"")</f>
        <v>0</v>
      </c>
      <c r="L960" s="55" t="str">
        <f t="shared" si="42"/>
        <v/>
      </c>
      <c r="M960" s="76"/>
      <c r="N960" s="190">
        <f t="shared" si="43"/>
        <v>0</v>
      </c>
    </row>
    <row r="961" spans="3:14" ht="15.6" x14ac:dyDescent="0.25">
      <c r="C961" s="14">
        <f t="shared" si="44"/>
        <v>877</v>
      </c>
      <c r="D961" s="70"/>
      <c r="E961" s="70"/>
      <c r="F961" s="70"/>
      <c r="G961" s="75"/>
      <c r="H961" s="72"/>
      <c r="I961" s="54">
        <f>IFERROR(IF(M961="ICCP- ICOCIV",VLOOKUP(H961,'INDICES-ICOCIV'!$A$1:$B$313,2,0),IF(M961="IPC",VLOOKUP(H961,'INDICES IPC'!$A$7:$E$1003,2,0),0)),"")</f>
        <v>0</v>
      </c>
      <c r="J961" s="72"/>
      <c r="K961" s="54">
        <f>IFERROR(IF(M961="ICCP- ICOCIV",VLOOKUP(J961,'INDICES-ICOCIV'!$A$1:$B$307,2,0),IF(M961="IPC",VLOOKUP(J961,'INDICES IPC'!$A$7:$E$1003,2,0),0)),"")</f>
        <v>0</v>
      </c>
      <c r="L961" s="55" t="str">
        <f t="shared" si="42"/>
        <v/>
      </c>
      <c r="M961" s="76"/>
      <c r="N961" s="190">
        <f t="shared" si="43"/>
        <v>0</v>
      </c>
    </row>
    <row r="962" spans="3:14" ht="15.6" x14ac:dyDescent="0.25">
      <c r="C962" s="14">
        <f t="shared" si="44"/>
        <v>878</v>
      </c>
      <c r="D962" s="70"/>
      <c r="E962" s="70"/>
      <c r="F962" s="70"/>
      <c r="G962" s="75"/>
      <c r="H962" s="72"/>
      <c r="I962" s="54">
        <f>IFERROR(IF(M962="ICCP- ICOCIV",VLOOKUP(H962,'INDICES-ICOCIV'!$A$1:$B$313,2,0),IF(M962="IPC",VLOOKUP(H962,'INDICES IPC'!$A$7:$E$1003,2,0),0)),"")</f>
        <v>0</v>
      </c>
      <c r="J962" s="72"/>
      <c r="K962" s="54">
        <f>IFERROR(IF(M962="ICCP- ICOCIV",VLOOKUP(J962,'INDICES-ICOCIV'!$A$1:$B$307,2,0),IF(M962="IPC",VLOOKUP(J962,'INDICES IPC'!$A$7:$E$1003,2,0),0)),"")</f>
        <v>0</v>
      </c>
      <c r="L962" s="55" t="str">
        <f t="shared" si="42"/>
        <v/>
      </c>
      <c r="M962" s="76"/>
      <c r="N962" s="190">
        <f t="shared" si="43"/>
        <v>0</v>
      </c>
    </row>
    <row r="963" spans="3:14" ht="15.6" x14ac:dyDescent="0.25">
      <c r="C963" s="14">
        <f t="shared" si="44"/>
        <v>879</v>
      </c>
      <c r="D963" s="70"/>
      <c r="E963" s="70"/>
      <c r="F963" s="70"/>
      <c r="G963" s="75"/>
      <c r="H963" s="72"/>
      <c r="I963" s="54">
        <f>IFERROR(IF(M963="ICCP- ICOCIV",VLOOKUP(H963,'INDICES-ICOCIV'!$A$1:$B$313,2,0),IF(M963="IPC",VLOOKUP(H963,'INDICES IPC'!$A$7:$E$1003,2,0),0)),"")</f>
        <v>0</v>
      </c>
      <c r="J963" s="72"/>
      <c r="K963" s="54">
        <f>IFERROR(IF(M963="ICCP- ICOCIV",VLOOKUP(J963,'INDICES-ICOCIV'!$A$1:$B$307,2,0),IF(M963="IPC",VLOOKUP(J963,'INDICES IPC'!$A$7:$E$1003,2,0),0)),"")</f>
        <v>0</v>
      </c>
      <c r="L963" s="55" t="str">
        <f t="shared" si="42"/>
        <v/>
      </c>
      <c r="M963" s="76"/>
      <c r="N963" s="190">
        <f t="shared" si="43"/>
        <v>0</v>
      </c>
    </row>
    <row r="964" spans="3:14" ht="15.6" x14ac:dyDescent="0.25">
      <c r="C964" s="14">
        <f t="shared" si="44"/>
        <v>880</v>
      </c>
      <c r="D964" s="70"/>
      <c r="E964" s="70"/>
      <c r="F964" s="70"/>
      <c r="G964" s="75"/>
      <c r="H964" s="72"/>
      <c r="I964" s="54">
        <f>IFERROR(IF(M964="ICCP- ICOCIV",VLOOKUP(H964,'INDICES-ICOCIV'!$A$1:$B$313,2,0),IF(M964="IPC",VLOOKUP(H964,'INDICES IPC'!$A$7:$E$1003,2,0),0)),"")</f>
        <v>0</v>
      </c>
      <c r="J964" s="72"/>
      <c r="K964" s="54">
        <f>IFERROR(IF(M964="ICCP- ICOCIV",VLOOKUP(J964,'INDICES-ICOCIV'!$A$1:$B$307,2,0),IF(M964="IPC",VLOOKUP(J964,'INDICES IPC'!$A$7:$E$1003,2,0),0)),"")</f>
        <v>0</v>
      </c>
      <c r="L964" s="55" t="str">
        <f t="shared" si="42"/>
        <v/>
      </c>
      <c r="M964" s="76"/>
      <c r="N964" s="190">
        <f t="shared" si="43"/>
        <v>0</v>
      </c>
    </row>
    <row r="965" spans="3:14" ht="15.6" x14ac:dyDescent="0.25">
      <c r="C965" s="14">
        <f t="shared" si="44"/>
        <v>881</v>
      </c>
      <c r="D965" s="70"/>
      <c r="E965" s="70"/>
      <c r="F965" s="70"/>
      <c r="G965" s="75"/>
      <c r="H965" s="72"/>
      <c r="I965" s="54">
        <f>IFERROR(IF(M965="ICCP- ICOCIV",VLOOKUP(H965,'INDICES-ICOCIV'!$A$1:$B$313,2,0),IF(M965="IPC",VLOOKUP(H965,'INDICES IPC'!$A$7:$E$1003,2,0),0)),"")</f>
        <v>0</v>
      </c>
      <c r="J965" s="72"/>
      <c r="K965" s="54">
        <f>IFERROR(IF(M965="ICCP- ICOCIV",VLOOKUP(J965,'INDICES-ICOCIV'!$A$1:$B$307,2,0),IF(M965="IPC",VLOOKUP(J965,'INDICES IPC'!$A$7:$E$1003,2,0),0)),"")</f>
        <v>0</v>
      </c>
      <c r="L965" s="55" t="str">
        <f t="shared" si="42"/>
        <v/>
      </c>
      <c r="M965" s="76"/>
      <c r="N965" s="190">
        <f t="shared" si="43"/>
        <v>0</v>
      </c>
    </row>
    <row r="966" spans="3:14" ht="15.6" x14ac:dyDescent="0.25">
      <c r="C966" s="14">
        <f t="shared" si="44"/>
        <v>882</v>
      </c>
      <c r="D966" s="70"/>
      <c r="E966" s="70"/>
      <c r="F966" s="70"/>
      <c r="G966" s="75"/>
      <c r="H966" s="72"/>
      <c r="I966" s="54">
        <f>IFERROR(IF(M966="ICCP- ICOCIV",VLOOKUP(H966,'INDICES-ICOCIV'!$A$1:$B$313,2,0),IF(M966="IPC",VLOOKUP(H966,'INDICES IPC'!$A$7:$E$1003,2,0),0)),"")</f>
        <v>0</v>
      </c>
      <c r="J966" s="72"/>
      <c r="K966" s="54">
        <f>IFERROR(IF(M966="ICCP- ICOCIV",VLOOKUP(J966,'INDICES-ICOCIV'!$A$1:$B$307,2,0),IF(M966="IPC",VLOOKUP(J966,'INDICES IPC'!$A$7:$E$1003,2,0),0)),"")</f>
        <v>0</v>
      </c>
      <c r="L966" s="55" t="str">
        <f t="shared" si="42"/>
        <v/>
      </c>
      <c r="M966" s="76"/>
      <c r="N966" s="190">
        <f t="shared" si="43"/>
        <v>0</v>
      </c>
    </row>
    <row r="967" spans="3:14" ht="15.6" x14ac:dyDescent="0.25">
      <c r="C967" s="14">
        <f t="shared" si="44"/>
        <v>883</v>
      </c>
      <c r="D967" s="70"/>
      <c r="E967" s="70"/>
      <c r="F967" s="70"/>
      <c r="G967" s="75"/>
      <c r="H967" s="72"/>
      <c r="I967" s="54">
        <f>IFERROR(IF(M967="ICCP- ICOCIV",VLOOKUP(H967,'INDICES-ICOCIV'!$A$1:$B$313,2,0),IF(M967="IPC",VLOOKUP(H967,'INDICES IPC'!$A$7:$E$1003,2,0),0)),"")</f>
        <v>0</v>
      </c>
      <c r="J967" s="72"/>
      <c r="K967" s="54">
        <f>IFERROR(IF(M967="ICCP- ICOCIV",VLOOKUP(J967,'INDICES-ICOCIV'!$A$1:$B$307,2,0),IF(M967="IPC",VLOOKUP(J967,'INDICES IPC'!$A$7:$E$1003,2,0),0)),"")</f>
        <v>0</v>
      </c>
      <c r="L967" s="55" t="str">
        <f t="shared" si="42"/>
        <v/>
      </c>
      <c r="M967" s="76"/>
      <c r="N967" s="190">
        <f t="shared" si="43"/>
        <v>0</v>
      </c>
    </row>
    <row r="968" spans="3:14" ht="15.6" x14ac:dyDescent="0.25">
      <c r="C968" s="14">
        <f t="shared" si="44"/>
        <v>884</v>
      </c>
      <c r="D968" s="70"/>
      <c r="E968" s="70"/>
      <c r="F968" s="70"/>
      <c r="G968" s="75"/>
      <c r="H968" s="72"/>
      <c r="I968" s="54">
        <f>IFERROR(IF(M968="ICCP- ICOCIV",VLOOKUP(H968,'INDICES-ICOCIV'!$A$1:$B$313,2,0),IF(M968="IPC",VLOOKUP(H968,'INDICES IPC'!$A$7:$E$1003,2,0),0)),"")</f>
        <v>0</v>
      </c>
      <c r="J968" s="72"/>
      <c r="K968" s="54">
        <f>IFERROR(IF(M968="ICCP- ICOCIV",VLOOKUP(J968,'INDICES-ICOCIV'!$A$1:$B$307,2,0),IF(M968="IPC",VLOOKUP(J968,'INDICES IPC'!$A$7:$E$1003,2,0),0)),"")</f>
        <v>0</v>
      </c>
      <c r="L968" s="55" t="str">
        <f t="shared" si="42"/>
        <v/>
      </c>
      <c r="M968" s="76"/>
      <c r="N968" s="190">
        <f t="shared" si="43"/>
        <v>0</v>
      </c>
    </row>
    <row r="969" spans="3:14" ht="15.6" x14ac:dyDescent="0.25">
      <c r="C969" s="14">
        <f t="shared" si="44"/>
        <v>885</v>
      </c>
      <c r="D969" s="70"/>
      <c r="E969" s="70"/>
      <c r="F969" s="70"/>
      <c r="G969" s="75"/>
      <c r="H969" s="72"/>
      <c r="I969" s="54">
        <f>IFERROR(IF(M969="ICCP- ICOCIV",VLOOKUP(H969,'INDICES-ICOCIV'!$A$1:$B$313,2,0),IF(M969="IPC",VLOOKUP(H969,'INDICES IPC'!$A$7:$E$1003,2,0),0)),"")</f>
        <v>0</v>
      </c>
      <c r="J969" s="72"/>
      <c r="K969" s="54">
        <f>IFERROR(IF(M969="ICCP- ICOCIV",VLOOKUP(J969,'INDICES-ICOCIV'!$A$1:$B$307,2,0),IF(M969="IPC",VLOOKUP(J969,'INDICES IPC'!$A$7:$E$1003,2,0),0)),"")</f>
        <v>0</v>
      </c>
      <c r="L969" s="55" t="str">
        <f t="shared" si="42"/>
        <v/>
      </c>
      <c r="M969" s="76"/>
      <c r="N969" s="190">
        <f t="shared" si="43"/>
        <v>0</v>
      </c>
    </row>
    <row r="970" spans="3:14" ht="15.6" x14ac:dyDescent="0.25">
      <c r="C970" s="14">
        <f t="shared" si="44"/>
        <v>886</v>
      </c>
      <c r="D970" s="70"/>
      <c r="E970" s="70"/>
      <c r="F970" s="70"/>
      <c r="G970" s="75"/>
      <c r="H970" s="72"/>
      <c r="I970" s="54">
        <f>IFERROR(IF(M970="ICCP- ICOCIV",VLOOKUP(H970,'INDICES-ICOCIV'!$A$1:$B$313,2,0),IF(M970="IPC",VLOOKUP(H970,'INDICES IPC'!$A$7:$E$1003,2,0),0)),"")</f>
        <v>0</v>
      </c>
      <c r="J970" s="72"/>
      <c r="K970" s="54">
        <f>IFERROR(IF(M970="ICCP- ICOCIV",VLOOKUP(J970,'INDICES-ICOCIV'!$A$1:$B$307,2,0),IF(M970="IPC",VLOOKUP(J970,'INDICES IPC'!$A$7:$E$1003,2,0),0)),"")</f>
        <v>0</v>
      </c>
      <c r="L970" s="55" t="str">
        <f t="shared" si="42"/>
        <v/>
      </c>
      <c r="M970" s="76"/>
      <c r="N970" s="190">
        <f t="shared" si="43"/>
        <v>0</v>
      </c>
    </row>
    <row r="971" spans="3:14" ht="15.6" x14ac:dyDescent="0.25">
      <c r="C971" s="14">
        <f t="shared" si="44"/>
        <v>887</v>
      </c>
      <c r="D971" s="70"/>
      <c r="E971" s="70"/>
      <c r="F971" s="70"/>
      <c r="G971" s="75"/>
      <c r="H971" s="72"/>
      <c r="I971" s="54">
        <f>IFERROR(IF(M971="ICCP- ICOCIV",VLOOKUP(H971,'INDICES-ICOCIV'!$A$1:$B$313,2,0),IF(M971="IPC",VLOOKUP(H971,'INDICES IPC'!$A$7:$E$1003,2,0),0)),"")</f>
        <v>0</v>
      </c>
      <c r="J971" s="72"/>
      <c r="K971" s="54">
        <f>IFERROR(IF(M971="ICCP- ICOCIV",VLOOKUP(J971,'INDICES-ICOCIV'!$A$1:$B$307,2,0),IF(M971="IPC",VLOOKUP(J971,'INDICES IPC'!$A$7:$E$1003,2,0),0)),"")</f>
        <v>0</v>
      </c>
      <c r="L971" s="55" t="str">
        <f t="shared" ref="L971:L1014" si="45">+IFERROR((K971/I971),"")</f>
        <v/>
      </c>
      <c r="M971" s="76"/>
      <c r="N971" s="190">
        <f t="shared" si="43"/>
        <v>0</v>
      </c>
    </row>
    <row r="972" spans="3:14" ht="15.6" x14ac:dyDescent="0.25">
      <c r="C972" s="14">
        <f t="shared" si="44"/>
        <v>888</v>
      </c>
      <c r="D972" s="70"/>
      <c r="E972" s="70"/>
      <c r="F972" s="70"/>
      <c r="G972" s="75"/>
      <c r="H972" s="72"/>
      <c r="I972" s="54">
        <f>IFERROR(IF(M972="ICCP- ICOCIV",VLOOKUP(H972,'INDICES-ICOCIV'!$A$1:$B$313,2,0),IF(M972="IPC",VLOOKUP(H972,'INDICES IPC'!$A$7:$E$1003,2,0),0)),"")</f>
        <v>0</v>
      </c>
      <c r="J972" s="72"/>
      <c r="K972" s="54">
        <f>IFERROR(IF(M972="ICCP- ICOCIV",VLOOKUP(J972,'INDICES-ICOCIV'!$A$1:$B$307,2,0),IF(M972="IPC",VLOOKUP(J972,'INDICES IPC'!$A$7:$E$1003,2,0),0)),"")</f>
        <v>0</v>
      </c>
      <c r="L972" s="55" t="str">
        <f t="shared" si="45"/>
        <v/>
      </c>
      <c r="M972" s="76"/>
      <c r="N972" s="190">
        <f t="shared" si="43"/>
        <v>0</v>
      </c>
    </row>
    <row r="973" spans="3:14" ht="15.6" x14ac:dyDescent="0.25">
      <c r="C973" s="14">
        <f t="shared" si="44"/>
        <v>889</v>
      </c>
      <c r="D973" s="70"/>
      <c r="E973" s="70"/>
      <c r="F973" s="70"/>
      <c r="G973" s="75"/>
      <c r="H973" s="72"/>
      <c r="I973" s="54">
        <f>IFERROR(IF(M973="ICCP- ICOCIV",VLOOKUP(H973,'INDICES-ICOCIV'!$A$1:$B$313,2,0),IF(M973="IPC",VLOOKUP(H973,'INDICES IPC'!$A$7:$E$1003,2,0),0)),"")</f>
        <v>0</v>
      </c>
      <c r="J973" s="72"/>
      <c r="K973" s="54">
        <f>IFERROR(IF(M973="ICCP- ICOCIV",VLOOKUP(J973,'INDICES-ICOCIV'!$A$1:$B$307,2,0),IF(M973="IPC",VLOOKUP(J973,'INDICES IPC'!$A$7:$E$1003,2,0),0)),"")</f>
        <v>0</v>
      </c>
      <c r="L973" s="55" t="str">
        <f t="shared" si="45"/>
        <v/>
      </c>
      <c r="M973" s="76"/>
      <c r="N973" s="190">
        <f t="shared" si="43"/>
        <v>0</v>
      </c>
    </row>
    <row r="974" spans="3:14" ht="15.6" x14ac:dyDescent="0.25">
      <c r="C974" s="14">
        <f t="shared" si="44"/>
        <v>890</v>
      </c>
      <c r="D974" s="70"/>
      <c r="E974" s="70"/>
      <c r="F974" s="70"/>
      <c r="G974" s="75"/>
      <c r="H974" s="72"/>
      <c r="I974" s="54">
        <f>IFERROR(IF(M974="ICCP- ICOCIV",VLOOKUP(H974,'INDICES-ICOCIV'!$A$1:$B$313,2,0),IF(M974="IPC",VLOOKUP(H974,'INDICES IPC'!$A$7:$E$1003,2,0),0)),"")</f>
        <v>0</v>
      </c>
      <c r="J974" s="72"/>
      <c r="K974" s="54">
        <f>IFERROR(IF(M974="ICCP- ICOCIV",VLOOKUP(J974,'INDICES-ICOCIV'!$A$1:$B$307,2,0),IF(M974="IPC",VLOOKUP(J974,'INDICES IPC'!$A$7:$E$1003,2,0),0)),"")</f>
        <v>0</v>
      </c>
      <c r="L974" s="55" t="str">
        <f t="shared" si="45"/>
        <v/>
      </c>
      <c r="M974" s="76"/>
      <c r="N974" s="190">
        <f t="shared" si="43"/>
        <v>0</v>
      </c>
    </row>
    <row r="975" spans="3:14" ht="15.6" x14ac:dyDescent="0.25">
      <c r="C975" s="14">
        <f t="shared" si="44"/>
        <v>891</v>
      </c>
      <c r="D975" s="70"/>
      <c r="E975" s="70"/>
      <c r="F975" s="70"/>
      <c r="G975" s="75"/>
      <c r="H975" s="72"/>
      <c r="I975" s="54">
        <f>IFERROR(IF(M975="ICCP- ICOCIV",VLOOKUP(H975,'INDICES-ICOCIV'!$A$1:$B$313,2,0),IF(M975="IPC",VLOOKUP(H975,'INDICES IPC'!$A$7:$E$1003,2,0),0)),"")</f>
        <v>0</v>
      </c>
      <c r="J975" s="72"/>
      <c r="K975" s="54">
        <f>IFERROR(IF(M975="ICCP- ICOCIV",VLOOKUP(J975,'INDICES-ICOCIV'!$A$1:$B$307,2,0),IF(M975="IPC",VLOOKUP(J975,'INDICES IPC'!$A$7:$E$1003,2,0),0)),"")</f>
        <v>0</v>
      </c>
      <c r="L975" s="55" t="str">
        <f t="shared" si="45"/>
        <v/>
      </c>
      <c r="M975" s="76"/>
      <c r="N975" s="190">
        <f t="shared" si="43"/>
        <v>0</v>
      </c>
    </row>
    <row r="976" spans="3:14" ht="15.6" x14ac:dyDescent="0.25">
      <c r="C976" s="14">
        <f t="shared" si="44"/>
        <v>892</v>
      </c>
      <c r="D976" s="70"/>
      <c r="E976" s="70"/>
      <c r="F976" s="70"/>
      <c r="G976" s="75"/>
      <c r="H976" s="72"/>
      <c r="I976" s="54">
        <f>IFERROR(IF(M976="ICCP- ICOCIV",VLOOKUP(H976,'INDICES-ICOCIV'!$A$1:$B$313,2,0),IF(M976="IPC",VLOOKUP(H976,'INDICES IPC'!$A$7:$E$1003,2,0),0)),"")</f>
        <v>0</v>
      </c>
      <c r="J976" s="72"/>
      <c r="K976" s="54">
        <f>IFERROR(IF(M976="ICCP- ICOCIV",VLOOKUP(J976,'INDICES-ICOCIV'!$A$1:$B$307,2,0),IF(M976="IPC",VLOOKUP(J976,'INDICES IPC'!$A$7:$E$1003,2,0),0)),"")</f>
        <v>0</v>
      </c>
      <c r="L976" s="55" t="str">
        <f t="shared" si="45"/>
        <v/>
      </c>
      <c r="M976" s="76"/>
      <c r="N976" s="190">
        <f t="shared" ref="N976:N1014" si="46">IFERROR(G976*L976,0)</f>
        <v>0</v>
      </c>
    </row>
    <row r="977" spans="3:14" ht="15.6" x14ac:dyDescent="0.25">
      <c r="C977" s="14">
        <f t="shared" ref="C977:C1014" si="47">+C976+1</f>
        <v>893</v>
      </c>
      <c r="D977" s="70"/>
      <c r="E977" s="70"/>
      <c r="F977" s="70"/>
      <c r="G977" s="75"/>
      <c r="H977" s="72"/>
      <c r="I977" s="54">
        <f>IFERROR(IF(M977="ICCP- ICOCIV",VLOOKUP(H977,'INDICES-ICOCIV'!$A$1:$B$313,2,0),IF(M977="IPC",VLOOKUP(H977,'INDICES IPC'!$A$7:$E$1003,2,0),0)),"")</f>
        <v>0</v>
      </c>
      <c r="J977" s="72"/>
      <c r="K977" s="54">
        <f>IFERROR(IF(M977="ICCP- ICOCIV",VLOOKUP(J977,'INDICES-ICOCIV'!$A$1:$B$307,2,0),IF(M977="IPC",VLOOKUP(J977,'INDICES IPC'!$A$7:$E$1003,2,0),0)),"")</f>
        <v>0</v>
      </c>
      <c r="L977" s="55" t="str">
        <f t="shared" si="45"/>
        <v/>
      </c>
      <c r="M977" s="76"/>
      <c r="N977" s="190">
        <f t="shared" si="46"/>
        <v>0</v>
      </c>
    </row>
    <row r="978" spans="3:14" ht="15.6" x14ac:dyDescent="0.25">
      <c r="C978" s="14">
        <f t="shared" si="47"/>
        <v>894</v>
      </c>
      <c r="D978" s="70"/>
      <c r="E978" s="70"/>
      <c r="F978" s="70"/>
      <c r="G978" s="75"/>
      <c r="H978" s="72"/>
      <c r="I978" s="54">
        <f>IFERROR(IF(M978="ICCP- ICOCIV",VLOOKUP(H978,'INDICES-ICOCIV'!$A$1:$B$313,2,0),IF(M978="IPC",VLOOKUP(H978,'INDICES IPC'!$A$7:$E$1003,2,0),0)),"")</f>
        <v>0</v>
      </c>
      <c r="J978" s="72"/>
      <c r="K978" s="54">
        <f>IFERROR(IF(M978="ICCP- ICOCIV",VLOOKUP(J978,'INDICES-ICOCIV'!$A$1:$B$307,2,0),IF(M978="IPC",VLOOKUP(J978,'INDICES IPC'!$A$7:$E$1003,2,0),0)),"")</f>
        <v>0</v>
      </c>
      <c r="L978" s="55" t="str">
        <f t="shared" si="45"/>
        <v/>
      </c>
      <c r="M978" s="76"/>
      <c r="N978" s="190">
        <f t="shared" si="46"/>
        <v>0</v>
      </c>
    </row>
    <row r="979" spans="3:14" ht="15.6" x14ac:dyDescent="0.25">
      <c r="C979" s="14">
        <f t="shared" si="47"/>
        <v>895</v>
      </c>
      <c r="D979" s="70"/>
      <c r="E979" s="70"/>
      <c r="F979" s="70"/>
      <c r="G979" s="75"/>
      <c r="H979" s="72"/>
      <c r="I979" s="54">
        <f>IFERROR(IF(M979="ICCP- ICOCIV",VLOOKUP(H979,'INDICES-ICOCIV'!$A$1:$B$313,2,0),IF(M979="IPC",VLOOKUP(H979,'INDICES IPC'!$A$7:$E$1003,2,0),0)),"")</f>
        <v>0</v>
      </c>
      <c r="J979" s="72"/>
      <c r="K979" s="54">
        <f>IFERROR(IF(M979="ICCP- ICOCIV",VLOOKUP(J979,'INDICES-ICOCIV'!$A$1:$B$307,2,0),IF(M979="IPC",VLOOKUP(J979,'INDICES IPC'!$A$7:$E$1003,2,0),0)),"")</f>
        <v>0</v>
      </c>
      <c r="L979" s="55" t="str">
        <f t="shared" si="45"/>
        <v/>
      </c>
      <c r="M979" s="76"/>
      <c r="N979" s="190">
        <f t="shared" si="46"/>
        <v>0</v>
      </c>
    </row>
    <row r="980" spans="3:14" ht="15.6" x14ac:dyDescent="0.25">
      <c r="C980" s="14">
        <f t="shared" si="47"/>
        <v>896</v>
      </c>
      <c r="D980" s="70"/>
      <c r="E980" s="70"/>
      <c r="F980" s="70"/>
      <c r="G980" s="75"/>
      <c r="H980" s="72"/>
      <c r="I980" s="54">
        <f>IFERROR(IF(M980="ICCP- ICOCIV",VLOOKUP(H980,'INDICES-ICOCIV'!$A$1:$B$313,2,0),IF(M980="IPC",VLOOKUP(H980,'INDICES IPC'!$A$7:$E$1003,2,0),0)),"")</f>
        <v>0</v>
      </c>
      <c r="J980" s="72"/>
      <c r="K980" s="54">
        <f>IFERROR(IF(M980="ICCP- ICOCIV",VLOOKUP(J980,'INDICES-ICOCIV'!$A$1:$B$307,2,0),IF(M980="IPC",VLOOKUP(J980,'INDICES IPC'!$A$7:$E$1003,2,0),0)),"")</f>
        <v>0</v>
      </c>
      <c r="L980" s="55" t="str">
        <f t="shared" si="45"/>
        <v/>
      </c>
      <c r="M980" s="76"/>
      <c r="N980" s="190">
        <f t="shared" si="46"/>
        <v>0</v>
      </c>
    </row>
    <row r="981" spans="3:14" ht="15.6" x14ac:dyDescent="0.25">
      <c r="C981" s="14">
        <f t="shared" si="47"/>
        <v>897</v>
      </c>
      <c r="D981" s="70"/>
      <c r="E981" s="70"/>
      <c r="F981" s="70"/>
      <c r="G981" s="75"/>
      <c r="H981" s="72"/>
      <c r="I981" s="54">
        <f>IFERROR(IF(M981="ICCP- ICOCIV",VLOOKUP(H981,'INDICES-ICOCIV'!$A$1:$B$313,2,0),IF(M981="IPC",VLOOKUP(H981,'INDICES IPC'!$A$7:$E$1003,2,0),0)),"")</f>
        <v>0</v>
      </c>
      <c r="J981" s="72"/>
      <c r="K981" s="54">
        <f>IFERROR(IF(M981="ICCP- ICOCIV",VLOOKUP(J981,'INDICES-ICOCIV'!$A$1:$B$307,2,0),IF(M981="IPC",VLOOKUP(J981,'INDICES IPC'!$A$7:$E$1003,2,0),0)),"")</f>
        <v>0</v>
      </c>
      <c r="L981" s="55" t="str">
        <f t="shared" si="45"/>
        <v/>
      </c>
      <c r="M981" s="76"/>
      <c r="N981" s="190">
        <f t="shared" si="46"/>
        <v>0</v>
      </c>
    </row>
    <row r="982" spans="3:14" ht="15.6" x14ac:dyDescent="0.25">
      <c r="C982" s="14">
        <f t="shared" si="47"/>
        <v>898</v>
      </c>
      <c r="D982" s="70"/>
      <c r="E982" s="70"/>
      <c r="F982" s="70"/>
      <c r="G982" s="75"/>
      <c r="H982" s="72"/>
      <c r="I982" s="54">
        <f>IFERROR(IF(M982="ICCP- ICOCIV",VLOOKUP(H982,'INDICES-ICOCIV'!$A$1:$B$313,2,0),IF(M982="IPC",VLOOKUP(H982,'INDICES IPC'!$A$7:$E$1003,2,0),0)),"")</f>
        <v>0</v>
      </c>
      <c r="J982" s="72"/>
      <c r="K982" s="54">
        <f>IFERROR(IF(M982="ICCP- ICOCIV",VLOOKUP(J982,'INDICES-ICOCIV'!$A$1:$B$307,2,0),IF(M982="IPC",VLOOKUP(J982,'INDICES IPC'!$A$7:$E$1003,2,0),0)),"")</f>
        <v>0</v>
      </c>
      <c r="L982" s="55" t="str">
        <f t="shared" si="45"/>
        <v/>
      </c>
      <c r="M982" s="76"/>
      <c r="N982" s="190">
        <f t="shared" si="46"/>
        <v>0</v>
      </c>
    </row>
    <row r="983" spans="3:14" ht="15.6" x14ac:dyDescent="0.25">
      <c r="C983" s="14">
        <f t="shared" si="47"/>
        <v>899</v>
      </c>
      <c r="D983" s="70"/>
      <c r="E983" s="70"/>
      <c r="F983" s="70"/>
      <c r="G983" s="75"/>
      <c r="H983" s="72"/>
      <c r="I983" s="54">
        <f>IFERROR(IF(M983="ICCP- ICOCIV",VLOOKUP(H983,'INDICES-ICOCIV'!$A$1:$B$313,2,0),IF(M983="IPC",VLOOKUP(H983,'INDICES IPC'!$A$7:$E$1003,2,0),0)),"")</f>
        <v>0</v>
      </c>
      <c r="J983" s="72"/>
      <c r="K983" s="54">
        <f>IFERROR(IF(M983="ICCP- ICOCIV",VLOOKUP(J983,'INDICES-ICOCIV'!$A$1:$B$307,2,0),IF(M983="IPC",VLOOKUP(J983,'INDICES IPC'!$A$7:$E$1003,2,0),0)),"")</f>
        <v>0</v>
      </c>
      <c r="L983" s="55" t="str">
        <f t="shared" si="45"/>
        <v/>
      </c>
      <c r="M983" s="76"/>
      <c r="N983" s="190">
        <f t="shared" si="46"/>
        <v>0</v>
      </c>
    </row>
    <row r="984" spans="3:14" ht="15.6" x14ac:dyDescent="0.25">
      <c r="C984" s="14">
        <f t="shared" si="47"/>
        <v>900</v>
      </c>
      <c r="D984" s="70"/>
      <c r="E984" s="70"/>
      <c r="F984" s="70"/>
      <c r="G984" s="75"/>
      <c r="H984" s="72"/>
      <c r="I984" s="54">
        <f>IFERROR(IF(M984="ICCP- ICOCIV",VLOOKUP(H984,'INDICES-ICOCIV'!$A$1:$B$313,2,0),IF(M984="IPC",VLOOKUP(H984,'INDICES IPC'!$A$7:$E$1003,2,0),0)),"")</f>
        <v>0</v>
      </c>
      <c r="J984" s="72"/>
      <c r="K984" s="54">
        <f>IFERROR(IF(M984="ICCP- ICOCIV",VLOOKUP(J984,'INDICES-ICOCIV'!$A$1:$B$307,2,0),IF(M984="IPC",VLOOKUP(J984,'INDICES IPC'!$A$7:$E$1003,2,0),0)),"")</f>
        <v>0</v>
      </c>
      <c r="L984" s="55" t="str">
        <f t="shared" si="45"/>
        <v/>
      </c>
      <c r="M984" s="76"/>
      <c r="N984" s="190">
        <f t="shared" si="46"/>
        <v>0</v>
      </c>
    </row>
    <row r="985" spans="3:14" ht="15.6" x14ac:dyDescent="0.25">
      <c r="C985" s="14">
        <f t="shared" si="47"/>
        <v>901</v>
      </c>
      <c r="D985" s="70"/>
      <c r="E985" s="70"/>
      <c r="F985" s="70"/>
      <c r="G985" s="75"/>
      <c r="H985" s="72"/>
      <c r="I985" s="54">
        <f>IFERROR(IF(M985="ICCP- ICOCIV",VLOOKUP(H985,'INDICES-ICOCIV'!$A$1:$B$313,2,0),IF(M985="IPC",VLOOKUP(H985,'INDICES IPC'!$A$7:$E$1003,2,0),0)),"")</f>
        <v>0</v>
      </c>
      <c r="J985" s="72"/>
      <c r="K985" s="54">
        <f>IFERROR(IF(M985="ICCP- ICOCIV",VLOOKUP(J985,'INDICES-ICOCIV'!$A$1:$B$307,2,0),IF(M985="IPC",VLOOKUP(J985,'INDICES IPC'!$A$7:$E$1003,2,0),0)),"")</f>
        <v>0</v>
      </c>
      <c r="L985" s="55" t="str">
        <f t="shared" si="45"/>
        <v/>
      </c>
      <c r="M985" s="76"/>
      <c r="N985" s="190">
        <f t="shared" si="46"/>
        <v>0</v>
      </c>
    </row>
    <row r="986" spans="3:14" ht="15.6" x14ac:dyDescent="0.25">
      <c r="C986" s="14">
        <f t="shared" si="47"/>
        <v>902</v>
      </c>
      <c r="D986" s="70"/>
      <c r="E986" s="70"/>
      <c r="F986" s="70"/>
      <c r="G986" s="75"/>
      <c r="H986" s="72"/>
      <c r="I986" s="54">
        <f>IFERROR(IF(M986="ICCP- ICOCIV",VLOOKUP(H986,'INDICES-ICOCIV'!$A$1:$B$313,2,0),IF(M986="IPC",VLOOKUP(H986,'INDICES IPC'!$A$7:$E$1003,2,0),0)),"")</f>
        <v>0</v>
      </c>
      <c r="J986" s="72"/>
      <c r="K986" s="54">
        <f>IFERROR(IF(M986="ICCP- ICOCIV",VLOOKUP(J986,'INDICES-ICOCIV'!$A$1:$B$307,2,0),IF(M986="IPC",VLOOKUP(J986,'INDICES IPC'!$A$7:$E$1003,2,0),0)),"")</f>
        <v>0</v>
      </c>
      <c r="L986" s="55" t="str">
        <f t="shared" si="45"/>
        <v/>
      </c>
      <c r="M986" s="76"/>
      <c r="N986" s="190">
        <f t="shared" si="46"/>
        <v>0</v>
      </c>
    </row>
    <row r="987" spans="3:14" ht="15.6" x14ac:dyDescent="0.25">
      <c r="C987" s="14">
        <f t="shared" si="47"/>
        <v>903</v>
      </c>
      <c r="D987" s="70"/>
      <c r="E987" s="70"/>
      <c r="F987" s="70"/>
      <c r="G987" s="75"/>
      <c r="H987" s="72"/>
      <c r="I987" s="54">
        <f>IFERROR(IF(M987="ICCP- ICOCIV",VLOOKUP(H987,'INDICES-ICOCIV'!$A$1:$B$313,2,0),IF(M987="IPC",VLOOKUP(H987,'INDICES IPC'!$A$7:$E$1003,2,0),0)),"")</f>
        <v>0</v>
      </c>
      <c r="J987" s="72"/>
      <c r="K987" s="54">
        <f>IFERROR(IF(M987="ICCP- ICOCIV",VLOOKUP(J987,'INDICES-ICOCIV'!$A$1:$B$307,2,0),IF(M987="IPC",VLOOKUP(J987,'INDICES IPC'!$A$7:$E$1003,2,0),0)),"")</f>
        <v>0</v>
      </c>
      <c r="L987" s="55" t="str">
        <f t="shared" si="45"/>
        <v/>
      </c>
      <c r="M987" s="76"/>
      <c r="N987" s="190">
        <f t="shared" si="46"/>
        <v>0</v>
      </c>
    </row>
    <row r="988" spans="3:14" ht="15.6" x14ac:dyDescent="0.25">
      <c r="C988" s="14">
        <f t="shared" si="47"/>
        <v>904</v>
      </c>
      <c r="D988" s="70"/>
      <c r="E988" s="70"/>
      <c r="F988" s="70"/>
      <c r="G988" s="75"/>
      <c r="H988" s="72"/>
      <c r="I988" s="54">
        <f>IFERROR(IF(M988="ICCP- ICOCIV",VLOOKUP(H988,'INDICES-ICOCIV'!$A$1:$B$313,2,0),IF(M988="IPC",VLOOKUP(H988,'INDICES IPC'!$A$7:$E$1003,2,0),0)),"")</f>
        <v>0</v>
      </c>
      <c r="J988" s="72"/>
      <c r="K988" s="54">
        <f>IFERROR(IF(M988="ICCP- ICOCIV",VLOOKUP(J988,'INDICES-ICOCIV'!$A$1:$B$307,2,0),IF(M988="IPC",VLOOKUP(J988,'INDICES IPC'!$A$7:$E$1003,2,0),0)),"")</f>
        <v>0</v>
      </c>
      <c r="L988" s="55" t="str">
        <f t="shared" si="45"/>
        <v/>
      </c>
      <c r="M988" s="76"/>
      <c r="N988" s="190">
        <f t="shared" si="46"/>
        <v>0</v>
      </c>
    </row>
    <row r="989" spans="3:14" ht="15.6" x14ac:dyDescent="0.25">
      <c r="C989" s="14">
        <f t="shared" si="47"/>
        <v>905</v>
      </c>
      <c r="D989" s="70"/>
      <c r="E989" s="70"/>
      <c r="F989" s="70"/>
      <c r="G989" s="75"/>
      <c r="H989" s="72"/>
      <c r="I989" s="54">
        <f>IFERROR(IF(M989="ICCP- ICOCIV",VLOOKUP(H989,'INDICES-ICOCIV'!$A$1:$B$313,2,0),IF(M989="IPC",VLOOKUP(H989,'INDICES IPC'!$A$7:$E$1003,2,0),0)),"")</f>
        <v>0</v>
      </c>
      <c r="J989" s="72"/>
      <c r="K989" s="54">
        <f>IFERROR(IF(M989="ICCP- ICOCIV",VLOOKUP(J989,'INDICES-ICOCIV'!$A$1:$B$307,2,0),IF(M989="IPC",VLOOKUP(J989,'INDICES IPC'!$A$7:$E$1003,2,0),0)),"")</f>
        <v>0</v>
      </c>
      <c r="L989" s="55" t="str">
        <f t="shared" si="45"/>
        <v/>
      </c>
      <c r="M989" s="76"/>
      <c r="N989" s="190">
        <f t="shared" si="46"/>
        <v>0</v>
      </c>
    </row>
    <row r="990" spans="3:14" ht="15.6" x14ac:dyDescent="0.25">
      <c r="C990" s="14">
        <f t="shared" si="47"/>
        <v>906</v>
      </c>
      <c r="D990" s="70"/>
      <c r="E990" s="70"/>
      <c r="F990" s="70"/>
      <c r="G990" s="75"/>
      <c r="H990" s="72"/>
      <c r="I990" s="54">
        <f>IFERROR(IF(M990="ICCP- ICOCIV",VLOOKUP(H990,'INDICES-ICOCIV'!$A$1:$B$313,2,0),IF(M990="IPC",VLOOKUP(H990,'INDICES IPC'!$A$7:$E$1003,2,0),0)),"")</f>
        <v>0</v>
      </c>
      <c r="J990" s="72"/>
      <c r="K990" s="54">
        <f>IFERROR(IF(M990="ICCP- ICOCIV",VLOOKUP(J990,'INDICES-ICOCIV'!$A$1:$B$307,2,0),IF(M990="IPC",VLOOKUP(J990,'INDICES IPC'!$A$7:$E$1003,2,0),0)),"")</f>
        <v>0</v>
      </c>
      <c r="L990" s="55" t="str">
        <f t="shared" si="45"/>
        <v/>
      </c>
      <c r="M990" s="76"/>
      <c r="N990" s="190">
        <f t="shared" si="46"/>
        <v>0</v>
      </c>
    </row>
    <row r="991" spans="3:14" ht="15.6" x14ac:dyDescent="0.25">
      <c r="C991" s="14">
        <f t="shared" si="47"/>
        <v>907</v>
      </c>
      <c r="D991" s="70"/>
      <c r="E991" s="70"/>
      <c r="F991" s="70"/>
      <c r="G991" s="75"/>
      <c r="H991" s="72"/>
      <c r="I991" s="54">
        <f>IFERROR(IF(M991="ICCP- ICOCIV",VLOOKUP(H991,'INDICES-ICOCIV'!$A$1:$B$313,2,0),IF(M991="IPC",VLOOKUP(H991,'INDICES IPC'!$A$7:$E$1003,2,0),0)),"")</f>
        <v>0</v>
      </c>
      <c r="J991" s="72"/>
      <c r="K991" s="54">
        <f>IFERROR(IF(M991="ICCP- ICOCIV",VLOOKUP(J991,'INDICES-ICOCIV'!$A$1:$B$307,2,0),IF(M991="IPC",VLOOKUP(J991,'INDICES IPC'!$A$7:$E$1003,2,0),0)),"")</f>
        <v>0</v>
      </c>
      <c r="L991" s="55" t="str">
        <f t="shared" si="45"/>
        <v/>
      </c>
      <c r="M991" s="76"/>
      <c r="N991" s="190">
        <f t="shared" si="46"/>
        <v>0</v>
      </c>
    </row>
    <row r="992" spans="3:14" ht="15.6" x14ac:dyDescent="0.25">
      <c r="C992" s="14">
        <f t="shared" si="47"/>
        <v>908</v>
      </c>
      <c r="D992" s="70"/>
      <c r="E992" s="70"/>
      <c r="F992" s="70"/>
      <c r="G992" s="75"/>
      <c r="H992" s="72"/>
      <c r="I992" s="54">
        <f>IFERROR(IF(M992="ICCP- ICOCIV",VLOOKUP(H992,'INDICES-ICOCIV'!$A$1:$B$313,2,0),IF(M992="IPC",VLOOKUP(H992,'INDICES IPC'!$A$7:$E$1003,2,0),0)),"")</f>
        <v>0</v>
      </c>
      <c r="J992" s="72"/>
      <c r="K992" s="54">
        <f>IFERROR(IF(M992="ICCP- ICOCIV",VLOOKUP(J992,'INDICES-ICOCIV'!$A$1:$B$307,2,0),IF(M992="IPC",VLOOKUP(J992,'INDICES IPC'!$A$7:$E$1003,2,0),0)),"")</f>
        <v>0</v>
      </c>
      <c r="L992" s="55" t="str">
        <f t="shared" si="45"/>
        <v/>
      </c>
      <c r="M992" s="76"/>
      <c r="N992" s="190">
        <f t="shared" si="46"/>
        <v>0</v>
      </c>
    </row>
    <row r="993" spans="3:14" ht="15.6" x14ac:dyDescent="0.25">
      <c r="C993" s="14">
        <f t="shared" si="47"/>
        <v>909</v>
      </c>
      <c r="D993" s="70"/>
      <c r="E993" s="70"/>
      <c r="F993" s="70"/>
      <c r="G993" s="75"/>
      <c r="H993" s="72"/>
      <c r="I993" s="54">
        <f>IFERROR(IF(M993="ICCP- ICOCIV",VLOOKUP(H993,'INDICES-ICOCIV'!$A$1:$B$313,2,0),IF(M993="IPC",VLOOKUP(H993,'INDICES IPC'!$A$7:$E$1003,2,0),0)),"")</f>
        <v>0</v>
      </c>
      <c r="J993" s="72"/>
      <c r="K993" s="54">
        <f>IFERROR(IF(M993="ICCP- ICOCIV",VLOOKUP(J993,'INDICES-ICOCIV'!$A$1:$B$307,2,0),IF(M993="IPC",VLOOKUP(J993,'INDICES IPC'!$A$7:$E$1003,2,0),0)),"")</f>
        <v>0</v>
      </c>
      <c r="L993" s="55" t="str">
        <f t="shared" si="45"/>
        <v/>
      </c>
      <c r="M993" s="76"/>
      <c r="N993" s="190">
        <f t="shared" si="46"/>
        <v>0</v>
      </c>
    </row>
    <row r="994" spans="3:14" ht="15.6" x14ac:dyDescent="0.25">
      <c r="C994" s="14">
        <f t="shared" si="47"/>
        <v>910</v>
      </c>
      <c r="D994" s="70"/>
      <c r="E994" s="70"/>
      <c r="F994" s="70"/>
      <c r="G994" s="75"/>
      <c r="H994" s="72"/>
      <c r="I994" s="54">
        <f>IFERROR(IF(M994="ICCP- ICOCIV",VLOOKUP(H994,'INDICES-ICOCIV'!$A$1:$B$313,2,0),IF(M994="IPC",VLOOKUP(H994,'INDICES IPC'!$A$7:$E$1003,2,0),0)),"")</f>
        <v>0</v>
      </c>
      <c r="J994" s="72"/>
      <c r="K994" s="54">
        <f>IFERROR(IF(M994="ICCP- ICOCIV",VLOOKUP(J994,'INDICES-ICOCIV'!$A$1:$B$307,2,0),IF(M994="IPC",VLOOKUP(J994,'INDICES IPC'!$A$7:$E$1003,2,0),0)),"")</f>
        <v>0</v>
      </c>
      <c r="L994" s="55" t="str">
        <f t="shared" si="45"/>
        <v/>
      </c>
      <c r="M994" s="76"/>
      <c r="N994" s="190">
        <f t="shared" si="46"/>
        <v>0</v>
      </c>
    </row>
    <row r="995" spans="3:14" ht="15.6" x14ac:dyDescent="0.25">
      <c r="C995" s="14">
        <f t="shared" si="47"/>
        <v>911</v>
      </c>
      <c r="D995" s="70"/>
      <c r="E995" s="70"/>
      <c r="F995" s="70"/>
      <c r="G995" s="75"/>
      <c r="H995" s="72"/>
      <c r="I995" s="54">
        <f>IFERROR(IF(M995="ICCP- ICOCIV",VLOOKUP(H995,'INDICES-ICOCIV'!$A$1:$B$313,2,0),IF(M995="IPC",VLOOKUP(H995,'INDICES IPC'!$A$7:$E$1003,2,0),0)),"")</f>
        <v>0</v>
      </c>
      <c r="J995" s="72"/>
      <c r="K995" s="54">
        <f>IFERROR(IF(M995="ICCP- ICOCIV",VLOOKUP(J995,'INDICES-ICOCIV'!$A$1:$B$307,2,0),IF(M995="IPC",VLOOKUP(J995,'INDICES IPC'!$A$7:$E$1003,2,0),0)),"")</f>
        <v>0</v>
      </c>
      <c r="L995" s="55" t="str">
        <f t="shared" si="45"/>
        <v/>
      </c>
      <c r="M995" s="76"/>
      <c r="N995" s="190">
        <f t="shared" si="46"/>
        <v>0</v>
      </c>
    </row>
    <row r="996" spans="3:14" ht="15.6" x14ac:dyDescent="0.25">
      <c r="C996" s="14">
        <f t="shared" si="47"/>
        <v>912</v>
      </c>
      <c r="D996" s="70"/>
      <c r="E996" s="70"/>
      <c r="F996" s="70"/>
      <c r="G996" s="75"/>
      <c r="H996" s="72"/>
      <c r="I996" s="54">
        <f>IFERROR(IF(M996="ICCP- ICOCIV",VLOOKUP(H996,'INDICES-ICOCIV'!$A$1:$B$313,2,0),IF(M996="IPC",VLOOKUP(H996,'INDICES IPC'!$A$7:$E$1003,2,0),0)),"")</f>
        <v>0</v>
      </c>
      <c r="J996" s="72"/>
      <c r="K996" s="54">
        <f>IFERROR(IF(M996="ICCP- ICOCIV",VLOOKUP(J996,'INDICES-ICOCIV'!$A$1:$B$307,2,0),IF(M996="IPC",VLOOKUP(J996,'INDICES IPC'!$A$7:$E$1003,2,0),0)),"")</f>
        <v>0</v>
      </c>
      <c r="L996" s="55" t="str">
        <f t="shared" si="45"/>
        <v/>
      </c>
      <c r="M996" s="76"/>
      <c r="N996" s="190">
        <f t="shared" si="46"/>
        <v>0</v>
      </c>
    </row>
    <row r="997" spans="3:14" ht="15.6" x14ac:dyDescent="0.25">
      <c r="C997" s="14">
        <f t="shared" si="47"/>
        <v>913</v>
      </c>
      <c r="D997" s="70"/>
      <c r="E997" s="70"/>
      <c r="F997" s="70"/>
      <c r="G997" s="75"/>
      <c r="H997" s="72"/>
      <c r="I997" s="54">
        <f>IFERROR(IF(M997="ICCP- ICOCIV",VLOOKUP(H997,'INDICES-ICOCIV'!$A$1:$B$313,2,0),IF(M997="IPC",VLOOKUP(H997,'INDICES IPC'!$A$7:$E$1003,2,0),0)),"")</f>
        <v>0</v>
      </c>
      <c r="J997" s="72"/>
      <c r="K997" s="54">
        <f>IFERROR(IF(M997="ICCP- ICOCIV",VLOOKUP(J997,'INDICES-ICOCIV'!$A$1:$B$307,2,0),IF(M997="IPC",VLOOKUP(J997,'INDICES IPC'!$A$7:$E$1003,2,0),0)),"")</f>
        <v>0</v>
      </c>
      <c r="L997" s="55" t="str">
        <f t="shared" si="45"/>
        <v/>
      </c>
      <c r="M997" s="76"/>
      <c r="N997" s="190">
        <f t="shared" si="46"/>
        <v>0</v>
      </c>
    </row>
    <row r="998" spans="3:14" ht="15.6" x14ac:dyDescent="0.25">
      <c r="C998" s="14">
        <f t="shared" si="47"/>
        <v>914</v>
      </c>
      <c r="D998" s="70"/>
      <c r="E998" s="70"/>
      <c r="F998" s="70"/>
      <c r="G998" s="75"/>
      <c r="H998" s="72"/>
      <c r="I998" s="54">
        <f>IFERROR(IF(M998="ICCP- ICOCIV",VLOOKUP(H998,'INDICES-ICOCIV'!$A$1:$B$313,2,0),IF(M998="IPC",VLOOKUP(H998,'INDICES IPC'!$A$7:$E$1003,2,0),0)),"")</f>
        <v>0</v>
      </c>
      <c r="J998" s="72"/>
      <c r="K998" s="54">
        <f>IFERROR(IF(M998="ICCP- ICOCIV",VLOOKUP(J998,'INDICES-ICOCIV'!$A$1:$B$307,2,0),IF(M998="IPC",VLOOKUP(J998,'INDICES IPC'!$A$7:$E$1003,2,0),0)),"")</f>
        <v>0</v>
      </c>
      <c r="L998" s="55" t="str">
        <f t="shared" si="45"/>
        <v/>
      </c>
      <c r="M998" s="76"/>
      <c r="N998" s="190">
        <f t="shared" si="46"/>
        <v>0</v>
      </c>
    </row>
    <row r="999" spans="3:14" ht="15.6" x14ac:dyDescent="0.25">
      <c r="C999" s="14">
        <f t="shared" si="47"/>
        <v>915</v>
      </c>
      <c r="D999" s="70"/>
      <c r="E999" s="70"/>
      <c r="F999" s="70"/>
      <c r="G999" s="75"/>
      <c r="H999" s="72"/>
      <c r="I999" s="54">
        <f>IFERROR(IF(M999="ICCP- ICOCIV",VLOOKUP(H999,'INDICES-ICOCIV'!$A$1:$B$313,2,0),IF(M999="IPC",VLOOKUP(H999,'INDICES IPC'!$A$7:$E$1003,2,0),0)),"")</f>
        <v>0</v>
      </c>
      <c r="J999" s="72"/>
      <c r="K999" s="54">
        <f>IFERROR(IF(M999="ICCP- ICOCIV",VLOOKUP(J999,'INDICES-ICOCIV'!$A$1:$B$307,2,0),IF(M999="IPC",VLOOKUP(J999,'INDICES IPC'!$A$7:$E$1003,2,0),0)),"")</f>
        <v>0</v>
      </c>
      <c r="L999" s="55" t="str">
        <f t="shared" si="45"/>
        <v/>
      </c>
      <c r="M999" s="76"/>
      <c r="N999" s="190">
        <f t="shared" si="46"/>
        <v>0</v>
      </c>
    </row>
    <row r="1000" spans="3:14" ht="15.6" x14ac:dyDescent="0.25">
      <c r="C1000" s="14">
        <f t="shared" si="47"/>
        <v>916</v>
      </c>
      <c r="D1000" s="70"/>
      <c r="E1000" s="70"/>
      <c r="F1000" s="70"/>
      <c r="G1000" s="75"/>
      <c r="H1000" s="72"/>
      <c r="I1000" s="54">
        <f>IFERROR(IF(M1000="ICCP- ICOCIV",VLOOKUP(H1000,'INDICES-ICOCIV'!$A$1:$B$313,2,0),IF(M1000="IPC",VLOOKUP(H1000,'INDICES IPC'!$A$7:$E$1003,2,0),0)),"")</f>
        <v>0</v>
      </c>
      <c r="J1000" s="72"/>
      <c r="K1000" s="54">
        <f>IFERROR(IF(M1000="ICCP- ICOCIV",VLOOKUP(J1000,'INDICES-ICOCIV'!$A$1:$B$307,2,0),IF(M1000="IPC",VLOOKUP(J1000,'INDICES IPC'!$A$7:$E$1003,2,0),0)),"")</f>
        <v>0</v>
      </c>
      <c r="L1000" s="55" t="str">
        <f t="shared" si="45"/>
        <v/>
      </c>
      <c r="M1000" s="76"/>
      <c r="N1000" s="190">
        <f t="shared" si="46"/>
        <v>0</v>
      </c>
    </row>
    <row r="1001" spans="3:14" ht="15.6" x14ac:dyDescent="0.25">
      <c r="C1001" s="14">
        <f t="shared" si="47"/>
        <v>917</v>
      </c>
      <c r="D1001" s="70"/>
      <c r="E1001" s="70"/>
      <c r="F1001" s="70"/>
      <c r="G1001" s="75"/>
      <c r="H1001" s="72"/>
      <c r="I1001" s="54">
        <f>IFERROR(IF(M1001="ICCP- ICOCIV",VLOOKUP(H1001,'INDICES-ICOCIV'!$A$1:$B$313,2,0),IF(M1001="IPC",VLOOKUP(H1001,'INDICES IPC'!$A$7:$E$1003,2,0),0)),"")</f>
        <v>0</v>
      </c>
      <c r="J1001" s="72"/>
      <c r="K1001" s="54">
        <f>IFERROR(IF(M1001="ICCP- ICOCIV",VLOOKUP(J1001,'INDICES-ICOCIV'!$A$1:$B$307,2,0),IF(M1001="IPC",VLOOKUP(J1001,'INDICES IPC'!$A$7:$E$1003,2,0),0)),"")</f>
        <v>0</v>
      </c>
      <c r="L1001" s="55" t="str">
        <f t="shared" si="45"/>
        <v/>
      </c>
      <c r="M1001" s="76"/>
      <c r="N1001" s="190">
        <f t="shared" si="46"/>
        <v>0</v>
      </c>
    </row>
    <row r="1002" spans="3:14" ht="15.6" x14ac:dyDescent="0.25">
      <c r="C1002" s="14">
        <f t="shared" si="47"/>
        <v>918</v>
      </c>
      <c r="D1002" s="70"/>
      <c r="E1002" s="70"/>
      <c r="F1002" s="70"/>
      <c r="G1002" s="75"/>
      <c r="H1002" s="72"/>
      <c r="I1002" s="54">
        <f>IFERROR(IF(M1002="ICCP- ICOCIV",VLOOKUP(H1002,'INDICES-ICOCIV'!$A$1:$B$313,2,0),IF(M1002="IPC",VLOOKUP(H1002,'INDICES IPC'!$A$7:$E$1003,2,0),0)),"")</f>
        <v>0</v>
      </c>
      <c r="J1002" s="72"/>
      <c r="K1002" s="54">
        <f>IFERROR(IF(M1002="ICCP- ICOCIV",VLOOKUP(J1002,'INDICES-ICOCIV'!$A$1:$B$307,2,0),IF(M1002="IPC",VLOOKUP(J1002,'INDICES IPC'!$A$7:$E$1003,2,0),0)),"")</f>
        <v>0</v>
      </c>
      <c r="L1002" s="55" t="str">
        <f t="shared" si="45"/>
        <v/>
      </c>
      <c r="M1002" s="76"/>
      <c r="N1002" s="190">
        <f t="shared" si="46"/>
        <v>0</v>
      </c>
    </row>
    <row r="1003" spans="3:14" ht="15.6" x14ac:dyDescent="0.25">
      <c r="C1003" s="14">
        <f t="shared" si="47"/>
        <v>919</v>
      </c>
      <c r="D1003" s="70"/>
      <c r="E1003" s="70"/>
      <c r="F1003" s="70"/>
      <c r="G1003" s="75"/>
      <c r="H1003" s="72"/>
      <c r="I1003" s="54">
        <f>IFERROR(IF(M1003="ICCP- ICOCIV",VLOOKUP(H1003,'INDICES-ICOCIV'!$A$1:$B$313,2,0),IF(M1003="IPC",VLOOKUP(H1003,'INDICES IPC'!$A$7:$E$1003,2,0),0)),"")</f>
        <v>0</v>
      </c>
      <c r="J1003" s="72"/>
      <c r="K1003" s="54">
        <f>IFERROR(IF(M1003="ICCP- ICOCIV",VLOOKUP(J1003,'INDICES-ICOCIV'!$A$1:$B$307,2,0),IF(M1003="IPC",VLOOKUP(J1003,'INDICES IPC'!$A$7:$E$1003,2,0),0)),"")</f>
        <v>0</v>
      </c>
      <c r="L1003" s="55" t="str">
        <f t="shared" si="45"/>
        <v/>
      </c>
      <c r="M1003" s="76"/>
      <c r="N1003" s="190">
        <f t="shared" si="46"/>
        <v>0</v>
      </c>
    </row>
    <row r="1004" spans="3:14" ht="15.6" x14ac:dyDescent="0.25">
      <c r="C1004" s="14">
        <f t="shared" si="47"/>
        <v>920</v>
      </c>
      <c r="D1004" s="70"/>
      <c r="E1004" s="70"/>
      <c r="F1004" s="70"/>
      <c r="G1004" s="75"/>
      <c r="H1004" s="72"/>
      <c r="I1004" s="54">
        <f>IFERROR(IF(M1004="ICCP- ICOCIV",VLOOKUP(H1004,'INDICES-ICOCIV'!$A$1:$B$313,2,0),IF(M1004="IPC",VLOOKUP(H1004,'INDICES IPC'!$A$7:$E$1003,2,0),0)),"")</f>
        <v>0</v>
      </c>
      <c r="J1004" s="72"/>
      <c r="K1004" s="54">
        <f>IFERROR(IF(M1004="ICCP- ICOCIV",VLOOKUP(J1004,'INDICES-ICOCIV'!$A$1:$B$307,2,0),IF(M1004="IPC",VLOOKUP(J1004,'INDICES IPC'!$A$7:$E$1003,2,0),0)),"")</f>
        <v>0</v>
      </c>
      <c r="L1004" s="55" t="str">
        <f t="shared" si="45"/>
        <v/>
      </c>
      <c r="M1004" s="76"/>
      <c r="N1004" s="190">
        <f t="shared" si="46"/>
        <v>0</v>
      </c>
    </row>
    <row r="1005" spans="3:14" ht="15.6" x14ac:dyDescent="0.25">
      <c r="C1005" s="14">
        <f t="shared" si="47"/>
        <v>921</v>
      </c>
      <c r="D1005" s="70"/>
      <c r="E1005" s="70"/>
      <c r="F1005" s="70"/>
      <c r="G1005" s="75"/>
      <c r="H1005" s="72"/>
      <c r="I1005" s="54">
        <f>IFERROR(IF(M1005="ICCP- ICOCIV",VLOOKUP(H1005,'INDICES-ICOCIV'!$A$1:$B$313,2,0),IF(M1005="IPC",VLOOKUP(H1005,'INDICES IPC'!$A$7:$E$1003,2,0),0)),"")</f>
        <v>0</v>
      </c>
      <c r="J1005" s="72"/>
      <c r="K1005" s="54">
        <f>IFERROR(IF(M1005="ICCP- ICOCIV",VLOOKUP(J1005,'INDICES-ICOCIV'!$A$1:$B$307,2,0),IF(M1005="IPC",VLOOKUP(J1005,'INDICES IPC'!$A$7:$E$1003,2,0),0)),"")</f>
        <v>0</v>
      </c>
      <c r="L1005" s="55" t="str">
        <f t="shared" si="45"/>
        <v/>
      </c>
      <c r="M1005" s="76"/>
      <c r="N1005" s="190">
        <f t="shared" si="46"/>
        <v>0</v>
      </c>
    </row>
    <row r="1006" spans="3:14" ht="15.6" x14ac:dyDescent="0.25">
      <c r="C1006" s="14">
        <f t="shared" si="47"/>
        <v>922</v>
      </c>
      <c r="D1006" s="70"/>
      <c r="E1006" s="70"/>
      <c r="F1006" s="70"/>
      <c r="G1006" s="75"/>
      <c r="H1006" s="72"/>
      <c r="I1006" s="54">
        <f>IFERROR(IF(M1006="ICCP- ICOCIV",VLOOKUP(H1006,'INDICES-ICOCIV'!$A$1:$B$313,2,0),IF(M1006="IPC",VLOOKUP(H1006,'INDICES IPC'!$A$7:$E$1003,2,0),0)),"")</f>
        <v>0</v>
      </c>
      <c r="J1006" s="72"/>
      <c r="K1006" s="54">
        <f>IFERROR(IF(M1006="ICCP- ICOCIV",VLOOKUP(J1006,'INDICES-ICOCIV'!$A$1:$B$307,2,0),IF(M1006="IPC",VLOOKUP(J1006,'INDICES IPC'!$A$7:$E$1003,2,0),0)),"")</f>
        <v>0</v>
      </c>
      <c r="L1006" s="55" t="str">
        <f t="shared" si="45"/>
        <v/>
      </c>
      <c r="M1006" s="76"/>
      <c r="N1006" s="190">
        <f t="shared" si="46"/>
        <v>0</v>
      </c>
    </row>
    <row r="1007" spans="3:14" ht="15.6" x14ac:dyDescent="0.25">
      <c r="C1007" s="14">
        <f t="shared" si="47"/>
        <v>923</v>
      </c>
      <c r="D1007" s="70"/>
      <c r="E1007" s="70"/>
      <c r="F1007" s="70"/>
      <c r="G1007" s="75"/>
      <c r="H1007" s="72"/>
      <c r="I1007" s="54">
        <f>IFERROR(IF(M1007="ICCP- ICOCIV",VLOOKUP(H1007,'INDICES-ICOCIV'!$A$1:$B$313,2,0),IF(M1007="IPC",VLOOKUP(H1007,'INDICES IPC'!$A$7:$E$1003,2,0),0)),"")</f>
        <v>0</v>
      </c>
      <c r="J1007" s="72"/>
      <c r="K1007" s="54">
        <f>IFERROR(IF(M1007="ICCP- ICOCIV",VLOOKUP(J1007,'INDICES-ICOCIV'!$A$1:$B$307,2,0),IF(M1007="IPC",VLOOKUP(J1007,'INDICES IPC'!$A$7:$E$1003,2,0),0)),"")</f>
        <v>0</v>
      </c>
      <c r="L1007" s="55" t="str">
        <f t="shared" si="45"/>
        <v/>
      </c>
      <c r="M1007" s="76"/>
      <c r="N1007" s="190">
        <f t="shared" si="46"/>
        <v>0</v>
      </c>
    </row>
    <row r="1008" spans="3:14" ht="15.6" x14ac:dyDescent="0.25">
      <c r="C1008" s="14">
        <f t="shared" si="47"/>
        <v>924</v>
      </c>
      <c r="D1008" s="70"/>
      <c r="E1008" s="70"/>
      <c r="F1008" s="70"/>
      <c r="G1008" s="75"/>
      <c r="H1008" s="72"/>
      <c r="I1008" s="54">
        <f>IFERROR(IF(M1008="ICCP- ICOCIV",VLOOKUP(H1008,'INDICES-ICOCIV'!$A$1:$B$313,2,0),IF(M1008="IPC",VLOOKUP(H1008,'INDICES IPC'!$A$7:$E$1003,2,0),0)),"")</f>
        <v>0</v>
      </c>
      <c r="J1008" s="72"/>
      <c r="K1008" s="54">
        <f>IFERROR(IF(M1008="ICCP- ICOCIV",VLOOKUP(J1008,'INDICES-ICOCIV'!$A$1:$B$307,2,0),IF(M1008="IPC",VLOOKUP(J1008,'INDICES IPC'!$A$7:$E$1003,2,0),0)),"")</f>
        <v>0</v>
      </c>
      <c r="L1008" s="55" t="str">
        <f t="shared" si="45"/>
        <v/>
      </c>
      <c r="M1008" s="76"/>
      <c r="N1008" s="190">
        <f t="shared" si="46"/>
        <v>0</v>
      </c>
    </row>
    <row r="1009" spans="3:14" ht="15.6" x14ac:dyDescent="0.25">
      <c r="C1009" s="14">
        <f t="shared" si="47"/>
        <v>925</v>
      </c>
      <c r="D1009" s="70"/>
      <c r="E1009" s="70"/>
      <c r="F1009" s="70"/>
      <c r="G1009" s="75"/>
      <c r="H1009" s="72"/>
      <c r="I1009" s="54">
        <f>IFERROR(IF(M1009="ICCP- ICOCIV",VLOOKUP(H1009,'INDICES-ICOCIV'!$A$1:$B$313,2,0),IF(M1009="IPC",VLOOKUP(H1009,'INDICES IPC'!$A$7:$E$1003,2,0),0)),"")</f>
        <v>0</v>
      </c>
      <c r="J1009" s="72"/>
      <c r="K1009" s="54">
        <f>IFERROR(IF(M1009="ICCP- ICOCIV",VLOOKUP(J1009,'INDICES-ICOCIV'!$A$1:$B$307,2,0),IF(M1009="IPC",VLOOKUP(J1009,'INDICES IPC'!$A$7:$E$1003,2,0),0)),"")</f>
        <v>0</v>
      </c>
      <c r="L1009" s="55" t="str">
        <f t="shared" si="45"/>
        <v/>
      </c>
      <c r="M1009" s="76"/>
      <c r="N1009" s="190">
        <f t="shared" si="46"/>
        <v>0</v>
      </c>
    </row>
    <row r="1010" spans="3:14" ht="15.6" x14ac:dyDescent="0.25">
      <c r="C1010" s="14">
        <f t="shared" si="47"/>
        <v>926</v>
      </c>
      <c r="D1010" s="70"/>
      <c r="E1010" s="70"/>
      <c r="F1010" s="70"/>
      <c r="G1010" s="75"/>
      <c r="H1010" s="72"/>
      <c r="I1010" s="54">
        <f>IFERROR(IF(M1010="ICCP- ICOCIV",VLOOKUP(H1010,'INDICES-ICOCIV'!$A$1:$B$313,2,0),IF(M1010="IPC",VLOOKUP(H1010,'INDICES IPC'!$A$7:$E$1003,2,0),0)),"")</f>
        <v>0</v>
      </c>
      <c r="J1010" s="72"/>
      <c r="K1010" s="54">
        <f>IFERROR(IF(M1010="ICCP- ICOCIV",VLOOKUP(J1010,'INDICES-ICOCIV'!$A$1:$B$307,2,0),IF(M1010="IPC",VLOOKUP(J1010,'INDICES IPC'!$A$7:$E$1003,2,0),0)),"")</f>
        <v>0</v>
      </c>
      <c r="L1010" s="55" t="str">
        <f t="shared" si="45"/>
        <v/>
      </c>
      <c r="M1010" s="76"/>
      <c r="N1010" s="190">
        <f t="shared" si="46"/>
        <v>0</v>
      </c>
    </row>
    <row r="1011" spans="3:14" ht="15.6" x14ac:dyDescent="0.25">
      <c r="C1011" s="14">
        <f t="shared" si="47"/>
        <v>927</v>
      </c>
      <c r="D1011" s="70"/>
      <c r="E1011" s="70"/>
      <c r="F1011" s="70"/>
      <c r="G1011" s="75"/>
      <c r="H1011" s="72"/>
      <c r="I1011" s="54">
        <f>IFERROR(IF(M1011="ICCP- ICOCIV",VLOOKUP(H1011,'INDICES-ICOCIV'!$A$1:$B$313,2,0),IF(M1011="IPC",VLOOKUP(H1011,'INDICES IPC'!$A$7:$E$1003,2,0),0)),"")</f>
        <v>0</v>
      </c>
      <c r="J1011" s="72"/>
      <c r="K1011" s="54">
        <f>IFERROR(IF(M1011="ICCP- ICOCIV",VLOOKUP(J1011,'INDICES-ICOCIV'!$A$1:$B$307,2,0),IF(M1011="IPC",VLOOKUP(J1011,'INDICES IPC'!$A$7:$E$1003,2,0),0)),"")</f>
        <v>0</v>
      </c>
      <c r="L1011" s="55" t="str">
        <f t="shared" si="45"/>
        <v/>
      </c>
      <c r="M1011" s="76"/>
      <c r="N1011" s="190">
        <f t="shared" si="46"/>
        <v>0</v>
      </c>
    </row>
    <row r="1012" spans="3:14" ht="15.6" x14ac:dyDescent="0.25">
      <c r="C1012" s="14">
        <f t="shared" si="47"/>
        <v>928</v>
      </c>
      <c r="D1012" s="70"/>
      <c r="E1012" s="70"/>
      <c r="F1012" s="70"/>
      <c r="G1012" s="75"/>
      <c r="H1012" s="72"/>
      <c r="I1012" s="54">
        <f>IFERROR(IF(M1012="ICCP- ICOCIV",VLOOKUP(H1012,'INDICES-ICOCIV'!$A$1:$B$313,2,0),IF(M1012="IPC",VLOOKUP(H1012,'INDICES IPC'!$A$7:$E$1003,2,0),0)),"")</f>
        <v>0</v>
      </c>
      <c r="J1012" s="72"/>
      <c r="K1012" s="54">
        <f>IFERROR(IF(M1012="ICCP- ICOCIV",VLOOKUP(J1012,'INDICES-ICOCIV'!$A$1:$B$307,2,0),IF(M1012="IPC",VLOOKUP(J1012,'INDICES IPC'!$A$7:$E$1003,2,0),0)),"")</f>
        <v>0</v>
      </c>
      <c r="L1012" s="55" t="str">
        <f t="shared" si="45"/>
        <v/>
      </c>
      <c r="M1012" s="76"/>
      <c r="N1012" s="190">
        <f t="shared" si="46"/>
        <v>0</v>
      </c>
    </row>
    <row r="1013" spans="3:14" ht="15.6" x14ac:dyDescent="0.25">
      <c r="C1013" s="14">
        <f t="shared" si="47"/>
        <v>929</v>
      </c>
      <c r="D1013" s="70"/>
      <c r="E1013" s="70"/>
      <c r="F1013" s="70"/>
      <c r="G1013" s="75"/>
      <c r="H1013" s="72"/>
      <c r="I1013" s="54">
        <f>IFERROR(IF(M1013="ICCP- ICOCIV",VLOOKUP(H1013,'INDICES-ICOCIV'!$A$1:$B$313,2,0),IF(M1013="IPC",VLOOKUP(H1013,'INDICES IPC'!$A$7:$E$1003,2,0),0)),"")</f>
        <v>0</v>
      </c>
      <c r="J1013" s="72"/>
      <c r="K1013" s="54">
        <f>IFERROR(IF(M1013="ICCP- ICOCIV",VLOOKUP(J1013,'INDICES-ICOCIV'!$A$1:$B$307,2,0),IF(M1013="IPC",VLOOKUP(J1013,'INDICES IPC'!$A$7:$E$1003,2,0),0)),"")</f>
        <v>0</v>
      </c>
      <c r="L1013" s="55" t="str">
        <f t="shared" si="45"/>
        <v/>
      </c>
      <c r="M1013" s="76"/>
      <c r="N1013" s="190">
        <f t="shared" si="46"/>
        <v>0</v>
      </c>
    </row>
    <row r="1014" spans="3:14" ht="15.6" x14ac:dyDescent="0.25">
      <c r="C1014" s="14">
        <f t="shared" si="47"/>
        <v>930</v>
      </c>
      <c r="D1014" s="70"/>
      <c r="E1014" s="70"/>
      <c r="F1014" s="70"/>
      <c r="G1014" s="75"/>
      <c r="H1014" s="72"/>
      <c r="I1014" s="54">
        <f>IFERROR(IF(M1014="ICCP- ICOCIV",VLOOKUP(H1014,'INDICES-ICOCIV'!$A$1:$B$313,2,0),IF(M1014="IPC",VLOOKUP(H1014,'INDICES IPC'!$A$7:$E$1003,2,0),0)),"")</f>
        <v>0</v>
      </c>
      <c r="J1014" s="72"/>
      <c r="K1014" s="54">
        <f>IFERROR(IF(M1014="ICCP- ICOCIV",VLOOKUP(J1014,'INDICES-ICOCIV'!$A$1:$B$307,2,0),IF(M1014="IPC",VLOOKUP(J1014,'INDICES IPC'!$A$7:$E$1003,2,0),0)),"")</f>
        <v>0</v>
      </c>
      <c r="L1014" s="55" t="str">
        <f t="shared" si="45"/>
        <v/>
      </c>
      <c r="M1014" s="76"/>
      <c r="N1014" s="190">
        <f t="shared" si="46"/>
        <v>0</v>
      </c>
    </row>
    <row r="1015" spans="3:14" x14ac:dyDescent="0.25">
      <c r="C1015" s="69" t="s">
        <v>124</v>
      </c>
      <c r="D1015" s="69" t="s">
        <v>124</v>
      </c>
      <c r="E1015" s="69" t="s">
        <v>124</v>
      </c>
      <c r="F1015" s="69" t="s">
        <v>124</v>
      </c>
      <c r="G1015" s="69" t="s">
        <v>124</v>
      </c>
      <c r="H1015" s="69" t="s">
        <v>124</v>
      </c>
      <c r="I1015" s="69" t="s">
        <v>124</v>
      </c>
      <c r="J1015" s="69" t="s">
        <v>124</v>
      </c>
      <c r="K1015" s="69" t="s">
        <v>124</v>
      </c>
      <c r="L1015" s="69" t="s">
        <v>124</v>
      </c>
      <c r="M1015" s="69" t="s">
        <v>124</v>
      </c>
      <c r="N1015" s="135" t="s">
        <v>124</v>
      </c>
    </row>
  </sheetData>
  <mergeCells count="8">
    <mergeCell ref="D24:G25"/>
    <mergeCell ref="L22:M22"/>
    <mergeCell ref="C6:D6"/>
    <mergeCell ref="H12:N12"/>
    <mergeCell ref="C13:G13"/>
    <mergeCell ref="H13:N13"/>
    <mergeCell ref="C9:N9"/>
    <mergeCell ref="C12:G12"/>
  </mergeCells>
  <dataValidations count="1">
    <dataValidation type="list" allowBlank="1" showInputMessage="1" showErrorMessage="1" sqref="M15:M21 M23:M1014" xr:uid="{00000000-0002-0000-0400-000001000000}">
      <formula1>INDICE</formula1>
    </dataValidation>
  </dataValidations>
  <hyperlinks>
    <hyperlink ref="C7" location="'Tabla de Contenido'!A1" display="Tabla de Contenido" xr:uid="{5E4A9E22-9903-4A3B-AC6B-4C9F5A77C3E4}"/>
  </hyperlinks>
  <pageMargins left="0.7" right="0.7" top="0.75" bottom="0.75" header="0.3" footer="0.3"/>
  <pageSetup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1B51596A-ACF1-4C34-B759-6D8E81E742D3}">
          <x14:formula1>
            <xm:f>'INDICES IPC'!$A$8:$A$860</xm:f>
          </x14:formula1>
          <xm:sqref>H16:H19 H21:H1014</xm:sqref>
        </x14:dataValidation>
        <x14:dataValidation type="list" allowBlank="1" showInputMessage="1" showErrorMessage="1" xr:uid="{CC16714F-A23F-4F8A-8A03-3A1328FA7ABD}">
          <x14:formula1>
            <xm:f>'INDICES IPC'!$A$8:$A$866</xm:f>
          </x14:formula1>
          <xm:sqref>J15:J1014 H15</xm:sqref>
        </x14:dataValidation>
        <x14:dataValidation type="list" allowBlank="1" showInputMessage="1" showErrorMessage="1" xr:uid="{4A3F2973-3A90-4EF6-97AD-D75B8A341800}">
          <x14:formula1>
            <xm:f>'INDICES IPC'!$A$8:$A$1200</xm:f>
          </x14:formula1>
          <xm:sqref>H20</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rgb="FFFF0000"/>
  </sheetPr>
  <dimension ref="A1:AH80"/>
  <sheetViews>
    <sheetView showGridLines="0" zoomScale="60" zoomScaleNormal="60" zoomScaleSheetLayoutView="85" workbookViewId="0">
      <pane xSplit="5" ySplit="14" topLeftCell="V15" activePane="bottomRight" state="frozen"/>
      <selection activeCell="B1" sqref="B1"/>
      <selection pane="topRight" activeCell="H1" sqref="H1"/>
      <selection pane="bottomLeft" activeCell="B8" sqref="B8"/>
      <selection pane="bottomRight" activeCell="AI17" sqref="AI17"/>
    </sheetView>
  </sheetViews>
  <sheetFormatPr baseColWidth="10" defaultColWidth="11.44140625" defaultRowHeight="15" outlineLevelRow="2" outlineLevelCol="1" x14ac:dyDescent="0.25"/>
  <cols>
    <col min="1" max="1" width="6.6640625" style="19" hidden="1" customWidth="1"/>
    <col min="2" max="2" width="5" style="19" bestFit="1" customWidth="1"/>
    <col min="3" max="3" width="6.44140625" style="19" bestFit="1" customWidth="1"/>
    <col min="4" max="4" width="46.33203125" style="10" customWidth="1"/>
    <col min="5" max="5" width="14.88671875" style="19" customWidth="1"/>
    <col min="6" max="6" width="12" style="19" customWidth="1" outlineLevel="1"/>
    <col min="7" max="7" width="19.6640625" style="19" bestFit="1" customWidth="1" outlineLevel="1"/>
    <col min="8" max="8" width="16.88671875" style="115" customWidth="1" outlineLevel="1"/>
    <col min="9" max="9" width="19.5546875" style="115" customWidth="1" outlineLevel="1"/>
    <col min="10" max="10" width="21.88671875" style="19" bestFit="1" customWidth="1" outlineLevel="1"/>
    <col min="11" max="11" width="14.6640625" style="19" bestFit="1" customWidth="1" outlineLevel="1"/>
    <col min="12" max="12" width="19.6640625" style="19" bestFit="1" customWidth="1" outlineLevel="1"/>
    <col min="13" max="14" width="18.5546875" style="19" customWidth="1" outlineLevel="1"/>
    <col min="15" max="15" width="21.88671875" style="19" bestFit="1" customWidth="1" outlineLevel="1"/>
    <col min="16" max="16" width="19.33203125" style="19" customWidth="1" outlineLevel="1"/>
    <col min="17" max="17" width="24.33203125" style="19" bestFit="1" customWidth="1" outlineLevel="1"/>
    <col min="18" max="18" width="17.6640625" style="19" bestFit="1" customWidth="1" outlineLevel="1"/>
    <col min="19" max="19" width="19.109375" style="19" bestFit="1" customWidth="1" outlineLevel="1"/>
    <col min="20" max="20" width="17.44140625" style="19" customWidth="1" outlineLevel="1"/>
    <col min="21" max="21" width="16.44140625" style="19" customWidth="1" outlineLevel="1"/>
    <col min="22" max="22" width="16" style="19" customWidth="1" outlineLevel="1"/>
    <col min="23" max="23" width="18.88671875" style="19" customWidth="1" outlineLevel="1"/>
    <col min="24" max="24" width="18" style="19" customWidth="1" outlineLevel="1"/>
    <col min="25" max="25" width="21.21875" style="19" customWidth="1" outlineLevel="1"/>
    <col min="26" max="26" width="25.44140625" style="19" bestFit="1" customWidth="1" outlineLevel="1"/>
    <col min="27" max="27" width="24.88671875" style="19" bestFit="1" customWidth="1" outlineLevel="1"/>
    <col min="28" max="28" width="27.77734375" style="19" customWidth="1" outlineLevel="1"/>
    <col min="29" max="29" width="26.44140625" style="19" customWidth="1" outlineLevel="1"/>
    <col min="30" max="30" width="31.5546875" style="19" hidden="1" customWidth="1" outlineLevel="1"/>
    <col min="31" max="31" width="19.6640625" style="19" hidden="1" customWidth="1" outlineLevel="1"/>
    <col min="32" max="32" width="25.5546875" style="19" customWidth="1" outlineLevel="1"/>
    <col min="33" max="33" width="24.44140625" style="19" bestFit="1" customWidth="1"/>
    <col min="34" max="34" width="18.33203125" style="19" bestFit="1" customWidth="1"/>
    <col min="35" max="16384" width="11.44140625" style="19"/>
  </cols>
  <sheetData>
    <row r="1" spans="3:34" s="1" customFormat="1" ht="14.4" outlineLevel="1" thickBot="1" x14ac:dyDescent="0.3">
      <c r="F1" s="7"/>
      <c r="H1" s="2"/>
      <c r="I1" s="2"/>
    </row>
    <row r="2" spans="3:34" s="1" customFormat="1" ht="13.8" outlineLevel="1" x14ac:dyDescent="0.25">
      <c r="C2" s="41"/>
      <c r="D2" s="42"/>
      <c r="E2" s="42"/>
      <c r="F2" s="43"/>
      <c r="K2" s="3"/>
      <c r="L2" s="3"/>
      <c r="M2" s="3"/>
      <c r="N2" s="3"/>
      <c r="O2" s="3"/>
      <c r="P2" s="40"/>
      <c r="Q2" s="40"/>
      <c r="R2" s="40"/>
      <c r="S2" s="40"/>
      <c r="T2" s="40"/>
      <c r="U2" s="40"/>
      <c r="V2" s="40"/>
      <c r="W2" s="40"/>
      <c r="X2" s="40"/>
      <c r="Y2" s="40"/>
      <c r="Z2" s="40"/>
      <c r="AA2" s="40"/>
      <c r="AB2" s="40"/>
      <c r="AC2" s="40"/>
      <c r="AD2" s="40"/>
      <c r="AE2" s="40"/>
    </row>
    <row r="3" spans="3:34" s="1" customFormat="1" ht="13.8" outlineLevel="1" x14ac:dyDescent="0.25">
      <c r="C3" s="3"/>
      <c r="D3" s="3"/>
      <c r="E3" s="3"/>
      <c r="F3" s="3"/>
      <c r="L3" s="3"/>
      <c r="M3" s="3"/>
      <c r="N3" s="3"/>
      <c r="O3" s="3"/>
      <c r="P3" s="40"/>
      <c r="Q3" s="40"/>
      <c r="R3" s="40"/>
      <c r="S3" s="40"/>
      <c r="T3" s="40"/>
      <c r="U3" s="40"/>
      <c r="V3" s="40"/>
      <c r="W3" s="40"/>
      <c r="X3" s="40"/>
      <c r="Y3" s="40"/>
      <c r="Z3" s="40"/>
      <c r="AA3" s="40"/>
      <c r="AB3" s="40"/>
      <c r="AC3" s="40"/>
      <c r="AD3" s="40"/>
      <c r="AE3" s="40"/>
    </row>
    <row r="4" spans="3:34" s="1" customFormat="1" ht="13.8" outlineLevel="1" x14ac:dyDescent="0.25">
      <c r="C4" s="8"/>
      <c r="D4" s="170" t="s">
        <v>196</v>
      </c>
      <c r="E4" s="8"/>
      <c r="F4" s="8"/>
      <c r="J4" s="8"/>
      <c r="K4" s="8"/>
      <c r="L4" s="6"/>
      <c r="M4" s="6"/>
      <c r="N4" s="6"/>
      <c r="O4" s="6"/>
      <c r="P4" s="6"/>
      <c r="Q4" s="6"/>
      <c r="R4" s="6"/>
      <c r="S4" s="6"/>
      <c r="T4" s="6"/>
      <c r="U4" s="6"/>
      <c r="V4" s="6"/>
      <c r="W4" s="6"/>
      <c r="X4" s="6"/>
      <c r="Y4" s="6"/>
      <c r="Z4" s="6"/>
      <c r="AA4" s="6"/>
      <c r="AB4" s="6"/>
      <c r="AC4" s="6"/>
      <c r="AD4" s="6"/>
      <c r="AE4" s="6"/>
      <c r="AF4" s="6"/>
      <c r="AG4" s="6"/>
    </row>
    <row r="5" spans="3:34" s="1" customFormat="1" ht="13.8" outlineLevel="1" x14ac:dyDescent="0.25">
      <c r="C5" s="8"/>
      <c r="D5" s="8"/>
      <c r="E5" s="8"/>
      <c r="F5" s="8"/>
      <c r="K5" s="40"/>
      <c r="L5" s="6"/>
      <c r="M5" s="6"/>
      <c r="N5" s="6"/>
      <c r="O5" s="6"/>
      <c r="P5" s="6"/>
      <c r="Q5" s="6"/>
      <c r="R5" s="6"/>
      <c r="S5" s="6"/>
      <c r="T5" s="6"/>
      <c r="U5" s="6"/>
      <c r="V5" s="6"/>
      <c r="W5" s="6"/>
      <c r="X5" s="6"/>
      <c r="Y5" s="6"/>
      <c r="Z5" s="6"/>
      <c r="AA5" s="6"/>
      <c r="AB5" s="6"/>
      <c r="AC5" s="6"/>
      <c r="AD5" s="6"/>
      <c r="AE5" s="6"/>
      <c r="AF5" s="6"/>
      <c r="AG5" s="6"/>
    </row>
    <row r="6" spans="3:34" s="1" customFormat="1" ht="15" customHeight="1" outlineLevel="1" x14ac:dyDescent="0.25">
      <c r="J6" s="6"/>
      <c r="K6" s="6"/>
      <c r="L6" s="6"/>
      <c r="M6" s="6"/>
      <c r="N6" s="6"/>
      <c r="O6" s="6"/>
      <c r="P6" s="6"/>
      <c r="Q6" s="6"/>
      <c r="R6" s="6"/>
      <c r="S6" s="6"/>
      <c r="T6" s="6"/>
      <c r="U6" s="6"/>
      <c r="V6" s="6"/>
      <c r="W6" s="6"/>
      <c r="X6" s="6"/>
      <c r="Y6" s="6"/>
      <c r="Z6" s="6"/>
      <c r="AA6" s="6"/>
      <c r="AB6" s="6"/>
      <c r="AC6" s="6"/>
      <c r="AD6" s="6"/>
      <c r="AE6" s="6"/>
      <c r="AF6" s="6"/>
      <c r="AG6" s="6"/>
    </row>
    <row r="7" spans="3:34" s="1" customFormat="1" ht="31.5" customHeight="1" outlineLevel="1" x14ac:dyDescent="0.25">
      <c r="C7" s="313" t="s">
        <v>20</v>
      </c>
      <c r="D7" s="313"/>
      <c r="E7" s="117"/>
      <c r="G7" s="313" t="s">
        <v>127</v>
      </c>
      <c r="H7" s="313"/>
      <c r="I7" s="224"/>
      <c r="J7" s="6"/>
      <c r="K7" s="6"/>
      <c r="L7" s="6"/>
      <c r="M7" s="6"/>
      <c r="N7" s="6"/>
      <c r="O7" s="6"/>
      <c r="P7" s="6"/>
      <c r="Q7" s="6"/>
      <c r="R7" s="6"/>
      <c r="S7" s="6"/>
      <c r="T7" s="6"/>
      <c r="U7" s="6"/>
      <c r="V7" s="6"/>
      <c r="W7" s="6"/>
      <c r="X7" s="6"/>
      <c r="Y7" s="6"/>
      <c r="Z7" s="6"/>
      <c r="AA7" s="6"/>
      <c r="AB7" s="6"/>
      <c r="AC7" s="6"/>
      <c r="AD7" s="6"/>
      <c r="AE7" s="6"/>
      <c r="AF7" s="6"/>
      <c r="AG7" s="6"/>
    </row>
    <row r="8" spans="3:34" s="1" customFormat="1" ht="13.8" x14ac:dyDescent="0.25">
      <c r="D8" s="8"/>
      <c r="E8" s="8"/>
      <c r="F8" s="8"/>
      <c r="J8" s="6"/>
      <c r="K8" s="6"/>
      <c r="L8" s="6"/>
      <c r="M8" s="6"/>
      <c r="N8" s="6"/>
      <c r="O8" s="6"/>
      <c r="P8" s="6"/>
      <c r="Q8" s="6"/>
      <c r="R8" s="6"/>
      <c r="S8" s="6"/>
      <c r="T8" s="6"/>
      <c r="U8" s="6"/>
      <c r="V8" s="6"/>
      <c r="W8" s="6"/>
      <c r="X8" s="6"/>
      <c r="Y8" s="6"/>
      <c r="Z8" s="6"/>
      <c r="AA8" s="6"/>
      <c r="AB8" s="6"/>
      <c r="AC8" s="6"/>
      <c r="AD8" s="6"/>
      <c r="AE8" s="6"/>
      <c r="AF8" s="6"/>
      <c r="AG8" s="6"/>
    </row>
    <row r="9" spans="3:34" s="1" customFormat="1" ht="31.2" x14ac:dyDescent="0.25">
      <c r="C9" s="313" t="s">
        <v>48</v>
      </c>
      <c r="D9" s="313"/>
      <c r="E9" s="117"/>
      <c r="J9" s="276"/>
      <c r="K9" s="6"/>
      <c r="L9" s="6"/>
      <c r="M9" s="6"/>
      <c r="N9" s="6"/>
      <c r="O9" s="6"/>
      <c r="P9" s="6"/>
      <c r="Q9" s="6"/>
      <c r="R9" s="6"/>
      <c r="S9" s="6"/>
      <c r="T9" s="6"/>
      <c r="U9" s="6"/>
      <c r="V9" s="6"/>
      <c r="W9" s="6"/>
      <c r="X9" s="6"/>
      <c r="Y9" s="6"/>
      <c r="Z9" s="6"/>
      <c r="AA9" s="6"/>
      <c r="AB9" s="8"/>
      <c r="AD9" s="47" t="s">
        <v>61</v>
      </c>
      <c r="AE9" s="6"/>
      <c r="AF9" s="6"/>
      <c r="AG9" s="6"/>
    </row>
    <row r="10" spans="3:34" s="1" customFormat="1" ht="13.8" x14ac:dyDescent="0.25">
      <c r="J10" s="6"/>
      <c r="K10" s="6"/>
      <c r="L10" s="6"/>
      <c r="M10" s="6"/>
      <c r="N10" s="6"/>
      <c r="O10" s="6"/>
      <c r="P10" s="6"/>
      <c r="Q10" s="6"/>
      <c r="R10" s="6"/>
      <c r="S10" s="6"/>
      <c r="T10" s="6"/>
      <c r="U10" s="6"/>
      <c r="V10" s="6"/>
      <c r="W10" s="6"/>
      <c r="X10" s="6"/>
      <c r="Y10" s="6"/>
      <c r="Z10" s="6"/>
      <c r="AA10" s="6"/>
      <c r="AD10" s="68">
        <v>0</v>
      </c>
      <c r="AE10" s="6"/>
      <c r="AF10" s="6"/>
      <c r="AG10" s="6"/>
    </row>
    <row r="11" spans="3:34" s="1" customFormat="1" ht="13.8" x14ac:dyDescent="0.25">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33"/>
      <c r="AE11" s="12"/>
      <c r="AF11" s="6"/>
      <c r="AG11" s="6"/>
    </row>
    <row r="12" spans="3:34" s="45" customFormat="1" ht="41.4" x14ac:dyDescent="0.25">
      <c r="C12" s="312" t="s">
        <v>92</v>
      </c>
      <c r="D12" s="312"/>
      <c r="E12" s="312"/>
      <c r="F12" s="312"/>
      <c r="G12" s="312" t="s">
        <v>93</v>
      </c>
      <c r="H12" s="312"/>
      <c r="I12" s="312"/>
      <c r="J12" s="312"/>
      <c r="K12" s="44" t="s">
        <v>115</v>
      </c>
      <c r="L12" s="312" t="s">
        <v>60</v>
      </c>
      <c r="M12" s="312"/>
      <c r="N12" s="312"/>
      <c r="O12" s="312"/>
      <c r="P12" s="312" t="s">
        <v>94</v>
      </c>
      <c r="Q12" s="312"/>
      <c r="R12" s="312"/>
      <c r="S12" s="312"/>
      <c r="T12" s="312" t="s">
        <v>95</v>
      </c>
      <c r="U12" s="312"/>
      <c r="V12" s="312"/>
      <c r="W12" s="312" t="s">
        <v>96</v>
      </c>
      <c r="X12" s="312"/>
      <c r="Y12" s="312"/>
      <c r="Z12" s="316" t="s">
        <v>97</v>
      </c>
      <c r="AA12" s="317"/>
      <c r="AB12" s="317"/>
      <c r="AC12" s="317"/>
      <c r="AD12" s="317"/>
      <c r="AE12" s="317"/>
      <c r="AF12" s="46" t="s">
        <v>98</v>
      </c>
      <c r="AG12" s="46" t="s">
        <v>62</v>
      </c>
    </row>
    <row r="13" spans="3:34" ht="22.5" customHeight="1" x14ac:dyDescent="0.25">
      <c r="C13" s="308" t="s">
        <v>117</v>
      </c>
      <c r="D13" s="309"/>
      <c r="E13" s="309"/>
      <c r="F13" s="310"/>
      <c r="G13" s="308" t="s">
        <v>118</v>
      </c>
      <c r="H13" s="309"/>
      <c r="I13" s="309"/>
      <c r="J13" s="20"/>
      <c r="K13" s="308" t="s">
        <v>119</v>
      </c>
      <c r="L13" s="309"/>
      <c r="M13" s="309"/>
      <c r="N13" s="309"/>
      <c r="O13" s="21"/>
      <c r="P13" s="314" t="s">
        <v>120</v>
      </c>
      <c r="Q13" s="314"/>
      <c r="R13" s="314"/>
      <c r="S13" s="314"/>
      <c r="T13" s="308" t="s">
        <v>121</v>
      </c>
      <c r="U13" s="309"/>
      <c r="V13" s="309"/>
      <c r="W13" s="308" t="s">
        <v>122</v>
      </c>
      <c r="X13" s="309"/>
      <c r="Y13" s="309"/>
      <c r="Z13" s="308" t="s">
        <v>123</v>
      </c>
      <c r="AA13" s="309"/>
      <c r="AB13" s="309"/>
      <c r="AC13" s="309"/>
      <c r="AD13" s="309"/>
      <c r="AE13" s="310"/>
      <c r="AF13" s="314" t="s">
        <v>204</v>
      </c>
      <c r="AG13" s="314" t="s">
        <v>205</v>
      </c>
    </row>
    <row r="14" spans="3:34" s="18" customFormat="1" ht="70.2" customHeight="1" x14ac:dyDescent="0.25">
      <c r="C14" s="22" t="s">
        <v>110</v>
      </c>
      <c r="D14" s="22" t="s">
        <v>64</v>
      </c>
      <c r="E14" s="4" t="s">
        <v>58</v>
      </c>
      <c r="F14" s="4" t="s">
        <v>109</v>
      </c>
      <c r="G14" s="4" t="s">
        <v>230</v>
      </c>
      <c r="H14" s="4" t="s">
        <v>215</v>
      </c>
      <c r="I14" s="4" t="s">
        <v>231</v>
      </c>
      <c r="J14" s="4" t="s">
        <v>4</v>
      </c>
      <c r="K14" s="4" t="s">
        <v>116</v>
      </c>
      <c r="L14" s="4" t="str">
        <f>+G14</f>
        <v xml:space="preserve">NAUTICENTER SAS
</v>
      </c>
      <c r="M14" s="4" t="str">
        <f>+H14</f>
        <v>DELTA PLUS SAS</v>
      </c>
      <c r="N14" s="4" t="str">
        <f>+I14</f>
        <v xml:space="preserve">DESENLACE 
SAS
</v>
      </c>
      <c r="O14" s="4" t="s">
        <v>4</v>
      </c>
      <c r="P14" s="4" t="s">
        <v>99</v>
      </c>
      <c r="Q14" s="4" t="s">
        <v>5</v>
      </c>
      <c r="R14" s="4" t="s">
        <v>6</v>
      </c>
      <c r="S14" s="4" t="s">
        <v>7</v>
      </c>
      <c r="T14" s="4" t="str">
        <f>+G14</f>
        <v xml:space="preserve">NAUTICENTER SAS
</v>
      </c>
      <c r="U14" s="4" t="str">
        <f>+H14</f>
        <v>DELTA PLUS SAS</v>
      </c>
      <c r="V14" s="4" t="str">
        <f>+I14</f>
        <v xml:space="preserve">DESENLACE 
SAS
</v>
      </c>
      <c r="W14" s="4" t="str">
        <f>+T14</f>
        <v xml:space="preserve">NAUTICENTER SAS
</v>
      </c>
      <c r="X14" s="4" t="str">
        <f>+U14</f>
        <v>DELTA PLUS SAS</v>
      </c>
      <c r="Y14" s="4" t="str">
        <f>+V14</f>
        <v xml:space="preserve">DESENLACE 
SAS
</v>
      </c>
      <c r="Z14" s="4" t="s">
        <v>111</v>
      </c>
      <c r="AA14" s="4" t="s">
        <v>100</v>
      </c>
      <c r="AB14" s="5" t="s">
        <v>8</v>
      </c>
      <c r="AC14" s="5" t="s">
        <v>101</v>
      </c>
      <c r="AD14" s="5" t="s">
        <v>19</v>
      </c>
      <c r="AE14" s="5" t="s">
        <v>102</v>
      </c>
      <c r="AF14" s="315"/>
      <c r="AG14" s="315"/>
    </row>
    <row r="15" spans="3:34" s="18" customFormat="1" ht="54.6" customHeight="1" x14ac:dyDescent="0.25">
      <c r="C15" s="14">
        <v>1</v>
      </c>
      <c r="D15" s="254" t="s">
        <v>214</v>
      </c>
      <c r="E15" s="255">
        <v>3</v>
      </c>
      <c r="F15" s="66" t="s">
        <v>3</v>
      </c>
      <c r="G15" s="253">
        <v>702998300</v>
      </c>
      <c r="H15" s="253">
        <v>709458400</v>
      </c>
      <c r="I15" s="253">
        <v>715458400</v>
      </c>
      <c r="J15" s="66"/>
      <c r="K15" s="77" t="s">
        <v>16</v>
      </c>
      <c r="L15" s="15">
        <f>IF(G15="","",IF(K15="SI",G15*(1+'INPUTS Y LISTAS'!$B$15),'Modelo Estadistico'!G15))</f>
        <v>702998300</v>
      </c>
      <c r="M15" s="15">
        <f>IF(H15="","",IF(K15="SI",H15*(1+'INPUTS Y LISTAS'!$B$15),'Modelo Estadistico'!H15))</f>
        <v>709458400</v>
      </c>
      <c r="N15" s="15">
        <f>IF(I15="","",IF(L15="SI",I15*(1+'INPUTS Y LISTAS'!$B$15),'Modelo Estadistico'!I15))</f>
        <v>715458400</v>
      </c>
      <c r="O15" s="67"/>
      <c r="P15" s="28">
        <f>IFERROR(AVERAGE(L15:N15),"")</f>
        <v>709305033.33333337</v>
      </c>
      <c r="Q15" s="15">
        <f>IFERROR(STDEV(L15:N15),"")</f>
        <v>6231465.6384620564</v>
      </c>
      <c r="R15" s="15">
        <f>IFERROR(P15-Q15,"")</f>
        <v>703073567.69487131</v>
      </c>
      <c r="S15" s="29">
        <f>IFERROR(+P15+Q15,"")</f>
        <v>715536498.97179544</v>
      </c>
      <c r="T15" s="64" t="str">
        <f>IF(L15="","",IF(COUNT($L15:$N15)=1,"Incluir Cotización",IF(OR(L15&lt;$R15,L15&gt;$S15),"Excluir Cotización","Incluir Cotización")))</f>
        <v>Excluir Cotización</v>
      </c>
      <c r="U15" s="16" t="str">
        <f>IF(M15="","",IF(COUNT($L15:$N15)=1,"Incluir Cotización",IF(OR(M15&lt;$R15,M15&gt;$S15),"Excluir Cotización","Incluir Cotización")))</f>
        <v>Incluir Cotización</v>
      </c>
      <c r="V15" s="16" t="str">
        <f>IF(N15="","",IF(COUNT($L15:$N15)=1,"Incluir Cotización",IF(OR(N15&lt;$R15,N15&gt;$S15),"Excluir Cotización","Incluir Cotización")))</f>
        <v>Incluir Cotización</v>
      </c>
      <c r="W15" s="27" t="str">
        <f>IF(T15="Incluir Cotización",$L15,"")</f>
        <v/>
      </c>
      <c r="X15" s="16">
        <f>IF(U15="Incluir Cotización",$M15,"")</f>
        <v>709458400</v>
      </c>
      <c r="Y15" s="16">
        <f>IF(V15="Incluir Cotización",$N15,"")</f>
        <v>715458400</v>
      </c>
      <c r="Z15" s="63">
        <f>IFERROR(AVERAGE(L15:N15),"")</f>
        <v>709305033.33333337</v>
      </c>
      <c r="AA15" s="39">
        <f>IFERROR(AVERAGE(W15:Y15),"")</f>
        <v>712458400</v>
      </c>
      <c r="AB15" s="39">
        <f>IFERROR(MEDIAN(W15:Y15),"")</f>
        <v>712458400</v>
      </c>
      <c r="AC15" s="39">
        <f>ROUND(IFERROR(GEOMEAN(W15:Y15),""),0)</f>
        <v>712452084</v>
      </c>
      <c r="AD15" s="39">
        <f>IFERROR(TRIMMEAN(W15:Y15,$AD$10),"")</f>
        <v>712458400</v>
      </c>
      <c r="AE15" s="39">
        <f>IFERROR(HARMEAN(W15:Y15),"")</f>
        <v>712445767.68350267</v>
      </c>
      <c r="AF15" s="62">
        <f>IFERROR(MIN(AA15:AC15),0)</f>
        <v>712452084</v>
      </c>
      <c r="AG15" s="38">
        <f>+AF15*$E15</f>
        <v>2137356252</v>
      </c>
      <c r="AH15" s="17"/>
    </row>
    <row r="16" spans="3:34" s="18" customFormat="1" ht="27.6" customHeight="1" x14ac:dyDescent="0.25">
      <c r="C16" s="14"/>
      <c r="D16" s="149"/>
      <c r="E16" s="78"/>
      <c r="F16" s="66"/>
      <c r="G16" s="150"/>
      <c r="H16" s="150"/>
      <c r="I16" s="150"/>
      <c r="J16" s="67"/>
      <c r="K16" s="77"/>
      <c r="L16" s="15" t="str">
        <f>IF(G16="","",IF(K16="SI",G16*(1+'INPUTS Y LISTAS'!$B$15),'Modelo Estadistico'!G16))</f>
        <v/>
      </c>
      <c r="M16" s="15" t="str">
        <f>IF(H16="","",IF(K16="SI",H16*(1+'INPUTS Y LISTAS'!$B$15),'Modelo Estadistico'!H16))</f>
        <v/>
      </c>
      <c r="N16" s="15"/>
      <c r="O16" s="67"/>
      <c r="P16" s="28" t="str">
        <f>IFERROR(AVERAGE(L16:N16),"")</f>
        <v/>
      </c>
      <c r="Q16" s="15" t="str">
        <f>IFERROR(STDEV(L16:N16),"")</f>
        <v/>
      </c>
      <c r="R16" s="15" t="str">
        <f t="shared" ref="R16" si="0">IFERROR(P16-Q16,"")</f>
        <v/>
      </c>
      <c r="S16" s="29" t="str">
        <f t="shared" ref="S16" si="1">IFERROR(+P16+Q16,"")</f>
        <v/>
      </c>
      <c r="T16" s="27" t="str">
        <f>IF(L16="","",IF(COUNT($L16:$N16)=1,"Incluir Cotización",IF(OR(L16&lt;$R16,L16&gt;$S16),"Excluir Cotización","Incluir Cotización")))</f>
        <v/>
      </c>
      <c r="U16" s="16" t="str">
        <f>IF(M16="","",IF(COUNT($L16:$N16)=1,"Incluir Cotización",IF(OR(M16&lt;$R16,M16&gt;$S16),"Excluir Cotización","Incluir Cotización")))</f>
        <v/>
      </c>
      <c r="V16" s="16"/>
      <c r="W16" s="27" t="str">
        <f>IF(T16="Incluir Cotización",$L16,"")</f>
        <v/>
      </c>
      <c r="X16" s="16" t="str">
        <f>IF(U16="Incluir Cotización",$M16,"")</f>
        <v/>
      </c>
      <c r="Y16" s="16"/>
      <c r="Z16" s="63" t="str">
        <f>IFERROR(AVERAGE(L16:N16),"")</f>
        <v/>
      </c>
      <c r="AA16" s="39" t="str">
        <f>IFERROR(AVERAGE(W16:Y16),"")</f>
        <v/>
      </c>
      <c r="AB16" s="39" t="str">
        <f>IFERROR(MEDIAN(W16:Y16),"")</f>
        <v/>
      </c>
      <c r="AC16" s="39" t="str">
        <f>IFERROR(GEOMEAN(W16:Y16),"")</f>
        <v/>
      </c>
      <c r="AD16" s="39" t="str">
        <f>IFERROR(TRIMMEAN(W16:Y16,$AD$10),"")</f>
        <v/>
      </c>
      <c r="AE16" s="39" t="str">
        <f>IFERROR(HARMEAN(W16:Y16),"")</f>
        <v/>
      </c>
      <c r="AF16" s="62">
        <f t="shared" ref="AF16" si="2">IFERROR(MIN(AA16:AC16),0)</f>
        <v>0</v>
      </c>
      <c r="AG16" s="38">
        <f>+AF16*$E16</f>
        <v>0</v>
      </c>
      <c r="AH16" s="17"/>
    </row>
    <row r="17" spans="3:34" s="141" customFormat="1" ht="32.4" customHeight="1" outlineLevel="2" x14ac:dyDescent="0.25">
      <c r="C17" s="14"/>
      <c r="D17" s="139" t="s">
        <v>114</v>
      </c>
      <c r="E17" s="142">
        <f>+SUM(E15:E16)</f>
        <v>3</v>
      </c>
      <c r="F17" s="142"/>
      <c r="G17" s="142">
        <f t="shared" ref="G17:I17" si="3">+SUM(G15:G16)</f>
        <v>702998300</v>
      </c>
      <c r="H17" s="142">
        <f t="shared" si="3"/>
        <v>709458400</v>
      </c>
      <c r="I17" s="142">
        <f t="shared" si="3"/>
        <v>715458400</v>
      </c>
      <c r="J17" s="143"/>
      <c r="K17" s="140"/>
      <c r="L17" s="142">
        <f t="shared" ref="L17:N17" si="4">+SUM(L15:L16)</f>
        <v>702998300</v>
      </c>
      <c r="M17" s="142">
        <f t="shared" si="4"/>
        <v>709458400</v>
      </c>
      <c r="N17" s="142">
        <f t="shared" si="4"/>
        <v>715458400</v>
      </c>
      <c r="O17" s="143"/>
      <c r="P17" s="144"/>
      <c r="Q17" s="144"/>
      <c r="R17" s="144"/>
      <c r="S17" s="144"/>
      <c r="T17" s="145"/>
      <c r="U17" s="145"/>
      <c r="V17" s="145"/>
      <c r="W17" s="145"/>
      <c r="X17" s="145"/>
      <c r="Y17" s="145"/>
      <c r="Z17" s="146"/>
      <c r="AA17" s="146">
        <f>AA15*E15</f>
        <v>2137375200</v>
      </c>
      <c r="AB17" s="146">
        <f>AB15*E15</f>
        <v>2137375200</v>
      </c>
      <c r="AC17" s="146">
        <f>AF15*E15</f>
        <v>2137356252</v>
      </c>
      <c r="AD17" s="146"/>
      <c r="AE17" s="146"/>
      <c r="AF17" s="38"/>
      <c r="AG17" s="142">
        <f>+SUM(AG15:AG16)</f>
        <v>2137356252</v>
      </c>
      <c r="AH17" s="147"/>
    </row>
    <row r="18" spans="3:34" s="10" customFormat="1" ht="15.6" x14ac:dyDescent="0.25">
      <c r="C18" s="79" t="s">
        <v>112</v>
      </c>
      <c r="D18" s="79" t="s">
        <v>112</v>
      </c>
      <c r="E18" s="79" t="s">
        <v>112</v>
      </c>
      <c r="F18" s="79" t="s">
        <v>112</v>
      </c>
      <c r="G18" s="79" t="s">
        <v>112</v>
      </c>
      <c r="H18" s="79" t="s">
        <v>112</v>
      </c>
      <c r="I18" s="79"/>
      <c r="J18" s="79" t="s">
        <v>112</v>
      </c>
      <c r="K18" s="79" t="s">
        <v>112</v>
      </c>
      <c r="L18" s="79" t="s">
        <v>112</v>
      </c>
      <c r="M18" s="79" t="s">
        <v>112</v>
      </c>
      <c r="N18" s="79"/>
      <c r="O18" s="79" t="s">
        <v>112</v>
      </c>
      <c r="P18" s="79" t="s">
        <v>112</v>
      </c>
      <c r="Q18" s="79" t="s">
        <v>112</v>
      </c>
      <c r="R18" s="79" t="s">
        <v>112</v>
      </c>
      <c r="S18" s="79" t="s">
        <v>112</v>
      </c>
      <c r="T18" s="79" t="s">
        <v>112</v>
      </c>
      <c r="U18" s="79" t="s">
        <v>112</v>
      </c>
      <c r="V18" s="79"/>
      <c r="W18" s="79" t="s">
        <v>112</v>
      </c>
      <c r="X18" s="79" t="s">
        <v>112</v>
      </c>
      <c r="Y18" s="79"/>
      <c r="Z18" s="79" t="s">
        <v>112</v>
      </c>
      <c r="AA18" s="79" t="s">
        <v>112</v>
      </c>
      <c r="AB18" s="79" t="s">
        <v>112</v>
      </c>
      <c r="AC18" s="79" t="s">
        <v>112</v>
      </c>
      <c r="AD18" s="79" t="s">
        <v>112</v>
      </c>
      <c r="AE18" s="79" t="s">
        <v>112</v>
      </c>
      <c r="AF18" s="79" t="s">
        <v>112</v>
      </c>
      <c r="AG18" s="79" t="s">
        <v>112</v>
      </c>
    </row>
    <row r="19" spans="3:34" ht="15.6" x14ac:dyDescent="0.25">
      <c r="C19" s="80"/>
      <c r="D19" s="81" t="s">
        <v>57</v>
      </c>
      <c r="E19" s="11"/>
      <c r="F19" s="82"/>
      <c r="G19" s="83"/>
      <c r="H19" s="84"/>
      <c r="I19" s="84"/>
      <c r="J19" s="85"/>
      <c r="K19" s="85"/>
      <c r="L19" s="85"/>
      <c r="M19" s="85"/>
      <c r="N19" s="85"/>
      <c r="O19" s="85"/>
      <c r="P19" s="86"/>
      <c r="Q19" s="86"/>
      <c r="R19" s="86"/>
      <c r="S19" s="86"/>
      <c r="T19" s="87"/>
      <c r="U19" s="87"/>
      <c r="V19" s="87"/>
      <c r="W19" s="87"/>
      <c r="X19" s="87"/>
      <c r="Y19" s="87"/>
      <c r="Z19" s="87"/>
      <c r="AA19" s="88"/>
      <c r="AB19" s="88"/>
      <c r="AC19" s="88"/>
      <c r="AD19" s="88"/>
      <c r="AE19" s="88"/>
      <c r="AF19" s="86"/>
      <c r="AG19" s="200">
        <f>+SUMIF($K$15:$K$16,"si",$AG$15:$AG$16)</f>
        <v>0</v>
      </c>
    </row>
    <row r="20" spans="3:34" s="10" customFormat="1" ht="15.6" x14ac:dyDescent="0.25">
      <c r="C20" s="89"/>
      <c r="D20" s="90"/>
      <c r="F20" s="89"/>
      <c r="G20" s="91"/>
      <c r="H20" s="92"/>
      <c r="I20" s="92"/>
      <c r="J20" s="93"/>
      <c r="K20" s="93"/>
      <c r="L20" s="93"/>
      <c r="M20" s="93"/>
      <c r="N20" s="93"/>
      <c r="O20" s="93"/>
      <c r="P20" s="94"/>
      <c r="Q20" s="94"/>
      <c r="R20" s="94"/>
      <c r="S20" s="94"/>
      <c r="T20" s="95"/>
      <c r="U20" s="95"/>
      <c r="V20" s="95"/>
      <c r="W20" s="95"/>
      <c r="X20" s="95"/>
      <c r="Y20" s="95"/>
      <c r="Z20" s="95"/>
      <c r="AA20" s="96"/>
      <c r="AB20" s="96"/>
      <c r="AC20" s="96"/>
      <c r="AD20" s="96"/>
      <c r="AE20" s="96"/>
      <c r="AF20" s="97"/>
      <c r="AG20" s="97"/>
    </row>
    <row r="21" spans="3:34" ht="15.6" x14ac:dyDescent="0.25">
      <c r="C21" s="80"/>
      <c r="D21" s="81" t="s">
        <v>59</v>
      </c>
      <c r="E21" s="11" t="s">
        <v>18</v>
      </c>
      <c r="F21" s="82"/>
      <c r="G21" s="83"/>
      <c r="H21" s="84"/>
      <c r="I21" s="84"/>
      <c r="J21" s="85"/>
      <c r="K21" s="85"/>
      <c r="L21" s="85"/>
      <c r="M21" s="85"/>
      <c r="N21" s="85"/>
      <c r="O21" s="85"/>
      <c r="P21" s="86"/>
      <c r="Q21" s="86"/>
      <c r="R21" s="86"/>
      <c r="S21" s="86"/>
      <c r="T21" s="87"/>
      <c r="U21" s="87"/>
      <c r="V21" s="87"/>
      <c r="W21" s="87"/>
      <c r="X21" s="87"/>
      <c r="Y21" s="87"/>
      <c r="Z21" s="87"/>
      <c r="AA21" s="88"/>
      <c r="AB21" s="88"/>
      <c r="AC21" s="88"/>
      <c r="AD21" s="88"/>
      <c r="AE21" s="88"/>
      <c r="AF21" s="86"/>
      <c r="AG21" s="200">
        <f>+SUMIF($K$15:$K$16,"NO",$AG$15:$AG$16)</f>
        <v>2137356252</v>
      </c>
    </row>
    <row r="22" spans="3:34" x14ac:dyDescent="0.25">
      <c r="D22" s="10" t="s">
        <v>51</v>
      </c>
      <c r="E22" s="98">
        <f>IF($E$7="SI",'INPUTS Y LISTAS'!B18,0%)</f>
        <v>0</v>
      </c>
      <c r="H22" s="19"/>
      <c r="I22" s="19"/>
      <c r="AF22" s="99"/>
      <c r="AG22" s="99">
        <f>+AG21*$E$22</f>
        <v>0</v>
      </c>
    </row>
    <row r="23" spans="3:34" x14ac:dyDescent="0.25">
      <c r="D23" s="10" t="s">
        <v>52</v>
      </c>
      <c r="E23" s="98">
        <f>IF($E$7="SI",'INPUTS Y LISTAS'!B19,0%)</f>
        <v>0</v>
      </c>
      <c r="H23" s="19"/>
      <c r="I23" s="19"/>
      <c r="AF23" s="99"/>
      <c r="AG23" s="99">
        <f>+AG21*$E$23</f>
        <v>0</v>
      </c>
    </row>
    <row r="24" spans="3:34" x14ac:dyDescent="0.25">
      <c r="D24" s="100" t="s">
        <v>53</v>
      </c>
      <c r="E24" s="98">
        <f>IF($E$7="SI",'INPUTS Y LISTAS'!B20,0%)</f>
        <v>0</v>
      </c>
      <c r="F24" s="101"/>
      <c r="G24" s="101"/>
      <c r="H24" s="101"/>
      <c r="I24" s="101"/>
      <c r="J24" s="101"/>
      <c r="K24" s="101"/>
      <c r="L24" s="101"/>
      <c r="M24" s="101"/>
      <c r="N24" s="101"/>
      <c r="O24" s="101"/>
      <c r="P24" s="101"/>
      <c r="Q24" s="101"/>
      <c r="R24" s="101"/>
      <c r="S24" s="101"/>
      <c r="T24" s="101"/>
      <c r="U24" s="101"/>
      <c r="V24" s="101"/>
      <c r="W24" s="101"/>
      <c r="X24" s="101"/>
      <c r="Y24" s="101"/>
      <c r="Z24" s="101"/>
      <c r="AA24" s="101"/>
      <c r="AB24" s="101"/>
      <c r="AC24" s="101"/>
      <c r="AD24" s="101"/>
      <c r="AE24" s="101"/>
      <c r="AF24" s="102"/>
      <c r="AG24" s="99">
        <f>+AG21*$E$24</f>
        <v>0</v>
      </c>
    </row>
    <row r="25" spans="3:34" ht="15.6" x14ac:dyDescent="0.25">
      <c r="D25" s="103" t="s">
        <v>14</v>
      </c>
      <c r="E25" s="104">
        <f>+SUM(E22:E24)</f>
        <v>0</v>
      </c>
      <c r="F25" s="105"/>
      <c r="G25" s="105"/>
      <c r="H25" s="106"/>
      <c r="I25" s="106"/>
      <c r="J25" s="105"/>
      <c r="K25" s="105"/>
      <c r="L25" s="105"/>
      <c r="M25" s="105"/>
      <c r="N25" s="105"/>
      <c r="O25" s="105"/>
      <c r="P25" s="105"/>
      <c r="Q25" s="105"/>
      <c r="R25" s="105"/>
      <c r="S25" s="105"/>
      <c r="T25" s="105"/>
      <c r="U25" s="105"/>
      <c r="V25" s="105"/>
      <c r="W25" s="105"/>
      <c r="X25" s="105"/>
      <c r="Y25" s="105"/>
      <c r="Z25" s="105"/>
      <c r="AA25" s="105"/>
      <c r="AB25" s="105"/>
      <c r="AC25" s="105"/>
      <c r="AD25" s="105"/>
      <c r="AE25" s="105"/>
      <c r="AF25" s="86"/>
      <c r="AG25" s="199">
        <f>+SUM(AG22:AG24)</f>
        <v>0</v>
      </c>
    </row>
    <row r="26" spans="3:34" x14ac:dyDescent="0.25">
      <c r="D26" s="100" t="s">
        <v>54</v>
      </c>
      <c r="E26" s="98">
        <f>IF($E$7="SI",'INPUTS Y LISTAS'!B15,0%)</f>
        <v>0</v>
      </c>
      <c r="F26" s="101"/>
      <c r="G26" s="101"/>
      <c r="H26" s="107"/>
      <c r="I26" s="107"/>
      <c r="J26" s="101"/>
      <c r="K26" s="101"/>
      <c r="L26" s="101"/>
      <c r="M26" s="101"/>
      <c r="N26" s="101"/>
      <c r="O26" s="101"/>
      <c r="P26" s="101"/>
      <c r="Q26" s="101"/>
      <c r="R26" s="101"/>
      <c r="S26" s="101"/>
      <c r="T26" s="101"/>
      <c r="U26" s="101"/>
      <c r="V26" s="101"/>
      <c r="W26" s="101"/>
      <c r="X26" s="101"/>
      <c r="Y26" s="101"/>
      <c r="Z26" s="101"/>
      <c r="AA26" s="101"/>
      <c r="AB26" s="101"/>
      <c r="AC26" s="101"/>
      <c r="AD26" s="101"/>
      <c r="AE26" s="101"/>
      <c r="AF26" s="102"/>
      <c r="AG26" s="102">
        <f>+$AG$24*$E$26</f>
        <v>0</v>
      </c>
    </row>
    <row r="27" spans="3:34" ht="15.6" x14ac:dyDescent="0.25">
      <c r="D27" s="108" t="s">
        <v>56</v>
      </c>
      <c r="E27" s="109"/>
      <c r="F27" s="109"/>
      <c r="G27" s="109"/>
      <c r="H27" s="110"/>
      <c r="I27" s="110"/>
      <c r="J27" s="109"/>
      <c r="K27" s="109"/>
      <c r="L27" s="109"/>
      <c r="M27" s="109"/>
      <c r="N27" s="109"/>
      <c r="O27" s="109"/>
      <c r="P27" s="109"/>
      <c r="Q27" s="109"/>
      <c r="R27" s="109"/>
      <c r="S27" s="109"/>
      <c r="T27" s="109"/>
      <c r="U27" s="109"/>
      <c r="V27" s="109"/>
      <c r="W27" s="109"/>
      <c r="X27" s="109"/>
      <c r="Y27" s="109"/>
      <c r="Z27" s="109"/>
      <c r="AA27" s="109"/>
      <c r="AB27" s="109"/>
      <c r="AC27" s="109"/>
      <c r="AD27" s="109"/>
      <c r="AE27" s="109"/>
      <c r="AF27" s="111"/>
      <c r="AG27" s="199">
        <f>+AG21+AG25+AG26</f>
        <v>2137356252</v>
      </c>
    </row>
    <row r="28" spans="3:34" x14ac:dyDescent="0.25">
      <c r="H28" s="19"/>
      <c r="I28" s="19"/>
    </row>
    <row r="29" spans="3:34" ht="15.6" x14ac:dyDescent="0.25">
      <c r="D29" s="108" t="s">
        <v>2</v>
      </c>
      <c r="E29" s="109"/>
      <c r="F29" s="109"/>
      <c r="G29" s="109"/>
      <c r="H29" s="110"/>
      <c r="I29" s="110"/>
      <c r="J29" s="109"/>
      <c r="K29" s="109"/>
      <c r="L29" s="109"/>
      <c r="M29" s="109"/>
      <c r="N29" s="109"/>
      <c r="O29" s="109"/>
      <c r="P29" s="109"/>
      <c r="Q29" s="109"/>
      <c r="R29" s="109"/>
      <c r="S29" s="109"/>
      <c r="T29" s="109"/>
      <c r="U29" s="109"/>
      <c r="V29" s="109"/>
      <c r="W29" s="109"/>
      <c r="X29" s="109"/>
      <c r="Y29" s="109"/>
      <c r="Z29" s="109"/>
      <c r="AA29" s="109"/>
      <c r="AB29" s="109"/>
      <c r="AC29" s="109"/>
      <c r="AD29" s="109"/>
      <c r="AE29" s="109"/>
      <c r="AF29" s="111"/>
      <c r="AG29" s="199">
        <f>+AG19+AG27</f>
        <v>2137356252</v>
      </c>
    </row>
    <row r="30" spans="3:34" x14ac:dyDescent="0.25">
      <c r="H30" s="19"/>
      <c r="I30" s="19"/>
    </row>
    <row r="31" spans="3:34" ht="15.6" x14ac:dyDescent="0.25">
      <c r="D31" s="108" t="s">
        <v>50</v>
      </c>
      <c r="E31" s="112">
        <f>IF($E$9="SI",'INPUTS Y LISTAS'!B27,0%)</f>
        <v>0</v>
      </c>
      <c r="F31" s="109"/>
      <c r="G31" s="109"/>
      <c r="H31" s="110"/>
      <c r="I31" s="110"/>
      <c r="J31" s="109"/>
      <c r="K31" s="109"/>
      <c r="L31" s="109"/>
      <c r="M31" s="109"/>
      <c r="N31" s="109"/>
      <c r="O31" s="109"/>
      <c r="P31" s="109"/>
      <c r="Q31" s="109"/>
      <c r="R31" s="109"/>
      <c r="S31" s="109"/>
      <c r="T31" s="109"/>
      <c r="U31" s="109"/>
      <c r="V31" s="109"/>
      <c r="W31" s="109"/>
      <c r="X31" s="109"/>
      <c r="Y31" s="109"/>
      <c r="Z31" s="109"/>
      <c r="AA31" s="109"/>
      <c r="AB31" s="109"/>
      <c r="AC31" s="109"/>
      <c r="AD31" s="109"/>
      <c r="AE31" s="109"/>
      <c r="AF31" s="111"/>
      <c r="AG31" s="199">
        <f>+AG29*$E$31</f>
        <v>0</v>
      </c>
    </row>
    <row r="32" spans="3:34" x14ac:dyDescent="0.25">
      <c r="D32" s="113"/>
      <c r="H32" s="19"/>
      <c r="I32" s="19"/>
    </row>
    <row r="33" spans="4:33" ht="20.25" customHeight="1" x14ac:dyDescent="0.25">
      <c r="D33" s="108" t="s">
        <v>55</v>
      </c>
      <c r="E33" s="109"/>
      <c r="F33" s="109"/>
      <c r="G33" s="109"/>
      <c r="H33" s="110"/>
      <c r="I33" s="110"/>
      <c r="J33" s="109"/>
      <c r="K33" s="109"/>
      <c r="L33" s="109"/>
      <c r="M33" s="109"/>
      <c r="N33" s="109"/>
      <c r="O33" s="109"/>
      <c r="P33" s="109"/>
      <c r="Q33" s="109"/>
      <c r="R33" s="109"/>
      <c r="S33" s="109"/>
      <c r="T33" s="109"/>
      <c r="U33" s="109"/>
      <c r="V33" s="109"/>
      <c r="W33" s="109"/>
      <c r="X33" s="109"/>
      <c r="Y33" s="109"/>
      <c r="Z33" s="109"/>
      <c r="AA33" s="109"/>
      <c r="AB33" s="109"/>
      <c r="AC33" s="109"/>
      <c r="AD33" s="109"/>
      <c r="AE33" s="109"/>
      <c r="AF33" s="111"/>
      <c r="AG33" s="199">
        <f>+AG29+AG31</f>
        <v>2137356252</v>
      </c>
    </row>
    <row r="34" spans="4:33" x14ac:dyDescent="0.25">
      <c r="H34" s="19"/>
      <c r="I34" s="19"/>
    </row>
    <row r="35" spans="4:33" x14ac:dyDescent="0.25">
      <c r="H35" s="19"/>
      <c r="I35" s="19"/>
    </row>
    <row r="36" spans="4:33" x14ac:dyDescent="0.25">
      <c r="H36" s="19"/>
      <c r="I36" s="19"/>
    </row>
    <row r="37" spans="4:33" x14ac:dyDescent="0.25">
      <c r="H37" s="19"/>
      <c r="I37" s="19"/>
    </row>
    <row r="38" spans="4:33" x14ac:dyDescent="0.25">
      <c r="H38" s="19"/>
      <c r="I38" s="19"/>
    </row>
    <row r="39" spans="4:33" x14ac:dyDescent="0.25">
      <c r="H39" s="19"/>
      <c r="I39" s="19"/>
    </row>
    <row r="40" spans="4:33" x14ac:dyDescent="0.25">
      <c r="H40" s="19"/>
      <c r="I40" s="19"/>
    </row>
    <row r="41" spans="4:33" x14ac:dyDescent="0.25">
      <c r="H41" s="19"/>
      <c r="I41" s="19"/>
    </row>
    <row r="42" spans="4:33" x14ac:dyDescent="0.25">
      <c r="H42" s="19"/>
      <c r="I42" s="19"/>
    </row>
    <row r="43" spans="4:33" x14ac:dyDescent="0.25">
      <c r="H43" s="19"/>
      <c r="I43" s="19"/>
    </row>
    <row r="44" spans="4:33" x14ac:dyDescent="0.25">
      <c r="H44" s="19"/>
      <c r="I44" s="19"/>
    </row>
    <row r="45" spans="4:33" x14ac:dyDescent="0.25">
      <c r="H45" s="114"/>
      <c r="I45" s="114"/>
    </row>
    <row r="46" spans="4:33" x14ac:dyDescent="0.25">
      <c r="H46" s="114"/>
      <c r="I46" s="114"/>
    </row>
    <row r="47" spans="4:33" x14ac:dyDescent="0.25">
      <c r="H47" s="114"/>
      <c r="I47" s="114"/>
    </row>
    <row r="48" spans="4:33" x14ac:dyDescent="0.25">
      <c r="H48" s="114"/>
      <c r="I48" s="114"/>
    </row>
    <row r="49" spans="8:9" x14ac:dyDescent="0.25">
      <c r="H49" s="114"/>
      <c r="I49" s="114"/>
    </row>
    <row r="50" spans="8:9" x14ac:dyDescent="0.25">
      <c r="H50" s="114"/>
      <c r="I50" s="114"/>
    </row>
    <row r="51" spans="8:9" x14ac:dyDescent="0.25">
      <c r="H51" s="114"/>
      <c r="I51" s="114"/>
    </row>
    <row r="52" spans="8:9" x14ac:dyDescent="0.25">
      <c r="H52" s="114"/>
      <c r="I52" s="114"/>
    </row>
    <row r="53" spans="8:9" x14ac:dyDescent="0.25">
      <c r="H53" s="114"/>
      <c r="I53" s="114"/>
    </row>
    <row r="54" spans="8:9" x14ac:dyDescent="0.25">
      <c r="H54" s="114"/>
      <c r="I54" s="114"/>
    </row>
    <row r="55" spans="8:9" x14ac:dyDescent="0.25">
      <c r="H55" s="114"/>
      <c r="I55" s="114"/>
    </row>
    <row r="56" spans="8:9" x14ac:dyDescent="0.25">
      <c r="H56" s="114"/>
      <c r="I56" s="114"/>
    </row>
    <row r="57" spans="8:9" x14ac:dyDescent="0.25">
      <c r="H57" s="114"/>
      <c r="I57" s="114"/>
    </row>
    <row r="58" spans="8:9" x14ac:dyDescent="0.25">
      <c r="H58" s="114"/>
      <c r="I58" s="114"/>
    </row>
    <row r="59" spans="8:9" x14ac:dyDescent="0.25">
      <c r="H59" s="114"/>
      <c r="I59" s="114"/>
    </row>
    <row r="60" spans="8:9" x14ac:dyDescent="0.25">
      <c r="H60" s="114"/>
      <c r="I60" s="114"/>
    </row>
    <row r="61" spans="8:9" x14ac:dyDescent="0.25">
      <c r="H61" s="114"/>
      <c r="I61" s="114"/>
    </row>
    <row r="62" spans="8:9" x14ac:dyDescent="0.25">
      <c r="H62" s="114"/>
      <c r="I62" s="114"/>
    </row>
    <row r="63" spans="8:9" x14ac:dyDescent="0.25">
      <c r="H63" s="114"/>
      <c r="I63" s="114"/>
    </row>
    <row r="64" spans="8:9" x14ac:dyDescent="0.25">
      <c r="H64" s="114"/>
      <c r="I64" s="114"/>
    </row>
    <row r="65" spans="8:9" x14ac:dyDescent="0.25">
      <c r="H65" s="114"/>
      <c r="I65" s="114"/>
    </row>
    <row r="66" spans="8:9" x14ac:dyDescent="0.25">
      <c r="H66" s="114"/>
      <c r="I66" s="114"/>
    </row>
    <row r="67" spans="8:9" x14ac:dyDescent="0.25">
      <c r="H67" s="114"/>
      <c r="I67" s="114"/>
    </row>
    <row r="68" spans="8:9" x14ac:dyDescent="0.25">
      <c r="H68" s="114"/>
      <c r="I68" s="114"/>
    </row>
    <row r="69" spans="8:9" x14ac:dyDescent="0.25">
      <c r="H69" s="114"/>
      <c r="I69" s="114"/>
    </row>
    <row r="70" spans="8:9" x14ac:dyDescent="0.25">
      <c r="H70" s="114"/>
      <c r="I70" s="114"/>
    </row>
    <row r="71" spans="8:9" x14ac:dyDescent="0.25">
      <c r="H71" s="114"/>
      <c r="I71" s="114"/>
    </row>
    <row r="72" spans="8:9" x14ac:dyDescent="0.25">
      <c r="H72" s="114"/>
      <c r="I72" s="114"/>
    </row>
    <row r="73" spans="8:9" x14ac:dyDescent="0.25">
      <c r="H73" s="114"/>
      <c r="I73" s="114"/>
    </row>
    <row r="74" spans="8:9" x14ac:dyDescent="0.25">
      <c r="H74" s="114"/>
      <c r="I74" s="114"/>
    </row>
    <row r="75" spans="8:9" x14ac:dyDescent="0.25">
      <c r="H75" s="114"/>
      <c r="I75" s="114"/>
    </row>
    <row r="76" spans="8:9" x14ac:dyDescent="0.25">
      <c r="H76" s="114"/>
      <c r="I76" s="114"/>
    </row>
    <row r="77" spans="8:9" x14ac:dyDescent="0.25">
      <c r="H77" s="114"/>
      <c r="I77" s="114"/>
    </row>
    <row r="78" spans="8:9" x14ac:dyDescent="0.25">
      <c r="H78" s="114"/>
      <c r="I78" s="114"/>
    </row>
    <row r="79" spans="8:9" x14ac:dyDescent="0.25">
      <c r="H79" s="114"/>
      <c r="I79" s="114"/>
    </row>
    <row r="80" spans="8:9" x14ac:dyDescent="0.25">
      <c r="H80" s="114"/>
      <c r="I80" s="114"/>
    </row>
  </sheetData>
  <mergeCells count="19">
    <mergeCell ref="C7:D7"/>
    <mergeCell ref="AF13:AF14"/>
    <mergeCell ref="P13:S13"/>
    <mergeCell ref="C9:D9"/>
    <mergeCell ref="G13:I13"/>
    <mergeCell ref="C13:F13"/>
    <mergeCell ref="Z13:AE13"/>
    <mergeCell ref="K13:N13"/>
    <mergeCell ref="C12:F12"/>
    <mergeCell ref="G12:J12"/>
    <mergeCell ref="L12:O12"/>
    <mergeCell ref="W12:Y12"/>
    <mergeCell ref="Z12:AE12"/>
    <mergeCell ref="P12:S12"/>
    <mergeCell ref="T12:V12"/>
    <mergeCell ref="G7:H7"/>
    <mergeCell ref="T13:V13"/>
    <mergeCell ref="AG13:AG14"/>
    <mergeCell ref="W13:Y13"/>
  </mergeCells>
  <phoneticPr fontId="20" type="noConversion"/>
  <conditionalFormatting sqref="T16:V17">
    <cfRule type="cellIs" dxfId="29" priority="135" operator="equal">
      <formula>"Excluir Cotización"</formula>
    </cfRule>
    <cfRule type="cellIs" dxfId="28" priority="137" operator="equal">
      <formula>"Incluir Cotización"</formula>
    </cfRule>
  </conditionalFormatting>
  <conditionalFormatting sqref="AA16">
    <cfRule type="cellIs" dxfId="27" priority="27" operator="equal">
      <formula>AF16</formula>
    </cfRule>
  </conditionalFormatting>
  <conditionalFormatting sqref="AB16">
    <cfRule type="cellIs" dxfId="26" priority="26" operator="equal">
      <formula>AF16</formula>
    </cfRule>
  </conditionalFormatting>
  <conditionalFormatting sqref="AC16">
    <cfRule type="cellIs" dxfId="25" priority="25" operator="equal">
      <formula>AF16</formula>
    </cfRule>
  </conditionalFormatting>
  <conditionalFormatting sqref="AD16:AD17">
    <cfRule type="cellIs" dxfId="24" priority="24" operator="equal">
      <formula>AF16</formula>
    </cfRule>
  </conditionalFormatting>
  <conditionalFormatting sqref="AE16:AE17">
    <cfRule type="cellIs" dxfId="23" priority="23" operator="equal">
      <formula>AF16</formula>
    </cfRule>
  </conditionalFormatting>
  <conditionalFormatting sqref="AA15">
    <cfRule type="cellIs" dxfId="22" priority="20" operator="equal">
      <formula>AF15</formula>
    </cfRule>
  </conditionalFormatting>
  <conditionalFormatting sqref="AB15">
    <cfRule type="cellIs" dxfId="21" priority="19" operator="equal">
      <formula>AF15</formula>
    </cfRule>
  </conditionalFormatting>
  <conditionalFormatting sqref="AC15">
    <cfRule type="cellIs" dxfId="20" priority="18" operator="equal">
      <formula>AF15</formula>
    </cfRule>
  </conditionalFormatting>
  <conditionalFormatting sqref="AD15">
    <cfRule type="cellIs" dxfId="19" priority="17" operator="equal">
      <formula>AF15</formula>
    </cfRule>
  </conditionalFormatting>
  <conditionalFormatting sqref="AE15">
    <cfRule type="cellIs" dxfId="18" priority="16" operator="equal">
      <formula>AF15</formula>
    </cfRule>
  </conditionalFormatting>
  <conditionalFormatting sqref="T15">
    <cfRule type="cellIs" dxfId="17" priority="14" operator="equal">
      <formula>"Excluir Cotización"</formula>
    </cfRule>
    <cfRule type="cellIs" dxfId="16" priority="15" operator="equal">
      <formula>"Incluir Cotización"</formula>
    </cfRule>
  </conditionalFormatting>
  <conditionalFormatting sqref="U15:V15">
    <cfRule type="cellIs" dxfId="15" priority="8" operator="equal">
      <formula>"Excluir Cotización"</formula>
    </cfRule>
    <cfRule type="cellIs" dxfId="14" priority="9" operator="equal">
      <formula>"Incluir Cotización"</formula>
    </cfRule>
  </conditionalFormatting>
  <dataValidations disablePrompts="1" count="1">
    <dataValidation type="list" allowBlank="1" showInputMessage="1" showErrorMessage="1" sqref="E7 E9 K15:K17" xr:uid="{00000000-0002-0000-0200-000000000000}">
      <formula1>DECISION</formula1>
    </dataValidation>
  </dataValidations>
  <hyperlinks>
    <hyperlink ref="D4" location="'Tabla de Contenido'!A1" display="Tabla de Contenido" xr:uid="{438399D7-62EA-4800-A2DB-9C9EC4321654}"/>
  </hyperlinks>
  <printOptions horizontalCentered="1"/>
  <pageMargins left="0" right="0" top="0" bottom="0" header="0" footer="0"/>
  <pageSetup scale="55" fitToWidth="0" orientation="portrait" r:id="rId1"/>
  <headerFooter scaleWithDoc="0"/>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78FEBD-2B50-4C08-B903-6B0C5B0486C8}">
  <dimension ref="B3:K39"/>
  <sheetViews>
    <sheetView topLeftCell="A16" zoomScale="80" zoomScaleNormal="80" workbookViewId="0">
      <selection activeCell="N10" sqref="N10"/>
    </sheetView>
  </sheetViews>
  <sheetFormatPr baseColWidth="10" defaultRowHeight="13.2" x14ac:dyDescent="0.25"/>
  <cols>
    <col min="2" max="2" width="21.44140625" customWidth="1"/>
    <col min="3" max="3" width="12.21875" customWidth="1"/>
    <col min="4" max="4" width="15.88671875" customWidth="1"/>
    <col min="5" max="5" width="17.5546875" customWidth="1"/>
    <col min="6" max="6" width="20.88671875" customWidth="1"/>
    <col min="7" max="7" width="20.33203125" customWidth="1"/>
    <col min="8" max="8" width="15.77734375" customWidth="1"/>
    <col min="9" max="9" width="20.109375" customWidth="1"/>
    <col min="10" max="10" width="20" customWidth="1"/>
    <col min="11" max="11" width="22.77734375" customWidth="1"/>
  </cols>
  <sheetData>
    <row r="3" spans="2:11" ht="31.2" customHeight="1" x14ac:dyDescent="0.25">
      <c r="B3" s="321" t="s">
        <v>232</v>
      </c>
      <c r="C3" s="321"/>
      <c r="D3" s="321"/>
      <c r="E3" s="321"/>
      <c r="F3" s="321"/>
      <c r="G3" s="321"/>
      <c r="H3" s="321"/>
      <c r="I3" s="321"/>
      <c r="J3" s="321"/>
      <c r="K3" s="321"/>
    </row>
    <row r="4" spans="2:11" ht="13.8" x14ac:dyDescent="0.3">
      <c r="C4" s="271"/>
      <c r="D4" s="271"/>
      <c r="E4" s="271"/>
      <c r="F4" s="271"/>
      <c r="G4" s="271"/>
      <c r="H4" s="271"/>
      <c r="I4" s="271"/>
    </row>
    <row r="6" spans="2:11" ht="29.4" customHeight="1" x14ac:dyDescent="0.25">
      <c r="B6" s="318" t="s">
        <v>237</v>
      </c>
      <c r="C6" s="318"/>
      <c r="D6" s="318"/>
      <c r="E6" s="318"/>
      <c r="F6" s="318"/>
      <c r="G6" s="318"/>
      <c r="I6" s="320" t="s">
        <v>241</v>
      </c>
      <c r="J6" s="320"/>
      <c r="K6" s="320"/>
    </row>
    <row r="7" spans="2:11" ht="45" customHeight="1" x14ac:dyDescent="0.25">
      <c r="B7" s="9"/>
      <c r="C7" s="9"/>
      <c r="D7" s="269" t="s">
        <v>236</v>
      </c>
      <c r="E7" s="269" t="s">
        <v>233</v>
      </c>
      <c r="F7" s="270" t="s">
        <v>234</v>
      </c>
      <c r="G7" s="270" t="s">
        <v>235</v>
      </c>
      <c r="I7" s="272"/>
      <c r="J7" s="272" t="s">
        <v>246</v>
      </c>
      <c r="K7" s="272" t="s">
        <v>247</v>
      </c>
    </row>
    <row r="8" spans="2:11" ht="40.200000000000003" customHeight="1" x14ac:dyDescent="0.25">
      <c r="B8" s="319" t="s">
        <v>240</v>
      </c>
      <c r="C8" s="269" t="s">
        <v>238</v>
      </c>
      <c r="D8" s="277">
        <f>INDEXADOR!N22</f>
        <v>612665958</v>
      </c>
      <c r="E8" s="277">
        <f>'Modelo Estadistico'!AA15</f>
        <v>712458400</v>
      </c>
      <c r="F8" s="277">
        <f>'Modelo Estadistico'!AB15</f>
        <v>712458400</v>
      </c>
      <c r="G8" s="277">
        <f>'Modelo Estadistico'!AC15</f>
        <v>712452084</v>
      </c>
      <c r="I8" s="273" t="s">
        <v>243</v>
      </c>
      <c r="J8" s="274">
        <f>D8</f>
        <v>612665958</v>
      </c>
      <c r="K8" s="274">
        <f>D9</f>
        <v>1837997874</v>
      </c>
    </row>
    <row r="9" spans="2:11" ht="52.2" customHeight="1" x14ac:dyDescent="0.25">
      <c r="B9" s="319"/>
      <c r="C9" s="269" t="s">
        <v>239</v>
      </c>
      <c r="D9" s="277">
        <f>INDEXADOR!G26</f>
        <v>1837997874</v>
      </c>
      <c r="E9" s="277">
        <f>'Modelo Estadistico'!AA17</f>
        <v>2137375200</v>
      </c>
      <c r="F9" s="277">
        <f>'Modelo Estadistico'!AB17</f>
        <v>2137375200</v>
      </c>
      <c r="G9" s="277">
        <f>'Modelo Estadistico'!AC17</f>
        <v>2137356252</v>
      </c>
      <c r="I9" s="273" t="s">
        <v>242</v>
      </c>
      <c r="J9" s="274">
        <f>G8</f>
        <v>712452084</v>
      </c>
      <c r="K9" s="274">
        <f>G9</f>
        <v>2137356252</v>
      </c>
    </row>
    <row r="10" spans="2:11" ht="42" customHeight="1" x14ac:dyDescent="0.25">
      <c r="I10" s="273" t="s">
        <v>245</v>
      </c>
      <c r="J10" s="275">
        <f>AVERAGE(J8:J9)</f>
        <v>662559021</v>
      </c>
      <c r="K10" s="275">
        <f>AVERAGE(K8:K9)</f>
        <v>1987677063</v>
      </c>
    </row>
    <row r="13" spans="2:11" ht="13.2" customHeight="1" x14ac:dyDescent="0.25">
      <c r="B13" s="322" t="s">
        <v>244</v>
      </c>
      <c r="C13" s="322"/>
      <c r="D13" s="322"/>
      <c r="E13" s="322"/>
      <c r="F13" s="322"/>
      <c r="G13" s="322"/>
    </row>
    <row r="14" spans="2:11" ht="13.2" customHeight="1" x14ac:dyDescent="0.25">
      <c r="B14" s="322"/>
      <c r="C14" s="322"/>
      <c r="D14" s="322"/>
      <c r="E14" s="322"/>
      <c r="F14" s="322"/>
      <c r="G14" s="322"/>
    </row>
    <row r="15" spans="2:11" ht="13.2" customHeight="1" x14ac:dyDescent="0.25">
      <c r="B15" s="322"/>
      <c r="C15" s="322"/>
      <c r="D15" s="322"/>
      <c r="E15" s="322"/>
      <c r="F15" s="322"/>
      <c r="G15" s="322"/>
    </row>
    <row r="16" spans="2:11" ht="13.2" customHeight="1" x14ac:dyDescent="0.25">
      <c r="B16" s="322"/>
      <c r="C16" s="322"/>
      <c r="D16" s="322"/>
      <c r="E16" s="322"/>
      <c r="F16" s="322"/>
      <c r="G16" s="322"/>
    </row>
    <row r="17" spans="2:7" ht="13.2" customHeight="1" x14ac:dyDescent="0.25">
      <c r="B17" s="322"/>
      <c r="C17" s="322"/>
      <c r="D17" s="322"/>
      <c r="E17" s="322"/>
      <c r="F17" s="322"/>
      <c r="G17" s="322"/>
    </row>
    <row r="18" spans="2:7" ht="13.2" customHeight="1" x14ac:dyDescent="0.25">
      <c r="B18" s="322"/>
      <c r="C18" s="322"/>
      <c r="D18" s="322"/>
      <c r="E18" s="322"/>
      <c r="F18" s="322"/>
      <c r="G18" s="322"/>
    </row>
    <row r="19" spans="2:7" ht="13.2" customHeight="1" x14ac:dyDescent="0.25">
      <c r="B19" s="322"/>
      <c r="C19" s="322"/>
      <c r="D19" s="322"/>
      <c r="E19" s="322"/>
      <c r="F19" s="322"/>
      <c r="G19" s="322"/>
    </row>
    <row r="20" spans="2:7" ht="13.2" customHeight="1" x14ac:dyDescent="0.25">
      <c r="B20" s="322"/>
      <c r="C20" s="322"/>
      <c r="D20" s="322"/>
      <c r="E20" s="322"/>
      <c r="F20" s="322"/>
      <c r="G20" s="322"/>
    </row>
    <row r="21" spans="2:7" ht="13.2" customHeight="1" x14ac:dyDescent="0.25">
      <c r="B21" s="322"/>
      <c r="C21" s="322"/>
      <c r="D21" s="322"/>
      <c r="E21" s="322"/>
      <c r="F21" s="322"/>
      <c r="G21" s="322"/>
    </row>
    <row r="22" spans="2:7" ht="13.2" customHeight="1" x14ac:dyDescent="0.25">
      <c r="B22" s="322"/>
      <c r="C22" s="322"/>
      <c r="D22" s="322"/>
      <c r="E22" s="322"/>
      <c r="F22" s="322"/>
      <c r="G22" s="322"/>
    </row>
    <row r="23" spans="2:7" ht="13.2" customHeight="1" x14ac:dyDescent="0.25">
      <c r="B23" s="322"/>
      <c r="C23" s="322"/>
      <c r="D23" s="322"/>
      <c r="E23" s="322"/>
      <c r="F23" s="322"/>
      <c r="G23" s="322"/>
    </row>
    <row r="24" spans="2:7" ht="13.2" customHeight="1" x14ac:dyDescent="0.25">
      <c r="B24" s="322"/>
      <c r="C24" s="322"/>
      <c r="D24" s="322"/>
      <c r="E24" s="322"/>
      <c r="F24" s="322"/>
      <c r="G24" s="322"/>
    </row>
    <row r="25" spans="2:7" ht="13.2" customHeight="1" x14ac:dyDescent="0.25">
      <c r="B25" s="322"/>
      <c r="C25" s="322"/>
      <c r="D25" s="322"/>
      <c r="E25" s="322"/>
      <c r="F25" s="322"/>
      <c r="G25" s="322"/>
    </row>
    <row r="26" spans="2:7" x14ac:dyDescent="0.25">
      <c r="B26" s="322"/>
      <c r="C26" s="322"/>
      <c r="D26" s="322"/>
      <c r="E26" s="322"/>
      <c r="F26" s="322"/>
      <c r="G26" s="322"/>
    </row>
    <row r="27" spans="2:7" x14ac:dyDescent="0.25">
      <c r="B27" s="322"/>
      <c r="C27" s="322"/>
      <c r="D27" s="322"/>
      <c r="E27" s="322"/>
      <c r="F27" s="322"/>
      <c r="G27" s="322"/>
    </row>
    <row r="28" spans="2:7" x14ac:dyDescent="0.25">
      <c r="B28" s="322"/>
      <c r="C28" s="322"/>
      <c r="D28" s="322"/>
      <c r="E28" s="322"/>
      <c r="F28" s="322"/>
      <c r="G28" s="322"/>
    </row>
    <row r="29" spans="2:7" x14ac:dyDescent="0.25">
      <c r="B29" s="322"/>
      <c r="C29" s="322"/>
      <c r="D29" s="322"/>
      <c r="E29" s="322"/>
      <c r="F29" s="322"/>
      <c r="G29" s="322"/>
    </row>
    <row r="30" spans="2:7" x14ac:dyDescent="0.25">
      <c r="B30" s="322"/>
      <c r="C30" s="322"/>
      <c r="D30" s="322"/>
      <c r="E30" s="322"/>
      <c r="F30" s="322"/>
      <c r="G30" s="322"/>
    </row>
    <row r="31" spans="2:7" x14ac:dyDescent="0.25">
      <c r="B31" s="322"/>
      <c r="C31" s="322"/>
      <c r="D31" s="322"/>
      <c r="E31" s="322"/>
      <c r="F31" s="322"/>
      <c r="G31" s="322"/>
    </row>
    <row r="32" spans="2:7" x14ac:dyDescent="0.25">
      <c r="B32" s="322"/>
      <c r="C32" s="322"/>
      <c r="D32" s="322"/>
      <c r="E32" s="322"/>
      <c r="F32" s="322"/>
      <c r="G32" s="322"/>
    </row>
    <row r="33" spans="2:7" x14ac:dyDescent="0.25">
      <c r="B33" s="322"/>
      <c r="C33" s="322"/>
      <c r="D33" s="322"/>
      <c r="E33" s="322"/>
      <c r="F33" s="322"/>
      <c r="G33" s="322"/>
    </row>
    <row r="34" spans="2:7" x14ac:dyDescent="0.25">
      <c r="B34" s="322"/>
      <c r="C34" s="322"/>
      <c r="D34" s="322"/>
      <c r="E34" s="322"/>
      <c r="F34" s="322"/>
      <c r="G34" s="322"/>
    </row>
    <row r="35" spans="2:7" x14ac:dyDescent="0.25">
      <c r="B35" s="322"/>
      <c r="C35" s="322"/>
      <c r="D35" s="322"/>
      <c r="E35" s="322"/>
      <c r="F35" s="322"/>
      <c r="G35" s="322"/>
    </row>
    <row r="36" spans="2:7" x14ac:dyDescent="0.25">
      <c r="B36" s="322"/>
      <c r="C36" s="322"/>
      <c r="D36" s="322"/>
      <c r="E36" s="322"/>
      <c r="F36" s="322"/>
      <c r="G36" s="322"/>
    </row>
    <row r="37" spans="2:7" x14ac:dyDescent="0.25">
      <c r="B37" s="322"/>
      <c r="C37" s="322"/>
      <c r="D37" s="322"/>
      <c r="E37" s="322"/>
      <c r="F37" s="322"/>
      <c r="G37" s="322"/>
    </row>
    <row r="38" spans="2:7" x14ac:dyDescent="0.25">
      <c r="B38" s="322"/>
      <c r="C38" s="322"/>
      <c r="D38" s="322"/>
      <c r="E38" s="322"/>
      <c r="F38" s="322"/>
      <c r="G38" s="322"/>
    </row>
    <row r="39" spans="2:7" x14ac:dyDescent="0.25">
      <c r="B39" s="322"/>
      <c r="C39" s="322"/>
      <c r="D39" s="322"/>
      <c r="E39" s="322"/>
      <c r="F39" s="322"/>
      <c r="G39" s="322"/>
    </row>
  </sheetData>
  <mergeCells count="5">
    <mergeCell ref="B6:G6"/>
    <mergeCell ref="B8:B9"/>
    <mergeCell ref="I6:K6"/>
    <mergeCell ref="B3:K3"/>
    <mergeCell ref="B13:G39"/>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25F3B5-3BC0-41A3-8138-73B7EB3019C0}">
  <dimension ref="A1:L26"/>
  <sheetViews>
    <sheetView tabSelected="1" zoomScale="80" zoomScaleNormal="80" zoomScaleSheetLayoutView="80" workbookViewId="0">
      <selection activeCell="H19" sqref="H19"/>
    </sheetView>
  </sheetViews>
  <sheetFormatPr baseColWidth="10" defaultRowHeight="13.2" x14ac:dyDescent="0.25"/>
  <cols>
    <col min="4" max="4" width="25.109375" customWidth="1"/>
    <col min="6" max="6" width="5.6640625" customWidth="1"/>
    <col min="7" max="7" width="12" customWidth="1"/>
    <col min="8" max="8" width="15.88671875" customWidth="1"/>
    <col min="9" max="9" width="20.21875" customWidth="1"/>
    <col min="10" max="10" width="26.6640625" customWidth="1"/>
    <col min="260" max="260" width="25.109375" customWidth="1"/>
    <col min="262" max="262" width="8.5546875" customWidth="1"/>
    <col min="263" max="263" width="13.109375" customWidth="1"/>
    <col min="264" max="264" width="24.33203125" customWidth="1"/>
    <col min="265" max="265" width="31.33203125" customWidth="1"/>
    <col min="266" max="266" width="26.6640625" customWidth="1"/>
    <col min="516" max="516" width="25.109375" customWidth="1"/>
    <col min="518" max="518" width="8.5546875" customWidth="1"/>
    <col min="519" max="519" width="13.109375" customWidth="1"/>
    <col min="520" max="520" width="24.33203125" customWidth="1"/>
    <col min="521" max="521" width="31.33203125" customWidth="1"/>
    <col min="522" max="522" width="26.6640625" customWidth="1"/>
    <col min="772" max="772" width="25.109375" customWidth="1"/>
    <col min="774" max="774" width="8.5546875" customWidth="1"/>
    <col min="775" max="775" width="13.109375" customWidth="1"/>
    <col min="776" max="776" width="24.33203125" customWidth="1"/>
    <col min="777" max="777" width="31.33203125" customWidth="1"/>
    <col min="778" max="778" width="26.6640625" customWidth="1"/>
    <col min="1028" max="1028" width="25.109375" customWidth="1"/>
    <col min="1030" max="1030" width="8.5546875" customWidth="1"/>
    <col min="1031" max="1031" width="13.109375" customWidth="1"/>
    <col min="1032" max="1032" width="24.33203125" customWidth="1"/>
    <col min="1033" max="1033" width="31.33203125" customWidth="1"/>
    <col min="1034" max="1034" width="26.6640625" customWidth="1"/>
    <col min="1284" max="1284" width="25.109375" customWidth="1"/>
    <col min="1286" max="1286" width="8.5546875" customWidth="1"/>
    <col min="1287" max="1287" width="13.109375" customWidth="1"/>
    <col min="1288" max="1288" width="24.33203125" customWidth="1"/>
    <col min="1289" max="1289" width="31.33203125" customWidth="1"/>
    <col min="1290" max="1290" width="26.6640625" customWidth="1"/>
    <col min="1540" max="1540" width="25.109375" customWidth="1"/>
    <col min="1542" max="1542" width="8.5546875" customWidth="1"/>
    <col min="1543" max="1543" width="13.109375" customWidth="1"/>
    <col min="1544" max="1544" width="24.33203125" customWidth="1"/>
    <col min="1545" max="1545" width="31.33203125" customWidth="1"/>
    <col min="1546" max="1546" width="26.6640625" customWidth="1"/>
    <col min="1796" max="1796" width="25.109375" customWidth="1"/>
    <col min="1798" max="1798" width="8.5546875" customWidth="1"/>
    <col min="1799" max="1799" width="13.109375" customWidth="1"/>
    <col min="1800" max="1800" width="24.33203125" customWidth="1"/>
    <col min="1801" max="1801" width="31.33203125" customWidth="1"/>
    <col min="1802" max="1802" width="26.6640625" customWidth="1"/>
    <col min="2052" max="2052" width="25.109375" customWidth="1"/>
    <col min="2054" max="2054" width="8.5546875" customWidth="1"/>
    <col min="2055" max="2055" width="13.109375" customWidth="1"/>
    <col min="2056" max="2056" width="24.33203125" customWidth="1"/>
    <col min="2057" max="2057" width="31.33203125" customWidth="1"/>
    <col min="2058" max="2058" width="26.6640625" customWidth="1"/>
    <col min="2308" max="2308" width="25.109375" customWidth="1"/>
    <col min="2310" max="2310" width="8.5546875" customWidth="1"/>
    <col min="2311" max="2311" width="13.109375" customWidth="1"/>
    <col min="2312" max="2312" width="24.33203125" customWidth="1"/>
    <col min="2313" max="2313" width="31.33203125" customWidth="1"/>
    <col min="2314" max="2314" width="26.6640625" customWidth="1"/>
    <col min="2564" max="2564" width="25.109375" customWidth="1"/>
    <col min="2566" max="2566" width="8.5546875" customWidth="1"/>
    <col min="2567" max="2567" width="13.109375" customWidth="1"/>
    <col min="2568" max="2568" width="24.33203125" customWidth="1"/>
    <col min="2569" max="2569" width="31.33203125" customWidth="1"/>
    <col min="2570" max="2570" width="26.6640625" customWidth="1"/>
    <col min="2820" max="2820" width="25.109375" customWidth="1"/>
    <col min="2822" max="2822" width="8.5546875" customWidth="1"/>
    <col min="2823" max="2823" width="13.109375" customWidth="1"/>
    <col min="2824" max="2824" width="24.33203125" customWidth="1"/>
    <col min="2825" max="2825" width="31.33203125" customWidth="1"/>
    <col min="2826" max="2826" width="26.6640625" customWidth="1"/>
    <col min="3076" max="3076" width="25.109375" customWidth="1"/>
    <col min="3078" max="3078" width="8.5546875" customWidth="1"/>
    <col min="3079" max="3079" width="13.109375" customWidth="1"/>
    <col min="3080" max="3080" width="24.33203125" customWidth="1"/>
    <col min="3081" max="3081" width="31.33203125" customWidth="1"/>
    <col min="3082" max="3082" width="26.6640625" customWidth="1"/>
    <col min="3332" max="3332" width="25.109375" customWidth="1"/>
    <col min="3334" max="3334" width="8.5546875" customWidth="1"/>
    <col min="3335" max="3335" width="13.109375" customWidth="1"/>
    <col min="3336" max="3336" width="24.33203125" customWidth="1"/>
    <col min="3337" max="3337" width="31.33203125" customWidth="1"/>
    <col min="3338" max="3338" width="26.6640625" customWidth="1"/>
    <col min="3588" max="3588" width="25.109375" customWidth="1"/>
    <col min="3590" max="3590" width="8.5546875" customWidth="1"/>
    <col min="3591" max="3591" width="13.109375" customWidth="1"/>
    <col min="3592" max="3592" width="24.33203125" customWidth="1"/>
    <col min="3593" max="3593" width="31.33203125" customWidth="1"/>
    <col min="3594" max="3594" width="26.6640625" customWidth="1"/>
    <col min="3844" max="3844" width="25.109375" customWidth="1"/>
    <col min="3846" max="3846" width="8.5546875" customWidth="1"/>
    <col min="3847" max="3847" width="13.109375" customWidth="1"/>
    <col min="3848" max="3848" width="24.33203125" customWidth="1"/>
    <col min="3849" max="3849" width="31.33203125" customWidth="1"/>
    <col min="3850" max="3850" width="26.6640625" customWidth="1"/>
    <col min="4100" max="4100" width="25.109375" customWidth="1"/>
    <col min="4102" max="4102" width="8.5546875" customWidth="1"/>
    <col min="4103" max="4103" width="13.109375" customWidth="1"/>
    <col min="4104" max="4104" width="24.33203125" customWidth="1"/>
    <col min="4105" max="4105" width="31.33203125" customWidth="1"/>
    <col min="4106" max="4106" width="26.6640625" customWidth="1"/>
    <col min="4356" max="4356" width="25.109375" customWidth="1"/>
    <col min="4358" max="4358" width="8.5546875" customWidth="1"/>
    <col min="4359" max="4359" width="13.109375" customWidth="1"/>
    <col min="4360" max="4360" width="24.33203125" customWidth="1"/>
    <col min="4361" max="4361" width="31.33203125" customWidth="1"/>
    <col min="4362" max="4362" width="26.6640625" customWidth="1"/>
    <col min="4612" max="4612" width="25.109375" customWidth="1"/>
    <col min="4614" max="4614" width="8.5546875" customWidth="1"/>
    <col min="4615" max="4615" width="13.109375" customWidth="1"/>
    <col min="4616" max="4616" width="24.33203125" customWidth="1"/>
    <col min="4617" max="4617" width="31.33203125" customWidth="1"/>
    <col min="4618" max="4618" width="26.6640625" customWidth="1"/>
    <col min="4868" max="4868" width="25.109375" customWidth="1"/>
    <col min="4870" max="4870" width="8.5546875" customWidth="1"/>
    <col min="4871" max="4871" width="13.109375" customWidth="1"/>
    <col min="4872" max="4872" width="24.33203125" customWidth="1"/>
    <col min="4873" max="4873" width="31.33203125" customWidth="1"/>
    <col min="4874" max="4874" width="26.6640625" customWidth="1"/>
    <col min="5124" max="5124" width="25.109375" customWidth="1"/>
    <col min="5126" max="5126" width="8.5546875" customWidth="1"/>
    <col min="5127" max="5127" width="13.109375" customWidth="1"/>
    <col min="5128" max="5128" width="24.33203125" customWidth="1"/>
    <col min="5129" max="5129" width="31.33203125" customWidth="1"/>
    <col min="5130" max="5130" width="26.6640625" customWidth="1"/>
    <col min="5380" max="5380" width="25.109375" customWidth="1"/>
    <col min="5382" max="5382" width="8.5546875" customWidth="1"/>
    <col min="5383" max="5383" width="13.109375" customWidth="1"/>
    <col min="5384" max="5384" width="24.33203125" customWidth="1"/>
    <col min="5385" max="5385" width="31.33203125" customWidth="1"/>
    <col min="5386" max="5386" width="26.6640625" customWidth="1"/>
    <col min="5636" max="5636" width="25.109375" customWidth="1"/>
    <col min="5638" max="5638" width="8.5546875" customWidth="1"/>
    <col min="5639" max="5639" width="13.109375" customWidth="1"/>
    <col min="5640" max="5640" width="24.33203125" customWidth="1"/>
    <col min="5641" max="5641" width="31.33203125" customWidth="1"/>
    <col min="5642" max="5642" width="26.6640625" customWidth="1"/>
    <col min="5892" max="5892" width="25.109375" customWidth="1"/>
    <col min="5894" max="5894" width="8.5546875" customWidth="1"/>
    <col min="5895" max="5895" width="13.109375" customWidth="1"/>
    <col min="5896" max="5896" width="24.33203125" customWidth="1"/>
    <col min="5897" max="5897" width="31.33203125" customWidth="1"/>
    <col min="5898" max="5898" width="26.6640625" customWidth="1"/>
    <col min="6148" max="6148" width="25.109375" customWidth="1"/>
    <col min="6150" max="6150" width="8.5546875" customWidth="1"/>
    <col min="6151" max="6151" width="13.109375" customWidth="1"/>
    <col min="6152" max="6152" width="24.33203125" customWidth="1"/>
    <col min="6153" max="6153" width="31.33203125" customWidth="1"/>
    <col min="6154" max="6154" width="26.6640625" customWidth="1"/>
    <col min="6404" max="6404" width="25.109375" customWidth="1"/>
    <col min="6406" max="6406" width="8.5546875" customWidth="1"/>
    <col min="6407" max="6407" width="13.109375" customWidth="1"/>
    <col min="6408" max="6408" width="24.33203125" customWidth="1"/>
    <col min="6409" max="6409" width="31.33203125" customWidth="1"/>
    <col min="6410" max="6410" width="26.6640625" customWidth="1"/>
    <col min="6660" max="6660" width="25.109375" customWidth="1"/>
    <col min="6662" max="6662" width="8.5546875" customWidth="1"/>
    <col min="6663" max="6663" width="13.109375" customWidth="1"/>
    <col min="6664" max="6664" width="24.33203125" customWidth="1"/>
    <col min="6665" max="6665" width="31.33203125" customWidth="1"/>
    <col min="6666" max="6666" width="26.6640625" customWidth="1"/>
    <col min="6916" max="6916" width="25.109375" customWidth="1"/>
    <col min="6918" max="6918" width="8.5546875" customWidth="1"/>
    <col min="6919" max="6919" width="13.109375" customWidth="1"/>
    <col min="6920" max="6920" width="24.33203125" customWidth="1"/>
    <col min="6921" max="6921" width="31.33203125" customWidth="1"/>
    <col min="6922" max="6922" width="26.6640625" customWidth="1"/>
    <col min="7172" max="7172" width="25.109375" customWidth="1"/>
    <col min="7174" max="7174" width="8.5546875" customWidth="1"/>
    <col min="7175" max="7175" width="13.109375" customWidth="1"/>
    <col min="7176" max="7176" width="24.33203125" customWidth="1"/>
    <col min="7177" max="7177" width="31.33203125" customWidth="1"/>
    <col min="7178" max="7178" width="26.6640625" customWidth="1"/>
    <col min="7428" max="7428" width="25.109375" customWidth="1"/>
    <col min="7430" max="7430" width="8.5546875" customWidth="1"/>
    <col min="7431" max="7431" width="13.109375" customWidth="1"/>
    <col min="7432" max="7432" width="24.33203125" customWidth="1"/>
    <col min="7433" max="7433" width="31.33203125" customWidth="1"/>
    <col min="7434" max="7434" width="26.6640625" customWidth="1"/>
    <col min="7684" max="7684" width="25.109375" customWidth="1"/>
    <col min="7686" max="7686" width="8.5546875" customWidth="1"/>
    <col min="7687" max="7687" width="13.109375" customWidth="1"/>
    <col min="7688" max="7688" width="24.33203125" customWidth="1"/>
    <col min="7689" max="7689" width="31.33203125" customWidth="1"/>
    <col min="7690" max="7690" width="26.6640625" customWidth="1"/>
    <col min="7940" max="7940" width="25.109375" customWidth="1"/>
    <col min="7942" max="7942" width="8.5546875" customWidth="1"/>
    <col min="7943" max="7943" width="13.109375" customWidth="1"/>
    <col min="7944" max="7944" width="24.33203125" customWidth="1"/>
    <col min="7945" max="7945" width="31.33203125" customWidth="1"/>
    <col min="7946" max="7946" width="26.6640625" customWidth="1"/>
    <col min="8196" max="8196" width="25.109375" customWidth="1"/>
    <col min="8198" max="8198" width="8.5546875" customWidth="1"/>
    <col min="8199" max="8199" width="13.109375" customWidth="1"/>
    <col min="8200" max="8200" width="24.33203125" customWidth="1"/>
    <col min="8201" max="8201" width="31.33203125" customWidth="1"/>
    <col min="8202" max="8202" width="26.6640625" customWidth="1"/>
    <col min="8452" max="8452" width="25.109375" customWidth="1"/>
    <col min="8454" max="8454" width="8.5546875" customWidth="1"/>
    <col min="8455" max="8455" width="13.109375" customWidth="1"/>
    <col min="8456" max="8456" width="24.33203125" customWidth="1"/>
    <col min="8457" max="8457" width="31.33203125" customWidth="1"/>
    <col min="8458" max="8458" width="26.6640625" customWidth="1"/>
    <col min="8708" max="8708" width="25.109375" customWidth="1"/>
    <col min="8710" max="8710" width="8.5546875" customWidth="1"/>
    <col min="8711" max="8711" width="13.109375" customWidth="1"/>
    <col min="8712" max="8712" width="24.33203125" customWidth="1"/>
    <col min="8713" max="8713" width="31.33203125" customWidth="1"/>
    <col min="8714" max="8714" width="26.6640625" customWidth="1"/>
    <col min="8964" max="8964" width="25.109375" customWidth="1"/>
    <col min="8966" max="8966" width="8.5546875" customWidth="1"/>
    <col min="8967" max="8967" width="13.109375" customWidth="1"/>
    <col min="8968" max="8968" width="24.33203125" customWidth="1"/>
    <col min="8969" max="8969" width="31.33203125" customWidth="1"/>
    <col min="8970" max="8970" width="26.6640625" customWidth="1"/>
    <col min="9220" max="9220" width="25.109375" customWidth="1"/>
    <col min="9222" max="9222" width="8.5546875" customWidth="1"/>
    <col min="9223" max="9223" width="13.109375" customWidth="1"/>
    <col min="9224" max="9224" width="24.33203125" customWidth="1"/>
    <col min="9225" max="9225" width="31.33203125" customWidth="1"/>
    <col min="9226" max="9226" width="26.6640625" customWidth="1"/>
    <col min="9476" max="9476" width="25.109375" customWidth="1"/>
    <col min="9478" max="9478" width="8.5546875" customWidth="1"/>
    <col min="9479" max="9479" width="13.109375" customWidth="1"/>
    <col min="9480" max="9480" width="24.33203125" customWidth="1"/>
    <col min="9481" max="9481" width="31.33203125" customWidth="1"/>
    <col min="9482" max="9482" width="26.6640625" customWidth="1"/>
    <col min="9732" max="9732" width="25.109375" customWidth="1"/>
    <col min="9734" max="9734" width="8.5546875" customWidth="1"/>
    <col min="9735" max="9735" width="13.109375" customWidth="1"/>
    <col min="9736" max="9736" width="24.33203125" customWidth="1"/>
    <col min="9737" max="9737" width="31.33203125" customWidth="1"/>
    <col min="9738" max="9738" width="26.6640625" customWidth="1"/>
    <col min="9988" max="9988" width="25.109375" customWidth="1"/>
    <col min="9990" max="9990" width="8.5546875" customWidth="1"/>
    <col min="9991" max="9991" width="13.109375" customWidth="1"/>
    <col min="9992" max="9992" width="24.33203125" customWidth="1"/>
    <col min="9993" max="9993" width="31.33203125" customWidth="1"/>
    <col min="9994" max="9994" width="26.6640625" customWidth="1"/>
    <col min="10244" max="10244" width="25.109375" customWidth="1"/>
    <col min="10246" max="10246" width="8.5546875" customWidth="1"/>
    <col min="10247" max="10247" width="13.109375" customWidth="1"/>
    <col min="10248" max="10248" width="24.33203125" customWidth="1"/>
    <col min="10249" max="10249" width="31.33203125" customWidth="1"/>
    <col min="10250" max="10250" width="26.6640625" customWidth="1"/>
    <col min="10500" max="10500" width="25.109375" customWidth="1"/>
    <col min="10502" max="10502" width="8.5546875" customWidth="1"/>
    <col min="10503" max="10503" width="13.109375" customWidth="1"/>
    <col min="10504" max="10504" width="24.33203125" customWidth="1"/>
    <col min="10505" max="10505" width="31.33203125" customWidth="1"/>
    <col min="10506" max="10506" width="26.6640625" customWidth="1"/>
    <col min="10756" max="10756" width="25.109375" customWidth="1"/>
    <col min="10758" max="10758" width="8.5546875" customWidth="1"/>
    <col min="10759" max="10759" width="13.109375" customWidth="1"/>
    <col min="10760" max="10760" width="24.33203125" customWidth="1"/>
    <col min="10761" max="10761" width="31.33203125" customWidth="1"/>
    <col min="10762" max="10762" width="26.6640625" customWidth="1"/>
    <col min="11012" max="11012" width="25.109375" customWidth="1"/>
    <col min="11014" max="11014" width="8.5546875" customWidth="1"/>
    <col min="11015" max="11015" width="13.109375" customWidth="1"/>
    <col min="11016" max="11016" width="24.33203125" customWidth="1"/>
    <col min="11017" max="11017" width="31.33203125" customWidth="1"/>
    <col min="11018" max="11018" width="26.6640625" customWidth="1"/>
    <col min="11268" max="11268" width="25.109375" customWidth="1"/>
    <col min="11270" max="11270" width="8.5546875" customWidth="1"/>
    <col min="11271" max="11271" width="13.109375" customWidth="1"/>
    <col min="11272" max="11272" width="24.33203125" customWidth="1"/>
    <col min="11273" max="11273" width="31.33203125" customWidth="1"/>
    <col min="11274" max="11274" width="26.6640625" customWidth="1"/>
    <col min="11524" max="11524" width="25.109375" customWidth="1"/>
    <col min="11526" max="11526" width="8.5546875" customWidth="1"/>
    <col min="11527" max="11527" width="13.109375" customWidth="1"/>
    <col min="11528" max="11528" width="24.33203125" customWidth="1"/>
    <col min="11529" max="11529" width="31.33203125" customWidth="1"/>
    <col min="11530" max="11530" width="26.6640625" customWidth="1"/>
    <col min="11780" max="11780" width="25.109375" customWidth="1"/>
    <col min="11782" max="11782" width="8.5546875" customWidth="1"/>
    <col min="11783" max="11783" width="13.109375" customWidth="1"/>
    <col min="11784" max="11784" width="24.33203125" customWidth="1"/>
    <col min="11785" max="11785" width="31.33203125" customWidth="1"/>
    <col min="11786" max="11786" width="26.6640625" customWidth="1"/>
    <col min="12036" max="12036" width="25.109375" customWidth="1"/>
    <col min="12038" max="12038" width="8.5546875" customWidth="1"/>
    <col min="12039" max="12039" width="13.109375" customWidth="1"/>
    <col min="12040" max="12040" width="24.33203125" customWidth="1"/>
    <col min="12041" max="12041" width="31.33203125" customWidth="1"/>
    <col min="12042" max="12042" width="26.6640625" customWidth="1"/>
    <col min="12292" max="12292" width="25.109375" customWidth="1"/>
    <col min="12294" max="12294" width="8.5546875" customWidth="1"/>
    <col min="12295" max="12295" width="13.109375" customWidth="1"/>
    <col min="12296" max="12296" width="24.33203125" customWidth="1"/>
    <col min="12297" max="12297" width="31.33203125" customWidth="1"/>
    <col min="12298" max="12298" width="26.6640625" customWidth="1"/>
    <col min="12548" max="12548" width="25.109375" customWidth="1"/>
    <col min="12550" max="12550" width="8.5546875" customWidth="1"/>
    <col min="12551" max="12551" width="13.109375" customWidth="1"/>
    <col min="12552" max="12552" width="24.33203125" customWidth="1"/>
    <col min="12553" max="12553" width="31.33203125" customWidth="1"/>
    <col min="12554" max="12554" width="26.6640625" customWidth="1"/>
    <col min="12804" max="12804" width="25.109375" customWidth="1"/>
    <col min="12806" max="12806" width="8.5546875" customWidth="1"/>
    <col min="12807" max="12807" width="13.109375" customWidth="1"/>
    <col min="12808" max="12808" width="24.33203125" customWidth="1"/>
    <col min="12809" max="12809" width="31.33203125" customWidth="1"/>
    <col min="12810" max="12810" width="26.6640625" customWidth="1"/>
    <col min="13060" max="13060" width="25.109375" customWidth="1"/>
    <col min="13062" max="13062" width="8.5546875" customWidth="1"/>
    <col min="13063" max="13063" width="13.109375" customWidth="1"/>
    <col min="13064" max="13064" width="24.33203125" customWidth="1"/>
    <col min="13065" max="13065" width="31.33203125" customWidth="1"/>
    <col min="13066" max="13066" width="26.6640625" customWidth="1"/>
    <col min="13316" max="13316" width="25.109375" customWidth="1"/>
    <col min="13318" max="13318" width="8.5546875" customWidth="1"/>
    <col min="13319" max="13319" width="13.109375" customWidth="1"/>
    <col min="13320" max="13320" width="24.33203125" customWidth="1"/>
    <col min="13321" max="13321" width="31.33203125" customWidth="1"/>
    <col min="13322" max="13322" width="26.6640625" customWidth="1"/>
    <col min="13572" max="13572" width="25.109375" customWidth="1"/>
    <col min="13574" max="13574" width="8.5546875" customWidth="1"/>
    <col min="13575" max="13575" width="13.109375" customWidth="1"/>
    <col min="13576" max="13576" width="24.33203125" customWidth="1"/>
    <col min="13577" max="13577" width="31.33203125" customWidth="1"/>
    <col min="13578" max="13578" width="26.6640625" customWidth="1"/>
    <col min="13828" max="13828" width="25.109375" customWidth="1"/>
    <col min="13830" max="13830" width="8.5546875" customWidth="1"/>
    <col min="13831" max="13831" width="13.109375" customWidth="1"/>
    <col min="13832" max="13832" width="24.33203125" customWidth="1"/>
    <col min="13833" max="13833" width="31.33203125" customWidth="1"/>
    <col min="13834" max="13834" width="26.6640625" customWidth="1"/>
    <col min="14084" max="14084" width="25.109375" customWidth="1"/>
    <col min="14086" max="14086" width="8.5546875" customWidth="1"/>
    <col min="14087" max="14087" width="13.109375" customWidth="1"/>
    <col min="14088" max="14088" width="24.33203125" customWidth="1"/>
    <col min="14089" max="14089" width="31.33203125" customWidth="1"/>
    <col min="14090" max="14090" width="26.6640625" customWidth="1"/>
    <col min="14340" max="14340" width="25.109375" customWidth="1"/>
    <col min="14342" max="14342" width="8.5546875" customWidth="1"/>
    <col min="14343" max="14343" width="13.109375" customWidth="1"/>
    <col min="14344" max="14344" width="24.33203125" customWidth="1"/>
    <col min="14345" max="14345" width="31.33203125" customWidth="1"/>
    <col min="14346" max="14346" width="26.6640625" customWidth="1"/>
    <col min="14596" max="14596" width="25.109375" customWidth="1"/>
    <col min="14598" max="14598" width="8.5546875" customWidth="1"/>
    <col min="14599" max="14599" width="13.109375" customWidth="1"/>
    <col min="14600" max="14600" width="24.33203125" customWidth="1"/>
    <col min="14601" max="14601" width="31.33203125" customWidth="1"/>
    <col min="14602" max="14602" width="26.6640625" customWidth="1"/>
    <col min="14852" max="14852" width="25.109375" customWidth="1"/>
    <col min="14854" max="14854" width="8.5546875" customWidth="1"/>
    <col min="14855" max="14855" width="13.109375" customWidth="1"/>
    <col min="14856" max="14856" width="24.33203125" customWidth="1"/>
    <col min="14857" max="14857" width="31.33203125" customWidth="1"/>
    <col min="14858" max="14858" width="26.6640625" customWidth="1"/>
    <col min="15108" max="15108" width="25.109375" customWidth="1"/>
    <col min="15110" max="15110" width="8.5546875" customWidth="1"/>
    <col min="15111" max="15111" width="13.109375" customWidth="1"/>
    <col min="15112" max="15112" width="24.33203125" customWidth="1"/>
    <col min="15113" max="15113" width="31.33203125" customWidth="1"/>
    <col min="15114" max="15114" width="26.6640625" customWidth="1"/>
    <col min="15364" max="15364" width="25.109375" customWidth="1"/>
    <col min="15366" max="15366" width="8.5546875" customWidth="1"/>
    <col min="15367" max="15367" width="13.109375" customWidth="1"/>
    <col min="15368" max="15368" width="24.33203125" customWidth="1"/>
    <col min="15369" max="15369" width="31.33203125" customWidth="1"/>
    <col min="15370" max="15370" width="26.6640625" customWidth="1"/>
    <col min="15620" max="15620" width="25.109375" customWidth="1"/>
    <col min="15622" max="15622" width="8.5546875" customWidth="1"/>
    <col min="15623" max="15623" width="13.109375" customWidth="1"/>
    <col min="15624" max="15624" width="24.33203125" customWidth="1"/>
    <col min="15625" max="15625" width="31.33203125" customWidth="1"/>
    <col min="15626" max="15626" width="26.6640625" customWidth="1"/>
    <col min="15876" max="15876" width="25.109375" customWidth="1"/>
    <col min="15878" max="15878" width="8.5546875" customWidth="1"/>
    <col min="15879" max="15879" width="13.109375" customWidth="1"/>
    <col min="15880" max="15880" width="24.33203125" customWidth="1"/>
    <col min="15881" max="15881" width="31.33203125" customWidth="1"/>
    <col min="15882" max="15882" width="26.6640625" customWidth="1"/>
    <col min="16132" max="16132" width="25.109375" customWidth="1"/>
    <col min="16134" max="16134" width="8.5546875" customWidth="1"/>
    <col min="16135" max="16135" width="13.109375" customWidth="1"/>
    <col min="16136" max="16136" width="24.33203125" customWidth="1"/>
    <col min="16137" max="16137" width="31.33203125" customWidth="1"/>
    <col min="16138" max="16138" width="26.6640625" customWidth="1"/>
  </cols>
  <sheetData>
    <row r="1" spans="1:12" ht="13.8" thickBot="1" x14ac:dyDescent="0.3"/>
    <row r="2" spans="1:12" ht="28.5" customHeight="1" x14ac:dyDescent="0.25">
      <c r="A2" s="323"/>
      <c r="B2" s="324"/>
      <c r="C2" s="324"/>
      <c r="D2" s="327" t="s">
        <v>216</v>
      </c>
      <c r="E2" s="327"/>
      <c r="F2" s="327"/>
      <c r="G2" s="327"/>
      <c r="H2" s="327"/>
      <c r="I2" s="328"/>
      <c r="J2" s="113"/>
      <c r="K2" s="113"/>
      <c r="L2" s="113"/>
    </row>
    <row r="3" spans="1:12" ht="47.25" customHeight="1" x14ac:dyDescent="0.25">
      <c r="A3" s="325"/>
      <c r="B3" s="326"/>
      <c r="C3" s="326"/>
      <c r="D3" s="329" t="s">
        <v>229</v>
      </c>
      <c r="E3" s="329"/>
      <c r="F3" s="329"/>
      <c r="G3" s="329"/>
      <c r="H3" s="329"/>
      <c r="I3" s="330"/>
      <c r="J3" s="113"/>
      <c r="K3" s="113"/>
      <c r="L3" s="113"/>
    </row>
    <row r="4" spans="1:12" ht="29.25" customHeight="1" thickBot="1" x14ac:dyDescent="0.3">
      <c r="A4" s="325"/>
      <c r="B4" s="326"/>
      <c r="C4" s="326"/>
      <c r="D4" s="331" t="s">
        <v>217</v>
      </c>
      <c r="E4" s="332"/>
      <c r="F4" s="331" t="s">
        <v>218</v>
      </c>
      <c r="G4" s="332"/>
      <c r="H4" s="331" t="s">
        <v>219</v>
      </c>
      <c r="I4" s="333"/>
      <c r="J4" s="113"/>
      <c r="K4" s="113"/>
      <c r="L4" s="113"/>
    </row>
    <row r="5" spans="1:12" ht="49.95" customHeight="1" thickBot="1" x14ac:dyDescent="0.3">
      <c r="A5" s="338" t="s">
        <v>220</v>
      </c>
      <c r="B5" s="339"/>
      <c r="C5" s="339"/>
      <c r="D5" s="340"/>
      <c r="E5" s="340"/>
      <c r="F5" s="340"/>
      <c r="G5" s="340"/>
      <c r="H5" s="340"/>
      <c r="I5" s="341"/>
      <c r="J5" s="113"/>
      <c r="K5" s="113"/>
      <c r="L5" s="113"/>
    </row>
    <row r="6" spans="1:12" ht="31.95" customHeight="1" x14ac:dyDescent="0.25">
      <c r="A6" s="256" t="s">
        <v>9</v>
      </c>
      <c r="B6" s="342" t="s">
        <v>0</v>
      </c>
      <c r="C6" s="343"/>
      <c r="D6" s="344"/>
      <c r="E6" s="342" t="s">
        <v>221</v>
      </c>
      <c r="F6" s="344"/>
      <c r="G6" s="257" t="s">
        <v>222</v>
      </c>
      <c r="H6" s="257" t="s">
        <v>223</v>
      </c>
      <c r="I6" s="258" t="s">
        <v>224</v>
      </c>
      <c r="K6" s="113"/>
      <c r="L6" s="113"/>
    </row>
    <row r="7" spans="1:12" ht="69.75" customHeight="1" x14ac:dyDescent="0.25">
      <c r="A7" s="259">
        <v>1</v>
      </c>
      <c r="B7" s="345" t="s">
        <v>225</v>
      </c>
      <c r="C7" s="346"/>
      <c r="D7" s="347"/>
      <c r="E7" s="348" t="s">
        <v>3</v>
      </c>
      <c r="F7" s="348"/>
      <c r="G7" s="264">
        <v>3</v>
      </c>
      <c r="H7" s="265">
        <f>'ANALISIS PRESUPUESTAL'!J10</f>
        <v>662559021</v>
      </c>
      <c r="I7" s="266">
        <f>H7*G7</f>
        <v>1987677063</v>
      </c>
      <c r="K7" s="113"/>
      <c r="L7" s="113"/>
    </row>
    <row r="8" spans="1:12" ht="25.95" customHeight="1" x14ac:dyDescent="0.25">
      <c r="A8" s="334" t="s">
        <v>226</v>
      </c>
      <c r="B8" s="335"/>
      <c r="C8" s="335"/>
      <c r="D8" s="335"/>
      <c r="E8" s="335"/>
      <c r="F8" s="335"/>
      <c r="G8" s="335"/>
      <c r="H8" s="260"/>
      <c r="I8" s="261">
        <f>I7</f>
        <v>1987677063</v>
      </c>
      <c r="J8" s="113"/>
      <c r="K8" s="113"/>
      <c r="L8" s="113"/>
    </row>
    <row r="9" spans="1:12" ht="30" customHeight="1" x14ac:dyDescent="0.25">
      <c r="A9" s="334" t="s">
        <v>1</v>
      </c>
      <c r="B9" s="335"/>
      <c r="C9" s="335"/>
      <c r="D9" s="335"/>
      <c r="E9" s="335"/>
      <c r="F9" s="335"/>
      <c r="G9" s="335"/>
      <c r="H9" s="262" t="s">
        <v>227</v>
      </c>
      <c r="I9" s="263" t="s">
        <v>227</v>
      </c>
      <c r="J9" s="113"/>
      <c r="K9" s="113"/>
      <c r="L9" s="113"/>
    </row>
    <row r="10" spans="1:12" ht="31.95" customHeight="1" thickBot="1" x14ac:dyDescent="0.3">
      <c r="A10" s="336" t="s">
        <v>228</v>
      </c>
      <c r="B10" s="337"/>
      <c r="C10" s="337"/>
      <c r="D10" s="337"/>
      <c r="E10" s="337"/>
      <c r="F10" s="337"/>
      <c r="G10" s="337"/>
      <c r="H10" s="267"/>
      <c r="I10" s="268">
        <f>I8</f>
        <v>1987677063</v>
      </c>
      <c r="J10" s="113"/>
      <c r="K10" s="113"/>
      <c r="L10" s="113"/>
    </row>
    <row r="11" spans="1:12" ht="15" x14ac:dyDescent="0.25">
      <c r="A11" s="113"/>
      <c r="B11" s="113"/>
      <c r="C11" s="113"/>
      <c r="D11" s="113"/>
      <c r="E11" s="113"/>
      <c r="F11" s="113"/>
      <c r="G11" s="113"/>
      <c r="H11" s="113"/>
      <c r="I11" s="113"/>
      <c r="J11" s="113"/>
      <c r="K11" s="113"/>
      <c r="L11" s="113"/>
    </row>
    <row r="12" spans="1:12" ht="15" x14ac:dyDescent="0.25">
      <c r="A12" s="113"/>
      <c r="B12" s="113"/>
      <c r="C12" s="113"/>
      <c r="D12" s="113"/>
      <c r="E12" s="113"/>
      <c r="F12" s="113"/>
      <c r="G12" s="113"/>
      <c r="H12" s="113">
        <v>662559021</v>
      </c>
      <c r="I12" s="113"/>
      <c r="J12" s="113"/>
      <c r="K12" s="113"/>
      <c r="L12" s="113"/>
    </row>
    <row r="13" spans="1:12" ht="15" x14ac:dyDescent="0.25">
      <c r="A13" s="113"/>
      <c r="B13" s="113"/>
      <c r="C13" s="113"/>
      <c r="D13" s="113"/>
      <c r="E13" s="113"/>
      <c r="F13" s="113"/>
      <c r="G13" s="113"/>
      <c r="H13" s="113"/>
      <c r="I13" s="113"/>
      <c r="J13" s="113"/>
      <c r="K13" s="113"/>
      <c r="L13" s="113"/>
    </row>
    <row r="14" spans="1:12" ht="15" x14ac:dyDescent="0.25">
      <c r="A14" s="113"/>
      <c r="B14" s="113"/>
      <c r="C14" s="113"/>
      <c r="D14" s="113"/>
      <c r="E14" s="113"/>
      <c r="F14" s="113"/>
      <c r="G14" s="113"/>
      <c r="H14" s="113"/>
      <c r="I14" s="113"/>
      <c r="J14" s="113"/>
      <c r="K14" s="113"/>
      <c r="L14" s="113"/>
    </row>
    <row r="15" spans="1:12" ht="15" x14ac:dyDescent="0.25">
      <c r="A15" s="113"/>
      <c r="B15" s="113"/>
      <c r="C15" s="113"/>
      <c r="D15" s="113"/>
      <c r="E15" s="113"/>
      <c r="F15" s="113"/>
      <c r="G15" s="113"/>
      <c r="H15" s="113"/>
      <c r="I15" s="113"/>
      <c r="J15" s="113"/>
      <c r="K15" s="113"/>
      <c r="L15" s="113"/>
    </row>
    <row r="16" spans="1:12" ht="15" x14ac:dyDescent="0.25">
      <c r="A16" s="113"/>
      <c r="B16" s="113"/>
      <c r="C16" s="113"/>
      <c r="D16" s="113"/>
      <c r="E16" s="113"/>
      <c r="F16" s="113"/>
      <c r="G16" s="113"/>
      <c r="H16" s="113"/>
      <c r="I16" s="113"/>
      <c r="J16" s="113"/>
      <c r="K16" s="113"/>
      <c r="L16" s="113"/>
    </row>
    <row r="17" spans="1:12" ht="15" x14ac:dyDescent="0.25">
      <c r="A17" s="113"/>
      <c r="B17" s="113"/>
      <c r="C17" s="113"/>
      <c r="D17" s="113"/>
      <c r="E17" s="113"/>
      <c r="F17" s="113"/>
      <c r="G17" s="113"/>
      <c r="H17" s="113"/>
      <c r="I17" s="113"/>
      <c r="J17" s="113"/>
      <c r="K17" s="113"/>
      <c r="L17" s="113"/>
    </row>
    <row r="18" spans="1:12" ht="15" x14ac:dyDescent="0.25">
      <c r="A18" s="113"/>
      <c r="B18" s="113"/>
      <c r="C18" s="113"/>
      <c r="D18" s="113"/>
      <c r="E18" s="113"/>
      <c r="F18" s="113"/>
      <c r="G18" s="113"/>
      <c r="H18" s="113"/>
      <c r="I18" s="113"/>
      <c r="J18" s="113"/>
      <c r="K18" s="113"/>
      <c r="L18" s="113"/>
    </row>
    <row r="19" spans="1:12" ht="15" x14ac:dyDescent="0.25">
      <c r="A19" s="113"/>
      <c r="B19" s="113"/>
      <c r="C19" s="113"/>
      <c r="D19" s="113"/>
      <c r="E19" s="113"/>
      <c r="F19" s="113"/>
      <c r="G19" s="113"/>
      <c r="H19" s="113"/>
      <c r="I19" s="113"/>
      <c r="J19" s="113"/>
      <c r="K19" s="113"/>
      <c r="L19" s="113"/>
    </row>
    <row r="20" spans="1:12" ht="15" x14ac:dyDescent="0.25">
      <c r="A20" s="113"/>
      <c r="B20" s="113"/>
      <c r="C20" s="113"/>
      <c r="D20" s="113"/>
      <c r="E20" s="113"/>
      <c r="F20" s="113"/>
      <c r="G20" s="113"/>
      <c r="H20" s="113"/>
      <c r="I20" s="113"/>
      <c r="J20" s="113"/>
      <c r="K20" s="113"/>
      <c r="L20" s="113"/>
    </row>
    <row r="21" spans="1:12" ht="15" x14ac:dyDescent="0.25">
      <c r="A21" s="113"/>
      <c r="B21" s="113"/>
      <c r="C21" s="113"/>
      <c r="D21" s="113"/>
      <c r="E21" s="113"/>
      <c r="F21" s="113"/>
      <c r="G21" s="113"/>
      <c r="H21" s="113"/>
      <c r="I21" s="113"/>
      <c r="J21" s="113"/>
      <c r="K21" s="113"/>
      <c r="L21" s="113"/>
    </row>
    <row r="22" spans="1:12" ht="15" x14ac:dyDescent="0.25">
      <c r="A22" s="113"/>
      <c r="B22" s="113"/>
      <c r="C22" s="113"/>
      <c r="D22" s="113"/>
      <c r="E22" s="113"/>
      <c r="F22" s="113"/>
      <c r="G22" s="113"/>
      <c r="H22" s="113"/>
      <c r="I22" s="113"/>
      <c r="J22" s="113"/>
      <c r="K22" s="113"/>
      <c r="L22" s="113"/>
    </row>
    <row r="23" spans="1:12" ht="15" x14ac:dyDescent="0.25">
      <c r="A23" s="113"/>
      <c r="B23" s="113"/>
      <c r="C23" s="113"/>
      <c r="D23" s="113"/>
      <c r="E23" s="113"/>
      <c r="F23" s="113"/>
      <c r="G23" s="113"/>
      <c r="H23" s="113"/>
      <c r="I23" s="113"/>
      <c r="J23" s="113"/>
      <c r="K23" s="113"/>
      <c r="L23" s="113"/>
    </row>
    <row r="24" spans="1:12" ht="15" x14ac:dyDescent="0.25">
      <c r="A24" s="113"/>
      <c r="B24" s="113"/>
      <c r="C24" s="113"/>
      <c r="D24" s="113"/>
      <c r="E24" s="113"/>
      <c r="F24" s="113"/>
      <c r="G24" s="113"/>
      <c r="H24" s="113"/>
      <c r="I24" s="113"/>
      <c r="J24" s="113"/>
      <c r="K24" s="113"/>
      <c r="L24" s="113"/>
    </row>
    <row r="25" spans="1:12" ht="15" x14ac:dyDescent="0.25">
      <c r="A25" s="113"/>
      <c r="B25" s="113"/>
      <c r="C25" s="113"/>
      <c r="D25" s="113"/>
      <c r="E25" s="113"/>
      <c r="F25" s="113"/>
      <c r="G25" s="113"/>
      <c r="H25" s="113"/>
      <c r="I25" s="113"/>
      <c r="J25" s="113"/>
      <c r="K25" s="113"/>
      <c r="L25" s="113"/>
    </row>
    <row r="26" spans="1:12" ht="15" x14ac:dyDescent="0.25">
      <c r="A26" s="113"/>
      <c r="B26" s="113"/>
      <c r="C26" s="113"/>
      <c r="D26" s="113"/>
      <c r="E26" s="113"/>
      <c r="F26" s="113"/>
      <c r="G26" s="113"/>
      <c r="H26" s="113"/>
      <c r="I26" s="113"/>
      <c r="J26" s="113"/>
      <c r="K26" s="113"/>
      <c r="L26" s="113"/>
    </row>
  </sheetData>
  <mergeCells count="14">
    <mergeCell ref="A9:G9"/>
    <mergeCell ref="A10:G10"/>
    <mergeCell ref="A5:I5"/>
    <mergeCell ref="B6:D6"/>
    <mergeCell ref="E6:F6"/>
    <mergeCell ref="B7:D7"/>
    <mergeCell ref="E7:F7"/>
    <mergeCell ref="A8:G8"/>
    <mergeCell ref="A2:C4"/>
    <mergeCell ref="D2:I2"/>
    <mergeCell ref="D3:I3"/>
    <mergeCell ref="D4:E4"/>
    <mergeCell ref="F4:G4"/>
    <mergeCell ref="H4:I4"/>
  </mergeCells>
  <pageMargins left="0.23622047244094491" right="0.59055118110236227" top="0.39370078740157483" bottom="0.31496062992125984" header="0.31496062992125984" footer="0.31496062992125984"/>
  <pageSetup scale="79" orientation="landscape" r:id="rId1"/>
  <headerFooter>
    <oddFooter>&amp;RPágina 1 de 1</oddFooter>
  </headerFooter>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1:G45"/>
  <sheetViews>
    <sheetView showGridLines="0" zoomScaleNormal="100" workbookViewId="0">
      <pane xSplit="1" ySplit="8" topLeftCell="B18" activePane="bottomRight" state="frozen"/>
      <selection pane="topRight" activeCell="B1" sqref="B1"/>
      <selection pane="bottomLeft" activeCell="A9" sqref="A9"/>
      <selection pane="bottomRight" activeCell="E51" sqref="E51"/>
    </sheetView>
  </sheetViews>
  <sheetFormatPr baseColWidth="10" defaultColWidth="0" defaultRowHeight="13.2" x14ac:dyDescent="0.25"/>
  <cols>
    <col min="1" max="1" width="22.44140625" style="36" customWidth="1"/>
    <col min="2" max="3" width="11.44140625" style="36" customWidth="1"/>
    <col min="4" max="4" width="26.44140625" style="36" customWidth="1"/>
    <col min="5" max="7" width="11.44140625" style="36" customWidth="1"/>
    <col min="8" max="16384" width="11.44140625" style="36" hidden="1"/>
  </cols>
  <sheetData>
    <row r="11" spans="1:4" x14ac:dyDescent="0.25">
      <c r="A11" s="56" t="s">
        <v>17</v>
      </c>
      <c r="D11" s="170" t="s">
        <v>196</v>
      </c>
    </row>
    <row r="12" spans="1:4" x14ac:dyDescent="0.25">
      <c r="A12" s="37" t="s">
        <v>15</v>
      </c>
    </row>
    <row r="13" spans="1:4" x14ac:dyDescent="0.25">
      <c r="A13" s="37" t="s">
        <v>16</v>
      </c>
    </row>
    <row r="15" spans="1:4" x14ac:dyDescent="0.25">
      <c r="A15" s="37" t="s">
        <v>1</v>
      </c>
      <c r="B15" s="57">
        <v>0.19</v>
      </c>
    </row>
    <row r="17" spans="1:2" x14ac:dyDescent="0.25">
      <c r="A17" s="56" t="s">
        <v>49</v>
      </c>
    </row>
    <row r="18" spans="1:2" ht="13.8" x14ac:dyDescent="0.25">
      <c r="A18" s="58" t="s">
        <v>11</v>
      </c>
      <c r="B18" s="13">
        <v>0.16</v>
      </c>
    </row>
    <row r="19" spans="1:2" ht="13.8" x14ac:dyDescent="0.25">
      <c r="A19" s="58" t="s">
        <v>12</v>
      </c>
      <c r="B19" s="13">
        <v>0.02</v>
      </c>
    </row>
    <row r="20" spans="1:2" ht="13.8" x14ac:dyDescent="0.25">
      <c r="A20" s="58" t="s">
        <v>13</v>
      </c>
      <c r="B20" s="13">
        <v>0.05</v>
      </c>
    </row>
    <row r="22" spans="1:2" x14ac:dyDescent="0.25">
      <c r="A22" s="56" t="s">
        <v>45</v>
      </c>
    </row>
    <row r="23" spans="1:2" x14ac:dyDescent="0.25">
      <c r="A23" s="59" t="s">
        <v>21</v>
      </c>
    </row>
    <row r="24" spans="1:2" x14ac:dyDescent="0.25">
      <c r="A24" s="59" t="s">
        <v>44</v>
      </c>
    </row>
    <row r="26" spans="1:2" x14ac:dyDescent="0.25">
      <c r="A26" s="56" t="s">
        <v>50</v>
      </c>
    </row>
    <row r="27" spans="1:2" x14ac:dyDescent="0.25">
      <c r="A27" s="36" t="s">
        <v>108</v>
      </c>
      <c r="B27" s="60">
        <v>0.16046413594817099</v>
      </c>
    </row>
    <row r="29" spans="1:2" x14ac:dyDescent="0.25">
      <c r="A29" s="56" t="s">
        <v>126</v>
      </c>
    </row>
    <row r="30" spans="1:2" x14ac:dyDescent="0.25">
      <c r="A30" s="36">
        <v>2026</v>
      </c>
    </row>
    <row r="31" spans="1:2" x14ac:dyDescent="0.25">
      <c r="A31" s="36">
        <v>2027</v>
      </c>
      <c r="B31" s="116"/>
    </row>
    <row r="32" spans="1:2" x14ac:dyDescent="0.25">
      <c r="A32" s="36">
        <v>2028</v>
      </c>
      <c r="B32" s="116"/>
    </row>
    <row r="33" spans="1:2" x14ac:dyDescent="0.25">
      <c r="A33" s="36">
        <v>2029</v>
      </c>
      <c r="B33" s="116"/>
    </row>
    <row r="35" spans="1:2" x14ac:dyDescent="0.25">
      <c r="A35" s="56" t="s">
        <v>143</v>
      </c>
    </row>
    <row r="36" spans="1:2" x14ac:dyDescent="0.25">
      <c r="A36" s="36" t="s">
        <v>124</v>
      </c>
    </row>
    <row r="38" spans="1:2" x14ac:dyDescent="0.25">
      <c r="A38" s="56" t="s">
        <v>142</v>
      </c>
    </row>
    <row r="40" spans="1:2" x14ac:dyDescent="0.25">
      <c r="A40" s="36">
        <v>0</v>
      </c>
    </row>
    <row r="41" spans="1:2" x14ac:dyDescent="0.25">
      <c r="A41" s="36">
        <v>1</v>
      </c>
    </row>
    <row r="42" spans="1:2" x14ac:dyDescent="0.25">
      <c r="A42" s="36">
        <v>2</v>
      </c>
    </row>
    <row r="43" spans="1:2" x14ac:dyDescent="0.25">
      <c r="A43" s="36">
        <v>3</v>
      </c>
    </row>
    <row r="44" spans="1:2" x14ac:dyDescent="0.25">
      <c r="A44" s="36">
        <v>4</v>
      </c>
    </row>
    <row r="45" spans="1:2" x14ac:dyDescent="0.25">
      <c r="A45" s="36">
        <v>5</v>
      </c>
    </row>
  </sheetData>
  <hyperlinks>
    <hyperlink ref="D11" location="'Tabla de Contenido'!A1" display="Tabla de Contenido" xr:uid="{BB0A3123-B94F-4CE3-ACAE-522DB5DE05FE}"/>
  </hyperlink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6"/>
  <dimension ref="A1:I29"/>
  <sheetViews>
    <sheetView showGridLines="0" workbookViewId="0">
      <pane xSplit="1" ySplit="8" topLeftCell="B9" activePane="bottomRight" state="frozen"/>
      <selection pane="topRight" activeCell="B1" sqref="B1"/>
      <selection pane="bottomLeft" activeCell="A9" sqref="A9"/>
      <selection pane="bottomRight" activeCell="D35" sqref="D35"/>
    </sheetView>
  </sheetViews>
  <sheetFormatPr baseColWidth="10" defaultColWidth="0" defaultRowHeight="13.2" x14ac:dyDescent="0.25"/>
  <cols>
    <col min="1" max="1" width="8" customWidth="1"/>
    <col min="2" max="2" width="21.109375" bestFit="1" customWidth="1"/>
    <col min="3" max="3" width="20.33203125" bestFit="1" customWidth="1"/>
    <col min="4" max="4" width="16.33203125" bestFit="1" customWidth="1"/>
    <col min="5" max="5" width="17.5546875" bestFit="1" customWidth="1"/>
    <col min="6" max="6" width="16.33203125" bestFit="1" customWidth="1"/>
    <col min="7" max="7" width="11.88671875" bestFit="1" customWidth="1"/>
    <col min="8" max="8" width="11.44140625" customWidth="1"/>
    <col min="9" max="9" width="0" hidden="1" customWidth="1"/>
    <col min="10" max="16384" width="11.44140625" hidden="1"/>
  </cols>
  <sheetData>
    <row r="1" spans="2:7" ht="20.25" customHeight="1" x14ac:dyDescent="0.25"/>
    <row r="8" spans="2:7" x14ac:dyDescent="0.25">
      <c r="B8" s="349" t="s">
        <v>88</v>
      </c>
      <c r="C8" s="349"/>
      <c r="D8" s="349"/>
      <c r="E8" s="349"/>
      <c r="F8" s="349"/>
      <c r="G8" s="349"/>
    </row>
    <row r="10" spans="2:7" ht="24" customHeight="1" x14ac:dyDescent="0.25">
      <c r="B10" s="125" t="s">
        <v>64</v>
      </c>
      <c r="C10" s="125" t="s">
        <v>130</v>
      </c>
      <c r="D10" s="125" t="s">
        <v>136</v>
      </c>
      <c r="E10" s="125" t="s">
        <v>206</v>
      </c>
      <c r="F10" s="125" t="s">
        <v>207</v>
      </c>
      <c r="G10" s="125" t="s">
        <v>113</v>
      </c>
    </row>
    <row r="11" spans="2:7" x14ac:dyDescent="0.25">
      <c r="B11" s="122" t="s">
        <v>125</v>
      </c>
      <c r="C11" s="126"/>
      <c r="D11" s="127"/>
      <c r="E11" s="127"/>
      <c r="F11" s="127"/>
      <c r="G11" s="124"/>
    </row>
    <row r="12" spans="2:7" x14ac:dyDescent="0.25">
      <c r="B12" s="122" t="s">
        <v>131</v>
      </c>
      <c r="C12" s="128">
        <v>1</v>
      </c>
      <c r="D12" s="129">
        <f>+C12*(1+D11)</f>
        <v>1</v>
      </c>
      <c r="E12" s="129">
        <f>+D12*(1+E11)</f>
        <v>1</v>
      </c>
      <c r="F12" s="129">
        <f>+E12*(1+F11)</f>
        <v>1</v>
      </c>
      <c r="G12" s="124"/>
    </row>
    <row r="13" spans="2:7" x14ac:dyDescent="0.25">
      <c r="B13" s="122" t="s">
        <v>128</v>
      </c>
      <c r="C13" s="123" t="e">
        <f>+'Modelo Estadistico'!#REF!</f>
        <v>#REF!</v>
      </c>
      <c r="D13" s="123" t="e">
        <f>+'Modelo Estadistico'!#REF!</f>
        <v>#REF!</v>
      </c>
      <c r="E13" s="123" t="e">
        <f>+'Modelo Estadistico'!#REF!</f>
        <v>#REF!</v>
      </c>
      <c r="F13" s="123" t="e">
        <f>+'Modelo Estadistico'!#REF!</f>
        <v>#REF!</v>
      </c>
      <c r="G13" s="124" t="e">
        <f>SUM(C13:F13)</f>
        <v>#REF!</v>
      </c>
    </row>
    <row r="14" spans="2:7" x14ac:dyDescent="0.25">
      <c r="B14" s="118" t="s">
        <v>114</v>
      </c>
      <c r="C14" s="119" t="e">
        <f>SUM(C13:C13)</f>
        <v>#REF!</v>
      </c>
      <c r="D14" s="119" t="e">
        <f>SUM(D13:D13)</f>
        <v>#REF!</v>
      </c>
      <c r="E14" s="119" t="e">
        <f>SUM(E13:E13)</f>
        <v>#REF!</v>
      </c>
      <c r="F14" s="119" t="e">
        <f>SUM(F13:F13)</f>
        <v>#REF!</v>
      </c>
      <c r="G14" s="120" t="e">
        <f>SUM(G13:G13)</f>
        <v>#REF!</v>
      </c>
    </row>
    <row r="15" spans="2:7" x14ac:dyDescent="0.25">
      <c r="B15" s="118" t="s">
        <v>129</v>
      </c>
      <c r="C15" s="121" t="str">
        <f>IFERROR(C14/$G$14,"")</f>
        <v/>
      </c>
      <c r="D15" s="121" t="str">
        <f>IFERROR(D14/$G$14,"")</f>
        <v/>
      </c>
      <c r="E15" s="121" t="str">
        <f>IFERROR(E14/$G$14,"")</f>
        <v/>
      </c>
      <c r="F15" s="121" t="str">
        <f>IFERROR(F14/$G$14,"")</f>
        <v/>
      </c>
      <c r="G15" s="121" t="str">
        <f>IFERROR(G14/$G$14,"")</f>
        <v/>
      </c>
    </row>
    <row r="19" spans="2:7" x14ac:dyDescent="0.25">
      <c r="B19" s="125" t="s">
        <v>64</v>
      </c>
      <c r="C19" s="125" t="s">
        <v>130</v>
      </c>
      <c r="D19" s="125" t="s">
        <v>136</v>
      </c>
      <c r="E19" s="125" t="s">
        <v>206</v>
      </c>
      <c r="F19" s="125" t="s">
        <v>207</v>
      </c>
      <c r="G19" s="125" t="s">
        <v>113</v>
      </c>
    </row>
    <row r="20" spans="2:7" x14ac:dyDescent="0.25">
      <c r="B20" s="132" t="s">
        <v>134</v>
      </c>
      <c r="C20" s="126"/>
      <c r="D20" s="127"/>
      <c r="E20" s="127"/>
      <c r="F20" s="127"/>
      <c r="G20" s="124"/>
    </row>
    <row r="21" spans="2:7" x14ac:dyDescent="0.25">
      <c r="B21" s="350" t="s">
        <v>132</v>
      </c>
      <c r="C21" s="351"/>
      <c r="D21" s="351"/>
      <c r="E21" s="351"/>
      <c r="F21" s="351"/>
      <c r="G21" s="352"/>
    </row>
    <row r="22" spans="2:7" x14ac:dyDescent="0.25">
      <c r="B22" s="122" t="s">
        <v>128</v>
      </c>
      <c r="C22" s="123"/>
      <c r="D22" s="123"/>
      <c r="E22" s="123"/>
      <c r="F22" s="123"/>
      <c r="G22" s="124">
        <f>SUM(C22:F22)</f>
        <v>0</v>
      </c>
    </row>
    <row r="23" spans="2:7" x14ac:dyDescent="0.25">
      <c r="B23" s="118" t="s">
        <v>114</v>
      </c>
      <c r="C23" s="119">
        <f>SUM(C22:C22)</f>
        <v>0</v>
      </c>
      <c r="D23" s="119">
        <f>SUM(D22:D22)</f>
        <v>0</v>
      </c>
      <c r="E23" s="119">
        <f>SUM(E22:E22)</f>
        <v>0</v>
      </c>
      <c r="F23" s="119">
        <f>SUM(F22:F22)</f>
        <v>0</v>
      </c>
      <c r="G23" s="120">
        <f>SUM(G22:G22)</f>
        <v>0</v>
      </c>
    </row>
    <row r="24" spans="2:7" x14ac:dyDescent="0.25">
      <c r="B24" s="350" t="s">
        <v>133</v>
      </c>
      <c r="C24" s="351"/>
      <c r="D24" s="351"/>
      <c r="E24" s="351"/>
      <c r="F24" s="351"/>
      <c r="G24" s="352"/>
    </row>
    <row r="25" spans="2:7" x14ac:dyDescent="0.25">
      <c r="B25" s="122" t="s">
        <v>128</v>
      </c>
      <c r="C25" s="123"/>
      <c r="D25" s="123"/>
      <c r="E25" s="123"/>
      <c r="F25" s="123"/>
      <c r="G25" s="124">
        <f>SUM(C25:F25)</f>
        <v>0</v>
      </c>
    </row>
    <row r="26" spans="2:7" x14ac:dyDescent="0.25">
      <c r="B26" s="118" t="s">
        <v>114</v>
      </c>
      <c r="C26" s="119">
        <f>SUM(C25:C25)</f>
        <v>0</v>
      </c>
      <c r="D26" s="119">
        <f>SUM(D25:D25)</f>
        <v>0</v>
      </c>
      <c r="E26" s="119">
        <f>SUM(E25:E25)</f>
        <v>0</v>
      </c>
      <c r="F26" s="119">
        <f>SUM(F25:F25)</f>
        <v>0</v>
      </c>
      <c r="G26" s="120">
        <f>SUM(G25:G25)</f>
        <v>0</v>
      </c>
    </row>
    <row r="27" spans="2:7" x14ac:dyDescent="0.25">
      <c r="B27" s="118" t="s">
        <v>129</v>
      </c>
      <c r="C27" s="121" t="str">
        <f>IFERROR(C26/$G$26,"")</f>
        <v/>
      </c>
      <c r="D27" s="121" t="str">
        <f>IFERROR(D26/$G$26,"")</f>
        <v/>
      </c>
      <c r="E27" s="121" t="str">
        <f>IFERROR(E26/$G$26,"")</f>
        <v/>
      </c>
      <c r="F27" s="121" t="str">
        <f>IFERROR(F26/$G$26,"")</f>
        <v/>
      </c>
      <c r="G27" s="121" t="str">
        <f>IFERROR(G26/$G$26,"")</f>
        <v/>
      </c>
    </row>
    <row r="28" spans="2:7" x14ac:dyDescent="0.25">
      <c r="E28" s="130"/>
      <c r="F28" s="131"/>
    </row>
    <row r="29" spans="2:7" x14ac:dyDescent="0.25">
      <c r="B29" s="170" t="s">
        <v>196</v>
      </c>
      <c r="E29" s="130"/>
      <c r="F29" s="131"/>
    </row>
  </sheetData>
  <mergeCells count="3">
    <mergeCell ref="B8:G8"/>
    <mergeCell ref="B21:G21"/>
    <mergeCell ref="B24:G24"/>
  </mergeCells>
  <hyperlinks>
    <hyperlink ref="B29" location="'Tabla de Contenido'!A1" display="Tabla de Contenido" xr:uid="{794DA11C-5C49-4232-BDC2-918D2083200A}"/>
  </hyperlink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dimension ref="A1:XFA316"/>
  <sheetViews>
    <sheetView showGridLines="0" workbookViewId="0">
      <pane xSplit="1" ySplit="1" topLeftCell="B230" activePane="bottomRight" state="frozen"/>
      <selection pane="topRight" activeCell="B1" sqref="B1"/>
      <selection pane="bottomLeft" activeCell="A2" sqref="A2"/>
      <selection pane="bottomRight" activeCell="B253" sqref="B253"/>
    </sheetView>
  </sheetViews>
  <sheetFormatPr baseColWidth="10" defaultColWidth="11.44140625" defaultRowHeight="10.199999999999999" outlineLevelCol="1" x14ac:dyDescent="0.2"/>
  <cols>
    <col min="1" max="1" width="17.5546875" style="23" customWidth="1"/>
    <col min="2" max="2" width="11.44140625" style="25"/>
    <col min="3" max="8" width="19" style="25" hidden="1" customWidth="1" outlineLevel="1"/>
    <col min="9" max="9" width="11.44140625" style="23" hidden="1" customWidth="1" outlineLevel="1"/>
    <col min="10" max="10" width="15.33203125" style="23" hidden="1" customWidth="1" outlineLevel="1"/>
    <col min="11" max="12" width="11.44140625" style="23" hidden="1" customWidth="1" outlineLevel="1"/>
    <col min="13" max="13" width="11.44140625" style="23" collapsed="1"/>
    <col min="14" max="14" width="21.6640625" style="23" customWidth="1"/>
    <col min="15" max="16384" width="11.44140625" style="23"/>
  </cols>
  <sheetData>
    <row r="1" spans="1:16" ht="51" x14ac:dyDescent="0.2">
      <c r="A1" s="26" t="s">
        <v>26</v>
      </c>
      <c r="B1" s="26" t="s">
        <v>22</v>
      </c>
      <c r="C1" s="26" t="s">
        <v>27</v>
      </c>
      <c r="D1" s="26" t="s">
        <v>28</v>
      </c>
      <c r="E1" s="26" t="s">
        <v>29</v>
      </c>
      <c r="F1" s="26" t="s">
        <v>30</v>
      </c>
      <c r="G1" s="26" t="s">
        <v>31</v>
      </c>
      <c r="H1" s="26" t="s">
        <v>32</v>
      </c>
      <c r="I1" s="26" t="s">
        <v>33</v>
      </c>
      <c r="J1" s="26" t="s">
        <v>38</v>
      </c>
      <c r="K1" s="26" t="s">
        <v>39</v>
      </c>
      <c r="L1" s="26" t="s">
        <v>40</v>
      </c>
      <c r="N1" s="61"/>
    </row>
    <row r="2" spans="1:16" x14ac:dyDescent="0.2">
      <c r="A2" s="171">
        <v>36526</v>
      </c>
      <c r="B2" s="172">
        <v>70.63</v>
      </c>
      <c r="C2" s="173" t="s">
        <v>36</v>
      </c>
      <c r="D2" s="173" t="s">
        <v>36</v>
      </c>
      <c r="E2" s="173" t="s">
        <v>36</v>
      </c>
      <c r="F2" s="173" t="s">
        <v>36</v>
      </c>
      <c r="G2" s="173" t="s">
        <v>36</v>
      </c>
      <c r="H2" s="173" t="s">
        <v>36</v>
      </c>
      <c r="I2" s="173" t="s">
        <v>36</v>
      </c>
      <c r="J2" s="173"/>
      <c r="K2" s="173"/>
      <c r="L2" s="173"/>
      <c r="O2" s="23" t="s">
        <v>34</v>
      </c>
      <c r="P2" s="23" t="s">
        <v>35</v>
      </c>
    </row>
    <row r="3" spans="1:16" x14ac:dyDescent="0.2">
      <c r="A3" s="171">
        <v>36557</v>
      </c>
      <c r="B3" s="172">
        <v>71.47</v>
      </c>
      <c r="C3" s="173" t="s">
        <v>36</v>
      </c>
      <c r="D3" s="173" t="s">
        <v>36</v>
      </c>
      <c r="E3" s="173" t="s">
        <v>36</v>
      </c>
      <c r="F3" s="173" t="s">
        <v>36</v>
      </c>
      <c r="G3" s="173" t="s">
        <v>36</v>
      </c>
      <c r="H3" s="173" t="s">
        <v>36</v>
      </c>
      <c r="I3" s="173" t="s">
        <v>36</v>
      </c>
      <c r="J3" s="173"/>
      <c r="K3" s="173"/>
      <c r="L3" s="173"/>
      <c r="O3" s="23" t="s">
        <v>22</v>
      </c>
      <c r="P3" s="23">
        <v>3</v>
      </c>
    </row>
    <row r="4" spans="1:16" ht="30.6" x14ac:dyDescent="0.2">
      <c r="A4" s="171">
        <v>36586</v>
      </c>
      <c r="B4" s="172">
        <v>71.75</v>
      </c>
      <c r="C4" s="173" t="s">
        <v>36</v>
      </c>
      <c r="D4" s="173" t="s">
        <v>36</v>
      </c>
      <c r="E4" s="173" t="s">
        <v>36</v>
      </c>
      <c r="F4" s="173" t="s">
        <v>36</v>
      </c>
      <c r="G4" s="173" t="s">
        <v>36</v>
      </c>
      <c r="H4" s="173" t="s">
        <v>36</v>
      </c>
      <c r="I4" s="173" t="s">
        <v>36</v>
      </c>
      <c r="J4" s="173"/>
      <c r="K4" s="173"/>
      <c r="L4" s="173"/>
      <c r="O4" s="23" t="s">
        <v>27</v>
      </c>
      <c r="P4" s="23">
        <v>4</v>
      </c>
    </row>
    <row r="5" spans="1:16" ht="40.799999999999997" x14ac:dyDescent="0.2">
      <c r="A5" s="171">
        <v>36617</v>
      </c>
      <c r="B5" s="172">
        <v>72.33</v>
      </c>
      <c r="C5" s="173" t="s">
        <v>36</v>
      </c>
      <c r="D5" s="173" t="s">
        <v>36</v>
      </c>
      <c r="E5" s="173" t="s">
        <v>36</v>
      </c>
      <c r="F5" s="173" t="s">
        <v>36</v>
      </c>
      <c r="G5" s="173" t="s">
        <v>36</v>
      </c>
      <c r="H5" s="173" t="s">
        <v>36</v>
      </c>
      <c r="I5" s="173" t="s">
        <v>36</v>
      </c>
      <c r="J5" s="173"/>
      <c r="K5" s="173"/>
      <c r="L5" s="173"/>
      <c r="O5" s="23" t="s">
        <v>28</v>
      </c>
      <c r="P5" s="23">
        <v>5</v>
      </c>
    </row>
    <row r="6" spans="1:16" ht="30.6" x14ac:dyDescent="0.2">
      <c r="A6" s="171">
        <v>36647</v>
      </c>
      <c r="B6" s="172">
        <v>72.52</v>
      </c>
      <c r="C6" s="173" t="s">
        <v>36</v>
      </c>
      <c r="D6" s="173" t="s">
        <v>36</v>
      </c>
      <c r="E6" s="173" t="s">
        <v>36</v>
      </c>
      <c r="F6" s="173" t="s">
        <v>36</v>
      </c>
      <c r="G6" s="173" t="s">
        <v>36</v>
      </c>
      <c r="H6" s="173" t="s">
        <v>36</v>
      </c>
      <c r="I6" s="173" t="s">
        <v>36</v>
      </c>
      <c r="J6" s="173"/>
      <c r="K6" s="173"/>
      <c r="L6" s="173"/>
      <c r="O6" s="23" t="s">
        <v>29</v>
      </c>
      <c r="P6" s="23">
        <v>6</v>
      </c>
    </row>
    <row r="7" spans="1:16" ht="30.6" x14ac:dyDescent="0.2">
      <c r="A7" s="171">
        <v>36678</v>
      </c>
      <c r="B7" s="172">
        <v>72.89</v>
      </c>
      <c r="C7" s="173" t="s">
        <v>36</v>
      </c>
      <c r="D7" s="173" t="s">
        <v>36</v>
      </c>
      <c r="E7" s="173" t="s">
        <v>36</v>
      </c>
      <c r="F7" s="173" t="s">
        <v>36</v>
      </c>
      <c r="G7" s="173" t="s">
        <v>36</v>
      </c>
      <c r="H7" s="173" t="s">
        <v>36</v>
      </c>
      <c r="I7" s="173" t="s">
        <v>36</v>
      </c>
      <c r="J7" s="173"/>
      <c r="K7" s="173"/>
      <c r="L7" s="173"/>
      <c r="O7" s="23" t="s">
        <v>30</v>
      </c>
      <c r="P7" s="23">
        <v>7</v>
      </c>
    </row>
    <row r="8" spans="1:16" ht="30.6" x14ac:dyDescent="0.2">
      <c r="A8" s="171">
        <v>36708</v>
      </c>
      <c r="B8" s="172">
        <v>73.12</v>
      </c>
      <c r="C8" s="173" t="s">
        <v>36</v>
      </c>
      <c r="D8" s="173" t="s">
        <v>36</v>
      </c>
      <c r="E8" s="173" t="s">
        <v>36</v>
      </c>
      <c r="F8" s="173" t="s">
        <v>36</v>
      </c>
      <c r="G8" s="173" t="s">
        <v>36</v>
      </c>
      <c r="H8" s="173" t="s">
        <v>36</v>
      </c>
      <c r="I8" s="173" t="s">
        <v>36</v>
      </c>
      <c r="J8" s="173"/>
      <c r="K8" s="173"/>
      <c r="L8" s="173"/>
      <c r="O8" s="23" t="s">
        <v>31</v>
      </c>
      <c r="P8" s="23">
        <v>8</v>
      </c>
    </row>
    <row r="9" spans="1:16" ht="30.6" x14ac:dyDescent="0.2">
      <c r="A9" s="171">
        <v>36739</v>
      </c>
      <c r="B9" s="172">
        <v>73.8</v>
      </c>
      <c r="C9" s="173" t="s">
        <v>36</v>
      </c>
      <c r="D9" s="173" t="s">
        <v>36</v>
      </c>
      <c r="E9" s="173" t="s">
        <v>36</v>
      </c>
      <c r="F9" s="173" t="s">
        <v>36</v>
      </c>
      <c r="G9" s="173" t="s">
        <v>36</v>
      </c>
      <c r="H9" s="173" t="s">
        <v>36</v>
      </c>
      <c r="I9" s="173" t="s">
        <v>36</v>
      </c>
      <c r="J9" s="173"/>
      <c r="K9" s="173"/>
      <c r="L9" s="173"/>
      <c r="O9" s="23" t="s">
        <v>32</v>
      </c>
      <c r="P9" s="23">
        <v>9</v>
      </c>
    </row>
    <row r="10" spans="1:16" ht="51" x14ac:dyDescent="0.2">
      <c r="A10" s="171">
        <v>36770</v>
      </c>
      <c r="B10" s="172">
        <v>74.819999999999993</v>
      </c>
      <c r="C10" s="173" t="s">
        <v>36</v>
      </c>
      <c r="D10" s="173" t="s">
        <v>36</v>
      </c>
      <c r="E10" s="173" t="s">
        <v>36</v>
      </c>
      <c r="F10" s="173" t="s">
        <v>36</v>
      </c>
      <c r="G10" s="173" t="s">
        <v>36</v>
      </c>
      <c r="H10" s="173" t="s">
        <v>36</v>
      </c>
      <c r="I10" s="173" t="s">
        <v>36</v>
      </c>
      <c r="J10" s="173"/>
      <c r="K10" s="173"/>
      <c r="L10" s="173"/>
      <c r="O10" s="23" t="s">
        <v>33</v>
      </c>
      <c r="P10" s="23">
        <v>10</v>
      </c>
    </row>
    <row r="11" spans="1:16" x14ac:dyDescent="0.2">
      <c r="A11" s="171">
        <v>36800</v>
      </c>
      <c r="B11" s="172">
        <v>75.42</v>
      </c>
      <c r="C11" s="173" t="s">
        <v>36</v>
      </c>
      <c r="D11" s="173" t="s">
        <v>36</v>
      </c>
      <c r="E11" s="173" t="s">
        <v>36</v>
      </c>
      <c r="F11" s="173" t="s">
        <v>36</v>
      </c>
      <c r="G11" s="173" t="s">
        <v>36</v>
      </c>
      <c r="H11" s="173" t="s">
        <v>36</v>
      </c>
      <c r="I11" s="173" t="s">
        <v>36</v>
      </c>
      <c r="J11" s="173"/>
      <c r="K11" s="173"/>
      <c r="L11" s="173"/>
    </row>
    <row r="12" spans="1:16" x14ac:dyDescent="0.2">
      <c r="A12" s="171">
        <v>36831</v>
      </c>
      <c r="B12" s="172">
        <v>75.569999999999993</v>
      </c>
      <c r="C12" s="173" t="s">
        <v>36</v>
      </c>
      <c r="D12" s="173" t="s">
        <v>36</v>
      </c>
      <c r="E12" s="173" t="s">
        <v>36</v>
      </c>
      <c r="F12" s="173" t="s">
        <v>36</v>
      </c>
      <c r="G12" s="173" t="s">
        <v>36</v>
      </c>
      <c r="H12" s="173" t="s">
        <v>36</v>
      </c>
      <c r="I12" s="173" t="s">
        <v>36</v>
      </c>
      <c r="J12" s="173"/>
      <c r="K12" s="173"/>
      <c r="L12" s="173"/>
    </row>
    <row r="13" spans="1:16" x14ac:dyDescent="0.2">
      <c r="A13" s="171">
        <v>36861</v>
      </c>
      <c r="B13" s="172">
        <v>75.64</v>
      </c>
      <c r="C13" s="173" t="s">
        <v>36</v>
      </c>
      <c r="D13" s="173" t="s">
        <v>36</v>
      </c>
      <c r="E13" s="173" t="s">
        <v>36</v>
      </c>
      <c r="F13" s="173" t="s">
        <v>36</v>
      </c>
      <c r="G13" s="173" t="s">
        <v>36</v>
      </c>
      <c r="H13" s="173" t="s">
        <v>36</v>
      </c>
      <c r="I13" s="173" t="s">
        <v>36</v>
      </c>
      <c r="J13" s="173"/>
      <c r="K13" s="173"/>
      <c r="L13" s="173"/>
    </row>
    <row r="14" spans="1:16" x14ac:dyDescent="0.2">
      <c r="A14" s="171">
        <v>36892</v>
      </c>
      <c r="B14" s="174">
        <v>76.91</v>
      </c>
      <c r="C14" s="173" t="s">
        <v>36</v>
      </c>
      <c r="D14" s="173" t="s">
        <v>36</v>
      </c>
      <c r="E14" s="173" t="s">
        <v>36</v>
      </c>
      <c r="F14" s="173" t="s">
        <v>36</v>
      </c>
      <c r="G14" s="173" t="s">
        <v>36</v>
      </c>
      <c r="H14" s="173" t="s">
        <v>36</v>
      </c>
      <c r="I14" s="173" t="s">
        <v>36</v>
      </c>
      <c r="J14" s="173"/>
      <c r="K14" s="173"/>
      <c r="L14" s="173"/>
    </row>
    <row r="15" spans="1:16" x14ac:dyDescent="0.2">
      <c r="A15" s="171">
        <v>36923</v>
      </c>
      <c r="B15" s="174">
        <v>77.569999999999993</v>
      </c>
      <c r="C15" s="173" t="s">
        <v>36</v>
      </c>
      <c r="D15" s="173" t="s">
        <v>36</v>
      </c>
      <c r="E15" s="173" t="s">
        <v>36</v>
      </c>
      <c r="F15" s="173" t="s">
        <v>36</v>
      </c>
      <c r="G15" s="173" t="s">
        <v>36</v>
      </c>
      <c r="H15" s="173" t="s">
        <v>36</v>
      </c>
      <c r="I15" s="173" t="s">
        <v>36</v>
      </c>
      <c r="J15" s="173"/>
      <c r="K15" s="173"/>
      <c r="L15" s="173"/>
    </row>
    <row r="16" spans="1:16" x14ac:dyDescent="0.2">
      <c r="A16" s="171">
        <v>36951</v>
      </c>
      <c r="B16" s="174">
        <v>77.83</v>
      </c>
      <c r="C16" s="173" t="s">
        <v>36</v>
      </c>
      <c r="D16" s="173" t="s">
        <v>36</v>
      </c>
      <c r="E16" s="173" t="s">
        <v>36</v>
      </c>
      <c r="F16" s="173" t="s">
        <v>36</v>
      </c>
      <c r="G16" s="173" t="s">
        <v>36</v>
      </c>
      <c r="H16" s="173" t="s">
        <v>36</v>
      </c>
      <c r="I16" s="173" t="s">
        <v>36</v>
      </c>
      <c r="J16" s="173"/>
      <c r="K16" s="173"/>
      <c r="L16" s="173"/>
    </row>
    <row r="17" spans="1:12" x14ac:dyDescent="0.2">
      <c r="A17" s="171">
        <v>36982</v>
      </c>
      <c r="B17" s="174">
        <v>79.19</v>
      </c>
      <c r="C17" s="173" t="s">
        <v>36</v>
      </c>
      <c r="D17" s="173" t="s">
        <v>36</v>
      </c>
      <c r="E17" s="173" t="s">
        <v>36</v>
      </c>
      <c r="F17" s="173" t="s">
        <v>36</v>
      </c>
      <c r="G17" s="173" t="s">
        <v>36</v>
      </c>
      <c r="H17" s="173" t="s">
        <v>36</v>
      </c>
      <c r="I17" s="173" t="s">
        <v>36</v>
      </c>
      <c r="J17" s="173"/>
      <c r="K17" s="173"/>
      <c r="L17" s="173"/>
    </row>
    <row r="18" spans="1:12" x14ac:dyDescent="0.2">
      <c r="A18" s="171">
        <v>37012</v>
      </c>
      <c r="B18" s="174">
        <v>79.510000000000005</v>
      </c>
      <c r="C18" s="173" t="s">
        <v>36</v>
      </c>
      <c r="D18" s="173" t="s">
        <v>36</v>
      </c>
      <c r="E18" s="173" t="s">
        <v>36</v>
      </c>
      <c r="F18" s="173" t="s">
        <v>36</v>
      </c>
      <c r="G18" s="173" t="s">
        <v>36</v>
      </c>
      <c r="H18" s="173" t="s">
        <v>36</v>
      </c>
      <c r="I18" s="173" t="s">
        <v>36</v>
      </c>
      <c r="J18" s="173"/>
      <c r="K18" s="173"/>
      <c r="L18" s="173"/>
    </row>
    <row r="19" spans="1:12" x14ac:dyDescent="0.2">
      <c r="A19" s="171">
        <v>37043</v>
      </c>
      <c r="B19" s="174">
        <v>79.62</v>
      </c>
      <c r="C19" s="173" t="s">
        <v>36</v>
      </c>
      <c r="D19" s="173" t="s">
        <v>36</v>
      </c>
      <c r="E19" s="173" t="s">
        <v>36</v>
      </c>
      <c r="F19" s="173" t="s">
        <v>36</v>
      </c>
      <c r="G19" s="173" t="s">
        <v>36</v>
      </c>
      <c r="H19" s="173" t="s">
        <v>36</v>
      </c>
      <c r="I19" s="173" t="s">
        <v>36</v>
      </c>
      <c r="J19" s="173"/>
      <c r="K19" s="173"/>
      <c r="L19" s="173"/>
    </row>
    <row r="20" spans="1:12" x14ac:dyDescent="0.2">
      <c r="A20" s="171">
        <v>37073</v>
      </c>
      <c r="B20" s="174">
        <v>80.34</v>
      </c>
      <c r="C20" s="173" t="s">
        <v>36</v>
      </c>
      <c r="D20" s="173" t="s">
        <v>36</v>
      </c>
      <c r="E20" s="173" t="s">
        <v>36</v>
      </c>
      <c r="F20" s="173" t="s">
        <v>36</v>
      </c>
      <c r="G20" s="173" t="s">
        <v>36</v>
      </c>
      <c r="H20" s="173" t="s">
        <v>36</v>
      </c>
      <c r="I20" s="173" t="s">
        <v>36</v>
      </c>
      <c r="J20" s="173"/>
      <c r="K20" s="173"/>
      <c r="L20" s="173"/>
    </row>
    <row r="21" spans="1:12" x14ac:dyDescent="0.2">
      <c r="A21" s="171">
        <v>37104</v>
      </c>
      <c r="B21" s="174">
        <v>80.3</v>
      </c>
      <c r="C21" s="173" t="s">
        <v>36</v>
      </c>
      <c r="D21" s="173" t="s">
        <v>36</v>
      </c>
      <c r="E21" s="173" t="s">
        <v>36</v>
      </c>
      <c r="F21" s="173" t="s">
        <v>36</v>
      </c>
      <c r="G21" s="173" t="s">
        <v>36</v>
      </c>
      <c r="H21" s="173" t="s">
        <v>36</v>
      </c>
      <c r="I21" s="173" t="s">
        <v>36</v>
      </c>
      <c r="J21" s="173"/>
      <c r="K21" s="173"/>
      <c r="L21" s="173"/>
    </row>
    <row r="22" spans="1:12" x14ac:dyDescent="0.2">
      <c r="A22" s="171">
        <v>37135</v>
      </c>
      <c r="B22" s="174">
        <v>80.400000000000006</v>
      </c>
      <c r="C22" s="173" t="s">
        <v>36</v>
      </c>
      <c r="D22" s="173" t="s">
        <v>36</v>
      </c>
      <c r="E22" s="173" t="s">
        <v>36</v>
      </c>
      <c r="F22" s="173" t="s">
        <v>36</v>
      </c>
      <c r="G22" s="173" t="s">
        <v>36</v>
      </c>
      <c r="H22" s="173" t="s">
        <v>36</v>
      </c>
      <c r="I22" s="173" t="s">
        <v>36</v>
      </c>
      <c r="J22" s="173"/>
      <c r="K22" s="173"/>
      <c r="L22" s="173"/>
    </row>
    <row r="23" spans="1:12" x14ac:dyDescent="0.2">
      <c r="A23" s="171">
        <v>37165</v>
      </c>
      <c r="B23" s="174">
        <v>80.709999999999994</v>
      </c>
      <c r="C23" s="173" t="s">
        <v>36</v>
      </c>
      <c r="D23" s="173" t="s">
        <v>36</v>
      </c>
      <c r="E23" s="173" t="s">
        <v>36</v>
      </c>
      <c r="F23" s="173" t="s">
        <v>36</v>
      </c>
      <c r="G23" s="173" t="s">
        <v>36</v>
      </c>
      <c r="H23" s="173" t="s">
        <v>36</v>
      </c>
      <c r="I23" s="173" t="s">
        <v>36</v>
      </c>
      <c r="J23" s="173"/>
      <c r="K23" s="173"/>
      <c r="L23" s="173"/>
    </row>
    <row r="24" spans="1:12" x14ac:dyDescent="0.2">
      <c r="A24" s="171">
        <v>37196</v>
      </c>
      <c r="B24" s="174">
        <v>80.709999999999994</v>
      </c>
      <c r="C24" s="173" t="s">
        <v>36</v>
      </c>
      <c r="D24" s="173" t="s">
        <v>36</v>
      </c>
      <c r="E24" s="173" t="s">
        <v>36</v>
      </c>
      <c r="F24" s="173" t="s">
        <v>36</v>
      </c>
      <c r="G24" s="173" t="s">
        <v>36</v>
      </c>
      <c r="H24" s="173" t="s">
        <v>36</v>
      </c>
      <c r="I24" s="173" t="s">
        <v>36</v>
      </c>
      <c r="J24" s="173"/>
      <c r="K24" s="173"/>
      <c r="L24" s="173"/>
    </row>
    <row r="25" spans="1:12" x14ac:dyDescent="0.2">
      <c r="A25" s="171">
        <v>37226</v>
      </c>
      <c r="B25" s="174">
        <v>80.92</v>
      </c>
      <c r="C25" s="173" t="s">
        <v>36</v>
      </c>
      <c r="D25" s="173" t="s">
        <v>36</v>
      </c>
      <c r="E25" s="173" t="s">
        <v>36</v>
      </c>
      <c r="F25" s="173" t="s">
        <v>36</v>
      </c>
      <c r="G25" s="173" t="s">
        <v>36</v>
      </c>
      <c r="H25" s="173" t="s">
        <v>36</v>
      </c>
      <c r="I25" s="173" t="s">
        <v>36</v>
      </c>
      <c r="J25" s="173"/>
      <c r="K25" s="173"/>
      <c r="L25" s="173"/>
    </row>
    <row r="26" spans="1:12" x14ac:dyDescent="0.2">
      <c r="A26" s="171">
        <v>37257</v>
      </c>
      <c r="B26" s="174">
        <v>81.599999999999994</v>
      </c>
      <c r="C26" s="173" t="s">
        <v>36</v>
      </c>
      <c r="D26" s="173" t="s">
        <v>36</v>
      </c>
      <c r="E26" s="173" t="s">
        <v>36</v>
      </c>
      <c r="F26" s="173" t="s">
        <v>36</v>
      </c>
      <c r="G26" s="173" t="s">
        <v>36</v>
      </c>
      <c r="H26" s="173" t="s">
        <v>36</v>
      </c>
      <c r="I26" s="173" t="s">
        <v>36</v>
      </c>
      <c r="J26" s="173"/>
      <c r="K26" s="173"/>
      <c r="L26" s="173"/>
    </row>
    <row r="27" spans="1:12" x14ac:dyDescent="0.2">
      <c r="A27" s="171">
        <v>37288</v>
      </c>
      <c r="B27" s="174">
        <v>82.17</v>
      </c>
      <c r="C27" s="173" t="s">
        <v>36</v>
      </c>
      <c r="D27" s="173" t="s">
        <v>36</v>
      </c>
      <c r="E27" s="173" t="s">
        <v>36</v>
      </c>
      <c r="F27" s="173" t="s">
        <v>36</v>
      </c>
      <c r="G27" s="173" t="s">
        <v>36</v>
      </c>
      <c r="H27" s="173" t="s">
        <v>36</v>
      </c>
      <c r="I27" s="173" t="s">
        <v>36</v>
      </c>
      <c r="J27" s="173"/>
      <c r="K27" s="173"/>
      <c r="L27" s="173"/>
    </row>
    <row r="28" spans="1:12" x14ac:dyDescent="0.2">
      <c r="A28" s="171">
        <v>37316</v>
      </c>
      <c r="B28" s="174">
        <v>82.31</v>
      </c>
      <c r="C28" s="173" t="s">
        <v>36</v>
      </c>
      <c r="D28" s="173" t="s">
        <v>36</v>
      </c>
      <c r="E28" s="173" t="s">
        <v>36</v>
      </c>
      <c r="F28" s="173" t="s">
        <v>36</v>
      </c>
      <c r="G28" s="173" t="s">
        <v>36</v>
      </c>
      <c r="H28" s="173" t="s">
        <v>36</v>
      </c>
      <c r="I28" s="173" t="s">
        <v>36</v>
      </c>
      <c r="J28" s="173"/>
      <c r="K28" s="173"/>
      <c r="L28" s="173"/>
    </row>
    <row r="29" spans="1:12" x14ac:dyDescent="0.2">
      <c r="A29" s="171">
        <v>37347</v>
      </c>
      <c r="B29" s="174">
        <v>82.53</v>
      </c>
      <c r="C29" s="173" t="s">
        <v>36</v>
      </c>
      <c r="D29" s="173" t="s">
        <v>36</v>
      </c>
      <c r="E29" s="173" t="s">
        <v>36</v>
      </c>
      <c r="F29" s="173" t="s">
        <v>36</v>
      </c>
      <c r="G29" s="173" t="s">
        <v>36</v>
      </c>
      <c r="H29" s="173" t="s">
        <v>36</v>
      </c>
      <c r="I29" s="173" t="s">
        <v>36</v>
      </c>
      <c r="J29" s="173"/>
      <c r="K29" s="173"/>
      <c r="L29" s="173"/>
    </row>
    <row r="30" spans="1:12" x14ac:dyDescent="0.2">
      <c r="A30" s="171">
        <v>37377</v>
      </c>
      <c r="B30" s="174">
        <v>83.1</v>
      </c>
      <c r="C30" s="173" t="s">
        <v>36</v>
      </c>
      <c r="D30" s="173" t="s">
        <v>36</v>
      </c>
      <c r="E30" s="173" t="s">
        <v>36</v>
      </c>
      <c r="F30" s="173" t="s">
        <v>36</v>
      </c>
      <c r="G30" s="173" t="s">
        <v>36</v>
      </c>
      <c r="H30" s="173" t="s">
        <v>36</v>
      </c>
      <c r="I30" s="173" t="s">
        <v>36</v>
      </c>
      <c r="J30" s="173"/>
      <c r="K30" s="173"/>
      <c r="L30" s="173"/>
    </row>
    <row r="31" spans="1:12" x14ac:dyDescent="0.2">
      <c r="A31" s="171">
        <v>37408</v>
      </c>
      <c r="B31" s="174">
        <v>83.19</v>
      </c>
      <c r="C31" s="173" t="s">
        <v>36</v>
      </c>
      <c r="D31" s="173" t="s">
        <v>36</v>
      </c>
      <c r="E31" s="173" t="s">
        <v>36</v>
      </c>
      <c r="F31" s="173" t="s">
        <v>36</v>
      </c>
      <c r="G31" s="173" t="s">
        <v>36</v>
      </c>
      <c r="H31" s="173" t="s">
        <v>36</v>
      </c>
      <c r="I31" s="173" t="s">
        <v>36</v>
      </c>
      <c r="J31" s="173"/>
      <c r="K31" s="173"/>
      <c r="L31" s="173"/>
    </row>
    <row r="32" spans="1:12" x14ac:dyDescent="0.2">
      <c r="A32" s="171">
        <v>37438</v>
      </c>
      <c r="B32" s="174">
        <v>83.54</v>
      </c>
      <c r="C32" s="173" t="s">
        <v>36</v>
      </c>
      <c r="D32" s="173" t="s">
        <v>36</v>
      </c>
      <c r="E32" s="173" t="s">
        <v>36</v>
      </c>
      <c r="F32" s="173" t="s">
        <v>36</v>
      </c>
      <c r="G32" s="173" t="s">
        <v>36</v>
      </c>
      <c r="H32" s="173" t="s">
        <v>36</v>
      </c>
      <c r="I32" s="173" t="s">
        <v>36</v>
      </c>
      <c r="J32" s="173"/>
      <c r="K32" s="173"/>
      <c r="L32" s="173"/>
    </row>
    <row r="33" spans="1:12" x14ac:dyDescent="0.2">
      <c r="A33" s="171">
        <v>37469</v>
      </c>
      <c r="B33" s="174">
        <v>83.7</v>
      </c>
      <c r="C33" s="173" t="s">
        <v>36</v>
      </c>
      <c r="D33" s="173" t="s">
        <v>36</v>
      </c>
      <c r="E33" s="173" t="s">
        <v>36</v>
      </c>
      <c r="F33" s="173" t="s">
        <v>36</v>
      </c>
      <c r="G33" s="173" t="s">
        <v>36</v>
      </c>
      <c r="H33" s="173" t="s">
        <v>36</v>
      </c>
      <c r="I33" s="173" t="s">
        <v>36</v>
      </c>
      <c r="J33" s="173"/>
      <c r="K33" s="173"/>
      <c r="L33" s="173"/>
    </row>
    <row r="34" spans="1:12" x14ac:dyDescent="0.2">
      <c r="A34" s="171">
        <v>37500</v>
      </c>
      <c r="B34" s="174">
        <v>84.07</v>
      </c>
      <c r="C34" s="173" t="s">
        <v>36</v>
      </c>
      <c r="D34" s="173" t="s">
        <v>36</v>
      </c>
      <c r="E34" s="173" t="s">
        <v>36</v>
      </c>
      <c r="F34" s="173" t="s">
        <v>36</v>
      </c>
      <c r="G34" s="173" t="s">
        <v>36</v>
      </c>
      <c r="H34" s="173" t="s">
        <v>36</v>
      </c>
      <c r="I34" s="173" t="s">
        <v>36</v>
      </c>
      <c r="J34" s="173"/>
      <c r="K34" s="173"/>
      <c r="L34" s="173"/>
    </row>
    <row r="35" spans="1:12" x14ac:dyDescent="0.2">
      <c r="A35" s="171">
        <v>37530</v>
      </c>
      <c r="B35" s="174">
        <v>84.67</v>
      </c>
      <c r="C35" s="173" t="s">
        <v>36</v>
      </c>
      <c r="D35" s="173" t="s">
        <v>36</v>
      </c>
      <c r="E35" s="173" t="s">
        <v>36</v>
      </c>
      <c r="F35" s="173" t="s">
        <v>36</v>
      </c>
      <c r="G35" s="173" t="s">
        <v>36</v>
      </c>
      <c r="H35" s="173" t="s">
        <v>36</v>
      </c>
      <c r="I35" s="173" t="s">
        <v>36</v>
      </c>
      <c r="J35" s="173"/>
      <c r="K35" s="173"/>
      <c r="L35" s="173"/>
    </row>
    <row r="36" spans="1:12" x14ac:dyDescent="0.2">
      <c r="A36" s="171">
        <v>37561</v>
      </c>
      <c r="B36" s="174">
        <v>85.24</v>
      </c>
      <c r="C36" s="173" t="s">
        <v>36</v>
      </c>
      <c r="D36" s="173" t="s">
        <v>36</v>
      </c>
      <c r="E36" s="173" t="s">
        <v>36</v>
      </c>
      <c r="F36" s="173" t="s">
        <v>36</v>
      </c>
      <c r="G36" s="173" t="s">
        <v>36</v>
      </c>
      <c r="H36" s="173" t="s">
        <v>36</v>
      </c>
      <c r="I36" s="173" t="s">
        <v>36</v>
      </c>
      <c r="J36" s="173"/>
      <c r="K36" s="173"/>
      <c r="L36" s="173"/>
    </row>
    <row r="37" spans="1:12" x14ac:dyDescent="0.2">
      <c r="A37" s="171">
        <v>37591</v>
      </c>
      <c r="B37" s="174">
        <v>85.43</v>
      </c>
      <c r="C37" s="173" t="s">
        <v>36</v>
      </c>
      <c r="D37" s="173" t="s">
        <v>36</v>
      </c>
      <c r="E37" s="173" t="s">
        <v>36</v>
      </c>
      <c r="F37" s="173" t="s">
        <v>36</v>
      </c>
      <c r="G37" s="173" t="s">
        <v>36</v>
      </c>
      <c r="H37" s="173" t="s">
        <v>36</v>
      </c>
      <c r="I37" s="173" t="s">
        <v>36</v>
      </c>
      <c r="J37" s="173"/>
      <c r="K37" s="173"/>
      <c r="L37" s="173"/>
    </row>
    <row r="38" spans="1:12" x14ac:dyDescent="0.2">
      <c r="A38" s="171">
        <v>37622</v>
      </c>
      <c r="B38" s="174">
        <v>87.13</v>
      </c>
      <c r="C38" s="173" t="s">
        <v>36</v>
      </c>
      <c r="D38" s="173" t="s">
        <v>36</v>
      </c>
      <c r="E38" s="173" t="s">
        <v>36</v>
      </c>
      <c r="F38" s="173" t="s">
        <v>36</v>
      </c>
      <c r="G38" s="173" t="s">
        <v>36</v>
      </c>
      <c r="H38" s="173" t="s">
        <v>36</v>
      </c>
      <c r="I38" s="173" t="s">
        <v>36</v>
      </c>
      <c r="J38" s="173"/>
      <c r="K38" s="173"/>
      <c r="L38" s="173"/>
    </row>
    <row r="39" spans="1:12" x14ac:dyDescent="0.2">
      <c r="A39" s="171">
        <v>37653</v>
      </c>
      <c r="B39" s="174">
        <v>88.35</v>
      </c>
      <c r="C39" s="173" t="s">
        <v>36</v>
      </c>
      <c r="D39" s="173" t="s">
        <v>36</v>
      </c>
      <c r="E39" s="173" t="s">
        <v>36</v>
      </c>
      <c r="F39" s="173" t="s">
        <v>36</v>
      </c>
      <c r="G39" s="173" t="s">
        <v>36</v>
      </c>
      <c r="H39" s="173" t="s">
        <v>36</v>
      </c>
      <c r="I39" s="173" t="s">
        <v>36</v>
      </c>
      <c r="J39" s="173"/>
      <c r="K39" s="173"/>
      <c r="L39" s="173"/>
    </row>
    <row r="40" spans="1:12" x14ac:dyDescent="0.2">
      <c r="A40" s="171">
        <v>37681</v>
      </c>
      <c r="B40" s="174">
        <v>89.13</v>
      </c>
      <c r="C40" s="173" t="s">
        <v>36</v>
      </c>
      <c r="D40" s="173" t="s">
        <v>36</v>
      </c>
      <c r="E40" s="173" t="s">
        <v>36</v>
      </c>
      <c r="F40" s="173" t="s">
        <v>36</v>
      </c>
      <c r="G40" s="173" t="s">
        <v>36</v>
      </c>
      <c r="H40" s="173" t="s">
        <v>36</v>
      </c>
      <c r="I40" s="173" t="s">
        <v>36</v>
      </c>
      <c r="J40" s="173"/>
      <c r="K40" s="173"/>
      <c r="L40" s="173"/>
    </row>
    <row r="41" spans="1:12" x14ac:dyDescent="0.2">
      <c r="A41" s="171">
        <v>37712</v>
      </c>
      <c r="B41" s="174">
        <v>89.73</v>
      </c>
      <c r="C41" s="173" t="s">
        <v>36</v>
      </c>
      <c r="D41" s="173" t="s">
        <v>36</v>
      </c>
      <c r="E41" s="173" t="s">
        <v>36</v>
      </c>
      <c r="F41" s="173" t="s">
        <v>36</v>
      </c>
      <c r="G41" s="173" t="s">
        <v>36</v>
      </c>
      <c r="H41" s="173" t="s">
        <v>36</v>
      </c>
      <c r="I41" s="173" t="s">
        <v>36</v>
      </c>
      <c r="J41" s="173"/>
      <c r="K41" s="173"/>
      <c r="L41" s="173"/>
    </row>
    <row r="42" spans="1:12" x14ac:dyDescent="0.2">
      <c r="A42" s="171">
        <v>37742</v>
      </c>
      <c r="B42" s="174">
        <v>89.83</v>
      </c>
      <c r="C42" s="173" t="s">
        <v>36</v>
      </c>
      <c r="D42" s="173" t="s">
        <v>36</v>
      </c>
      <c r="E42" s="173" t="s">
        <v>36</v>
      </c>
      <c r="F42" s="173" t="s">
        <v>36</v>
      </c>
      <c r="G42" s="173" t="s">
        <v>36</v>
      </c>
      <c r="H42" s="173" t="s">
        <v>36</v>
      </c>
      <c r="I42" s="173" t="s">
        <v>36</v>
      </c>
      <c r="J42" s="173"/>
      <c r="K42" s="173"/>
      <c r="L42" s="173"/>
    </row>
    <row r="43" spans="1:12" x14ac:dyDescent="0.2">
      <c r="A43" s="171">
        <v>37773</v>
      </c>
      <c r="B43" s="174">
        <v>89.88</v>
      </c>
      <c r="C43" s="173" t="s">
        <v>36</v>
      </c>
      <c r="D43" s="173" t="s">
        <v>36</v>
      </c>
      <c r="E43" s="173" t="s">
        <v>36</v>
      </c>
      <c r="F43" s="173" t="s">
        <v>36</v>
      </c>
      <c r="G43" s="173" t="s">
        <v>36</v>
      </c>
      <c r="H43" s="173" t="s">
        <v>36</v>
      </c>
      <c r="I43" s="173" t="s">
        <v>36</v>
      </c>
      <c r="J43" s="173"/>
      <c r="K43" s="173"/>
      <c r="L43" s="173"/>
    </row>
    <row r="44" spans="1:12" x14ac:dyDescent="0.2">
      <c r="A44" s="171">
        <v>37803</v>
      </c>
      <c r="B44" s="174">
        <v>89.9</v>
      </c>
      <c r="C44" s="173" t="s">
        <v>36</v>
      </c>
      <c r="D44" s="173" t="s">
        <v>36</v>
      </c>
      <c r="E44" s="173" t="s">
        <v>36</v>
      </c>
      <c r="F44" s="173" t="s">
        <v>36</v>
      </c>
      <c r="G44" s="173" t="s">
        <v>36</v>
      </c>
      <c r="H44" s="173" t="s">
        <v>36</v>
      </c>
      <c r="I44" s="173" t="s">
        <v>36</v>
      </c>
      <c r="J44" s="173"/>
      <c r="K44" s="173"/>
      <c r="L44" s="173"/>
    </row>
    <row r="45" spans="1:12" x14ac:dyDescent="0.2">
      <c r="A45" s="171">
        <v>37834</v>
      </c>
      <c r="B45" s="174">
        <v>90.08</v>
      </c>
      <c r="C45" s="173" t="s">
        <v>36</v>
      </c>
      <c r="D45" s="173" t="s">
        <v>36</v>
      </c>
      <c r="E45" s="173" t="s">
        <v>36</v>
      </c>
      <c r="F45" s="173" t="s">
        <v>36</v>
      </c>
      <c r="G45" s="173" t="s">
        <v>36</v>
      </c>
      <c r="H45" s="173" t="s">
        <v>36</v>
      </c>
      <c r="I45" s="173" t="s">
        <v>36</v>
      </c>
      <c r="J45" s="173"/>
      <c r="K45" s="173"/>
      <c r="L45" s="173"/>
    </row>
    <row r="46" spans="1:12" x14ac:dyDescent="0.2">
      <c r="A46" s="171">
        <v>37865</v>
      </c>
      <c r="B46" s="174">
        <v>91.07</v>
      </c>
      <c r="C46" s="173" t="s">
        <v>36</v>
      </c>
      <c r="D46" s="173" t="s">
        <v>36</v>
      </c>
      <c r="E46" s="173" t="s">
        <v>36</v>
      </c>
      <c r="F46" s="173" t="s">
        <v>36</v>
      </c>
      <c r="G46" s="173" t="s">
        <v>36</v>
      </c>
      <c r="H46" s="173" t="s">
        <v>36</v>
      </c>
      <c r="I46" s="173" t="s">
        <v>36</v>
      </c>
      <c r="J46" s="173"/>
      <c r="K46" s="173"/>
      <c r="L46" s="173"/>
    </row>
    <row r="47" spans="1:12" x14ac:dyDescent="0.2">
      <c r="A47" s="171">
        <v>37895</v>
      </c>
      <c r="B47" s="174">
        <v>91.26</v>
      </c>
      <c r="C47" s="173" t="s">
        <v>36</v>
      </c>
      <c r="D47" s="173" t="s">
        <v>36</v>
      </c>
      <c r="E47" s="173" t="s">
        <v>36</v>
      </c>
      <c r="F47" s="173" t="s">
        <v>36</v>
      </c>
      <c r="G47" s="173" t="s">
        <v>36</v>
      </c>
      <c r="H47" s="173" t="s">
        <v>36</v>
      </c>
      <c r="I47" s="173" t="s">
        <v>36</v>
      </c>
      <c r="J47" s="173"/>
      <c r="K47" s="173"/>
      <c r="L47" s="173"/>
    </row>
    <row r="48" spans="1:12" x14ac:dyDescent="0.2">
      <c r="A48" s="171">
        <v>37926</v>
      </c>
      <c r="B48" s="174">
        <v>91.9</v>
      </c>
      <c r="C48" s="173" t="s">
        <v>36</v>
      </c>
      <c r="D48" s="173" t="s">
        <v>36</v>
      </c>
      <c r="E48" s="173" t="s">
        <v>36</v>
      </c>
      <c r="F48" s="173" t="s">
        <v>36</v>
      </c>
      <c r="G48" s="173" t="s">
        <v>36</v>
      </c>
      <c r="H48" s="173" t="s">
        <v>36</v>
      </c>
      <c r="I48" s="173" t="s">
        <v>36</v>
      </c>
      <c r="J48" s="173"/>
      <c r="K48" s="173"/>
      <c r="L48" s="173"/>
    </row>
    <row r="49" spans="1:12" x14ac:dyDescent="0.2">
      <c r="A49" s="171">
        <v>37956</v>
      </c>
      <c r="B49" s="174">
        <v>92.08</v>
      </c>
      <c r="C49" s="173" t="s">
        <v>36</v>
      </c>
      <c r="D49" s="173" t="s">
        <v>36</v>
      </c>
      <c r="E49" s="173" t="s">
        <v>36</v>
      </c>
      <c r="F49" s="173" t="s">
        <v>36</v>
      </c>
      <c r="G49" s="173" t="s">
        <v>36</v>
      </c>
      <c r="H49" s="173" t="s">
        <v>36</v>
      </c>
      <c r="I49" s="173" t="s">
        <v>36</v>
      </c>
      <c r="J49" s="173"/>
      <c r="K49" s="173"/>
      <c r="L49" s="173"/>
    </row>
    <row r="50" spans="1:12" x14ac:dyDescent="0.2">
      <c r="A50" s="171">
        <v>37987</v>
      </c>
      <c r="B50" s="174">
        <v>94.09</v>
      </c>
      <c r="C50" s="173" t="s">
        <v>36</v>
      </c>
      <c r="D50" s="173" t="s">
        <v>36</v>
      </c>
      <c r="E50" s="173" t="s">
        <v>36</v>
      </c>
      <c r="F50" s="173" t="s">
        <v>36</v>
      </c>
      <c r="G50" s="173" t="s">
        <v>36</v>
      </c>
      <c r="H50" s="173" t="s">
        <v>36</v>
      </c>
      <c r="I50" s="173" t="s">
        <v>36</v>
      </c>
      <c r="J50" s="173"/>
      <c r="K50" s="173"/>
      <c r="L50" s="173"/>
    </row>
    <row r="51" spans="1:12" x14ac:dyDescent="0.2">
      <c r="A51" s="171">
        <v>38018</v>
      </c>
      <c r="B51" s="174">
        <v>95.43</v>
      </c>
      <c r="C51" s="173" t="s">
        <v>36</v>
      </c>
      <c r="D51" s="173" t="s">
        <v>36</v>
      </c>
      <c r="E51" s="173" t="s">
        <v>36</v>
      </c>
      <c r="F51" s="173" t="s">
        <v>36</v>
      </c>
      <c r="G51" s="173" t="s">
        <v>36</v>
      </c>
      <c r="H51" s="173" t="s">
        <v>36</v>
      </c>
      <c r="I51" s="173" t="s">
        <v>36</v>
      </c>
      <c r="J51" s="173"/>
      <c r="K51" s="173"/>
      <c r="L51" s="173"/>
    </row>
    <row r="52" spans="1:12" x14ac:dyDescent="0.2">
      <c r="A52" s="171">
        <v>38047</v>
      </c>
      <c r="B52" s="174">
        <v>97.12</v>
      </c>
      <c r="C52" s="173" t="s">
        <v>36</v>
      </c>
      <c r="D52" s="173" t="s">
        <v>36</v>
      </c>
      <c r="E52" s="173" t="s">
        <v>36</v>
      </c>
      <c r="F52" s="173" t="s">
        <v>36</v>
      </c>
      <c r="G52" s="173" t="s">
        <v>36</v>
      </c>
      <c r="H52" s="173" t="s">
        <v>36</v>
      </c>
      <c r="I52" s="173" t="s">
        <v>36</v>
      </c>
      <c r="J52" s="173"/>
      <c r="K52" s="173"/>
      <c r="L52" s="173"/>
    </row>
    <row r="53" spans="1:12" x14ac:dyDescent="0.2">
      <c r="A53" s="171">
        <v>38078</v>
      </c>
      <c r="B53" s="174">
        <v>98.56</v>
      </c>
      <c r="C53" s="173" t="s">
        <v>36</v>
      </c>
      <c r="D53" s="173" t="s">
        <v>36</v>
      </c>
      <c r="E53" s="173" t="s">
        <v>36</v>
      </c>
      <c r="F53" s="173" t="s">
        <v>36</v>
      </c>
      <c r="G53" s="173" t="s">
        <v>36</v>
      </c>
      <c r="H53" s="173" t="s">
        <v>36</v>
      </c>
      <c r="I53" s="173" t="s">
        <v>36</v>
      </c>
      <c r="J53" s="173"/>
      <c r="K53" s="173"/>
      <c r="L53" s="173"/>
    </row>
    <row r="54" spans="1:12" x14ac:dyDescent="0.2">
      <c r="A54" s="171">
        <v>38108</v>
      </c>
      <c r="B54" s="174">
        <v>99.14</v>
      </c>
      <c r="C54" s="173" t="s">
        <v>36</v>
      </c>
      <c r="D54" s="173" t="s">
        <v>36</v>
      </c>
      <c r="E54" s="173" t="s">
        <v>36</v>
      </c>
      <c r="F54" s="173" t="s">
        <v>36</v>
      </c>
      <c r="G54" s="173" t="s">
        <v>36</v>
      </c>
      <c r="H54" s="173" t="s">
        <v>36</v>
      </c>
      <c r="I54" s="173" t="s">
        <v>36</v>
      </c>
      <c r="J54" s="173"/>
      <c r="K54" s="173"/>
      <c r="L54" s="173"/>
    </row>
    <row r="55" spans="1:12" x14ac:dyDescent="0.2">
      <c r="A55" s="171">
        <v>38139</v>
      </c>
      <c r="B55" s="174">
        <v>99.41</v>
      </c>
      <c r="C55" s="173" t="s">
        <v>36</v>
      </c>
      <c r="D55" s="173" t="s">
        <v>36</v>
      </c>
      <c r="E55" s="173" t="s">
        <v>36</v>
      </c>
      <c r="F55" s="173" t="s">
        <v>36</v>
      </c>
      <c r="G55" s="173" t="s">
        <v>36</v>
      </c>
      <c r="H55" s="173" t="s">
        <v>36</v>
      </c>
      <c r="I55" s="173" t="s">
        <v>36</v>
      </c>
      <c r="J55" s="173"/>
      <c r="K55" s="173"/>
      <c r="L55" s="173"/>
    </row>
    <row r="56" spans="1:12" x14ac:dyDescent="0.2">
      <c r="A56" s="171">
        <v>38169</v>
      </c>
      <c r="B56" s="174">
        <v>99.66</v>
      </c>
      <c r="C56" s="173" t="s">
        <v>36</v>
      </c>
      <c r="D56" s="173" t="s">
        <v>36</v>
      </c>
      <c r="E56" s="173" t="s">
        <v>36</v>
      </c>
      <c r="F56" s="173" t="s">
        <v>36</v>
      </c>
      <c r="G56" s="173" t="s">
        <v>36</v>
      </c>
      <c r="H56" s="173" t="s">
        <v>36</v>
      </c>
      <c r="I56" s="173" t="s">
        <v>36</v>
      </c>
      <c r="J56" s="173"/>
      <c r="K56" s="173"/>
      <c r="L56" s="173"/>
    </row>
    <row r="57" spans="1:12" x14ac:dyDescent="0.2">
      <c r="A57" s="171">
        <v>38200</v>
      </c>
      <c r="B57" s="174">
        <v>99.56</v>
      </c>
      <c r="C57" s="173" t="s">
        <v>36</v>
      </c>
      <c r="D57" s="173" t="s">
        <v>36</v>
      </c>
      <c r="E57" s="173" t="s">
        <v>36</v>
      </c>
      <c r="F57" s="173" t="s">
        <v>36</v>
      </c>
      <c r="G57" s="173" t="s">
        <v>36</v>
      </c>
      <c r="H57" s="173" t="s">
        <v>36</v>
      </c>
      <c r="I57" s="173" t="s">
        <v>36</v>
      </c>
      <c r="J57" s="173"/>
      <c r="K57" s="173"/>
      <c r="L57" s="173"/>
    </row>
    <row r="58" spans="1:12" x14ac:dyDescent="0.2">
      <c r="A58" s="171">
        <v>38231</v>
      </c>
      <c r="B58" s="174">
        <v>99.82</v>
      </c>
      <c r="C58" s="173" t="s">
        <v>36</v>
      </c>
      <c r="D58" s="173" t="s">
        <v>36</v>
      </c>
      <c r="E58" s="173" t="s">
        <v>36</v>
      </c>
      <c r="F58" s="173" t="s">
        <v>36</v>
      </c>
      <c r="G58" s="173" t="s">
        <v>36</v>
      </c>
      <c r="H58" s="173" t="s">
        <v>36</v>
      </c>
      <c r="I58" s="173" t="s">
        <v>36</v>
      </c>
      <c r="J58" s="173"/>
      <c r="K58" s="173"/>
      <c r="L58" s="173"/>
    </row>
    <row r="59" spans="1:12" x14ac:dyDescent="0.2">
      <c r="A59" s="171">
        <v>38261</v>
      </c>
      <c r="B59" s="174">
        <v>98.79</v>
      </c>
      <c r="C59" s="173" t="s">
        <v>36</v>
      </c>
      <c r="D59" s="173" t="s">
        <v>36</v>
      </c>
      <c r="E59" s="173" t="s">
        <v>36</v>
      </c>
      <c r="F59" s="173" t="s">
        <v>36</v>
      </c>
      <c r="G59" s="173" t="s">
        <v>36</v>
      </c>
      <c r="H59" s="173" t="s">
        <v>36</v>
      </c>
      <c r="I59" s="173" t="s">
        <v>36</v>
      </c>
      <c r="J59" s="173"/>
      <c r="K59" s="173"/>
      <c r="L59" s="173"/>
    </row>
    <row r="60" spans="1:12" x14ac:dyDescent="0.2">
      <c r="A60" s="171">
        <v>38292</v>
      </c>
      <c r="B60" s="174">
        <v>98.07</v>
      </c>
      <c r="C60" s="173" t="s">
        <v>36</v>
      </c>
      <c r="D60" s="173" t="s">
        <v>36</v>
      </c>
      <c r="E60" s="173" t="s">
        <v>36</v>
      </c>
      <c r="F60" s="173" t="s">
        <v>36</v>
      </c>
      <c r="G60" s="173" t="s">
        <v>36</v>
      </c>
      <c r="H60" s="173" t="s">
        <v>36</v>
      </c>
      <c r="I60" s="173" t="s">
        <v>36</v>
      </c>
      <c r="J60" s="173"/>
      <c r="K60" s="173"/>
      <c r="L60" s="173"/>
    </row>
    <row r="61" spans="1:12" x14ac:dyDescent="0.2">
      <c r="A61" s="171">
        <v>38322</v>
      </c>
      <c r="B61" s="174">
        <v>97.47</v>
      </c>
      <c r="C61" s="173" t="s">
        <v>36</v>
      </c>
      <c r="D61" s="173" t="s">
        <v>36</v>
      </c>
      <c r="E61" s="173" t="s">
        <v>36</v>
      </c>
      <c r="F61" s="173" t="s">
        <v>36</v>
      </c>
      <c r="G61" s="173" t="s">
        <v>36</v>
      </c>
      <c r="H61" s="173" t="s">
        <v>36</v>
      </c>
      <c r="I61" s="173" t="s">
        <v>36</v>
      </c>
      <c r="J61" s="173"/>
      <c r="K61" s="173"/>
      <c r="L61" s="173"/>
    </row>
    <row r="62" spans="1:12" x14ac:dyDescent="0.2">
      <c r="A62" s="171">
        <v>38353</v>
      </c>
      <c r="B62" s="174">
        <v>55.41</v>
      </c>
      <c r="C62" s="173" t="s">
        <v>36</v>
      </c>
      <c r="D62" s="173" t="s">
        <v>36</v>
      </c>
      <c r="E62" s="173" t="s">
        <v>36</v>
      </c>
      <c r="F62" s="173" t="s">
        <v>36</v>
      </c>
      <c r="G62" s="173" t="s">
        <v>36</v>
      </c>
      <c r="H62" s="173" t="s">
        <v>36</v>
      </c>
      <c r="I62" s="173" t="s">
        <v>36</v>
      </c>
      <c r="J62" s="173"/>
      <c r="K62" s="173"/>
      <c r="L62" s="173"/>
    </row>
    <row r="63" spans="1:12" x14ac:dyDescent="0.2">
      <c r="A63" s="171">
        <v>38384</v>
      </c>
      <c r="B63" s="174">
        <v>55.43</v>
      </c>
      <c r="C63" s="173" t="s">
        <v>36</v>
      </c>
      <c r="D63" s="173" t="s">
        <v>36</v>
      </c>
      <c r="E63" s="173" t="s">
        <v>36</v>
      </c>
      <c r="F63" s="173" t="s">
        <v>36</v>
      </c>
      <c r="G63" s="173" t="s">
        <v>36</v>
      </c>
      <c r="H63" s="173" t="s">
        <v>36</v>
      </c>
      <c r="I63" s="173" t="s">
        <v>36</v>
      </c>
      <c r="J63" s="173"/>
      <c r="K63" s="173"/>
      <c r="L63" s="173"/>
    </row>
    <row r="64" spans="1:12" x14ac:dyDescent="0.2">
      <c r="A64" s="171">
        <v>38412</v>
      </c>
      <c r="B64" s="174">
        <v>55.87</v>
      </c>
      <c r="C64" s="173" t="s">
        <v>36</v>
      </c>
      <c r="D64" s="173" t="s">
        <v>36</v>
      </c>
      <c r="E64" s="173" t="s">
        <v>36</v>
      </c>
      <c r="F64" s="173" t="s">
        <v>36</v>
      </c>
      <c r="G64" s="173" t="s">
        <v>36</v>
      </c>
      <c r="H64" s="173" t="s">
        <v>36</v>
      </c>
      <c r="I64" s="173" t="s">
        <v>36</v>
      </c>
      <c r="J64" s="173"/>
      <c r="K64" s="173"/>
      <c r="L64" s="173"/>
    </row>
    <row r="65" spans="1:12" x14ac:dyDescent="0.2">
      <c r="A65" s="171">
        <v>38443</v>
      </c>
      <c r="B65" s="174">
        <v>55.76</v>
      </c>
      <c r="C65" s="173" t="s">
        <v>36</v>
      </c>
      <c r="D65" s="173" t="s">
        <v>36</v>
      </c>
      <c r="E65" s="173" t="s">
        <v>36</v>
      </c>
      <c r="F65" s="173" t="s">
        <v>36</v>
      </c>
      <c r="G65" s="173" t="s">
        <v>36</v>
      </c>
      <c r="H65" s="173" t="s">
        <v>36</v>
      </c>
      <c r="I65" s="173" t="s">
        <v>36</v>
      </c>
      <c r="J65" s="173"/>
      <c r="K65" s="173"/>
      <c r="L65" s="173"/>
    </row>
    <row r="66" spans="1:12" x14ac:dyDescent="0.2">
      <c r="A66" s="171">
        <v>38473</v>
      </c>
      <c r="B66" s="174">
        <v>55.97</v>
      </c>
      <c r="C66" s="173" t="s">
        <v>36</v>
      </c>
      <c r="D66" s="173" t="s">
        <v>36</v>
      </c>
      <c r="E66" s="173" t="s">
        <v>36</v>
      </c>
      <c r="F66" s="173" t="s">
        <v>36</v>
      </c>
      <c r="G66" s="173" t="s">
        <v>36</v>
      </c>
      <c r="H66" s="173" t="s">
        <v>36</v>
      </c>
      <c r="I66" s="173" t="s">
        <v>36</v>
      </c>
      <c r="J66" s="173"/>
      <c r="K66" s="173"/>
      <c r="L66" s="173"/>
    </row>
    <row r="67" spans="1:12" x14ac:dyDescent="0.2">
      <c r="A67" s="171">
        <v>38504</v>
      </c>
      <c r="B67" s="174">
        <v>55.96</v>
      </c>
      <c r="C67" s="173" t="s">
        <v>36</v>
      </c>
      <c r="D67" s="173" t="s">
        <v>36</v>
      </c>
      <c r="E67" s="173" t="s">
        <v>36</v>
      </c>
      <c r="F67" s="173" t="s">
        <v>36</v>
      </c>
      <c r="G67" s="173" t="s">
        <v>36</v>
      </c>
      <c r="H67" s="173" t="s">
        <v>36</v>
      </c>
      <c r="I67" s="173" t="s">
        <v>36</v>
      </c>
      <c r="J67" s="173"/>
      <c r="K67" s="173"/>
      <c r="L67" s="173"/>
    </row>
    <row r="68" spans="1:12" x14ac:dyDescent="0.2">
      <c r="A68" s="171">
        <v>38534</v>
      </c>
      <c r="B68" s="174">
        <v>56.02</v>
      </c>
      <c r="C68" s="173" t="s">
        <v>36</v>
      </c>
      <c r="D68" s="173" t="s">
        <v>36</v>
      </c>
      <c r="E68" s="173" t="s">
        <v>36</v>
      </c>
      <c r="F68" s="173" t="s">
        <v>36</v>
      </c>
      <c r="G68" s="173" t="s">
        <v>36</v>
      </c>
      <c r="H68" s="173" t="s">
        <v>36</v>
      </c>
      <c r="I68" s="173" t="s">
        <v>36</v>
      </c>
      <c r="J68" s="173"/>
      <c r="K68" s="173"/>
      <c r="L68" s="173"/>
    </row>
    <row r="69" spans="1:12" x14ac:dyDescent="0.2">
      <c r="A69" s="171">
        <v>38565</v>
      </c>
      <c r="B69" s="174">
        <v>56</v>
      </c>
      <c r="C69" s="173" t="s">
        <v>36</v>
      </c>
      <c r="D69" s="173" t="s">
        <v>36</v>
      </c>
      <c r="E69" s="173" t="s">
        <v>36</v>
      </c>
      <c r="F69" s="173" t="s">
        <v>36</v>
      </c>
      <c r="G69" s="173" t="s">
        <v>36</v>
      </c>
      <c r="H69" s="173" t="s">
        <v>36</v>
      </c>
      <c r="I69" s="173" t="s">
        <v>36</v>
      </c>
      <c r="J69" s="173"/>
      <c r="K69" s="173"/>
      <c r="L69" s="173"/>
    </row>
    <row r="70" spans="1:12" x14ac:dyDescent="0.2">
      <c r="A70" s="171">
        <v>38596</v>
      </c>
      <c r="B70" s="174">
        <v>55.88</v>
      </c>
      <c r="C70" s="173" t="s">
        <v>36</v>
      </c>
      <c r="D70" s="173" t="s">
        <v>36</v>
      </c>
      <c r="E70" s="173" t="s">
        <v>36</v>
      </c>
      <c r="F70" s="173" t="s">
        <v>36</v>
      </c>
      <c r="G70" s="173" t="s">
        <v>36</v>
      </c>
      <c r="H70" s="173" t="s">
        <v>36</v>
      </c>
      <c r="I70" s="173" t="s">
        <v>36</v>
      </c>
      <c r="J70" s="173"/>
      <c r="K70" s="173"/>
      <c r="L70" s="173"/>
    </row>
    <row r="71" spans="1:12" x14ac:dyDescent="0.2">
      <c r="A71" s="171">
        <v>38626</v>
      </c>
      <c r="B71" s="174">
        <v>55.9</v>
      </c>
      <c r="C71" s="173" t="s">
        <v>36</v>
      </c>
      <c r="D71" s="173" t="s">
        <v>36</v>
      </c>
      <c r="E71" s="173" t="s">
        <v>36</v>
      </c>
      <c r="F71" s="173" t="s">
        <v>36</v>
      </c>
      <c r="G71" s="173" t="s">
        <v>36</v>
      </c>
      <c r="H71" s="173" t="s">
        <v>36</v>
      </c>
      <c r="I71" s="173" t="s">
        <v>36</v>
      </c>
      <c r="J71" s="173"/>
      <c r="K71" s="173"/>
      <c r="L71" s="173"/>
    </row>
    <row r="72" spans="1:12" x14ac:dyDescent="0.2">
      <c r="A72" s="171">
        <v>38657</v>
      </c>
      <c r="B72" s="174">
        <v>55.91</v>
      </c>
      <c r="C72" s="173" t="s">
        <v>36</v>
      </c>
      <c r="D72" s="173" t="s">
        <v>36</v>
      </c>
      <c r="E72" s="173" t="s">
        <v>36</v>
      </c>
      <c r="F72" s="173" t="s">
        <v>36</v>
      </c>
      <c r="G72" s="173" t="s">
        <v>36</v>
      </c>
      <c r="H72" s="173" t="s">
        <v>36</v>
      </c>
      <c r="I72" s="173" t="s">
        <v>36</v>
      </c>
      <c r="J72" s="173"/>
      <c r="K72" s="173"/>
      <c r="L72" s="173"/>
    </row>
    <row r="73" spans="1:12" x14ac:dyDescent="0.2">
      <c r="A73" s="171">
        <v>38687</v>
      </c>
      <c r="B73" s="174">
        <v>56.16</v>
      </c>
      <c r="C73" s="173" t="s">
        <v>36</v>
      </c>
      <c r="D73" s="173" t="s">
        <v>36</v>
      </c>
      <c r="E73" s="173" t="s">
        <v>36</v>
      </c>
      <c r="F73" s="173" t="s">
        <v>36</v>
      </c>
      <c r="G73" s="173" t="s">
        <v>36</v>
      </c>
      <c r="H73" s="173" t="s">
        <v>36</v>
      </c>
      <c r="I73" s="173" t="s">
        <v>36</v>
      </c>
      <c r="J73" s="173"/>
      <c r="K73" s="173"/>
      <c r="L73" s="173"/>
    </row>
    <row r="74" spans="1:12" x14ac:dyDescent="0.2">
      <c r="A74" s="171">
        <v>38718</v>
      </c>
      <c r="B74" s="174">
        <v>57.43</v>
      </c>
      <c r="C74" s="173" t="s">
        <v>36</v>
      </c>
      <c r="D74" s="173" t="s">
        <v>36</v>
      </c>
      <c r="E74" s="173" t="s">
        <v>36</v>
      </c>
      <c r="F74" s="173" t="s">
        <v>36</v>
      </c>
      <c r="G74" s="173" t="s">
        <v>36</v>
      </c>
      <c r="H74" s="173" t="s">
        <v>36</v>
      </c>
      <c r="I74" s="173" t="s">
        <v>36</v>
      </c>
      <c r="J74" s="173"/>
      <c r="K74" s="173"/>
      <c r="L74" s="173"/>
    </row>
    <row r="75" spans="1:12" x14ac:dyDescent="0.2">
      <c r="A75" s="171">
        <v>38749</v>
      </c>
      <c r="B75" s="174">
        <v>57.93</v>
      </c>
      <c r="C75" s="173" t="s">
        <v>36</v>
      </c>
      <c r="D75" s="173" t="s">
        <v>36</v>
      </c>
      <c r="E75" s="173" t="s">
        <v>36</v>
      </c>
      <c r="F75" s="173" t="s">
        <v>36</v>
      </c>
      <c r="G75" s="173" t="s">
        <v>36</v>
      </c>
      <c r="H75" s="173" t="s">
        <v>36</v>
      </c>
      <c r="I75" s="173" t="s">
        <v>36</v>
      </c>
      <c r="J75" s="173"/>
      <c r="K75" s="173"/>
      <c r="L75" s="173"/>
    </row>
    <row r="76" spans="1:12" x14ac:dyDescent="0.2">
      <c r="A76" s="171">
        <v>38777</v>
      </c>
      <c r="B76" s="174">
        <v>58.35</v>
      </c>
      <c r="C76" s="173" t="s">
        <v>36</v>
      </c>
      <c r="D76" s="173" t="s">
        <v>36</v>
      </c>
      <c r="E76" s="173" t="s">
        <v>36</v>
      </c>
      <c r="F76" s="173" t="s">
        <v>36</v>
      </c>
      <c r="G76" s="173" t="s">
        <v>36</v>
      </c>
      <c r="H76" s="173" t="s">
        <v>36</v>
      </c>
      <c r="I76" s="173" t="s">
        <v>36</v>
      </c>
      <c r="J76" s="173"/>
      <c r="K76" s="173"/>
      <c r="L76" s="173"/>
    </row>
    <row r="77" spans="1:12" x14ac:dyDescent="0.2">
      <c r="A77" s="171">
        <v>38808</v>
      </c>
      <c r="B77" s="174">
        <v>58.7</v>
      </c>
      <c r="C77" s="173" t="s">
        <v>36</v>
      </c>
      <c r="D77" s="173" t="s">
        <v>36</v>
      </c>
      <c r="E77" s="173" t="s">
        <v>36</v>
      </c>
      <c r="F77" s="173" t="s">
        <v>36</v>
      </c>
      <c r="G77" s="173" t="s">
        <v>36</v>
      </c>
      <c r="H77" s="173" t="s">
        <v>36</v>
      </c>
      <c r="I77" s="173" t="s">
        <v>36</v>
      </c>
      <c r="J77" s="173"/>
      <c r="K77" s="173"/>
      <c r="L77" s="173"/>
    </row>
    <row r="78" spans="1:12" x14ac:dyDescent="0.2">
      <c r="A78" s="171">
        <v>38838</v>
      </c>
      <c r="B78" s="174">
        <v>59.14</v>
      </c>
      <c r="C78" s="173" t="s">
        <v>36</v>
      </c>
      <c r="D78" s="173" t="s">
        <v>36</v>
      </c>
      <c r="E78" s="173" t="s">
        <v>36</v>
      </c>
      <c r="F78" s="173" t="s">
        <v>36</v>
      </c>
      <c r="G78" s="173" t="s">
        <v>36</v>
      </c>
      <c r="H78" s="173" t="s">
        <v>36</v>
      </c>
      <c r="I78" s="173" t="s">
        <v>36</v>
      </c>
      <c r="J78" s="173"/>
      <c r="K78" s="173"/>
      <c r="L78" s="173"/>
    </row>
    <row r="79" spans="1:12" x14ac:dyDescent="0.2">
      <c r="A79" s="171">
        <v>38869</v>
      </c>
      <c r="B79" s="174">
        <v>59.81</v>
      </c>
      <c r="C79" s="173" t="s">
        <v>36</v>
      </c>
      <c r="D79" s="173" t="s">
        <v>36</v>
      </c>
      <c r="E79" s="173" t="s">
        <v>36</v>
      </c>
      <c r="F79" s="173" t="s">
        <v>36</v>
      </c>
      <c r="G79" s="173" t="s">
        <v>36</v>
      </c>
      <c r="H79" s="173" t="s">
        <v>36</v>
      </c>
      <c r="I79" s="173" t="s">
        <v>36</v>
      </c>
      <c r="J79" s="173"/>
      <c r="K79" s="173"/>
      <c r="L79" s="173"/>
    </row>
    <row r="80" spans="1:12" x14ac:dyDescent="0.2">
      <c r="A80" s="171">
        <v>38899</v>
      </c>
      <c r="B80" s="174">
        <v>61.04</v>
      </c>
      <c r="C80" s="173" t="s">
        <v>36</v>
      </c>
      <c r="D80" s="173" t="s">
        <v>36</v>
      </c>
      <c r="E80" s="173" t="s">
        <v>36</v>
      </c>
      <c r="F80" s="173" t="s">
        <v>36</v>
      </c>
      <c r="G80" s="173" t="s">
        <v>36</v>
      </c>
      <c r="H80" s="173" t="s">
        <v>36</v>
      </c>
      <c r="I80" s="173" t="s">
        <v>36</v>
      </c>
      <c r="J80" s="173"/>
      <c r="K80" s="173"/>
      <c r="L80" s="173"/>
    </row>
    <row r="81" spans="1:12" x14ac:dyDescent="0.2">
      <c r="A81" s="171">
        <v>38930</v>
      </c>
      <c r="B81" s="174">
        <v>61.51</v>
      </c>
      <c r="C81" s="173" t="s">
        <v>36</v>
      </c>
      <c r="D81" s="173" t="s">
        <v>36</v>
      </c>
      <c r="E81" s="173" t="s">
        <v>36</v>
      </c>
      <c r="F81" s="173" t="s">
        <v>36</v>
      </c>
      <c r="G81" s="173" t="s">
        <v>36</v>
      </c>
      <c r="H81" s="173" t="s">
        <v>36</v>
      </c>
      <c r="I81" s="173" t="s">
        <v>36</v>
      </c>
      <c r="J81" s="173"/>
      <c r="K81" s="173"/>
      <c r="L81" s="173"/>
    </row>
    <row r="82" spans="1:12" x14ac:dyDescent="0.2">
      <c r="A82" s="171">
        <v>38961</v>
      </c>
      <c r="B82" s="174">
        <v>61.73</v>
      </c>
      <c r="C82" s="173" t="s">
        <v>36</v>
      </c>
      <c r="D82" s="173" t="s">
        <v>36</v>
      </c>
      <c r="E82" s="173" t="s">
        <v>36</v>
      </c>
      <c r="F82" s="173" t="s">
        <v>36</v>
      </c>
      <c r="G82" s="173" t="s">
        <v>36</v>
      </c>
      <c r="H82" s="173" t="s">
        <v>36</v>
      </c>
      <c r="I82" s="173" t="s">
        <v>36</v>
      </c>
      <c r="J82" s="173"/>
      <c r="K82" s="173"/>
      <c r="L82" s="173"/>
    </row>
    <row r="83" spans="1:12" x14ac:dyDescent="0.2">
      <c r="A83" s="171">
        <v>38991</v>
      </c>
      <c r="B83" s="174">
        <v>61.78</v>
      </c>
      <c r="C83" s="173" t="s">
        <v>36</v>
      </c>
      <c r="D83" s="173" t="s">
        <v>36</v>
      </c>
      <c r="E83" s="173" t="s">
        <v>36</v>
      </c>
      <c r="F83" s="173" t="s">
        <v>36</v>
      </c>
      <c r="G83" s="173" t="s">
        <v>36</v>
      </c>
      <c r="H83" s="173" t="s">
        <v>36</v>
      </c>
      <c r="I83" s="173" t="s">
        <v>36</v>
      </c>
      <c r="J83" s="173"/>
      <c r="K83" s="173"/>
      <c r="L83" s="173"/>
    </row>
    <row r="84" spans="1:12" x14ac:dyDescent="0.2">
      <c r="A84" s="171">
        <v>39022</v>
      </c>
      <c r="B84" s="174">
        <v>61.64</v>
      </c>
      <c r="C84" s="173" t="s">
        <v>36</v>
      </c>
      <c r="D84" s="173" t="s">
        <v>36</v>
      </c>
      <c r="E84" s="173" t="s">
        <v>36</v>
      </c>
      <c r="F84" s="173" t="s">
        <v>36</v>
      </c>
      <c r="G84" s="173" t="s">
        <v>36</v>
      </c>
      <c r="H84" s="173" t="s">
        <v>36</v>
      </c>
      <c r="I84" s="173" t="s">
        <v>36</v>
      </c>
      <c r="J84" s="173"/>
      <c r="K84" s="173"/>
      <c r="L84" s="173"/>
    </row>
    <row r="85" spans="1:12" x14ac:dyDescent="0.2">
      <c r="A85" s="171">
        <v>39052</v>
      </c>
      <c r="B85" s="174">
        <v>61.46</v>
      </c>
      <c r="C85" s="173" t="s">
        <v>36</v>
      </c>
      <c r="D85" s="173" t="s">
        <v>36</v>
      </c>
      <c r="E85" s="173" t="s">
        <v>36</v>
      </c>
      <c r="F85" s="173" t="s">
        <v>36</v>
      </c>
      <c r="G85" s="173" t="s">
        <v>36</v>
      </c>
      <c r="H85" s="173" t="s">
        <v>36</v>
      </c>
      <c r="I85" s="173" t="s">
        <v>36</v>
      </c>
      <c r="J85" s="173"/>
      <c r="K85" s="173"/>
      <c r="L85" s="173"/>
    </row>
    <row r="86" spans="1:12" x14ac:dyDescent="0.2">
      <c r="A86" s="171">
        <v>39083</v>
      </c>
      <c r="B86" s="174">
        <v>62</v>
      </c>
      <c r="C86" s="173" t="s">
        <v>36</v>
      </c>
      <c r="D86" s="173" t="s">
        <v>36</v>
      </c>
      <c r="E86" s="173" t="s">
        <v>36</v>
      </c>
      <c r="F86" s="173" t="s">
        <v>36</v>
      </c>
      <c r="G86" s="173" t="s">
        <v>36</v>
      </c>
      <c r="H86" s="173" t="s">
        <v>36</v>
      </c>
      <c r="I86" s="173" t="s">
        <v>36</v>
      </c>
      <c r="J86" s="173"/>
      <c r="K86" s="173"/>
      <c r="L86" s="173"/>
    </row>
    <row r="87" spans="1:12" x14ac:dyDescent="0.2">
      <c r="A87" s="171">
        <v>39114</v>
      </c>
      <c r="B87" s="174">
        <v>62.2</v>
      </c>
      <c r="C87" s="173" t="s">
        <v>36</v>
      </c>
      <c r="D87" s="173" t="s">
        <v>36</v>
      </c>
      <c r="E87" s="173" t="s">
        <v>36</v>
      </c>
      <c r="F87" s="173" t="s">
        <v>36</v>
      </c>
      <c r="G87" s="173" t="s">
        <v>36</v>
      </c>
      <c r="H87" s="173" t="s">
        <v>36</v>
      </c>
      <c r="I87" s="173" t="s">
        <v>36</v>
      </c>
      <c r="J87" s="173"/>
      <c r="K87" s="173"/>
      <c r="L87" s="173"/>
    </row>
    <row r="88" spans="1:12" x14ac:dyDescent="0.2">
      <c r="A88" s="171">
        <v>39142</v>
      </c>
      <c r="B88" s="174">
        <v>62.84</v>
      </c>
      <c r="C88" s="173" t="s">
        <v>36</v>
      </c>
      <c r="D88" s="173" t="s">
        <v>36</v>
      </c>
      <c r="E88" s="173" t="s">
        <v>36</v>
      </c>
      <c r="F88" s="173" t="s">
        <v>36</v>
      </c>
      <c r="G88" s="173" t="s">
        <v>36</v>
      </c>
      <c r="H88" s="173" t="s">
        <v>36</v>
      </c>
      <c r="I88" s="173" t="s">
        <v>36</v>
      </c>
      <c r="J88" s="173"/>
      <c r="K88" s="173"/>
      <c r="L88" s="173"/>
    </row>
    <row r="89" spans="1:12" x14ac:dyDescent="0.2">
      <c r="A89" s="171">
        <v>39173</v>
      </c>
      <c r="B89" s="174">
        <v>63.2</v>
      </c>
      <c r="C89" s="173" t="s">
        <v>36</v>
      </c>
      <c r="D89" s="173" t="s">
        <v>36</v>
      </c>
      <c r="E89" s="173" t="s">
        <v>36</v>
      </c>
      <c r="F89" s="173" t="s">
        <v>36</v>
      </c>
      <c r="G89" s="173" t="s">
        <v>36</v>
      </c>
      <c r="H89" s="173" t="s">
        <v>36</v>
      </c>
      <c r="I89" s="173" t="s">
        <v>36</v>
      </c>
      <c r="J89" s="173"/>
      <c r="K89" s="173"/>
      <c r="L89" s="173"/>
    </row>
    <row r="90" spans="1:12" x14ac:dyDescent="0.2">
      <c r="A90" s="171">
        <v>39203</v>
      </c>
      <c r="B90" s="174">
        <v>63.52</v>
      </c>
      <c r="C90" s="173" t="s">
        <v>36</v>
      </c>
      <c r="D90" s="173" t="s">
        <v>36</v>
      </c>
      <c r="E90" s="173" t="s">
        <v>36</v>
      </c>
      <c r="F90" s="173" t="s">
        <v>36</v>
      </c>
      <c r="G90" s="173" t="s">
        <v>36</v>
      </c>
      <c r="H90" s="173" t="s">
        <v>36</v>
      </c>
      <c r="I90" s="173" t="s">
        <v>36</v>
      </c>
      <c r="J90" s="173"/>
      <c r="K90" s="173"/>
      <c r="L90" s="173"/>
    </row>
    <row r="91" spans="1:12" x14ac:dyDescent="0.2">
      <c r="A91" s="171">
        <v>39234</v>
      </c>
      <c r="B91" s="174">
        <v>63.25</v>
      </c>
      <c r="C91" s="173" t="s">
        <v>36</v>
      </c>
      <c r="D91" s="173" t="s">
        <v>36</v>
      </c>
      <c r="E91" s="173" t="s">
        <v>36</v>
      </c>
      <c r="F91" s="173" t="s">
        <v>36</v>
      </c>
      <c r="G91" s="173" t="s">
        <v>36</v>
      </c>
      <c r="H91" s="173" t="s">
        <v>36</v>
      </c>
      <c r="I91" s="173" t="s">
        <v>36</v>
      </c>
      <c r="J91" s="173"/>
      <c r="K91" s="173"/>
      <c r="L91" s="173"/>
    </row>
    <row r="92" spans="1:12" x14ac:dyDescent="0.2">
      <c r="A92" s="171">
        <v>39264</v>
      </c>
      <c r="B92" s="174">
        <v>63.08</v>
      </c>
      <c r="C92" s="173" t="s">
        <v>36</v>
      </c>
      <c r="D92" s="173" t="s">
        <v>36</v>
      </c>
      <c r="E92" s="173" t="s">
        <v>36</v>
      </c>
      <c r="F92" s="173" t="s">
        <v>36</v>
      </c>
      <c r="G92" s="173" t="s">
        <v>36</v>
      </c>
      <c r="H92" s="173" t="s">
        <v>36</v>
      </c>
      <c r="I92" s="173" t="s">
        <v>36</v>
      </c>
      <c r="J92" s="173"/>
      <c r="K92" s="173"/>
      <c r="L92" s="173"/>
    </row>
    <row r="93" spans="1:12" x14ac:dyDescent="0.2">
      <c r="A93" s="171">
        <v>39295</v>
      </c>
      <c r="B93" s="174">
        <v>63.08</v>
      </c>
      <c r="C93" s="173" t="s">
        <v>36</v>
      </c>
      <c r="D93" s="173" t="s">
        <v>36</v>
      </c>
      <c r="E93" s="173" t="s">
        <v>36</v>
      </c>
      <c r="F93" s="173" t="s">
        <v>36</v>
      </c>
      <c r="G93" s="173" t="s">
        <v>36</v>
      </c>
      <c r="H93" s="173" t="s">
        <v>36</v>
      </c>
      <c r="I93" s="173" t="s">
        <v>36</v>
      </c>
      <c r="J93" s="173"/>
      <c r="K93" s="173"/>
      <c r="L93" s="173"/>
    </row>
    <row r="94" spans="1:12" x14ac:dyDescent="0.2">
      <c r="A94" s="171">
        <v>39326</v>
      </c>
      <c r="B94" s="174">
        <v>63.21</v>
      </c>
      <c r="C94" s="173" t="s">
        <v>36</v>
      </c>
      <c r="D94" s="173" t="s">
        <v>36</v>
      </c>
      <c r="E94" s="173" t="s">
        <v>36</v>
      </c>
      <c r="F94" s="173" t="s">
        <v>36</v>
      </c>
      <c r="G94" s="173" t="s">
        <v>36</v>
      </c>
      <c r="H94" s="173" t="s">
        <v>36</v>
      </c>
      <c r="I94" s="173" t="s">
        <v>36</v>
      </c>
      <c r="J94" s="173"/>
      <c r="K94" s="173"/>
      <c r="L94" s="173"/>
    </row>
    <row r="95" spans="1:12" x14ac:dyDescent="0.2">
      <c r="A95" s="171">
        <v>39356</v>
      </c>
      <c r="B95" s="174">
        <v>63.43</v>
      </c>
      <c r="C95" s="173" t="s">
        <v>36</v>
      </c>
      <c r="D95" s="173" t="s">
        <v>36</v>
      </c>
      <c r="E95" s="173" t="s">
        <v>36</v>
      </c>
      <c r="F95" s="173" t="s">
        <v>36</v>
      </c>
      <c r="G95" s="173" t="s">
        <v>36</v>
      </c>
      <c r="H95" s="173" t="s">
        <v>36</v>
      </c>
      <c r="I95" s="173" t="s">
        <v>36</v>
      </c>
      <c r="J95" s="173"/>
      <c r="K95" s="173"/>
      <c r="L95" s="173"/>
    </row>
    <row r="96" spans="1:12" x14ac:dyDescent="0.2">
      <c r="A96" s="171">
        <v>39387</v>
      </c>
      <c r="B96" s="174">
        <v>63.53</v>
      </c>
      <c r="C96" s="173" t="s">
        <v>36</v>
      </c>
      <c r="D96" s="173" t="s">
        <v>36</v>
      </c>
      <c r="E96" s="173" t="s">
        <v>36</v>
      </c>
      <c r="F96" s="173" t="s">
        <v>36</v>
      </c>
      <c r="G96" s="173" t="s">
        <v>36</v>
      </c>
      <c r="H96" s="173" t="s">
        <v>36</v>
      </c>
      <c r="I96" s="173" t="s">
        <v>36</v>
      </c>
      <c r="J96" s="173"/>
      <c r="K96" s="173"/>
      <c r="L96" s="173"/>
    </row>
    <row r="97" spans="1:12" x14ac:dyDescent="0.2">
      <c r="A97" s="171">
        <v>39417</v>
      </c>
      <c r="B97" s="174">
        <v>63.88</v>
      </c>
      <c r="C97" s="173" t="s">
        <v>36</v>
      </c>
      <c r="D97" s="173" t="s">
        <v>36</v>
      </c>
      <c r="E97" s="173" t="s">
        <v>36</v>
      </c>
      <c r="F97" s="173" t="s">
        <v>36</v>
      </c>
      <c r="G97" s="173" t="s">
        <v>36</v>
      </c>
      <c r="H97" s="173" t="s">
        <v>36</v>
      </c>
      <c r="I97" s="173" t="s">
        <v>36</v>
      </c>
      <c r="J97" s="173"/>
      <c r="K97" s="173"/>
      <c r="L97" s="173"/>
    </row>
    <row r="98" spans="1:12" x14ac:dyDescent="0.2">
      <c r="A98" s="171">
        <v>39448</v>
      </c>
      <c r="B98" s="174">
        <v>65.63</v>
      </c>
      <c r="C98" s="173" t="s">
        <v>36</v>
      </c>
      <c r="D98" s="173" t="s">
        <v>36</v>
      </c>
      <c r="E98" s="173" t="s">
        <v>36</v>
      </c>
      <c r="F98" s="173" t="s">
        <v>36</v>
      </c>
      <c r="G98" s="173" t="s">
        <v>36</v>
      </c>
      <c r="H98" s="173" t="s">
        <v>36</v>
      </c>
      <c r="I98" s="173" t="s">
        <v>36</v>
      </c>
      <c r="J98" s="173"/>
      <c r="K98" s="173"/>
      <c r="L98" s="173"/>
    </row>
    <row r="99" spans="1:12" x14ac:dyDescent="0.2">
      <c r="A99" s="171">
        <v>39479</v>
      </c>
      <c r="B99" s="174">
        <v>66.81</v>
      </c>
      <c r="C99" s="173" t="s">
        <v>36</v>
      </c>
      <c r="D99" s="173" t="s">
        <v>36</v>
      </c>
      <c r="E99" s="173" t="s">
        <v>36</v>
      </c>
      <c r="F99" s="173" t="s">
        <v>36</v>
      </c>
      <c r="G99" s="173" t="s">
        <v>36</v>
      </c>
      <c r="H99" s="173" t="s">
        <v>36</v>
      </c>
      <c r="I99" s="173" t="s">
        <v>36</v>
      </c>
      <c r="J99" s="173"/>
      <c r="K99" s="173"/>
      <c r="L99" s="173"/>
    </row>
    <row r="100" spans="1:12" x14ac:dyDescent="0.2">
      <c r="A100" s="171">
        <v>39508</v>
      </c>
      <c r="B100" s="174">
        <v>67.319999999999993</v>
      </c>
      <c r="C100" s="173" t="s">
        <v>36</v>
      </c>
      <c r="D100" s="173" t="s">
        <v>36</v>
      </c>
      <c r="E100" s="173" t="s">
        <v>36</v>
      </c>
      <c r="F100" s="173" t="s">
        <v>36</v>
      </c>
      <c r="G100" s="173" t="s">
        <v>36</v>
      </c>
      <c r="H100" s="173" t="s">
        <v>36</v>
      </c>
      <c r="I100" s="173" t="s">
        <v>36</v>
      </c>
      <c r="J100" s="173"/>
      <c r="K100" s="173"/>
      <c r="L100" s="173"/>
    </row>
    <row r="101" spans="1:12" x14ac:dyDescent="0.2">
      <c r="A101" s="171">
        <v>39539</v>
      </c>
      <c r="B101" s="174">
        <v>67.739999999999995</v>
      </c>
      <c r="C101" s="173" t="s">
        <v>36</v>
      </c>
      <c r="D101" s="173" t="s">
        <v>36</v>
      </c>
      <c r="E101" s="173" t="s">
        <v>36</v>
      </c>
      <c r="F101" s="173" t="s">
        <v>36</v>
      </c>
      <c r="G101" s="173" t="s">
        <v>36</v>
      </c>
      <c r="H101" s="173" t="s">
        <v>36</v>
      </c>
      <c r="I101" s="173" t="s">
        <v>36</v>
      </c>
      <c r="J101" s="173"/>
      <c r="K101" s="173"/>
      <c r="L101" s="173"/>
    </row>
    <row r="102" spans="1:12" x14ac:dyDescent="0.2">
      <c r="A102" s="171">
        <v>39569</v>
      </c>
      <c r="B102" s="174">
        <v>68.13</v>
      </c>
      <c r="C102" s="173" t="s">
        <v>36</v>
      </c>
      <c r="D102" s="173" t="s">
        <v>36</v>
      </c>
      <c r="E102" s="173" t="s">
        <v>36</v>
      </c>
      <c r="F102" s="173" t="s">
        <v>36</v>
      </c>
      <c r="G102" s="173" t="s">
        <v>36</v>
      </c>
      <c r="H102" s="173" t="s">
        <v>36</v>
      </c>
      <c r="I102" s="173" t="s">
        <v>36</v>
      </c>
      <c r="J102" s="173"/>
      <c r="K102" s="173"/>
      <c r="L102" s="173"/>
    </row>
    <row r="103" spans="1:12" x14ac:dyDescent="0.2">
      <c r="A103" s="171">
        <v>39600</v>
      </c>
      <c r="B103" s="174">
        <v>69.260000000000005</v>
      </c>
      <c r="C103" s="173" t="s">
        <v>36</v>
      </c>
      <c r="D103" s="173" t="s">
        <v>36</v>
      </c>
      <c r="E103" s="173" t="s">
        <v>36</v>
      </c>
      <c r="F103" s="173" t="s">
        <v>36</v>
      </c>
      <c r="G103" s="173" t="s">
        <v>36</v>
      </c>
      <c r="H103" s="173" t="s">
        <v>36</v>
      </c>
      <c r="I103" s="173" t="s">
        <v>36</v>
      </c>
      <c r="J103" s="173"/>
      <c r="K103" s="173"/>
      <c r="L103" s="173"/>
    </row>
    <row r="104" spans="1:12" x14ac:dyDescent="0.2">
      <c r="A104" s="171">
        <v>39630</v>
      </c>
      <c r="B104" s="174">
        <v>69.64</v>
      </c>
      <c r="C104" s="173" t="s">
        <v>36</v>
      </c>
      <c r="D104" s="173" t="s">
        <v>36</v>
      </c>
      <c r="E104" s="173" t="s">
        <v>36</v>
      </c>
      <c r="F104" s="173" t="s">
        <v>36</v>
      </c>
      <c r="G104" s="173" t="s">
        <v>36</v>
      </c>
      <c r="H104" s="173" t="s">
        <v>36</v>
      </c>
      <c r="I104" s="173" t="s">
        <v>36</v>
      </c>
      <c r="J104" s="173"/>
      <c r="K104" s="173"/>
      <c r="L104" s="173"/>
    </row>
    <row r="105" spans="1:12" x14ac:dyDescent="0.2">
      <c r="A105" s="171">
        <v>39661</v>
      </c>
      <c r="B105" s="174">
        <v>70.040000000000006</v>
      </c>
      <c r="C105" s="173" t="s">
        <v>36</v>
      </c>
      <c r="D105" s="173" t="s">
        <v>36</v>
      </c>
      <c r="E105" s="173" t="s">
        <v>36</v>
      </c>
      <c r="F105" s="173" t="s">
        <v>36</v>
      </c>
      <c r="G105" s="173" t="s">
        <v>36</v>
      </c>
      <c r="H105" s="173" t="s">
        <v>36</v>
      </c>
      <c r="I105" s="173" t="s">
        <v>36</v>
      </c>
      <c r="J105" s="173"/>
      <c r="K105" s="173"/>
      <c r="L105" s="173"/>
    </row>
    <row r="106" spans="1:12" x14ac:dyDescent="0.2">
      <c r="A106" s="171">
        <v>39692</v>
      </c>
      <c r="B106" s="174">
        <v>70.260000000000005</v>
      </c>
      <c r="C106" s="173" t="s">
        <v>36</v>
      </c>
      <c r="D106" s="173" t="s">
        <v>36</v>
      </c>
      <c r="E106" s="173" t="s">
        <v>36</v>
      </c>
      <c r="F106" s="173" t="s">
        <v>36</v>
      </c>
      <c r="G106" s="173" t="s">
        <v>36</v>
      </c>
      <c r="H106" s="173" t="s">
        <v>36</v>
      </c>
      <c r="I106" s="173" t="s">
        <v>36</v>
      </c>
      <c r="J106" s="173"/>
      <c r="K106" s="173"/>
      <c r="L106" s="173"/>
    </row>
    <row r="107" spans="1:12" x14ac:dyDescent="0.2">
      <c r="A107" s="171">
        <v>39722</v>
      </c>
      <c r="B107" s="174">
        <v>69.97</v>
      </c>
      <c r="C107" s="173" t="s">
        <v>36</v>
      </c>
      <c r="D107" s="173" t="s">
        <v>36</v>
      </c>
      <c r="E107" s="173" t="s">
        <v>36</v>
      </c>
      <c r="F107" s="173" t="s">
        <v>36</v>
      </c>
      <c r="G107" s="173" t="s">
        <v>36</v>
      </c>
      <c r="H107" s="173" t="s">
        <v>36</v>
      </c>
      <c r="I107" s="173" t="s">
        <v>36</v>
      </c>
      <c r="J107" s="173"/>
      <c r="K107" s="173"/>
      <c r="L107" s="173"/>
    </row>
    <row r="108" spans="1:12" x14ac:dyDescent="0.2">
      <c r="A108" s="171">
        <v>39753</v>
      </c>
      <c r="B108" s="174">
        <v>69.66</v>
      </c>
      <c r="C108" s="173" t="s">
        <v>36</v>
      </c>
      <c r="D108" s="173" t="s">
        <v>36</v>
      </c>
      <c r="E108" s="173" t="s">
        <v>36</v>
      </c>
      <c r="F108" s="173" t="s">
        <v>36</v>
      </c>
      <c r="G108" s="173" t="s">
        <v>36</v>
      </c>
      <c r="H108" s="173" t="s">
        <v>36</v>
      </c>
      <c r="I108" s="173" t="s">
        <v>36</v>
      </c>
      <c r="J108" s="173"/>
      <c r="K108" s="173"/>
      <c r="L108" s="173"/>
    </row>
    <row r="109" spans="1:12" x14ac:dyDescent="0.2">
      <c r="A109" s="171">
        <v>39783</v>
      </c>
      <c r="B109" s="174">
        <v>69.459999999999994</v>
      </c>
      <c r="C109" s="173" t="s">
        <v>36</v>
      </c>
      <c r="D109" s="173" t="s">
        <v>36</v>
      </c>
      <c r="E109" s="173" t="s">
        <v>36</v>
      </c>
      <c r="F109" s="173" t="s">
        <v>36</v>
      </c>
      <c r="G109" s="173" t="s">
        <v>36</v>
      </c>
      <c r="H109" s="173" t="s">
        <v>36</v>
      </c>
      <c r="I109" s="173" t="s">
        <v>36</v>
      </c>
      <c r="J109" s="173"/>
      <c r="K109" s="173"/>
      <c r="L109" s="173"/>
    </row>
    <row r="110" spans="1:12" x14ac:dyDescent="0.2">
      <c r="A110" s="171">
        <v>39814</v>
      </c>
      <c r="B110" s="174">
        <v>70.03</v>
      </c>
      <c r="C110" s="173" t="s">
        <v>36</v>
      </c>
      <c r="D110" s="173" t="s">
        <v>36</v>
      </c>
      <c r="E110" s="173" t="s">
        <v>36</v>
      </c>
      <c r="F110" s="173" t="s">
        <v>36</v>
      </c>
      <c r="G110" s="173" t="s">
        <v>36</v>
      </c>
      <c r="H110" s="173" t="s">
        <v>36</v>
      </c>
      <c r="I110" s="173" t="s">
        <v>36</v>
      </c>
      <c r="J110" s="173"/>
      <c r="K110" s="173"/>
      <c r="L110" s="173"/>
    </row>
    <row r="111" spans="1:12" x14ac:dyDescent="0.2">
      <c r="A111" s="171">
        <v>39845</v>
      </c>
      <c r="B111" s="174">
        <v>69.92</v>
      </c>
      <c r="C111" s="173" t="s">
        <v>36</v>
      </c>
      <c r="D111" s="173" t="s">
        <v>36</v>
      </c>
      <c r="E111" s="173" t="s">
        <v>36</v>
      </c>
      <c r="F111" s="173" t="s">
        <v>36</v>
      </c>
      <c r="G111" s="173" t="s">
        <v>36</v>
      </c>
      <c r="H111" s="173" t="s">
        <v>36</v>
      </c>
      <c r="I111" s="173" t="s">
        <v>36</v>
      </c>
      <c r="J111" s="173"/>
      <c r="K111" s="173"/>
      <c r="L111" s="173"/>
    </row>
    <row r="112" spans="1:12" x14ac:dyDescent="0.2">
      <c r="A112" s="171">
        <v>39873</v>
      </c>
      <c r="B112" s="174">
        <v>69.77</v>
      </c>
      <c r="C112" s="173" t="s">
        <v>36</v>
      </c>
      <c r="D112" s="173" t="s">
        <v>36</v>
      </c>
      <c r="E112" s="173" t="s">
        <v>36</v>
      </c>
      <c r="F112" s="173" t="s">
        <v>36</v>
      </c>
      <c r="G112" s="173" t="s">
        <v>36</v>
      </c>
      <c r="H112" s="173" t="s">
        <v>36</v>
      </c>
      <c r="I112" s="173" t="s">
        <v>36</v>
      </c>
      <c r="J112" s="173"/>
      <c r="K112" s="173"/>
      <c r="L112" s="173"/>
    </row>
    <row r="113" spans="1:12" x14ac:dyDescent="0.2">
      <c r="A113" s="171">
        <v>39904</v>
      </c>
      <c r="B113" s="174">
        <v>69.650000000000006</v>
      </c>
      <c r="C113" s="173" t="s">
        <v>36</v>
      </c>
      <c r="D113" s="173" t="s">
        <v>36</v>
      </c>
      <c r="E113" s="173" t="s">
        <v>36</v>
      </c>
      <c r="F113" s="173" t="s">
        <v>36</v>
      </c>
      <c r="G113" s="173" t="s">
        <v>36</v>
      </c>
      <c r="H113" s="173" t="s">
        <v>36</v>
      </c>
      <c r="I113" s="173" t="s">
        <v>36</v>
      </c>
      <c r="J113" s="173"/>
      <c r="K113" s="173"/>
      <c r="L113" s="173"/>
    </row>
    <row r="114" spans="1:12" x14ac:dyDescent="0.2">
      <c r="A114" s="171">
        <v>39934</v>
      </c>
      <c r="B114" s="174">
        <v>69.41</v>
      </c>
      <c r="C114" s="173" t="s">
        <v>36</v>
      </c>
      <c r="D114" s="173" t="s">
        <v>36</v>
      </c>
      <c r="E114" s="173" t="s">
        <v>36</v>
      </c>
      <c r="F114" s="173" t="s">
        <v>36</v>
      </c>
      <c r="G114" s="173" t="s">
        <v>36</v>
      </c>
      <c r="H114" s="173" t="s">
        <v>36</v>
      </c>
      <c r="I114" s="173" t="s">
        <v>36</v>
      </c>
      <c r="J114" s="173"/>
      <c r="K114" s="173"/>
      <c r="L114" s="173"/>
    </row>
    <row r="115" spans="1:12" x14ac:dyDescent="0.2">
      <c r="A115" s="171">
        <v>39965</v>
      </c>
      <c r="B115" s="174">
        <v>69.12</v>
      </c>
      <c r="C115" s="173" t="s">
        <v>36</v>
      </c>
      <c r="D115" s="173" t="s">
        <v>36</v>
      </c>
      <c r="E115" s="173" t="s">
        <v>36</v>
      </c>
      <c r="F115" s="173" t="s">
        <v>36</v>
      </c>
      <c r="G115" s="173" t="s">
        <v>36</v>
      </c>
      <c r="H115" s="173" t="s">
        <v>36</v>
      </c>
      <c r="I115" s="173" t="s">
        <v>36</v>
      </c>
      <c r="J115" s="173"/>
      <c r="K115" s="173"/>
      <c r="L115" s="173"/>
    </row>
    <row r="116" spans="1:12" x14ac:dyDescent="0.2">
      <c r="A116" s="171">
        <v>39995</v>
      </c>
      <c r="B116" s="174">
        <v>69.010000000000005</v>
      </c>
      <c r="C116" s="173" t="s">
        <v>36</v>
      </c>
      <c r="D116" s="173" t="s">
        <v>36</v>
      </c>
      <c r="E116" s="173" t="s">
        <v>36</v>
      </c>
      <c r="F116" s="173" t="s">
        <v>36</v>
      </c>
      <c r="G116" s="173" t="s">
        <v>36</v>
      </c>
      <c r="H116" s="173" t="s">
        <v>36</v>
      </c>
      <c r="I116" s="173" t="s">
        <v>36</v>
      </c>
      <c r="J116" s="173"/>
      <c r="K116" s="173"/>
      <c r="L116" s="173"/>
    </row>
    <row r="117" spans="1:12" x14ac:dyDescent="0.2">
      <c r="A117" s="171">
        <v>40026</v>
      </c>
      <c r="B117" s="174">
        <v>68.77</v>
      </c>
      <c r="C117" s="173" t="s">
        <v>36</v>
      </c>
      <c r="D117" s="173" t="s">
        <v>36</v>
      </c>
      <c r="E117" s="173" t="s">
        <v>36</v>
      </c>
      <c r="F117" s="173" t="s">
        <v>36</v>
      </c>
      <c r="G117" s="173" t="s">
        <v>36</v>
      </c>
      <c r="H117" s="173" t="s">
        <v>36</v>
      </c>
      <c r="I117" s="173" t="s">
        <v>36</v>
      </c>
      <c r="J117" s="173"/>
      <c r="K117" s="173"/>
      <c r="L117" s="173"/>
    </row>
    <row r="118" spans="1:12" x14ac:dyDescent="0.2">
      <c r="A118" s="171">
        <v>40057</v>
      </c>
      <c r="B118" s="174">
        <v>68.73</v>
      </c>
      <c r="C118" s="173" t="s">
        <v>36</v>
      </c>
      <c r="D118" s="173" t="s">
        <v>36</v>
      </c>
      <c r="E118" s="173" t="s">
        <v>36</v>
      </c>
      <c r="F118" s="173" t="s">
        <v>36</v>
      </c>
      <c r="G118" s="173" t="s">
        <v>36</v>
      </c>
      <c r="H118" s="173" t="s">
        <v>36</v>
      </c>
      <c r="I118" s="173" t="s">
        <v>36</v>
      </c>
      <c r="J118" s="173"/>
      <c r="K118" s="173"/>
      <c r="L118" s="173"/>
    </row>
    <row r="119" spans="1:12" x14ac:dyDescent="0.2">
      <c r="A119" s="171">
        <v>40087</v>
      </c>
      <c r="B119" s="174">
        <v>68.48</v>
      </c>
      <c r="C119" s="173" t="s">
        <v>36</v>
      </c>
      <c r="D119" s="173" t="s">
        <v>36</v>
      </c>
      <c r="E119" s="173" t="s">
        <v>36</v>
      </c>
      <c r="F119" s="173" t="s">
        <v>36</v>
      </c>
      <c r="G119" s="173" t="s">
        <v>36</v>
      </c>
      <c r="H119" s="173" t="s">
        <v>36</v>
      </c>
      <c r="I119" s="173" t="s">
        <v>36</v>
      </c>
      <c r="J119" s="173"/>
      <c r="K119" s="173"/>
      <c r="L119" s="173"/>
    </row>
    <row r="120" spans="1:12" x14ac:dyDescent="0.2">
      <c r="A120" s="171">
        <v>40118</v>
      </c>
      <c r="B120" s="174">
        <v>68.05</v>
      </c>
      <c r="C120" s="173" t="s">
        <v>36</v>
      </c>
      <c r="D120" s="173" t="s">
        <v>36</v>
      </c>
      <c r="E120" s="173" t="s">
        <v>36</v>
      </c>
      <c r="F120" s="173" t="s">
        <v>36</v>
      </c>
      <c r="G120" s="173" t="s">
        <v>36</v>
      </c>
      <c r="H120" s="173" t="s">
        <v>36</v>
      </c>
      <c r="I120" s="173" t="s">
        <v>36</v>
      </c>
      <c r="J120" s="173"/>
      <c r="K120" s="173"/>
      <c r="L120" s="173"/>
    </row>
    <row r="121" spans="1:12" x14ac:dyDescent="0.2">
      <c r="A121" s="171">
        <v>40148</v>
      </c>
      <c r="B121" s="174">
        <v>67.819999999999993</v>
      </c>
      <c r="C121" s="173" t="s">
        <v>36</v>
      </c>
      <c r="D121" s="173" t="s">
        <v>36</v>
      </c>
      <c r="E121" s="173" t="s">
        <v>36</v>
      </c>
      <c r="F121" s="173" t="s">
        <v>36</v>
      </c>
      <c r="G121" s="173" t="s">
        <v>36</v>
      </c>
      <c r="H121" s="173" t="s">
        <v>36</v>
      </c>
      <c r="I121" s="173" t="s">
        <v>36</v>
      </c>
      <c r="J121" s="173"/>
      <c r="K121" s="173"/>
      <c r="L121" s="173"/>
    </row>
    <row r="122" spans="1:12" x14ac:dyDescent="0.2">
      <c r="A122" s="171">
        <v>40179</v>
      </c>
      <c r="B122" s="174">
        <v>68.28</v>
      </c>
      <c r="C122" s="173" t="s">
        <v>36</v>
      </c>
      <c r="D122" s="173" t="s">
        <v>36</v>
      </c>
      <c r="E122" s="173" t="s">
        <v>36</v>
      </c>
      <c r="F122" s="173" t="s">
        <v>36</v>
      </c>
      <c r="G122" s="173" t="s">
        <v>36</v>
      </c>
      <c r="H122" s="173" t="s">
        <v>36</v>
      </c>
      <c r="I122" s="173" t="s">
        <v>36</v>
      </c>
      <c r="J122" s="173"/>
      <c r="K122" s="173"/>
      <c r="L122" s="173"/>
    </row>
    <row r="123" spans="1:12" x14ac:dyDescent="0.2">
      <c r="A123" s="171">
        <v>40210</v>
      </c>
      <c r="B123" s="174">
        <v>68.87</v>
      </c>
      <c r="C123" s="173" t="s">
        <v>36</v>
      </c>
      <c r="D123" s="173" t="s">
        <v>36</v>
      </c>
      <c r="E123" s="173" t="s">
        <v>36</v>
      </c>
      <c r="F123" s="173" t="s">
        <v>36</v>
      </c>
      <c r="G123" s="173" t="s">
        <v>36</v>
      </c>
      <c r="H123" s="173" t="s">
        <v>36</v>
      </c>
      <c r="I123" s="173" t="s">
        <v>36</v>
      </c>
      <c r="J123" s="173"/>
      <c r="K123" s="173"/>
      <c r="L123" s="173"/>
    </row>
    <row r="124" spans="1:12" x14ac:dyDescent="0.2">
      <c r="A124" s="171">
        <v>40238</v>
      </c>
      <c r="B124" s="174">
        <v>69.17</v>
      </c>
      <c r="C124" s="173" t="s">
        <v>36</v>
      </c>
      <c r="D124" s="173" t="s">
        <v>36</v>
      </c>
      <c r="E124" s="173" t="s">
        <v>36</v>
      </c>
      <c r="F124" s="173" t="s">
        <v>36</v>
      </c>
      <c r="G124" s="173" t="s">
        <v>36</v>
      </c>
      <c r="H124" s="173" t="s">
        <v>36</v>
      </c>
      <c r="I124" s="173" t="s">
        <v>36</v>
      </c>
      <c r="J124" s="173"/>
      <c r="K124" s="173"/>
      <c r="L124" s="173"/>
    </row>
    <row r="125" spans="1:12" x14ac:dyDescent="0.2">
      <c r="A125" s="171">
        <v>40269</v>
      </c>
      <c r="B125" s="174">
        <v>69.31</v>
      </c>
      <c r="C125" s="173" t="s">
        <v>36</v>
      </c>
      <c r="D125" s="173" t="s">
        <v>36</v>
      </c>
      <c r="E125" s="173" t="s">
        <v>36</v>
      </c>
      <c r="F125" s="173" t="s">
        <v>36</v>
      </c>
      <c r="G125" s="173" t="s">
        <v>36</v>
      </c>
      <c r="H125" s="173" t="s">
        <v>36</v>
      </c>
      <c r="I125" s="173" t="s">
        <v>36</v>
      </c>
      <c r="J125" s="173"/>
      <c r="K125" s="173"/>
      <c r="L125" s="173"/>
    </row>
    <row r="126" spans="1:12" x14ac:dyDescent="0.2">
      <c r="A126" s="171">
        <v>40299</v>
      </c>
      <c r="B126" s="174">
        <v>69.7</v>
      </c>
      <c r="C126" s="173" t="s">
        <v>36</v>
      </c>
      <c r="D126" s="173" t="s">
        <v>36</v>
      </c>
      <c r="E126" s="173" t="s">
        <v>36</v>
      </c>
      <c r="F126" s="173" t="s">
        <v>36</v>
      </c>
      <c r="G126" s="173" t="s">
        <v>36</v>
      </c>
      <c r="H126" s="173" t="s">
        <v>36</v>
      </c>
      <c r="I126" s="173" t="s">
        <v>36</v>
      </c>
      <c r="J126" s="173"/>
      <c r="K126" s="173"/>
      <c r="L126" s="173"/>
    </row>
    <row r="127" spans="1:12" x14ac:dyDescent="0.2">
      <c r="A127" s="171">
        <v>40330</v>
      </c>
      <c r="B127" s="174">
        <v>69.849999999999994</v>
      </c>
      <c r="C127" s="173" t="s">
        <v>36</v>
      </c>
      <c r="D127" s="173" t="s">
        <v>36</v>
      </c>
      <c r="E127" s="173" t="s">
        <v>36</v>
      </c>
      <c r="F127" s="173" t="s">
        <v>36</v>
      </c>
      <c r="G127" s="173" t="s">
        <v>36</v>
      </c>
      <c r="H127" s="173" t="s">
        <v>36</v>
      </c>
      <c r="I127" s="173" t="s">
        <v>36</v>
      </c>
      <c r="J127" s="173"/>
      <c r="K127" s="173"/>
      <c r="L127" s="173"/>
    </row>
    <row r="128" spans="1:12" x14ac:dyDescent="0.2">
      <c r="A128" s="171">
        <v>40360</v>
      </c>
      <c r="B128" s="174">
        <v>69.819999999999993</v>
      </c>
      <c r="C128" s="173" t="s">
        <v>36</v>
      </c>
      <c r="D128" s="173" t="s">
        <v>36</v>
      </c>
      <c r="E128" s="173" t="s">
        <v>36</v>
      </c>
      <c r="F128" s="173" t="s">
        <v>36</v>
      </c>
      <c r="G128" s="173" t="s">
        <v>36</v>
      </c>
      <c r="H128" s="173" t="s">
        <v>36</v>
      </c>
      <c r="I128" s="173" t="s">
        <v>36</v>
      </c>
      <c r="J128" s="173"/>
      <c r="K128" s="173"/>
      <c r="L128" s="173"/>
    </row>
    <row r="129" spans="1:12" x14ac:dyDescent="0.2">
      <c r="A129" s="171">
        <v>40391</v>
      </c>
      <c r="B129" s="174">
        <v>69.260000000000005</v>
      </c>
      <c r="C129" s="173" t="s">
        <v>36</v>
      </c>
      <c r="D129" s="173" t="s">
        <v>36</v>
      </c>
      <c r="E129" s="173" t="s">
        <v>36</v>
      </c>
      <c r="F129" s="173" t="s">
        <v>36</v>
      </c>
      <c r="G129" s="173" t="s">
        <v>36</v>
      </c>
      <c r="H129" s="173" t="s">
        <v>36</v>
      </c>
      <c r="I129" s="173" t="s">
        <v>36</v>
      </c>
      <c r="J129" s="173"/>
      <c r="K129" s="173"/>
      <c r="L129" s="173"/>
    </row>
    <row r="130" spans="1:12" x14ac:dyDescent="0.2">
      <c r="A130" s="171">
        <v>40422</v>
      </c>
      <c r="B130" s="174">
        <v>68.900000000000006</v>
      </c>
      <c r="C130" s="173" t="s">
        <v>36</v>
      </c>
      <c r="D130" s="173" t="s">
        <v>36</v>
      </c>
      <c r="E130" s="173" t="s">
        <v>36</v>
      </c>
      <c r="F130" s="173" t="s">
        <v>36</v>
      </c>
      <c r="G130" s="173" t="s">
        <v>36</v>
      </c>
      <c r="H130" s="173" t="s">
        <v>36</v>
      </c>
      <c r="I130" s="173" t="s">
        <v>36</v>
      </c>
      <c r="J130" s="173"/>
      <c r="K130" s="173"/>
      <c r="L130" s="173"/>
    </row>
    <row r="131" spans="1:12" x14ac:dyDescent="0.2">
      <c r="A131" s="171">
        <v>40452</v>
      </c>
      <c r="B131" s="174">
        <v>68.83</v>
      </c>
      <c r="C131" s="173" t="s">
        <v>36</v>
      </c>
      <c r="D131" s="173" t="s">
        <v>36</v>
      </c>
      <c r="E131" s="173" t="s">
        <v>36</v>
      </c>
      <c r="F131" s="173" t="s">
        <v>36</v>
      </c>
      <c r="G131" s="173" t="s">
        <v>36</v>
      </c>
      <c r="H131" s="173" t="s">
        <v>36</v>
      </c>
      <c r="I131" s="173" t="s">
        <v>36</v>
      </c>
      <c r="J131" s="173"/>
      <c r="K131" s="173"/>
      <c r="L131" s="173"/>
    </row>
    <row r="132" spans="1:12" x14ac:dyDescent="0.2">
      <c r="A132" s="171">
        <v>40483</v>
      </c>
      <c r="B132" s="174">
        <v>68.72</v>
      </c>
      <c r="C132" s="173" t="s">
        <v>36</v>
      </c>
      <c r="D132" s="173" t="s">
        <v>36</v>
      </c>
      <c r="E132" s="173" t="s">
        <v>36</v>
      </c>
      <c r="F132" s="173" t="s">
        <v>36</v>
      </c>
      <c r="G132" s="173" t="s">
        <v>36</v>
      </c>
      <c r="H132" s="173" t="s">
        <v>36</v>
      </c>
      <c r="I132" s="173" t="s">
        <v>36</v>
      </c>
      <c r="J132" s="173"/>
      <c r="K132" s="173"/>
      <c r="L132" s="173"/>
    </row>
    <row r="133" spans="1:12" x14ac:dyDescent="0.2">
      <c r="A133" s="171">
        <v>40513</v>
      </c>
      <c r="B133" s="174">
        <v>68.88</v>
      </c>
      <c r="C133" s="173" t="s">
        <v>36</v>
      </c>
      <c r="D133" s="173" t="s">
        <v>36</v>
      </c>
      <c r="E133" s="173" t="s">
        <v>36</v>
      </c>
      <c r="F133" s="173" t="s">
        <v>36</v>
      </c>
      <c r="G133" s="173" t="s">
        <v>36</v>
      </c>
      <c r="H133" s="173" t="s">
        <v>36</v>
      </c>
      <c r="I133" s="173" t="s">
        <v>36</v>
      </c>
      <c r="J133" s="173"/>
      <c r="K133" s="173"/>
      <c r="L133" s="173"/>
    </row>
    <row r="134" spans="1:12" x14ac:dyDescent="0.2">
      <c r="A134" s="171">
        <v>40544</v>
      </c>
      <c r="B134" s="174">
        <v>69.680000000000007</v>
      </c>
      <c r="C134" s="173" t="s">
        <v>36</v>
      </c>
      <c r="D134" s="173" t="s">
        <v>36</v>
      </c>
      <c r="E134" s="173" t="s">
        <v>36</v>
      </c>
      <c r="F134" s="173" t="s">
        <v>36</v>
      </c>
      <c r="G134" s="173" t="s">
        <v>36</v>
      </c>
      <c r="H134" s="173" t="s">
        <v>36</v>
      </c>
      <c r="I134" s="173" t="s">
        <v>36</v>
      </c>
      <c r="J134" s="173"/>
      <c r="K134" s="173"/>
      <c r="L134" s="173"/>
    </row>
    <row r="135" spans="1:12" x14ac:dyDescent="0.2">
      <c r="A135" s="171">
        <v>40575</v>
      </c>
      <c r="B135" s="174">
        <v>71.12</v>
      </c>
      <c r="C135" s="173" t="s">
        <v>36</v>
      </c>
      <c r="D135" s="173" t="s">
        <v>36</v>
      </c>
      <c r="E135" s="173" t="s">
        <v>36</v>
      </c>
      <c r="F135" s="173" t="s">
        <v>36</v>
      </c>
      <c r="G135" s="173" t="s">
        <v>36</v>
      </c>
      <c r="H135" s="173" t="s">
        <v>36</v>
      </c>
      <c r="I135" s="173" t="s">
        <v>36</v>
      </c>
      <c r="J135" s="173"/>
      <c r="K135" s="173"/>
      <c r="L135" s="173"/>
    </row>
    <row r="136" spans="1:12" x14ac:dyDescent="0.2">
      <c r="A136" s="171">
        <v>40603</v>
      </c>
      <c r="B136" s="174">
        <v>71.790000000000006</v>
      </c>
      <c r="C136" s="173" t="s">
        <v>36</v>
      </c>
      <c r="D136" s="173" t="s">
        <v>36</v>
      </c>
      <c r="E136" s="173" t="s">
        <v>36</v>
      </c>
      <c r="F136" s="173" t="s">
        <v>36</v>
      </c>
      <c r="G136" s="173" t="s">
        <v>36</v>
      </c>
      <c r="H136" s="173" t="s">
        <v>36</v>
      </c>
      <c r="I136" s="173" t="s">
        <v>36</v>
      </c>
      <c r="J136" s="173"/>
      <c r="K136" s="173"/>
      <c r="L136" s="173"/>
    </row>
    <row r="137" spans="1:12" x14ac:dyDescent="0.2">
      <c r="A137" s="171">
        <v>40634</v>
      </c>
      <c r="B137" s="174">
        <v>72.14</v>
      </c>
      <c r="C137" s="173" t="s">
        <v>36</v>
      </c>
      <c r="D137" s="173" t="s">
        <v>36</v>
      </c>
      <c r="E137" s="173" t="s">
        <v>36</v>
      </c>
      <c r="F137" s="173" t="s">
        <v>36</v>
      </c>
      <c r="G137" s="173" t="s">
        <v>36</v>
      </c>
      <c r="H137" s="173" t="s">
        <v>36</v>
      </c>
      <c r="I137" s="173" t="s">
        <v>36</v>
      </c>
      <c r="J137" s="173"/>
      <c r="K137" s="173"/>
      <c r="L137" s="173"/>
    </row>
    <row r="138" spans="1:12" x14ac:dyDescent="0.2">
      <c r="A138" s="171">
        <v>40664</v>
      </c>
      <c r="B138" s="174">
        <v>72.62</v>
      </c>
      <c r="C138" s="173" t="s">
        <v>36</v>
      </c>
      <c r="D138" s="173" t="s">
        <v>36</v>
      </c>
      <c r="E138" s="173" t="s">
        <v>36</v>
      </c>
      <c r="F138" s="173" t="s">
        <v>36</v>
      </c>
      <c r="G138" s="173" t="s">
        <v>36</v>
      </c>
      <c r="H138" s="173" t="s">
        <v>36</v>
      </c>
      <c r="I138" s="173" t="s">
        <v>36</v>
      </c>
      <c r="J138" s="173"/>
      <c r="K138" s="173"/>
      <c r="L138" s="173"/>
    </row>
    <row r="139" spans="1:12" x14ac:dyDescent="0.2">
      <c r="A139" s="171">
        <v>40695</v>
      </c>
      <c r="B139" s="174">
        <v>72.88</v>
      </c>
      <c r="C139" s="173" t="s">
        <v>36</v>
      </c>
      <c r="D139" s="173" t="s">
        <v>36</v>
      </c>
      <c r="E139" s="173" t="s">
        <v>36</v>
      </c>
      <c r="F139" s="173" t="s">
        <v>36</v>
      </c>
      <c r="G139" s="173" t="s">
        <v>36</v>
      </c>
      <c r="H139" s="173" t="s">
        <v>36</v>
      </c>
      <c r="I139" s="173" t="s">
        <v>36</v>
      </c>
      <c r="J139" s="173"/>
      <c r="K139" s="173"/>
      <c r="L139" s="173"/>
    </row>
    <row r="140" spans="1:12" x14ac:dyDescent="0.2">
      <c r="A140" s="171">
        <v>40725</v>
      </c>
      <c r="B140" s="174">
        <v>73.22</v>
      </c>
      <c r="C140" s="173" t="s">
        <v>36</v>
      </c>
      <c r="D140" s="173" t="s">
        <v>36</v>
      </c>
      <c r="E140" s="173" t="s">
        <v>36</v>
      </c>
      <c r="F140" s="173" t="s">
        <v>36</v>
      </c>
      <c r="G140" s="173" t="s">
        <v>36</v>
      </c>
      <c r="H140" s="173" t="s">
        <v>36</v>
      </c>
      <c r="I140" s="173" t="s">
        <v>36</v>
      </c>
      <c r="J140" s="173"/>
      <c r="K140" s="173"/>
      <c r="L140" s="173"/>
    </row>
    <row r="141" spans="1:12" x14ac:dyDescent="0.2">
      <c r="A141" s="171">
        <v>40756</v>
      </c>
      <c r="B141" s="174">
        <v>73.61</v>
      </c>
      <c r="C141" s="173" t="s">
        <v>36</v>
      </c>
      <c r="D141" s="173" t="s">
        <v>36</v>
      </c>
      <c r="E141" s="173" t="s">
        <v>36</v>
      </c>
      <c r="F141" s="173" t="s">
        <v>36</v>
      </c>
      <c r="G141" s="173" t="s">
        <v>36</v>
      </c>
      <c r="H141" s="173" t="s">
        <v>36</v>
      </c>
      <c r="I141" s="173" t="s">
        <v>36</v>
      </c>
      <c r="J141" s="173"/>
      <c r="K141" s="173"/>
      <c r="L141" s="173"/>
    </row>
    <row r="142" spans="1:12" x14ac:dyDescent="0.2">
      <c r="A142" s="171">
        <v>40787</v>
      </c>
      <c r="B142" s="174">
        <v>73.73</v>
      </c>
      <c r="C142" s="173" t="s">
        <v>36</v>
      </c>
      <c r="D142" s="173" t="s">
        <v>36</v>
      </c>
      <c r="E142" s="173" t="s">
        <v>36</v>
      </c>
      <c r="F142" s="173" t="s">
        <v>36</v>
      </c>
      <c r="G142" s="173" t="s">
        <v>36</v>
      </c>
      <c r="H142" s="173" t="s">
        <v>36</v>
      </c>
      <c r="I142" s="173" t="s">
        <v>36</v>
      </c>
      <c r="J142" s="173"/>
      <c r="K142" s="173"/>
      <c r="L142" s="173"/>
    </row>
    <row r="143" spans="1:12" x14ac:dyDescent="0.2">
      <c r="A143" s="171">
        <v>40817</v>
      </c>
      <c r="B143" s="174">
        <v>74.010000000000005</v>
      </c>
      <c r="C143" s="173" t="s">
        <v>36</v>
      </c>
      <c r="D143" s="173" t="s">
        <v>36</v>
      </c>
      <c r="E143" s="173" t="s">
        <v>36</v>
      </c>
      <c r="F143" s="173" t="s">
        <v>36</v>
      </c>
      <c r="G143" s="173" t="s">
        <v>36</v>
      </c>
      <c r="H143" s="173" t="s">
        <v>36</v>
      </c>
      <c r="I143" s="173" t="s">
        <v>36</v>
      </c>
      <c r="J143" s="173"/>
      <c r="K143" s="173"/>
      <c r="L143" s="173"/>
    </row>
    <row r="144" spans="1:12" x14ac:dyDescent="0.2">
      <c r="A144" s="171">
        <v>40848</v>
      </c>
      <c r="B144" s="174">
        <v>74.290000000000006</v>
      </c>
      <c r="C144" s="173" t="s">
        <v>36</v>
      </c>
      <c r="D144" s="173" t="s">
        <v>36</v>
      </c>
      <c r="E144" s="173" t="s">
        <v>36</v>
      </c>
      <c r="F144" s="173" t="s">
        <v>36</v>
      </c>
      <c r="G144" s="173" t="s">
        <v>36</v>
      </c>
      <c r="H144" s="173" t="s">
        <v>36</v>
      </c>
      <c r="I144" s="173" t="s">
        <v>36</v>
      </c>
      <c r="J144" s="173"/>
      <c r="K144" s="173"/>
      <c r="L144" s="173"/>
    </row>
    <row r="145" spans="1:12" x14ac:dyDescent="0.2">
      <c r="A145" s="171">
        <v>40878</v>
      </c>
      <c r="B145" s="174">
        <v>74.39</v>
      </c>
      <c r="C145" s="173" t="s">
        <v>36</v>
      </c>
      <c r="D145" s="173" t="s">
        <v>36</v>
      </c>
      <c r="E145" s="173" t="s">
        <v>36</v>
      </c>
      <c r="F145" s="173" t="s">
        <v>36</v>
      </c>
      <c r="G145" s="173" t="s">
        <v>36</v>
      </c>
      <c r="H145" s="173" t="s">
        <v>36</v>
      </c>
      <c r="I145" s="173" t="s">
        <v>36</v>
      </c>
      <c r="J145" s="173"/>
      <c r="K145" s="173"/>
      <c r="L145" s="173"/>
    </row>
    <row r="146" spans="1:12" x14ac:dyDescent="0.2">
      <c r="A146" s="171">
        <v>40909</v>
      </c>
      <c r="B146" s="174">
        <v>75.650000000000006</v>
      </c>
      <c r="C146" s="173" t="s">
        <v>36</v>
      </c>
      <c r="D146" s="173" t="s">
        <v>36</v>
      </c>
      <c r="E146" s="173" t="s">
        <v>36</v>
      </c>
      <c r="F146" s="173" t="s">
        <v>36</v>
      </c>
      <c r="G146" s="173" t="s">
        <v>36</v>
      </c>
      <c r="H146" s="173" t="s">
        <v>36</v>
      </c>
      <c r="I146" s="173" t="s">
        <v>36</v>
      </c>
      <c r="J146" s="173"/>
      <c r="K146" s="173"/>
      <c r="L146" s="173"/>
    </row>
    <row r="147" spans="1:12" x14ac:dyDescent="0.2">
      <c r="A147" s="171">
        <v>40940</v>
      </c>
      <c r="B147" s="174">
        <v>76.61</v>
      </c>
      <c r="C147" s="173" t="s">
        <v>36</v>
      </c>
      <c r="D147" s="173" t="s">
        <v>36</v>
      </c>
      <c r="E147" s="173" t="s">
        <v>36</v>
      </c>
      <c r="F147" s="173" t="s">
        <v>36</v>
      </c>
      <c r="G147" s="173" t="s">
        <v>36</v>
      </c>
      <c r="H147" s="173" t="s">
        <v>36</v>
      </c>
      <c r="I147" s="173" t="s">
        <v>36</v>
      </c>
      <c r="J147" s="173"/>
      <c r="K147" s="173"/>
      <c r="L147" s="173"/>
    </row>
    <row r="148" spans="1:12" x14ac:dyDescent="0.2">
      <c r="A148" s="171">
        <v>40969</v>
      </c>
      <c r="B148" s="174">
        <v>76.98</v>
      </c>
      <c r="C148" s="173" t="s">
        <v>36</v>
      </c>
      <c r="D148" s="173" t="s">
        <v>36</v>
      </c>
      <c r="E148" s="173" t="s">
        <v>36</v>
      </c>
      <c r="F148" s="173" t="s">
        <v>36</v>
      </c>
      <c r="G148" s="173" t="s">
        <v>36</v>
      </c>
      <c r="H148" s="173" t="s">
        <v>36</v>
      </c>
      <c r="I148" s="173" t="s">
        <v>36</v>
      </c>
      <c r="J148" s="173"/>
      <c r="K148" s="173"/>
      <c r="L148" s="173"/>
    </row>
    <row r="149" spans="1:12" x14ac:dyDescent="0.2">
      <c r="A149" s="171">
        <v>41000</v>
      </c>
      <c r="B149" s="174">
        <v>77.12</v>
      </c>
      <c r="C149" s="173" t="s">
        <v>36</v>
      </c>
      <c r="D149" s="173" t="s">
        <v>36</v>
      </c>
      <c r="E149" s="173" t="s">
        <v>36</v>
      </c>
      <c r="F149" s="173" t="s">
        <v>36</v>
      </c>
      <c r="G149" s="173" t="s">
        <v>36</v>
      </c>
      <c r="H149" s="173" t="s">
        <v>36</v>
      </c>
      <c r="I149" s="173" t="s">
        <v>36</v>
      </c>
      <c r="J149" s="173"/>
      <c r="K149" s="173"/>
      <c r="L149" s="173"/>
    </row>
    <row r="150" spans="1:12" x14ac:dyDescent="0.2">
      <c r="A150" s="171">
        <v>41030</v>
      </c>
      <c r="B150" s="174">
        <v>77.13</v>
      </c>
      <c r="C150" s="173" t="s">
        <v>36</v>
      </c>
      <c r="D150" s="173" t="s">
        <v>36</v>
      </c>
      <c r="E150" s="173" t="s">
        <v>36</v>
      </c>
      <c r="F150" s="173" t="s">
        <v>36</v>
      </c>
      <c r="G150" s="173" t="s">
        <v>36</v>
      </c>
      <c r="H150" s="173" t="s">
        <v>36</v>
      </c>
      <c r="I150" s="173" t="s">
        <v>36</v>
      </c>
      <c r="J150" s="173"/>
      <c r="K150" s="173"/>
      <c r="L150" s="173"/>
    </row>
    <row r="151" spans="1:12" x14ac:dyDescent="0.2">
      <c r="A151" s="171">
        <v>41061</v>
      </c>
      <c r="B151" s="174">
        <v>77.040000000000006</v>
      </c>
      <c r="C151" s="173" t="s">
        <v>36</v>
      </c>
      <c r="D151" s="173" t="s">
        <v>36</v>
      </c>
      <c r="E151" s="173" t="s">
        <v>36</v>
      </c>
      <c r="F151" s="173" t="s">
        <v>36</v>
      </c>
      <c r="G151" s="173" t="s">
        <v>36</v>
      </c>
      <c r="H151" s="173" t="s">
        <v>36</v>
      </c>
      <c r="I151" s="173" t="s">
        <v>36</v>
      </c>
      <c r="J151" s="173"/>
      <c r="K151" s="173"/>
      <c r="L151" s="173"/>
    </row>
    <row r="152" spans="1:12" x14ac:dyDescent="0.2">
      <c r="A152" s="171">
        <v>41091</v>
      </c>
      <c r="B152" s="174">
        <v>77.11</v>
      </c>
      <c r="C152" s="173" t="s">
        <v>36</v>
      </c>
      <c r="D152" s="173" t="s">
        <v>36</v>
      </c>
      <c r="E152" s="173" t="s">
        <v>36</v>
      </c>
      <c r="F152" s="173" t="s">
        <v>36</v>
      </c>
      <c r="G152" s="173" t="s">
        <v>36</v>
      </c>
      <c r="H152" s="173" t="s">
        <v>36</v>
      </c>
      <c r="I152" s="173" t="s">
        <v>36</v>
      </c>
      <c r="J152" s="173"/>
      <c r="K152" s="173"/>
      <c r="L152" s="173"/>
    </row>
    <row r="153" spans="1:12" x14ac:dyDescent="0.2">
      <c r="A153" s="171">
        <v>41122</v>
      </c>
      <c r="B153" s="174">
        <v>77.069999999999993</v>
      </c>
      <c r="C153" s="173" t="s">
        <v>36</v>
      </c>
      <c r="D153" s="173" t="s">
        <v>36</v>
      </c>
      <c r="E153" s="173" t="s">
        <v>36</v>
      </c>
      <c r="F153" s="173" t="s">
        <v>36</v>
      </c>
      <c r="G153" s="173" t="s">
        <v>36</v>
      </c>
      <c r="H153" s="173" t="s">
        <v>36</v>
      </c>
      <c r="I153" s="173" t="s">
        <v>36</v>
      </c>
      <c r="J153" s="173"/>
      <c r="K153" s="173"/>
      <c r="L153" s="173"/>
    </row>
    <row r="154" spans="1:12" x14ac:dyDescent="0.2">
      <c r="A154" s="171">
        <v>41153</v>
      </c>
      <c r="B154" s="174">
        <v>76.97</v>
      </c>
      <c r="C154" s="173" t="s">
        <v>36</v>
      </c>
      <c r="D154" s="173" t="s">
        <v>36</v>
      </c>
      <c r="E154" s="173" t="s">
        <v>36</v>
      </c>
      <c r="F154" s="173" t="s">
        <v>36</v>
      </c>
      <c r="G154" s="173" t="s">
        <v>36</v>
      </c>
      <c r="H154" s="173" t="s">
        <v>36</v>
      </c>
      <c r="I154" s="173" t="s">
        <v>36</v>
      </c>
      <c r="J154" s="173"/>
      <c r="K154" s="173"/>
      <c r="L154" s="173"/>
    </row>
    <row r="155" spans="1:12" x14ac:dyDescent="0.2">
      <c r="A155" s="171">
        <v>41183</v>
      </c>
      <c r="B155" s="174">
        <v>76.87</v>
      </c>
      <c r="C155" s="173" t="s">
        <v>36</v>
      </c>
      <c r="D155" s="173" t="s">
        <v>36</v>
      </c>
      <c r="E155" s="173" t="s">
        <v>36</v>
      </c>
      <c r="F155" s="173" t="s">
        <v>36</v>
      </c>
      <c r="G155" s="173" t="s">
        <v>36</v>
      </c>
      <c r="H155" s="173" t="s">
        <v>36</v>
      </c>
      <c r="I155" s="173" t="s">
        <v>36</v>
      </c>
      <c r="J155" s="173"/>
      <c r="K155" s="173"/>
      <c r="L155" s="173"/>
    </row>
    <row r="156" spans="1:12" x14ac:dyDescent="0.2">
      <c r="A156" s="171">
        <v>41214</v>
      </c>
      <c r="B156" s="174">
        <v>76.84</v>
      </c>
      <c r="C156" s="173" t="s">
        <v>36</v>
      </c>
      <c r="D156" s="173" t="s">
        <v>36</v>
      </c>
      <c r="E156" s="173" t="s">
        <v>36</v>
      </c>
      <c r="F156" s="173" t="s">
        <v>36</v>
      </c>
      <c r="G156" s="173" t="s">
        <v>36</v>
      </c>
      <c r="H156" s="173" t="s">
        <v>36</v>
      </c>
      <c r="I156" s="173" t="s">
        <v>36</v>
      </c>
      <c r="J156" s="173"/>
      <c r="K156" s="173"/>
      <c r="L156" s="173"/>
    </row>
    <row r="157" spans="1:12" x14ac:dyDescent="0.2">
      <c r="A157" s="171">
        <v>41244</v>
      </c>
      <c r="B157" s="174">
        <v>76.86</v>
      </c>
      <c r="C157" s="173" t="s">
        <v>36</v>
      </c>
      <c r="D157" s="173" t="s">
        <v>36</v>
      </c>
      <c r="E157" s="173" t="s">
        <v>36</v>
      </c>
      <c r="F157" s="173" t="s">
        <v>36</v>
      </c>
      <c r="G157" s="173" t="s">
        <v>36</v>
      </c>
      <c r="H157" s="173" t="s">
        <v>36</v>
      </c>
      <c r="I157" s="173" t="s">
        <v>36</v>
      </c>
      <c r="J157" s="173"/>
      <c r="K157" s="173"/>
      <c r="L157" s="173"/>
    </row>
    <row r="158" spans="1:12" x14ac:dyDescent="0.2">
      <c r="A158" s="171">
        <v>41275</v>
      </c>
      <c r="B158" s="174">
        <v>77.41</v>
      </c>
      <c r="C158" s="173" t="s">
        <v>36</v>
      </c>
      <c r="D158" s="173" t="s">
        <v>36</v>
      </c>
      <c r="E158" s="173" t="s">
        <v>36</v>
      </c>
      <c r="F158" s="173" t="s">
        <v>36</v>
      </c>
      <c r="G158" s="173" t="s">
        <v>36</v>
      </c>
      <c r="H158" s="173" t="s">
        <v>36</v>
      </c>
      <c r="I158" s="173" t="s">
        <v>36</v>
      </c>
      <c r="J158" s="173"/>
      <c r="K158" s="173"/>
      <c r="L158" s="173"/>
    </row>
    <row r="159" spans="1:12" x14ac:dyDescent="0.2">
      <c r="A159" s="171">
        <v>41306</v>
      </c>
      <c r="B159" s="174">
        <v>77.89</v>
      </c>
      <c r="C159" s="173" t="s">
        <v>36</v>
      </c>
      <c r="D159" s="173" t="s">
        <v>36</v>
      </c>
      <c r="E159" s="173" t="s">
        <v>36</v>
      </c>
      <c r="F159" s="173" t="s">
        <v>36</v>
      </c>
      <c r="G159" s="173" t="s">
        <v>36</v>
      </c>
      <c r="H159" s="173" t="s">
        <v>36</v>
      </c>
      <c r="I159" s="173" t="s">
        <v>36</v>
      </c>
      <c r="J159" s="173"/>
      <c r="K159" s="173"/>
      <c r="L159" s="173"/>
    </row>
    <row r="160" spans="1:12" x14ac:dyDescent="0.2">
      <c r="A160" s="171">
        <v>41334</v>
      </c>
      <c r="B160" s="174">
        <v>77.89</v>
      </c>
      <c r="C160" s="173" t="s">
        <v>36</v>
      </c>
      <c r="D160" s="173" t="s">
        <v>36</v>
      </c>
      <c r="E160" s="173" t="s">
        <v>36</v>
      </c>
      <c r="F160" s="173" t="s">
        <v>36</v>
      </c>
      <c r="G160" s="173" t="s">
        <v>36</v>
      </c>
      <c r="H160" s="173" t="s">
        <v>36</v>
      </c>
      <c r="I160" s="173" t="s">
        <v>36</v>
      </c>
      <c r="J160" s="173"/>
      <c r="K160" s="173"/>
      <c r="L160" s="173"/>
    </row>
    <row r="161" spans="1:12" x14ac:dyDescent="0.2">
      <c r="A161" s="171">
        <v>41365</v>
      </c>
      <c r="B161" s="174">
        <v>77.84</v>
      </c>
      <c r="C161" s="173" t="s">
        <v>36</v>
      </c>
      <c r="D161" s="173" t="s">
        <v>36</v>
      </c>
      <c r="E161" s="173" t="s">
        <v>36</v>
      </c>
      <c r="F161" s="173" t="s">
        <v>36</v>
      </c>
      <c r="G161" s="173" t="s">
        <v>36</v>
      </c>
      <c r="H161" s="173" t="s">
        <v>36</v>
      </c>
      <c r="I161" s="173" t="s">
        <v>36</v>
      </c>
      <c r="J161" s="173"/>
      <c r="K161" s="173"/>
      <c r="L161" s="173"/>
    </row>
    <row r="162" spans="1:12" x14ac:dyDescent="0.2">
      <c r="A162" s="171">
        <v>41395</v>
      </c>
      <c r="B162" s="174">
        <v>77.77</v>
      </c>
      <c r="C162" s="173" t="s">
        <v>36</v>
      </c>
      <c r="D162" s="173" t="s">
        <v>36</v>
      </c>
      <c r="E162" s="173" t="s">
        <v>36</v>
      </c>
      <c r="F162" s="173" t="s">
        <v>36</v>
      </c>
      <c r="G162" s="173" t="s">
        <v>36</v>
      </c>
      <c r="H162" s="173" t="s">
        <v>36</v>
      </c>
      <c r="I162" s="173" t="s">
        <v>36</v>
      </c>
      <c r="J162" s="173"/>
      <c r="K162" s="173"/>
      <c r="L162" s="173"/>
    </row>
    <row r="163" spans="1:12" x14ac:dyDescent="0.2">
      <c r="A163" s="171">
        <v>41426</v>
      </c>
      <c r="B163" s="174">
        <v>77.73</v>
      </c>
      <c r="C163" s="173" t="s">
        <v>36</v>
      </c>
      <c r="D163" s="173" t="s">
        <v>36</v>
      </c>
      <c r="E163" s="173" t="s">
        <v>36</v>
      </c>
      <c r="F163" s="173" t="s">
        <v>36</v>
      </c>
      <c r="G163" s="173" t="s">
        <v>36</v>
      </c>
      <c r="H163" s="173" t="s">
        <v>36</v>
      </c>
      <c r="I163" s="173" t="s">
        <v>36</v>
      </c>
      <c r="J163" s="173"/>
      <c r="K163" s="173"/>
      <c r="L163" s="173"/>
    </row>
    <row r="164" spans="1:12" x14ac:dyDescent="0.2">
      <c r="A164" s="171">
        <v>41456</v>
      </c>
      <c r="B164" s="174">
        <v>77.739999999999995</v>
      </c>
      <c r="C164" s="173" t="s">
        <v>36</v>
      </c>
      <c r="D164" s="173" t="s">
        <v>36</v>
      </c>
      <c r="E164" s="173" t="s">
        <v>36</v>
      </c>
      <c r="F164" s="173" t="s">
        <v>36</v>
      </c>
      <c r="G164" s="173" t="s">
        <v>36</v>
      </c>
      <c r="H164" s="173" t="s">
        <v>36</v>
      </c>
      <c r="I164" s="173" t="s">
        <v>36</v>
      </c>
      <c r="J164" s="173"/>
      <c r="K164" s="173"/>
      <c r="L164" s="173"/>
    </row>
    <row r="165" spans="1:12" x14ac:dyDescent="0.2">
      <c r="A165" s="171">
        <v>41487</v>
      </c>
      <c r="B165" s="174">
        <v>77.739999999999995</v>
      </c>
      <c r="C165" s="173" t="s">
        <v>36</v>
      </c>
      <c r="D165" s="173" t="s">
        <v>36</v>
      </c>
      <c r="E165" s="173" t="s">
        <v>36</v>
      </c>
      <c r="F165" s="173" t="s">
        <v>36</v>
      </c>
      <c r="G165" s="173" t="s">
        <v>36</v>
      </c>
      <c r="H165" s="173" t="s">
        <v>36</v>
      </c>
      <c r="I165" s="173" t="s">
        <v>36</v>
      </c>
      <c r="J165" s="173"/>
      <c r="K165" s="173"/>
      <c r="L165" s="173"/>
    </row>
    <row r="166" spans="1:12" x14ac:dyDescent="0.2">
      <c r="A166" s="171">
        <v>41518</v>
      </c>
      <c r="B166" s="174">
        <v>78.16</v>
      </c>
      <c r="C166" s="173" t="s">
        <v>36</v>
      </c>
      <c r="D166" s="173" t="s">
        <v>36</v>
      </c>
      <c r="E166" s="173" t="s">
        <v>36</v>
      </c>
      <c r="F166" s="173" t="s">
        <v>36</v>
      </c>
      <c r="G166" s="173" t="s">
        <v>36</v>
      </c>
      <c r="H166" s="173" t="s">
        <v>36</v>
      </c>
      <c r="I166" s="173" t="s">
        <v>36</v>
      </c>
      <c r="J166" s="173"/>
      <c r="K166" s="173"/>
      <c r="L166" s="173"/>
    </row>
    <row r="167" spans="1:12" x14ac:dyDescent="0.2">
      <c r="A167" s="171">
        <v>41548</v>
      </c>
      <c r="B167" s="174">
        <v>78.33</v>
      </c>
      <c r="C167" s="173" t="s">
        <v>36</v>
      </c>
      <c r="D167" s="173" t="s">
        <v>36</v>
      </c>
      <c r="E167" s="173" t="s">
        <v>36</v>
      </c>
      <c r="F167" s="173" t="s">
        <v>36</v>
      </c>
      <c r="G167" s="173" t="s">
        <v>36</v>
      </c>
      <c r="H167" s="173" t="s">
        <v>36</v>
      </c>
      <c r="I167" s="173" t="s">
        <v>36</v>
      </c>
      <c r="J167" s="173"/>
      <c r="K167" s="173"/>
      <c r="L167" s="173"/>
    </row>
    <row r="168" spans="1:12" x14ac:dyDescent="0.2">
      <c r="A168" s="171">
        <v>41579</v>
      </c>
      <c r="B168" s="174">
        <v>78.489999999999995</v>
      </c>
      <c r="C168" s="173" t="s">
        <v>36</v>
      </c>
      <c r="D168" s="173" t="s">
        <v>36</v>
      </c>
      <c r="E168" s="173" t="s">
        <v>36</v>
      </c>
      <c r="F168" s="173" t="s">
        <v>36</v>
      </c>
      <c r="G168" s="173" t="s">
        <v>36</v>
      </c>
      <c r="H168" s="173" t="s">
        <v>36</v>
      </c>
      <c r="I168" s="173" t="s">
        <v>36</v>
      </c>
      <c r="J168" s="173"/>
      <c r="K168" s="173"/>
      <c r="L168" s="173"/>
    </row>
    <row r="169" spans="1:12" x14ac:dyDescent="0.2">
      <c r="A169" s="171">
        <v>41609</v>
      </c>
      <c r="B169" s="174">
        <v>78.540000000000006</v>
      </c>
      <c r="C169" s="173" t="s">
        <v>36</v>
      </c>
      <c r="D169" s="173" t="s">
        <v>36</v>
      </c>
      <c r="E169" s="173" t="s">
        <v>36</v>
      </c>
      <c r="F169" s="173" t="s">
        <v>36</v>
      </c>
      <c r="G169" s="173" t="s">
        <v>36</v>
      </c>
      <c r="H169" s="173" t="s">
        <v>36</v>
      </c>
      <c r="I169" s="173" t="s">
        <v>36</v>
      </c>
      <c r="J169" s="173"/>
      <c r="K169" s="173"/>
      <c r="L169" s="173"/>
    </row>
    <row r="170" spans="1:12" x14ac:dyDescent="0.2">
      <c r="A170" s="171">
        <v>41640</v>
      </c>
      <c r="B170" s="174">
        <v>79.010000000000005</v>
      </c>
      <c r="C170" s="173" t="s">
        <v>36</v>
      </c>
      <c r="D170" s="173" t="s">
        <v>36</v>
      </c>
      <c r="E170" s="173" t="s">
        <v>36</v>
      </c>
      <c r="F170" s="173" t="s">
        <v>36</v>
      </c>
      <c r="G170" s="173" t="s">
        <v>36</v>
      </c>
      <c r="H170" s="173" t="s">
        <v>36</v>
      </c>
      <c r="I170" s="173" t="s">
        <v>36</v>
      </c>
      <c r="J170" s="173"/>
      <c r="K170" s="173"/>
      <c r="L170" s="173"/>
    </row>
    <row r="171" spans="1:12" x14ac:dyDescent="0.2">
      <c r="A171" s="171">
        <v>41671</v>
      </c>
      <c r="B171" s="174">
        <v>79.760000000000005</v>
      </c>
      <c r="C171" s="173" t="s">
        <v>36</v>
      </c>
      <c r="D171" s="173" t="s">
        <v>36</v>
      </c>
      <c r="E171" s="173" t="s">
        <v>36</v>
      </c>
      <c r="F171" s="173" t="s">
        <v>36</v>
      </c>
      <c r="G171" s="173" t="s">
        <v>36</v>
      </c>
      <c r="H171" s="173" t="s">
        <v>36</v>
      </c>
      <c r="I171" s="173" t="s">
        <v>36</v>
      </c>
      <c r="J171" s="173"/>
      <c r="K171" s="173"/>
      <c r="L171" s="173"/>
    </row>
    <row r="172" spans="1:12" x14ac:dyDescent="0.2">
      <c r="A172" s="171">
        <v>41699</v>
      </c>
      <c r="B172" s="174">
        <v>80.12</v>
      </c>
      <c r="C172" s="173" t="s">
        <v>36</v>
      </c>
      <c r="D172" s="173" t="s">
        <v>36</v>
      </c>
      <c r="E172" s="173" t="s">
        <v>36</v>
      </c>
      <c r="F172" s="173" t="s">
        <v>36</v>
      </c>
      <c r="G172" s="173" t="s">
        <v>36</v>
      </c>
      <c r="H172" s="173" t="s">
        <v>36</v>
      </c>
      <c r="I172" s="173" t="s">
        <v>36</v>
      </c>
      <c r="J172" s="173"/>
      <c r="K172" s="173"/>
      <c r="L172" s="173"/>
    </row>
    <row r="173" spans="1:12" x14ac:dyDescent="0.2">
      <c r="A173" s="171">
        <v>41730</v>
      </c>
      <c r="B173" s="174">
        <v>80.14</v>
      </c>
      <c r="C173" s="173" t="s">
        <v>36</v>
      </c>
      <c r="D173" s="173" t="s">
        <v>36</v>
      </c>
      <c r="E173" s="173" t="s">
        <v>36</v>
      </c>
      <c r="F173" s="173" t="s">
        <v>36</v>
      </c>
      <c r="G173" s="173" t="s">
        <v>36</v>
      </c>
      <c r="H173" s="173" t="s">
        <v>36</v>
      </c>
      <c r="I173" s="173" t="s">
        <v>36</v>
      </c>
      <c r="J173" s="173"/>
      <c r="K173" s="173"/>
      <c r="L173" s="173"/>
    </row>
    <row r="174" spans="1:12" x14ac:dyDescent="0.2">
      <c r="A174" s="171">
        <v>41760</v>
      </c>
      <c r="B174" s="174">
        <v>80.180000000000007</v>
      </c>
      <c r="C174" s="173" t="s">
        <v>36</v>
      </c>
      <c r="D174" s="173" t="s">
        <v>36</v>
      </c>
      <c r="E174" s="173" t="s">
        <v>36</v>
      </c>
      <c r="F174" s="173" t="s">
        <v>36</v>
      </c>
      <c r="G174" s="173" t="s">
        <v>36</v>
      </c>
      <c r="H174" s="173" t="s">
        <v>36</v>
      </c>
      <c r="I174" s="173" t="s">
        <v>36</v>
      </c>
      <c r="J174" s="173"/>
      <c r="K174" s="173"/>
      <c r="L174" s="173"/>
    </row>
    <row r="175" spans="1:12" x14ac:dyDescent="0.2">
      <c r="A175" s="171">
        <v>41791</v>
      </c>
      <c r="B175" s="174">
        <v>80.150000000000006</v>
      </c>
      <c r="C175" s="173" t="s">
        <v>36</v>
      </c>
      <c r="D175" s="173" t="s">
        <v>36</v>
      </c>
      <c r="E175" s="173" t="s">
        <v>36</v>
      </c>
      <c r="F175" s="173" t="s">
        <v>36</v>
      </c>
      <c r="G175" s="173" t="s">
        <v>36</v>
      </c>
      <c r="H175" s="173" t="s">
        <v>36</v>
      </c>
      <c r="I175" s="173" t="s">
        <v>36</v>
      </c>
      <c r="J175" s="173"/>
      <c r="K175" s="173"/>
      <c r="L175" s="173"/>
    </row>
    <row r="176" spans="1:12" x14ac:dyDescent="0.2">
      <c r="A176" s="171">
        <v>41821</v>
      </c>
      <c r="B176" s="174">
        <v>80.17</v>
      </c>
      <c r="C176" s="173" t="s">
        <v>36</v>
      </c>
      <c r="D176" s="173" t="s">
        <v>36</v>
      </c>
      <c r="E176" s="173" t="s">
        <v>36</v>
      </c>
      <c r="F176" s="173" t="s">
        <v>36</v>
      </c>
      <c r="G176" s="173" t="s">
        <v>36</v>
      </c>
      <c r="H176" s="173" t="s">
        <v>36</v>
      </c>
      <c r="I176" s="173" t="s">
        <v>36</v>
      </c>
      <c r="J176" s="173"/>
      <c r="K176" s="173"/>
      <c r="L176" s="173"/>
    </row>
    <row r="177" spans="1:12" x14ac:dyDescent="0.2">
      <c r="A177" s="171">
        <v>41852</v>
      </c>
      <c r="B177" s="174">
        <v>80.12</v>
      </c>
      <c r="C177" s="173" t="s">
        <v>36</v>
      </c>
      <c r="D177" s="173" t="s">
        <v>36</v>
      </c>
      <c r="E177" s="173" t="s">
        <v>36</v>
      </c>
      <c r="F177" s="173" t="s">
        <v>36</v>
      </c>
      <c r="G177" s="173" t="s">
        <v>36</v>
      </c>
      <c r="H177" s="173" t="s">
        <v>36</v>
      </c>
      <c r="I177" s="173" t="s">
        <v>36</v>
      </c>
      <c r="J177" s="173"/>
      <c r="K177" s="173"/>
      <c r="L177" s="173"/>
    </row>
    <row r="178" spans="1:12" x14ac:dyDescent="0.2">
      <c r="A178" s="171">
        <v>41883</v>
      </c>
      <c r="B178" s="174">
        <v>80.08</v>
      </c>
      <c r="C178" s="173" t="s">
        <v>36</v>
      </c>
      <c r="D178" s="173" t="s">
        <v>36</v>
      </c>
      <c r="E178" s="173" t="s">
        <v>36</v>
      </c>
      <c r="F178" s="173" t="s">
        <v>36</v>
      </c>
      <c r="G178" s="173" t="s">
        <v>36</v>
      </c>
      <c r="H178" s="173" t="s">
        <v>36</v>
      </c>
      <c r="I178" s="173" t="s">
        <v>36</v>
      </c>
      <c r="J178" s="173"/>
      <c r="K178" s="173"/>
      <c r="L178" s="173"/>
    </row>
    <row r="179" spans="1:12" x14ac:dyDescent="0.2">
      <c r="A179" s="171">
        <v>41913</v>
      </c>
      <c r="B179" s="174">
        <v>79.98</v>
      </c>
      <c r="C179" s="173" t="s">
        <v>36</v>
      </c>
      <c r="D179" s="173" t="s">
        <v>36</v>
      </c>
      <c r="E179" s="173" t="s">
        <v>36</v>
      </c>
      <c r="F179" s="173" t="s">
        <v>36</v>
      </c>
      <c r="G179" s="173" t="s">
        <v>36</v>
      </c>
      <c r="H179" s="173" t="s">
        <v>36</v>
      </c>
      <c r="I179" s="173" t="s">
        <v>36</v>
      </c>
      <c r="J179" s="173"/>
      <c r="K179" s="173"/>
      <c r="L179" s="173"/>
    </row>
    <row r="180" spans="1:12" x14ac:dyDescent="0.2">
      <c r="A180" s="171">
        <v>41944</v>
      </c>
      <c r="B180" s="174">
        <v>80.03</v>
      </c>
      <c r="C180" s="173" t="s">
        <v>36</v>
      </c>
      <c r="D180" s="173" t="s">
        <v>36</v>
      </c>
      <c r="E180" s="173" t="s">
        <v>36</v>
      </c>
      <c r="F180" s="173" t="s">
        <v>36</v>
      </c>
      <c r="G180" s="173" t="s">
        <v>36</v>
      </c>
      <c r="H180" s="173" t="s">
        <v>36</v>
      </c>
      <c r="I180" s="173" t="s">
        <v>36</v>
      </c>
      <c r="J180" s="173"/>
      <c r="K180" s="173"/>
      <c r="L180" s="173"/>
    </row>
    <row r="181" spans="1:12" x14ac:dyDescent="0.2">
      <c r="A181" s="171">
        <v>41974</v>
      </c>
      <c r="B181" s="174">
        <v>80.12</v>
      </c>
      <c r="C181" s="173" t="s">
        <v>36</v>
      </c>
      <c r="D181" s="173" t="s">
        <v>36</v>
      </c>
      <c r="E181" s="173" t="s">
        <v>36</v>
      </c>
      <c r="F181" s="173" t="s">
        <v>36</v>
      </c>
      <c r="G181" s="173" t="s">
        <v>36</v>
      </c>
      <c r="H181" s="173" t="s">
        <v>36</v>
      </c>
      <c r="I181" s="173" t="s">
        <v>36</v>
      </c>
      <c r="J181" s="173"/>
      <c r="K181" s="173"/>
      <c r="L181" s="173"/>
    </row>
    <row r="182" spans="1:12" x14ac:dyDescent="0.2">
      <c r="A182" s="171">
        <v>42005</v>
      </c>
      <c r="B182" s="174">
        <v>80.8</v>
      </c>
      <c r="C182" s="173" t="s">
        <v>36</v>
      </c>
      <c r="D182" s="173" t="s">
        <v>36</v>
      </c>
      <c r="E182" s="173" t="s">
        <v>36</v>
      </c>
      <c r="F182" s="173" t="s">
        <v>36</v>
      </c>
      <c r="G182" s="173" t="s">
        <v>36</v>
      </c>
      <c r="H182" s="173" t="s">
        <v>36</v>
      </c>
      <c r="I182" s="173" t="s">
        <v>36</v>
      </c>
      <c r="J182" s="173"/>
      <c r="K182" s="173"/>
      <c r="L182" s="173"/>
    </row>
    <row r="183" spans="1:12" x14ac:dyDescent="0.2">
      <c r="A183" s="171">
        <v>42036</v>
      </c>
      <c r="B183" s="174">
        <v>81.55</v>
      </c>
      <c r="C183" s="173" t="s">
        <v>36</v>
      </c>
      <c r="D183" s="173" t="s">
        <v>36</v>
      </c>
      <c r="E183" s="173" t="s">
        <v>36</v>
      </c>
      <c r="F183" s="173" t="s">
        <v>36</v>
      </c>
      <c r="G183" s="173" t="s">
        <v>36</v>
      </c>
      <c r="H183" s="173" t="s">
        <v>36</v>
      </c>
      <c r="I183" s="173" t="s">
        <v>36</v>
      </c>
      <c r="J183" s="173"/>
      <c r="K183" s="173"/>
      <c r="L183" s="173"/>
    </row>
    <row r="184" spans="1:12" x14ac:dyDescent="0.2">
      <c r="A184" s="171">
        <v>42064</v>
      </c>
      <c r="B184" s="174">
        <v>81.99</v>
      </c>
      <c r="C184" s="173" t="s">
        <v>36</v>
      </c>
      <c r="D184" s="173" t="s">
        <v>36</v>
      </c>
      <c r="E184" s="173" t="s">
        <v>36</v>
      </c>
      <c r="F184" s="173" t="s">
        <v>36</v>
      </c>
      <c r="G184" s="173" t="s">
        <v>36</v>
      </c>
      <c r="H184" s="173" t="s">
        <v>36</v>
      </c>
      <c r="I184" s="173" t="s">
        <v>36</v>
      </c>
      <c r="J184" s="173"/>
      <c r="K184" s="173"/>
      <c r="L184" s="173"/>
    </row>
    <row r="185" spans="1:12" x14ac:dyDescent="0.2">
      <c r="A185" s="171">
        <v>42095</v>
      </c>
      <c r="B185" s="174">
        <v>82.26</v>
      </c>
      <c r="C185" s="173" t="s">
        <v>36</v>
      </c>
      <c r="D185" s="173" t="s">
        <v>36</v>
      </c>
      <c r="E185" s="173" t="s">
        <v>36</v>
      </c>
      <c r="F185" s="173" t="s">
        <v>36</v>
      </c>
      <c r="G185" s="173" t="s">
        <v>36</v>
      </c>
      <c r="H185" s="173" t="s">
        <v>36</v>
      </c>
      <c r="I185" s="173" t="s">
        <v>36</v>
      </c>
      <c r="J185" s="173"/>
      <c r="K185" s="173"/>
      <c r="L185" s="173"/>
    </row>
    <row r="186" spans="1:12" x14ac:dyDescent="0.2">
      <c r="A186" s="171">
        <v>42125</v>
      </c>
      <c r="B186" s="174">
        <v>82.34</v>
      </c>
      <c r="C186" s="173" t="s">
        <v>36</v>
      </c>
      <c r="D186" s="173" t="s">
        <v>36</v>
      </c>
      <c r="E186" s="173" t="s">
        <v>36</v>
      </c>
      <c r="F186" s="173" t="s">
        <v>36</v>
      </c>
      <c r="G186" s="173" t="s">
        <v>36</v>
      </c>
      <c r="H186" s="173" t="s">
        <v>36</v>
      </c>
      <c r="I186" s="173" t="s">
        <v>36</v>
      </c>
      <c r="J186" s="173"/>
      <c r="K186" s="173"/>
      <c r="L186" s="173"/>
    </row>
    <row r="187" spans="1:12" x14ac:dyDescent="0.2">
      <c r="A187" s="171">
        <v>42156</v>
      </c>
      <c r="B187" s="174">
        <v>82.49</v>
      </c>
      <c r="C187" s="173" t="s">
        <v>36</v>
      </c>
      <c r="D187" s="173" t="s">
        <v>36</v>
      </c>
      <c r="E187" s="173" t="s">
        <v>36</v>
      </c>
      <c r="F187" s="173" t="s">
        <v>36</v>
      </c>
      <c r="G187" s="173" t="s">
        <v>36</v>
      </c>
      <c r="H187" s="173" t="s">
        <v>36</v>
      </c>
      <c r="I187" s="173" t="s">
        <v>36</v>
      </c>
      <c r="J187" s="173"/>
      <c r="K187" s="173"/>
      <c r="L187" s="173"/>
    </row>
    <row r="188" spans="1:12" x14ac:dyDescent="0.2">
      <c r="A188" s="171">
        <v>42186</v>
      </c>
      <c r="B188" s="174">
        <v>82.5</v>
      </c>
      <c r="C188" s="173" t="s">
        <v>36</v>
      </c>
      <c r="D188" s="173" t="s">
        <v>36</v>
      </c>
      <c r="E188" s="173" t="s">
        <v>36</v>
      </c>
      <c r="F188" s="173" t="s">
        <v>36</v>
      </c>
      <c r="G188" s="173" t="s">
        <v>36</v>
      </c>
      <c r="H188" s="173" t="s">
        <v>36</v>
      </c>
      <c r="I188" s="173" t="s">
        <v>36</v>
      </c>
      <c r="J188" s="173"/>
      <c r="K188" s="173"/>
      <c r="L188" s="173"/>
    </row>
    <row r="189" spans="1:12" x14ac:dyDescent="0.2">
      <c r="A189" s="171">
        <v>42217</v>
      </c>
      <c r="B189" s="174">
        <v>82.69</v>
      </c>
      <c r="C189" s="173" t="s">
        <v>36</v>
      </c>
      <c r="D189" s="173" t="s">
        <v>36</v>
      </c>
      <c r="E189" s="173" t="s">
        <v>36</v>
      </c>
      <c r="F189" s="173" t="s">
        <v>36</v>
      </c>
      <c r="G189" s="173" t="s">
        <v>36</v>
      </c>
      <c r="H189" s="173" t="s">
        <v>36</v>
      </c>
      <c r="I189" s="173" t="s">
        <v>36</v>
      </c>
      <c r="J189" s="173"/>
      <c r="K189" s="173"/>
      <c r="L189" s="173"/>
    </row>
    <row r="190" spans="1:12" x14ac:dyDescent="0.2">
      <c r="A190" s="171">
        <v>42248</v>
      </c>
      <c r="B190" s="174">
        <v>83.12</v>
      </c>
      <c r="C190" s="173" t="s">
        <v>36</v>
      </c>
      <c r="D190" s="173" t="s">
        <v>36</v>
      </c>
      <c r="E190" s="173" t="s">
        <v>36</v>
      </c>
      <c r="F190" s="173" t="s">
        <v>36</v>
      </c>
      <c r="G190" s="173" t="s">
        <v>36</v>
      </c>
      <c r="H190" s="173" t="s">
        <v>36</v>
      </c>
      <c r="I190" s="173" t="s">
        <v>36</v>
      </c>
      <c r="J190" s="173"/>
      <c r="K190" s="173"/>
      <c r="L190" s="173"/>
    </row>
    <row r="191" spans="1:12" x14ac:dyDescent="0.2">
      <c r="A191" s="171">
        <v>42278</v>
      </c>
      <c r="B191" s="174">
        <v>83.22</v>
      </c>
      <c r="C191" s="173" t="s">
        <v>36</v>
      </c>
      <c r="D191" s="173" t="s">
        <v>36</v>
      </c>
      <c r="E191" s="173" t="s">
        <v>36</v>
      </c>
      <c r="F191" s="173" t="s">
        <v>36</v>
      </c>
      <c r="G191" s="173" t="s">
        <v>36</v>
      </c>
      <c r="H191" s="173" t="s">
        <v>36</v>
      </c>
      <c r="I191" s="173" t="s">
        <v>36</v>
      </c>
      <c r="J191" s="173"/>
      <c r="K191" s="173"/>
      <c r="L191" s="173"/>
    </row>
    <row r="192" spans="1:12" x14ac:dyDescent="0.2">
      <c r="A192" s="171">
        <v>42309</v>
      </c>
      <c r="B192" s="174">
        <v>83.35</v>
      </c>
      <c r="C192" s="173" t="s">
        <v>36</v>
      </c>
      <c r="D192" s="173" t="s">
        <v>36</v>
      </c>
      <c r="E192" s="173" t="s">
        <v>36</v>
      </c>
      <c r="F192" s="173" t="s">
        <v>36</v>
      </c>
      <c r="G192" s="173" t="s">
        <v>36</v>
      </c>
      <c r="H192" s="173" t="s">
        <v>36</v>
      </c>
      <c r="I192" s="173" t="s">
        <v>36</v>
      </c>
      <c r="J192" s="173"/>
      <c r="K192" s="173"/>
      <c r="L192" s="173"/>
    </row>
    <row r="193" spans="1:12" x14ac:dyDescent="0.2">
      <c r="A193" s="171">
        <v>42339</v>
      </c>
      <c r="B193" s="174">
        <v>83.41</v>
      </c>
      <c r="C193" s="173" t="s">
        <v>36</v>
      </c>
      <c r="D193" s="173" t="s">
        <v>36</v>
      </c>
      <c r="E193" s="173" t="s">
        <v>36</v>
      </c>
      <c r="F193" s="173" t="s">
        <v>36</v>
      </c>
      <c r="G193" s="173" t="s">
        <v>36</v>
      </c>
      <c r="H193" s="173" t="s">
        <v>36</v>
      </c>
      <c r="I193" s="173" t="s">
        <v>36</v>
      </c>
      <c r="J193" s="173"/>
      <c r="K193" s="173"/>
      <c r="L193" s="173"/>
    </row>
    <row r="194" spans="1:12" x14ac:dyDescent="0.2">
      <c r="A194" s="171">
        <v>42370</v>
      </c>
      <c r="B194" s="174">
        <v>84.6</v>
      </c>
      <c r="C194" s="173" t="s">
        <v>36</v>
      </c>
      <c r="D194" s="173" t="s">
        <v>36</v>
      </c>
      <c r="E194" s="173" t="s">
        <v>36</v>
      </c>
      <c r="F194" s="173" t="s">
        <v>36</v>
      </c>
      <c r="G194" s="173" t="s">
        <v>36</v>
      </c>
      <c r="H194" s="173" t="s">
        <v>36</v>
      </c>
      <c r="I194" s="173" t="s">
        <v>36</v>
      </c>
      <c r="J194" s="173"/>
      <c r="K194" s="173"/>
      <c r="L194" s="173"/>
    </row>
    <row r="195" spans="1:12" x14ac:dyDescent="0.2">
      <c r="A195" s="171">
        <v>42401</v>
      </c>
      <c r="B195" s="174">
        <v>85.31</v>
      </c>
      <c r="C195" s="173" t="s">
        <v>36</v>
      </c>
      <c r="D195" s="173" t="s">
        <v>36</v>
      </c>
      <c r="E195" s="173" t="s">
        <v>36</v>
      </c>
      <c r="F195" s="173" t="s">
        <v>36</v>
      </c>
      <c r="G195" s="173" t="s">
        <v>36</v>
      </c>
      <c r="H195" s="173" t="s">
        <v>36</v>
      </c>
      <c r="I195" s="173" t="s">
        <v>36</v>
      </c>
      <c r="J195" s="173"/>
      <c r="K195" s="173"/>
      <c r="L195" s="173"/>
    </row>
    <row r="196" spans="1:12" x14ac:dyDescent="0.2">
      <c r="A196" s="171">
        <v>42430</v>
      </c>
      <c r="B196" s="174">
        <v>85.5</v>
      </c>
      <c r="C196" s="173" t="s">
        <v>36</v>
      </c>
      <c r="D196" s="173" t="s">
        <v>36</v>
      </c>
      <c r="E196" s="173" t="s">
        <v>36</v>
      </c>
      <c r="F196" s="173" t="s">
        <v>36</v>
      </c>
      <c r="G196" s="173" t="s">
        <v>36</v>
      </c>
      <c r="H196" s="173" t="s">
        <v>36</v>
      </c>
      <c r="I196" s="173" t="s">
        <v>36</v>
      </c>
      <c r="J196" s="173"/>
      <c r="K196" s="173"/>
      <c r="L196" s="173"/>
    </row>
    <row r="197" spans="1:12" x14ac:dyDescent="0.2">
      <c r="A197" s="171">
        <v>42461</v>
      </c>
      <c r="B197" s="174">
        <v>85.63</v>
      </c>
      <c r="C197" s="173" t="s">
        <v>36</v>
      </c>
      <c r="D197" s="173" t="s">
        <v>36</v>
      </c>
      <c r="E197" s="173" t="s">
        <v>36</v>
      </c>
      <c r="F197" s="173" t="s">
        <v>36</v>
      </c>
      <c r="G197" s="173" t="s">
        <v>36</v>
      </c>
      <c r="H197" s="173" t="s">
        <v>36</v>
      </c>
      <c r="I197" s="173" t="s">
        <v>36</v>
      </c>
      <c r="J197" s="173"/>
      <c r="K197" s="173"/>
      <c r="L197" s="173"/>
    </row>
    <row r="198" spans="1:12" x14ac:dyDescent="0.2">
      <c r="A198" s="171">
        <v>42491</v>
      </c>
      <c r="B198" s="174">
        <v>85.77</v>
      </c>
      <c r="C198" s="173" t="s">
        <v>36</v>
      </c>
      <c r="D198" s="173" t="s">
        <v>36</v>
      </c>
      <c r="E198" s="173" t="s">
        <v>36</v>
      </c>
      <c r="F198" s="173" t="s">
        <v>36</v>
      </c>
      <c r="G198" s="173" t="s">
        <v>36</v>
      </c>
      <c r="H198" s="173" t="s">
        <v>36</v>
      </c>
      <c r="I198" s="173" t="s">
        <v>36</v>
      </c>
      <c r="J198" s="173"/>
      <c r="K198" s="173"/>
      <c r="L198" s="173"/>
    </row>
    <row r="199" spans="1:12" x14ac:dyDescent="0.2">
      <c r="A199" s="171">
        <v>42522</v>
      </c>
      <c r="B199" s="174">
        <v>85.89</v>
      </c>
      <c r="C199" s="173" t="s">
        <v>36</v>
      </c>
      <c r="D199" s="173" t="s">
        <v>36</v>
      </c>
      <c r="E199" s="173" t="s">
        <v>36</v>
      </c>
      <c r="F199" s="173" t="s">
        <v>36</v>
      </c>
      <c r="G199" s="173" t="s">
        <v>36</v>
      </c>
      <c r="H199" s="173" t="s">
        <v>36</v>
      </c>
      <c r="I199" s="173" t="s">
        <v>36</v>
      </c>
      <c r="J199" s="173"/>
      <c r="K199" s="173"/>
      <c r="L199" s="173"/>
    </row>
    <row r="200" spans="1:12" x14ac:dyDescent="0.2">
      <c r="A200" s="171">
        <v>42552</v>
      </c>
      <c r="B200" s="174">
        <v>86</v>
      </c>
      <c r="C200" s="173" t="s">
        <v>36</v>
      </c>
      <c r="D200" s="173" t="s">
        <v>36</v>
      </c>
      <c r="E200" s="173" t="s">
        <v>36</v>
      </c>
      <c r="F200" s="173" t="s">
        <v>36</v>
      </c>
      <c r="G200" s="173" t="s">
        <v>36</v>
      </c>
      <c r="H200" s="173" t="s">
        <v>36</v>
      </c>
      <c r="I200" s="173" t="s">
        <v>36</v>
      </c>
      <c r="J200" s="173"/>
      <c r="K200" s="173"/>
      <c r="L200" s="173"/>
    </row>
    <row r="201" spans="1:12" x14ac:dyDescent="0.2">
      <c r="A201" s="171">
        <v>42583</v>
      </c>
      <c r="B201" s="174">
        <v>86.02</v>
      </c>
      <c r="C201" s="173" t="s">
        <v>36</v>
      </c>
      <c r="D201" s="173" t="s">
        <v>36</v>
      </c>
      <c r="E201" s="173" t="s">
        <v>36</v>
      </c>
      <c r="F201" s="173" t="s">
        <v>36</v>
      </c>
      <c r="G201" s="173" t="s">
        <v>36</v>
      </c>
      <c r="H201" s="173" t="s">
        <v>36</v>
      </c>
      <c r="I201" s="173" t="s">
        <v>36</v>
      </c>
      <c r="J201" s="173"/>
      <c r="K201" s="173"/>
      <c r="L201" s="173"/>
    </row>
    <row r="202" spans="1:12" x14ac:dyDescent="0.2">
      <c r="A202" s="171">
        <v>42614</v>
      </c>
      <c r="B202" s="174">
        <v>85.65</v>
      </c>
      <c r="C202" s="173" t="s">
        <v>36</v>
      </c>
      <c r="D202" s="173" t="s">
        <v>36</v>
      </c>
      <c r="E202" s="173" t="s">
        <v>36</v>
      </c>
      <c r="F202" s="173" t="s">
        <v>36</v>
      </c>
      <c r="G202" s="173" t="s">
        <v>36</v>
      </c>
      <c r="H202" s="173" t="s">
        <v>36</v>
      </c>
      <c r="I202" s="173" t="s">
        <v>36</v>
      </c>
      <c r="J202" s="173"/>
      <c r="K202" s="173"/>
      <c r="L202" s="173"/>
    </row>
    <row r="203" spans="1:12" x14ac:dyDescent="0.2">
      <c r="A203" s="171">
        <v>42644</v>
      </c>
      <c r="B203" s="174">
        <v>85.55</v>
      </c>
      <c r="C203" s="173" t="s">
        <v>36</v>
      </c>
      <c r="D203" s="173" t="s">
        <v>36</v>
      </c>
      <c r="E203" s="173" t="s">
        <v>36</v>
      </c>
      <c r="F203" s="173" t="s">
        <v>36</v>
      </c>
      <c r="G203" s="173" t="s">
        <v>36</v>
      </c>
      <c r="H203" s="173" t="s">
        <v>36</v>
      </c>
      <c r="I203" s="173" t="s">
        <v>36</v>
      </c>
      <c r="J203" s="173"/>
      <c r="K203" s="173"/>
      <c r="L203" s="173"/>
    </row>
    <row r="204" spans="1:12" x14ac:dyDescent="0.2">
      <c r="A204" s="171">
        <v>42675</v>
      </c>
      <c r="B204" s="174">
        <v>85.37</v>
      </c>
      <c r="C204" s="173" t="s">
        <v>36</v>
      </c>
      <c r="D204" s="173" t="s">
        <v>36</v>
      </c>
      <c r="E204" s="173" t="s">
        <v>36</v>
      </c>
      <c r="F204" s="173" t="s">
        <v>36</v>
      </c>
      <c r="G204" s="173" t="s">
        <v>36</v>
      </c>
      <c r="H204" s="173" t="s">
        <v>36</v>
      </c>
      <c r="I204" s="173" t="s">
        <v>36</v>
      </c>
      <c r="J204" s="173"/>
      <c r="K204" s="173"/>
      <c r="L204" s="173"/>
    </row>
    <row r="205" spans="1:12" x14ac:dyDescent="0.2">
      <c r="A205" s="171">
        <v>42705</v>
      </c>
      <c r="B205" s="174">
        <v>85.15</v>
      </c>
      <c r="C205" s="173" t="s">
        <v>36</v>
      </c>
      <c r="D205" s="173" t="s">
        <v>36</v>
      </c>
      <c r="E205" s="173" t="s">
        <v>36</v>
      </c>
      <c r="F205" s="173" t="s">
        <v>36</v>
      </c>
      <c r="G205" s="173" t="s">
        <v>36</v>
      </c>
      <c r="H205" s="173" t="s">
        <v>36</v>
      </c>
      <c r="I205" s="173" t="s">
        <v>36</v>
      </c>
      <c r="J205" s="173"/>
      <c r="K205" s="173"/>
      <c r="L205" s="173"/>
    </row>
    <row r="206" spans="1:12" x14ac:dyDescent="0.2">
      <c r="A206" s="171">
        <v>42736</v>
      </c>
      <c r="B206" s="174">
        <v>86.18</v>
      </c>
      <c r="C206" s="173" t="s">
        <v>36</v>
      </c>
      <c r="D206" s="173" t="s">
        <v>36</v>
      </c>
      <c r="E206" s="173" t="s">
        <v>36</v>
      </c>
      <c r="F206" s="173" t="s">
        <v>36</v>
      </c>
      <c r="G206" s="173" t="s">
        <v>36</v>
      </c>
      <c r="H206" s="173" t="s">
        <v>36</v>
      </c>
      <c r="I206" s="173" t="s">
        <v>36</v>
      </c>
      <c r="J206" s="173"/>
      <c r="K206" s="173"/>
      <c r="L206" s="173"/>
    </row>
    <row r="207" spans="1:12" x14ac:dyDescent="0.2">
      <c r="A207" s="171">
        <v>42767</v>
      </c>
      <c r="B207" s="174">
        <v>87.44</v>
      </c>
      <c r="C207" s="173" t="s">
        <v>36</v>
      </c>
      <c r="D207" s="173" t="s">
        <v>36</v>
      </c>
      <c r="E207" s="173" t="s">
        <v>36</v>
      </c>
      <c r="F207" s="173" t="s">
        <v>36</v>
      </c>
      <c r="G207" s="173" t="s">
        <v>36</v>
      </c>
      <c r="H207" s="173" t="s">
        <v>36</v>
      </c>
      <c r="I207" s="173" t="s">
        <v>36</v>
      </c>
      <c r="J207" s="173"/>
      <c r="K207" s="173"/>
      <c r="L207" s="173"/>
    </row>
    <row r="208" spans="1:12" x14ac:dyDescent="0.2">
      <c r="A208" s="171">
        <v>42795</v>
      </c>
      <c r="B208" s="174">
        <v>87.69</v>
      </c>
      <c r="C208" s="173" t="s">
        <v>36</v>
      </c>
      <c r="D208" s="173" t="s">
        <v>36</v>
      </c>
      <c r="E208" s="173" t="s">
        <v>36</v>
      </c>
      <c r="F208" s="173" t="s">
        <v>36</v>
      </c>
      <c r="G208" s="173" t="s">
        <v>36</v>
      </c>
      <c r="H208" s="173" t="s">
        <v>36</v>
      </c>
      <c r="I208" s="173" t="s">
        <v>36</v>
      </c>
      <c r="J208" s="173"/>
      <c r="K208" s="173"/>
      <c r="L208" s="173"/>
    </row>
    <row r="209" spans="1:12" x14ac:dyDescent="0.2">
      <c r="A209" s="171">
        <v>42826</v>
      </c>
      <c r="B209" s="174">
        <v>87.49</v>
      </c>
      <c r="C209" s="173" t="s">
        <v>36</v>
      </c>
      <c r="D209" s="173" t="s">
        <v>36</v>
      </c>
      <c r="E209" s="173" t="s">
        <v>36</v>
      </c>
      <c r="F209" s="173" t="s">
        <v>36</v>
      </c>
      <c r="G209" s="173" t="s">
        <v>36</v>
      </c>
      <c r="H209" s="173" t="s">
        <v>36</v>
      </c>
      <c r="I209" s="173" t="s">
        <v>36</v>
      </c>
      <c r="J209" s="173"/>
      <c r="K209" s="173"/>
      <c r="L209" s="173"/>
    </row>
    <row r="210" spans="1:12" x14ac:dyDescent="0.2">
      <c r="A210" s="171">
        <v>42856</v>
      </c>
      <c r="B210" s="174">
        <v>87.36</v>
      </c>
      <c r="C210" s="173" t="s">
        <v>36</v>
      </c>
      <c r="D210" s="173" t="s">
        <v>36</v>
      </c>
      <c r="E210" s="173" t="s">
        <v>36</v>
      </c>
      <c r="F210" s="173" t="s">
        <v>36</v>
      </c>
      <c r="G210" s="173" t="s">
        <v>36</v>
      </c>
      <c r="H210" s="173" t="s">
        <v>36</v>
      </c>
      <c r="I210" s="173" t="s">
        <v>36</v>
      </c>
      <c r="J210" s="173"/>
      <c r="K210" s="173"/>
      <c r="L210" s="173"/>
    </row>
    <row r="211" spans="1:12" x14ac:dyDescent="0.2">
      <c r="A211" s="171">
        <v>42887</v>
      </c>
      <c r="B211" s="174">
        <v>87.23</v>
      </c>
      <c r="C211" s="173" t="s">
        <v>36</v>
      </c>
      <c r="D211" s="173" t="s">
        <v>36</v>
      </c>
      <c r="E211" s="173" t="s">
        <v>36</v>
      </c>
      <c r="F211" s="173" t="s">
        <v>36</v>
      </c>
      <c r="G211" s="173" t="s">
        <v>36</v>
      </c>
      <c r="H211" s="173" t="s">
        <v>36</v>
      </c>
      <c r="I211" s="173" t="s">
        <v>36</v>
      </c>
      <c r="J211" s="173"/>
      <c r="K211" s="173"/>
      <c r="L211" s="173"/>
    </row>
    <row r="212" spans="1:12" x14ac:dyDescent="0.2">
      <c r="A212" s="171">
        <v>42917</v>
      </c>
      <c r="B212" s="174">
        <v>87.26</v>
      </c>
      <c r="C212" s="173" t="s">
        <v>36</v>
      </c>
      <c r="D212" s="173" t="s">
        <v>36</v>
      </c>
      <c r="E212" s="173" t="s">
        <v>36</v>
      </c>
      <c r="F212" s="173" t="s">
        <v>36</v>
      </c>
      <c r="G212" s="173" t="s">
        <v>36</v>
      </c>
      <c r="H212" s="173" t="s">
        <v>36</v>
      </c>
      <c r="I212" s="173" t="s">
        <v>36</v>
      </c>
      <c r="J212" s="173"/>
      <c r="K212" s="173"/>
      <c r="L212" s="173"/>
    </row>
    <row r="213" spans="1:12" x14ac:dyDescent="0.2">
      <c r="A213" s="171">
        <v>42948</v>
      </c>
      <c r="B213" s="174">
        <v>87.35</v>
      </c>
      <c r="C213" s="173" t="s">
        <v>36</v>
      </c>
      <c r="D213" s="173" t="s">
        <v>36</v>
      </c>
      <c r="E213" s="173" t="s">
        <v>36</v>
      </c>
      <c r="F213" s="173" t="s">
        <v>36</v>
      </c>
      <c r="G213" s="173" t="s">
        <v>36</v>
      </c>
      <c r="H213" s="173" t="s">
        <v>36</v>
      </c>
      <c r="I213" s="173" t="s">
        <v>36</v>
      </c>
      <c r="J213" s="173"/>
      <c r="K213" s="173"/>
      <c r="L213" s="173"/>
    </row>
    <row r="214" spans="1:12" x14ac:dyDescent="0.2">
      <c r="A214" s="171">
        <v>42979</v>
      </c>
      <c r="B214" s="174">
        <v>87.84</v>
      </c>
      <c r="C214" s="173" t="s">
        <v>36</v>
      </c>
      <c r="D214" s="173" t="s">
        <v>36</v>
      </c>
      <c r="E214" s="173" t="s">
        <v>36</v>
      </c>
      <c r="F214" s="173" t="s">
        <v>36</v>
      </c>
      <c r="G214" s="173" t="s">
        <v>36</v>
      </c>
      <c r="H214" s="173" t="s">
        <v>36</v>
      </c>
      <c r="I214" s="173" t="s">
        <v>36</v>
      </c>
      <c r="J214" s="173"/>
      <c r="K214" s="173"/>
      <c r="L214" s="173"/>
    </row>
    <row r="215" spans="1:12" x14ac:dyDescent="0.2">
      <c r="A215" s="171">
        <v>43009</v>
      </c>
      <c r="B215" s="174">
        <v>88.28</v>
      </c>
      <c r="C215" s="173" t="s">
        <v>36</v>
      </c>
      <c r="D215" s="173" t="s">
        <v>36</v>
      </c>
      <c r="E215" s="173" t="s">
        <v>36</v>
      </c>
      <c r="F215" s="173" t="s">
        <v>36</v>
      </c>
      <c r="G215" s="173" t="s">
        <v>36</v>
      </c>
      <c r="H215" s="173" t="s">
        <v>36</v>
      </c>
      <c r="I215" s="173" t="s">
        <v>36</v>
      </c>
      <c r="J215" s="173"/>
      <c r="K215" s="173"/>
      <c r="L215" s="173"/>
    </row>
    <row r="216" spans="1:12" x14ac:dyDescent="0.2">
      <c r="A216" s="171">
        <v>43040</v>
      </c>
      <c r="B216" s="174">
        <v>88.66</v>
      </c>
      <c r="C216" s="173" t="s">
        <v>36</v>
      </c>
      <c r="D216" s="173" t="s">
        <v>36</v>
      </c>
      <c r="E216" s="173" t="s">
        <v>36</v>
      </c>
      <c r="F216" s="173" t="s">
        <v>36</v>
      </c>
      <c r="G216" s="173" t="s">
        <v>36</v>
      </c>
      <c r="H216" s="173" t="s">
        <v>36</v>
      </c>
      <c r="I216" s="173" t="s">
        <v>36</v>
      </c>
      <c r="J216" s="173"/>
      <c r="K216" s="173"/>
      <c r="L216" s="173"/>
    </row>
    <row r="217" spans="1:12" x14ac:dyDescent="0.2">
      <c r="A217" s="171">
        <v>43070</v>
      </c>
      <c r="B217" s="174">
        <v>88.92</v>
      </c>
      <c r="C217" s="173" t="s">
        <v>36</v>
      </c>
      <c r="D217" s="173" t="s">
        <v>36</v>
      </c>
      <c r="E217" s="173" t="s">
        <v>36</v>
      </c>
      <c r="F217" s="173" t="s">
        <v>36</v>
      </c>
      <c r="G217" s="173" t="s">
        <v>36</v>
      </c>
      <c r="H217" s="173" t="s">
        <v>36</v>
      </c>
      <c r="I217" s="173" t="s">
        <v>36</v>
      </c>
      <c r="J217" s="173"/>
      <c r="K217" s="173"/>
      <c r="L217" s="173"/>
    </row>
    <row r="218" spans="1:12" x14ac:dyDescent="0.2">
      <c r="A218" s="171">
        <v>43101</v>
      </c>
      <c r="B218" s="174">
        <v>89.86</v>
      </c>
      <c r="C218" s="173" t="s">
        <v>36</v>
      </c>
      <c r="D218" s="173" t="s">
        <v>36</v>
      </c>
      <c r="E218" s="173" t="s">
        <v>36</v>
      </c>
      <c r="F218" s="173" t="s">
        <v>36</v>
      </c>
      <c r="G218" s="173" t="s">
        <v>36</v>
      </c>
      <c r="H218" s="173" t="s">
        <v>36</v>
      </c>
      <c r="I218" s="173" t="s">
        <v>36</v>
      </c>
      <c r="J218" s="173"/>
      <c r="K218" s="173"/>
      <c r="L218" s="173"/>
    </row>
    <row r="219" spans="1:12" x14ac:dyDescent="0.2">
      <c r="A219" s="171">
        <v>43132</v>
      </c>
      <c r="B219" s="174">
        <v>90.81</v>
      </c>
      <c r="C219" s="173" t="s">
        <v>36</v>
      </c>
      <c r="D219" s="173" t="s">
        <v>36</v>
      </c>
      <c r="E219" s="173" t="s">
        <v>36</v>
      </c>
      <c r="F219" s="173" t="s">
        <v>36</v>
      </c>
      <c r="G219" s="173" t="s">
        <v>36</v>
      </c>
      <c r="H219" s="173" t="s">
        <v>36</v>
      </c>
      <c r="I219" s="173" t="s">
        <v>36</v>
      </c>
      <c r="J219" s="173"/>
      <c r="K219" s="173"/>
      <c r="L219" s="173"/>
    </row>
    <row r="220" spans="1:12" x14ac:dyDescent="0.2">
      <c r="A220" s="171">
        <v>43160</v>
      </c>
      <c r="B220" s="174">
        <v>91.11</v>
      </c>
      <c r="C220" s="173" t="s">
        <v>36</v>
      </c>
      <c r="D220" s="173" t="s">
        <v>36</v>
      </c>
      <c r="E220" s="173" t="s">
        <v>36</v>
      </c>
      <c r="F220" s="173" t="s">
        <v>36</v>
      </c>
      <c r="G220" s="173" t="s">
        <v>36</v>
      </c>
      <c r="H220" s="173" t="s">
        <v>36</v>
      </c>
      <c r="I220" s="173" t="s">
        <v>36</v>
      </c>
      <c r="J220" s="173"/>
      <c r="K220" s="173"/>
      <c r="L220" s="173"/>
    </row>
    <row r="221" spans="1:12" x14ac:dyDescent="0.2">
      <c r="A221" s="171">
        <v>43191</v>
      </c>
      <c r="B221" s="174">
        <v>91.38</v>
      </c>
      <c r="C221" s="173" t="s">
        <v>36</v>
      </c>
      <c r="D221" s="173" t="s">
        <v>36</v>
      </c>
      <c r="E221" s="173" t="s">
        <v>36</v>
      </c>
      <c r="F221" s="173" t="s">
        <v>36</v>
      </c>
      <c r="G221" s="173" t="s">
        <v>36</v>
      </c>
      <c r="H221" s="173" t="s">
        <v>36</v>
      </c>
      <c r="I221" s="173" t="s">
        <v>36</v>
      </c>
      <c r="J221" s="173"/>
      <c r="K221" s="173"/>
      <c r="L221" s="173"/>
    </row>
    <row r="222" spans="1:12" x14ac:dyDescent="0.2">
      <c r="A222" s="171">
        <v>43221</v>
      </c>
      <c r="B222" s="174">
        <v>91.66</v>
      </c>
      <c r="C222" s="173" t="s">
        <v>36</v>
      </c>
      <c r="D222" s="173" t="s">
        <v>36</v>
      </c>
      <c r="E222" s="173" t="s">
        <v>36</v>
      </c>
      <c r="F222" s="173" t="s">
        <v>36</v>
      </c>
      <c r="G222" s="173" t="s">
        <v>36</v>
      </c>
      <c r="H222" s="173" t="s">
        <v>36</v>
      </c>
      <c r="I222" s="173" t="s">
        <v>36</v>
      </c>
      <c r="J222" s="173"/>
      <c r="K222" s="173"/>
      <c r="L222" s="173"/>
    </row>
    <row r="223" spans="1:12" x14ac:dyDescent="0.2">
      <c r="A223" s="171">
        <v>43252</v>
      </c>
      <c r="B223" s="174">
        <v>91.71</v>
      </c>
      <c r="C223" s="173" t="s">
        <v>36</v>
      </c>
      <c r="D223" s="173" t="s">
        <v>36</v>
      </c>
      <c r="E223" s="173" t="s">
        <v>36</v>
      </c>
      <c r="F223" s="173" t="s">
        <v>36</v>
      </c>
      <c r="G223" s="173" t="s">
        <v>36</v>
      </c>
      <c r="H223" s="173" t="s">
        <v>36</v>
      </c>
      <c r="I223" s="173" t="s">
        <v>36</v>
      </c>
      <c r="J223" s="173"/>
      <c r="K223" s="173"/>
      <c r="L223" s="173"/>
    </row>
    <row r="224" spans="1:12" x14ac:dyDescent="0.2">
      <c r="A224" s="171">
        <v>43282</v>
      </c>
      <c r="B224" s="174">
        <v>91.78</v>
      </c>
      <c r="C224" s="173" t="s">
        <v>36</v>
      </c>
      <c r="D224" s="173" t="s">
        <v>36</v>
      </c>
      <c r="E224" s="173" t="s">
        <v>36</v>
      </c>
      <c r="F224" s="173" t="s">
        <v>36</v>
      </c>
      <c r="G224" s="173" t="s">
        <v>36</v>
      </c>
      <c r="H224" s="173" t="s">
        <v>36</v>
      </c>
      <c r="I224" s="173" t="s">
        <v>36</v>
      </c>
      <c r="J224" s="173"/>
      <c r="K224" s="173"/>
      <c r="L224" s="173"/>
    </row>
    <row r="225" spans="1:17" x14ac:dyDescent="0.2">
      <c r="A225" s="171">
        <v>43313</v>
      </c>
      <c r="B225" s="174">
        <v>91.84</v>
      </c>
      <c r="C225" s="173" t="s">
        <v>36</v>
      </c>
      <c r="D225" s="173" t="s">
        <v>36</v>
      </c>
      <c r="E225" s="173" t="s">
        <v>36</v>
      </c>
      <c r="F225" s="173" t="s">
        <v>36</v>
      </c>
      <c r="G225" s="173" t="s">
        <v>36</v>
      </c>
      <c r="H225" s="173" t="s">
        <v>36</v>
      </c>
      <c r="I225" s="173" t="s">
        <v>36</v>
      </c>
      <c r="J225" s="173"/>
      <c r="K225" s="173"/>
      <c r="L225" s="173"/>
    </row>
    <row r="226" spans="1:17" x14ac:dyDescent="0.2">
      <c r="A226" s="171">
        <v>43344</v>
      </c>
      <c r="B226" s="174">
        <v>91.91</v>
      </c>
      <c r="C226" s="173" t="s">
        <v>36</v>
      </c>
      <c r="D226" s="173" t="s">
        <v>36</v>
      </c>
      <c r="E226" s="173" t="s">
        <v>36</v>
      </c>
      <c r="F226" s="173" t="s">
        <v>36</v>
      </c>
      <c r="G226" s="173" t="s">
        <v>36</v>
      </c>
      <c r="H226" s="173" t="s">
        <v>36</v>
      </c>
      <c r="I226" s="173" t="s">
        <v>36</v>
      </c>
      <c r="J226" s="173"/>
      <c r="K226" s="173"/>
      <c r="L226" s="173"/>
    </row>
    <row r="227" spans="1:17" x14ac:dyDescent="0.2">
      <c r="A227" s="171">
        <v>43374</v>
      </c>
      <c r="B227" s="174">
        <v>91.93</v>
      </c>
      <c r="C227" s="173" t="s">
        <v>36</v>
      </c>
      <c r="D227" s="173" t="s">
        <v>36</v>
      </c>
      <c r="E227" s="173" t="s">
        <v>36</v>
      </c>
      <c r="F227" s="173" t="s">
        <v>36</v>
      </c>
      <c r="G227" s="173" t="s">
        <v>36</v>
      </c>
      <c r="H227" s="173" t="s">
        <v>36</v>
      </c>
      <c r="I227" s="173" t="s">
        <v>36</v>
      </c>
      <c r="J227" s="173"/>
      <c r="K227" s="173"/>
      <c r="L227" s="173"/>
    </row>
    <row r="228" spans="1:17" x14ac:dyDescent="0.2">
      <c r="A228" s="171">
        <v>43405</v>
      </c>
      <c r="B228" s="174">
        <v>91.94</v>
      </c>
      <c r="C228" s="173" t="s">
        <v>36</v>
      </c>
      <c r="D228" s="173" t="s">
        <v>36</v>
      </c>
      <c r="E228" s="173" t="s">
        <v>36</v>
      </c>
      <c r="F228" s="173" t="s">
        <v>36</v>
      </c>
      <c r="G228" s="173" t="s">
        <v>36</v>
      </c>
      <c r="H228" s="173" t="s">
        <v>36</v>
      </c>
      <c r="I228" s="173" t="s">
        <v>36</v>
      </c>
      <c r="J228" s="173"/>
      <c r="K228" s="173"/>
      <c r="L228" s="173"/>
    </row>
    <row r="229" spans="1:17" x14ac:dyDescent="0.2">
      <c r="A229" s="171">
        <v>43435</v>
      </c>
      <c r="B229" s="174">
        <v>92.03</v>
      </c>
      <c r="C229" s="175" t="s">
        <v>36</v>
      </c>
      <c r="D229" s="175" t="s">
        <v>36</v>
      </c>
      <c r="E229" s="175" t="s">
        <v>36</v>
      </c>
      <c r="F229" s="175" t="s">
        <v>36</v>
      </c>
      <c r="G229" s="175" t="s">
        <v>36</v>
      </c>
      <c r="H229" s="175" t="s">
        <v>36</v>
      </c>
      <c r="I229" s="175" t="s">
        <v>36</v>
      </c>
      <c r="J229" s="175"/>
      <c r="K229" s="175"/>
      <c r="L229" s="175"/>
    </row>
    <row r="230" spans="1:17" x14ac:dyDescent="0.2">
      <c r="A230" s="171">
        <v>43466</v>
      </c>
      <c r="B230" s="174">
        <v>92.82</v>
      </c>
      <c r="C230" s="173" t="s">
        <v>36</v>
      </c>
      <c r="D230" s="173" t="s">
        <v>36</v>
      </c>
      <c r="E230" s="173" t="s">
        <v>36</v>
      </c>
      <c r="F230" s="173" t="s">
        <v>36</v>
      </c>
      <c r="G230" s="173" t="s">
        <v>36</v>
      </c>
      <c r="H230" s="173" t="s">
        <v>36</v>
      </c>
      <c r="I230" s="173" t="s">
        <v>36</v>
      </c>
      <c r="J230" s="173"/>
      <c r="K230" s="173"/>
      <c r="L230" s="173"/>
      <c r="O230" s="32"/>
      <c r="P230" s="31"/>
      <c r="Q230" s="31"/>
    </row>
    <row r="231" spans="1:17" x14ac:dyDescent="0.2">
      <c r="A231" s="171">
        <v>43497</v>
      </c>
      <c r="B231" s="174">
        <v>93.64</v>
      </c>
      <c r="C231" s="173" t="s">
        <v>36</v>
      </c>
      <c r="D231" s="173" t="s">
        <v>36</v>
      </c>
      <c r="E231" s="173" t="s">
        <v>36</v>
      </c>
      <c r="F231" s="173" t="s">
        <v>36</v>
      </c>
      <c r="G231" s="173" t="s">
        <v>36</v>
      </c>
      <c r="H231" s="173" t="s">
        <v>36</v>
      </c>
      <c r="I231" s="173" t="s">
        <v>36</v>
      </c>
      <c r="J231" s="173"/>
      <c r="K231" s="173"/>
      <c r="L231" s="173"/>
    </row>
    <row r="232" spans="1:17" x14ac:dyDescent="0.2">
      <c r="A232" s="171">
        <v>43525</v>
      </c>
      <c r="B232" s="174">
        <v>93.89</v>
      </c>
      <c r="C232" s="173" t="s">
        <v>36</v>
      </c>
      <c r="D232" s="173" t="s">
        <v>36</v>
      </c>
      <c r="E232" s="173" t="s">
        <v>36</v>
      </c>
      <c r="F232" s="173" t="s">
        <v>36</v>
      </c>
      <c r="G232" s="173" t="s">
        <v>36</v>
      </c>
      <c r="H232" s="173" t="s">
        <v>36</v>
      </c>
      <c r="I232" s="173" t="s">
        <v>36</v>
      </c>
      <c r="J232" s="173"/>
      <c r="K232" s="173"/>
      <c r="L232" s="173"/>
    </row>
    <row r="233" spans="1:17" x14ac:dyDescent="0.2">
      <c r="A233" s="171">
        <v>43556</v>
      </c>
      <c r="B233" s="174">
        <v>94.12</v>
      </c>
      <c r="C233" s="173" t="s">
        <v>36</v>
      </c>
      <c r="D233" s="173" t="s">
        <v>36</v>
      </c>
      <c r="E233" s="173" t="s">
        <v>36</v>
      </c>
      <c r="F233" s="173" t="s">
        <v>36</v>
      </c>
      <c r="G233" s="173" t="s">
        <v>36</v>
      </c>
      <c r="H233" s="173" t="s">
        <v>36</v>
      </c>
      <c r="I233" s="173" t="s">
        <v>36</v>
      </c>
      <c r="J233" s="173"/>
      <c r="K233" s="173"/>
      <c r="L233" s="173"/>
    </row>
    <row r="234" spans="1:17" x14ac:dyDescent="0.2">
      <c r="A234" s="171">
        <v>43586</v>
      </c>
      <c r="B234" s="174">
        <v>94.45</v>
      </c>
      <c r="C234" s="173" t="s">
        <v>36</v>
      </c>
      <c r="D234" s="173" t="s">
        <v>36</v>
      </c>
      <c r="E234" s="173" t="s">
        <v>36</v>
      </c>
      <c r="F234" s="173" t="s">
        <v>36</v>
      </c>
      <c r="G234" s="173" t="s">
        <v>36</v>
      </c>
      <c r="H234" s="173" t="s">
        <v>36</v>
      </c>
      <c r="I234" s="173" t="s">
        <v>36</v>
      </c>
      <c r="J234" s="173"/>
      <c r="K234" s="173"/>
      <c r="L234" s="173"/>
    </row>
    <row r="235" spans="1:17" x14ac:dyDescent="0.2">
      <c r="A235" s="171">
        <v>43617</v>
      </c>
      <c r="B235" s="174">
        <v>94.49</v>
      </c>
      <c r="C235" s="173" t="s">
        <v>36</v>
      </c>
      <c r="D235" s="173" t="s">
        <v>36</v>
      </c>
      <c r="E235" s="173" t="s">
        <v>36</v>
      </c>
      <c r="F235" s="173" t="s">
        <v>36</v>
      </c>
      <c r="G235" s="173" t="s">
        <v>36</v>
      </c>
      <c r="H235" s="173" t="s">
        <v>36</v>
      </c>
      <c r="I235" s="173" t="s">
        <v>36</v>
      </c>
      <c r="J235" s="173"/>
      <c r="K235" s="173"/>
      <c r="L235" s="173"/>
    </row>
    <row r="236" spans="1:17" x14ac:dyDescent="0.2">
      <c r="A236" s="171">
        <v>43647</v>
      </c>
      <c r="B236" s="174">
        <v>94.56</v>
      </c>
      <c r="C236" s="173" t="s">
        <v>36</v>
      </c>
      <c r="D236" s="173" t="s">
        <v>36</v>
      </c>
      <c r="E236" s="173" t="s">
        <v>36</v>
      </c>
      <c r="F236" s="173" t="s">
        <v>36</v>
      </c>
      <c r="G236" s="173" t="s">
        <v>36</v>
      </c>
      <c r="H236" s="173" t="s">
        <v>36</v>
      </c>
      <c r="I236" s="173" t="s">
        <v>36</v>
      </c>
      <c r="J236" s="173"/>
      <c r="K236" s="173"/>
      <c r="L236" s="173"/>
    </row>
    <row r="237" spans="1:17" x14ac:dyDescent="0.2">
      <c r="A237" s="171">
        <v>43678</v>
      </c>
      <c r="B237" s="174">
        <v>94.64</v>
      </c>
      <c r="C237" s="173" t="s">
        <v>36</v>
      </c>
      <c r="D237" s="173" t="s">
        <v>36</v>
      </c>
      <c r="E237" s="173" t="s">
        <v>36</v>
      </c>
      <c r="F237" s="173" t="s">
        <v>36</v>
      </c>
      <c r="G237" s="173" t="s">
        <v>36</v>
      </c>
      <c r="H237" s="173" t="s">
        <v>36</v>
      </c>
      <c r="I237" s="173" t="s">
        <v>36</v>
      </c>
      <c r="J237" s="173"/>
      <c r="K237" s="173"/>
      <c r="L237" s="173"/>
    </row>
    <row r="238" spans="1:17" x14ac:dyDescent="0.2">
      <c r="A238" s="171">
        <v>43709</v>
      </c>
      <c r="B238" s="174">
        <v>94.77</v>
      </c>
      <c r="C238" s="173" t="s">
        <v>36</v>
      </c>
      <c r="D238" s="173" t="s">
        <v>36</v>
      </c>
      <c r="E238" s="173" t="s">
        <v>36</v>
      </c>
      <c r="F238" s="173" t="s">
        <v>36</v>
      </c>
      <c r="G238" s="173" t="s">
        <v>36</v>
      </c>
      <c r="H238" s="173" t="s">
        <v>36</v>
      </c>
      <c r="I238" s="173" t="s">
        <v>36</v>
      </c>
      <c r="J238" s="173"/>
      <c r="K238" s="173"/>
      <c r="L238" s="173"/>
    </row>
    <row r="239" spans="1:17" x14ac:dyDescent="0.2">
      <c r="A239" s="171">
        <v>43739</v>
      </c>
      <c r="B239" s="174">
        <v>95.14</v>
      </c>
      <c r="C239" s="173" t="s">
        <v>36</v>
      </c>
      <c r="D239" s="173" t="s">
        <v>36</v>
      </c>
      <c r="E239" s="173" t="s">
        <v>36</v>
      </c>
      <c r="F239" s="173" t="s">
        <v>36</v>
      </c>
      <c r="G239" s="173" t="s">
        <v>36</v>
      </c>
      <c r="H239" s="173" t="s">
        <v>36</v>
      </c>
      <c r="I239" s="173" t="s">
        <v>36</v>
      </c>
      <c r="J239" s="173"/>
      <c r="K239" s="173"/>
      <c r="L239" s="173"/>
    </row>
    <row r="240" spans="1:17" x14ac:dyDescent="0.2">
      <c r="A240" s="171">
        <v>43770</v>
      </c>
      <c r="B240" s="174">
        <v>95.18</v>
      </c>
      <c r="C240" s="173" t="s">
        <v>36</v>
      </c>
      <c r="D240" s="173" t="s">
        <v>36</v>
      </c>
      <c r="E240" s="173" t="s">
        <v>36</v>
      </c>
      <c r="F240" s="173" t="s">
        <v>36</v>
      </c>
      <c r="G240" s="173" t="s">
        <v>36</v>
      </c>
      <c r="H240" s="173" t="s">
        <v>36</v>
      </c>
      <c r="I240" s="173" t="s">
        <v>36</v>
      </c>
      <c r="J240" s="173"/>
      <c r="K240" s="173"/>
      <c r="L240" s="173"/>
    </row>
    <row r="241" spans="1:13" x14ac:dyDescent="0.2">
      <c r="A241" s="171">
        <v>43800</v>
      </c>
      <c r="B241" s="174">
        <v>95.23</v>
      </c>
      <c r="C241" s="173" t="s">
        <v>36</v>
      </c>
      <c r="D241" s="173" t="s">
        <v>36</v>
      </c>
      <c r="E241" s="173" t="s">
        <v>36</v>
      </c>
      <c r="F241" s="173" t="s">
        <v>36</v>
      </c>
      <c r="G241" s="173" t="s">
        <v>36</v>
      </c>
      <c r="H241" s="173" t="s">
        <v>36</v>
      </c>
      <c r="I241" s="173" t="s">
        <v>36</v>
      </c>
      <c r="J241" s="173"/>
      <c r="K241" s="173"/>
      <c r="L241" s="173"/>
    </row>
    <row r="242" spans="1:13" x14ac:dyDescent="0.2">
      <c r="A242" s="171">
        <v>43831</v>
      </c>
      <c r="B242" s="174">
        <v>96.16</v>
      </c>
      <c r="C242" s="173" t="s">
        <v>36</v>
      </c>
      <c r="D242" s="173" t="s">
        <v>36</v>
      </c>
      <c r="E242" s="173" t="s">
        <v>36</v>
      </c>
      <c r="F242" s="173" t="s">
        <v>36</v>
      </c>
      <c r="G242" s="173" t="s">
        <v>36</v>
      </c>
      <c r="H242" s="173" t="s">
        <v>36</v>
      </c>
      <c r="I242" s="173" t="s">
        <v>36</v>
      </c>
      <c r="J242" s="173"/>
      <c r="K242" s="173"/>
      <c r="L242" s="173"/>
    </row>
    <row r="243" spans="1:13" x14ac:dyDescent="0.2">
      <c r="A243" s="171">
        <v>43862</v>
      </c>
      <c r="B243" s="174">
        <v>96.91</v>
      </c>
      <c r="C243" s="173" t="s">
        <v>36</v>
      </c>
      <c r="D243" s="173" t="s">
        <v>36</v>
      </c>
      <c r="E243" s="173" t="s">
        <v>36</v>
      </c>
      <c r="F243" s="173" t="s">
        <v>36</v>
      </c>
      <c r="G243" s="173" t="s">
        <v>36</v>
      </c>
      <c r="H243" s="173" t="s">
        <v>36</v>
      </c>
      <c r="I243" s="173" t="s">
        <v>36</v>
      </c>
      <c r="J243" s="173"/>
      <c r="K243" s="173"/>
      <c r="L243" s="173"/>
    </row>
    <row r="244" spans="1:13" x14ac:dyDescent="0.2">
      <c r="A244" s="171">
        <v>43891</v>
      </c>
      <c r="B244" s="174">
        <v>97.19</v>
      </c>
      <c r="C244" s="173" t="s">
        <v>36</v>
      </c>
      <c r="D244" s="173" t="s">
        <v>36</v>
      </c>
      <c r="E244" s="173" t="s">
        <v>36</v>
      </c>
      <c r="F244" s="173" t="s">
        <v>36</v>
      </c>
      <c r="G244" s="173" t="s">
        <v>36</v>
      </c>
      <c r="H244" s="173" t="s">
        <v>36</v>
      </c>
      <c r="I244" s="173" t="s">
        <v>36</v>
      </c>
      <c r="J244" s="173"/>
      <c r="K244" s="173"/>
      <c r="L244" s="173"/>
    </row>
    <row r="245" spans="1:13" x14ac:dyDescent="0.2">
      <c r="A245" s="171">
        <v>43922</v>
      </c>
      <c r="B245" s="174">
        <v>97.59</v>
      </c>
      <c r="C245" s="173" t="s">
        <v>36</v>
      </c>
      <c r="D245" s="173" t="s">
        <v>36</v>
      </c>
      <c r="E245" s="173" t="s">
        <v>36</v>
      </c>
      <c r="F245" s="173" t="s">
        <v>36</v>
      </c>
      <c r="G245" s="173" t="s">
        <v>36</v>
      </c>
      <c r="H245" s="173" t="s">
        <v>36</v>
      </c>
      <c r="I245" s="173" t="s">
        <v>36</v>
      </c>
      <c r="J245" s="173"/>
      <c r="K245" s="173"/>
      <c r="L245" s="173"/>
    </row>
    <row r="246" spans="1:13" x14ac:dyDescent="0.2">
      <c r="A246" s="171">
        <v>43952</v>
      </c>
      <c r="B246" s="174">
        <v>98.07</v>
      </c>
      <c r="C246" s="173" t="s">
        <v>36</v>
      </c>
      <c r="D246" s="173" t="s">
        <v>36</v>
      </c>
      <c r="E246" s="173" t="s">
        <v>36</v>
      </c>
      <c r="F246" s="173" t="s">
        <v>36</v>
      </c>
      <c r="G246" s="173" t="s">
        <v>36</v>
      </c>
      <c r="H246" s="173" t="s">
        <v>36</v>
      </c>
      <c r="I246" s="173" t="s">
        <v>36</v>
      </c>
      <c r="J246" s="173"/>
      <c r="K246" s="173"/>
      <c r="L246" s="173"/>
    </row>
    <row r="247" spans="1:13" x14ac:dyDescent="0.2">
      <c r="A247" s="171">
        <v>43983</v>
      </c>
      <c r="B247" s="174">
        <v>98.13</v>
      </c>
      <c r="C247" s="173" t="s">
        <v>36</v>
      </c>
      <c r="D247" s="173" t="s">
        <v>36</v>
      </c>
      <c r="E247" s="173" t="s">
        <v>36</v>
      </c>
      <c r="F247" s="173" t="s">
        <v>36</v>
      </c>
      <c r="G247" s="173" t="s">
        <v>36</v>
      </c>
      <c r="H247" s="173" t="s">
        <v>36</v>
      </c>
      <c r="I247" s="173" t="s">
        <v>36</v>
      </c>
      <c r="J247" s="173"/>
      <c r="K247" s="173"/>
      <c r="L247" s="173"/>
    </row>
    <row r="248" spans="1:13" x14ac:dyDescent="0.2">
      <c r="A248" s="171">
        <v>44013</v>
      </c>
      <c r="B248" s="174">
        <v>98.33</v>
      </c>
      <c r="C248" s="173" t="s">
        <v>36</v>
      </c>
      <c r="D248" s="173" t="s">
        <v>36</v>
      </c>
      <c r="E248" s="173" t="s">
        <v>36</v>
      </c>
      <c r="F248" s="173" t="s">
        <v>36</v>
      </c>
      <c r="G248" s="173" t="s">
        <v>36</v>
      </c>
      <c r="H248" s="173" t="s">
        <v>36</v>
      </c>
      <c r="I248" s="173" t="s">
        <v>36</v>
      </c>
      <c r="J248" s="173"/>
      <c r="K248" s="173"/>
      <c r="L248" s="173"/>
    </row>
    <row r="249" spans="1:13" x14ac:dyDescent="0.2">
      <c r="A249" s="171">
        <v>44044</v>
      </c>
      <c r="B249" s="174">
        <v>98.48</v>
      </c>
      <c r="C249" s="173" t="s">
        <v>36</v>
      </c>
      <c r="D249" s="173" t="s">
        <v>36</v>
      </c>
      <c r="E249" s="173" t="s">
        <v>36</v>
      </c>
      <c r="F249" s="173" t="s">
        <v>36</v>
      </c>
      <c r="G249" s="173" t="s">
        <v>36</v>
      </c>
      <c r="H249" s="173" t="s">
        <v>36</v>
      </c>
      <c r="I249" s="173" t="s">
        <v>36</v>
      </c>
      <c r="J249" s="173"/>
      <c r="K249" s="173"/>
      <c r="L249" s="173"/>
    </row>
    <row r="250" spans="1:13" x14ac:dyDescent="0.2">
      <c r="A250" s="171">
        <v>44075</v>
      </c>
      <c r="B250" s="174">
        <v>98.67</v>
      </c>
      <c r="C250" s="173" t="s">
        <v>36</v>
      </c>
      <c r="D250" s="173" t="s">
        <v>36</v>
      </c>
      <c r="E250" s="173" t="s">
        <v>36</v>
      </c>
      <c r="F250" s="173" t="s">
        <v>36</v>
      </c>
      <c r="G250" s="173" t="s">
        <v>36</v>
      </c>
      <c r="H250" s="173" t="s">
        <v>36</v>
      </c>
      <c r="I250" s="173" t="s">
        <v>36</v>
      </c>
      <c r="J250" s="173"/>
      <c r="K250" s="173"/>
      <c r="L250" s="173"/>
    </row>
    <row r="251" spans="1:13" x14ac:dyDescent="0.2">
      <c r="A251" s="171">
        <v>44105</v>
      </c>
      <c r="B251" s="174">
        <v>99.04</v>
      </c>
      <c r="C251" s="173" t="s">
        <v>36</v>
      </c>
      <c r="D251" s="173" t="s">
        <v>36</v>
      </c>
      <c r="E251" s="173" t="s">
        <v>36</v>
      </c>
      <c r="F251" s="173" t="s">
        <v>36</v>
      </c>
      <c r="G251" s="173" t="s">
        <v>36</v>
      </c>
      <c r="H251" s="173" t="s">
        <v>36</v>
      </c>
      <c r="I251" s="173" t="s">
        <v>36</v>
      </c>
      <c r="J251" s="173"/>
      <c r="K251" s="173"/>
      <c r="L251" s="173"/>
    </row>
    <row r="252" spans="1:13" x14ac:dyDescent="0.2">
      <c r="A252" s="171">
        <v>44136</v>
      </c>
      <c r="B252" s="174">
        <v>99.58</v>
      </c>
      <c r="C252" s="173" t="s">
        <v>36</v>
      </c>
      <c r="D252" s="173" t="s">
        <v>36</v>
      </c>
      <c r="E252" s="173" t="s">
        <v>36</v>
      </c>
      <c r="F252" s="173" t="s">
        <v>36</v>
      </c>
      <c r="G252" s="173" t="s">
        <v>36</v>
      </c>
      <c r="H252" s="173" t="s">
        <v>36</v>
      </c>
      <c r="I252" s="173" t="s">
        <v>36</v>
      </c>
      <c r="J252" s="173"/>
      <c r="K252" s="173"/>
      <c r="L252" s="173"/>
    </row>
    <row r="253" spans="1:13" x14ac:dyDescent="0.2">
      <c r="A253" s="171">
        <v>44166</v>
      </c>
      <c r="B253" s="174">
        <v>100</v>
      </c>
      <c r="C253" s="173" t="s">
        <v>36</v>
      </c>
      <c r="D253" s="173" t="s">
        <v>36</v>
      </c>
      <c r="E253" s="173" t="s">
        <v>36</v>
      </c>
      <c r="F253" s="173" t="s">
        <v>36</v>
      </c>
      <c r="G253" s="173" t="s">
        <v>36</v>
      </c>
      <c r="H253" s="173" t="s">
        <v>36</v>
      </c>
      <c r="I253" s="173" t="s">
        <v>36</v>
      </c>
      <c r="J253" s="173"/>
      <c r="K253" s="173"/>
      <c r="L253" s="173"/>
      <c r="M253" s="23" t="s">
        <v>112</v>
      </c>
    </row>
    <row r="254" spans="1:13" x14ac:dyDescent="0.2">
      <c r="A254" s="171">
        <v>44197</v>
      </c>
      <c r="B254" s="174">
        <v>100.89</v>
      </c>
      <c r="C254" s="173">
        <v>100.99</v>
      </c>
      <c r="D254" s="173">
        <v>100.851</v>
      </c>
      <c r="E254" s="173">
        <v>100.328</v>
      </c>
      <c r="F254" s="173">
        <v>100.23099999999999</v>
      </c>
      <c r="G254" s="173">
        <v>100.93899999999999</v>
      </c>
      <c r="H254" s="173">
        <v>100.11199999999999</v>
      </c>
      <c r="I254" s="173">
        <v>100.59</v>
      </c>
      <c r="J254" s="173"/>
      <c r="K254" s="173"/>
      <c r="L254" s="173"/>
    </row>
    <row r="255" spans="1:13" x14ac:dyDescent="0.2">
      <c r="A255" s="171">
        <v>44228</v>
      </c>
      <c r="B255" s="174">
        <v>101.35</v>
      </c>
      <c r="C255" s="173">
        <v>101.54300000000001</v>
      </c>
      <c r="D255" s="173">
        <v>101.497</v>
      </c>
      <c r="E255" s="173">
        <v>100.569</v>
      </c>
      <c r="F255" s="173">
        <v>100.312</v>
      </c>
      <c r="G255" s="173">
        <v>101.215</v>
      </c>
      <c r="H255" s="173">
        <v>100.181</v>
      </c>
      <c r="I255" s="173">
        <v>101.39700000000001</v>
      </c>
      <c r="J255" s="173"/>
      <c r="K255" s="173"/>
      <c r="L255" s="173"/>
    </row>
    <row r="256" spans="1:13" x14ac:dyDescent="0.2">
      <c r="A256" s="171">
        <v>44256</v>
      </c>
      <c r="B256" s="174">
        <v>101.79600000000001</v>
      </c>
      <c r="C256" s="173">
        <v>101.83499999999999</v>
      </c>
      <c r="D256" s="173">
        <v>102.117</v>
      </c>
      <c r="E256" s="173">
        <v>100.71299999999999</v>
      </c>
      <c r="F256" s="173">
        <v>100.22</v>
      </c>
      <c r="G256" s="173">
        <v>101.447</v>
      </c>
      <c r="H256" s="173">
        <v>100.20399999999999</v>
      </c>
      <c r="I256" s="173">
        <v>102.06</v>
      </c>
      <c r="J256" s="173"/>
      <c r="K256" s="173"/>
      <c r="L256" s="173"/>
    </row>
    <row r="257" spans="1:15" x14ac:dyDescent="0.2">
      <c r="A257" s="171">
        <v>44287</v>
      </c>
      <c r="B257" s="174">
        <v>102.339</v>
      </c>
      <c r="C257" s="173">
        <v>102.59</v>
      </c>
      <c r="D257" s="173">
        <v>102.761</v>
      </c>
      <c r="E257" s="173">
        <v>100.699</v>
      </c>
      <c r="F257" s="173">
        <v>100.325</v>
      </c>
      <c r="G257" s="173">
        <v>101.66500000000001</v>
      </c>
      <c r="H257" s="173">
        <v>100.239</v>
      </c>
      <c r="I257" s="173">
        <v>102.523</v>
      </c>
      <c r="J257" s="173"/>
      <c r="K257" s="173"/>
      <c r="L257" s="173"/>
    </row>
    <row r="258" spans="1:15" x14ac:dyDescent="0.2">
      <c r="A258" s="171">
        <v>44317</v>
      </c>
      <c r="B258" s="174">
        <v>102.93899999999999</v>
      </c>
      <c r="C258" s="173">
        <v>103.524</v>
      </c>
      <c r="D258" s="173">
        <v>102.321</v>
      </c>
      <c r="E258" s="173">
        <v>101.248</v>
      </c>
      <c r="F258" s="173">
        <v>100.477</v>
      </c>
      <c r="G258" s="173">
        <v>101.71599999999999</v>
      </c>
      <c r="H258" s="173">
        <v>100.188</v>
      </c>
      <c r="I258" s="173">
        <v>103.126</v>
      </c>
      <c r="J258" s="173"/>
      <c r="K258" s="173"/>
      <c r="L258" s="173"/>
    </row>
    <row r="259" spans="1:15" x14ac:dyDescent="0.2">
      <c r="A259" s="171">
        <v>44348</v>
      </c>
      <c r="B259" s="174">
        <v>103.458</v>
      </c>
      <c r="C259" s="173">
        <v>104.255</v>
      </c>
      <c r="D259" s="173">
        <v>102.866</v>
      </c>
      <c r="E259" s="173">
        <v>101.35</v>
      </c>
      <c r="F259" s="173">
        <v>100.83499999999999</v>
      </c>
      <c r="G259" s="173">
        <v>101.97199999999999</v>
      </c>
      <c r="H259" s="173">
        <v>100.38</v>
      </c>
      <c r="I259" s="173">
        <v>104.217</v>
      </c>
      <c r="J259" s="173"/>
      <c r="K259" s="173"/>
      <c r="L259" s="173"/>
    </row>
    <row r="260" spans="1:15" x14ac:dyDescent="0.2">
      <c r="A260" s="171">
        <v>44378</v>
      </c>
      <c r="B260" s="174">
        <v>104.566</v>
      </c>
      <c r="C260" s="173">
        <v>106.05200000000001</v>
      </c>
      <c r="D260" s="173">
        <v>103.47199999999999</v>
      </c>
      <c r="E260" s="173">
        <v>101.717</v>
      </c>
      <c r="F260" s="173">
        <v>101.03</v>
      </c>
      <c r="G260" s="173">
        <v>102.16200000000001</v>
      </c>
      <c r="H260" s="173">
        <v>100.39700000000001</v>
      </c>
      <c r="I260" s="173">
        <v>105.229</v>
      </c>
      <c r="J260" s="173"/>
      <c r="K260" s="173"/>
      <c r="L260" s="173"/>
    </row>
    <row r="261" spans="1:15" x14ac:dyDescent="0.2">
      <c r="A261" s="171">
        <v>44409</v>
      </c>
      <c r="B261" s="174">
        <v>104.819</v>
      </c>
      <c r="C261" s="173">
        <v>106.402</v>
      </c>
      <c r="D261" s="173">
        <v>103.986</v>
      </c>
      <c r="E261" s="173">
        <v>101.964</v>
      </c>
      <c r="F261" s="173">
        <v>101.21599999999999</v>
      </c>
      <c r="G261" s="173">
        <v>102.244</v>
      </c>
      <c r="H261" s="173">
        <v>100.401</v>
      </c>
      <c r="I261" s="173">
        <v>106.57899999999999</v>
      </c>
      <c r="J261" s="173"/>
      <c r="K261" s="173"/>
      <c r="L261" s="173"/>
    </row>
    <row r="262" spans="1:15" x14ac:dyDescent="0.2">
      <c r="A262" s="171">
        <v>44440</v>
      </c>
      <c r="B262" s="174">
        <v>104.806</v>
      </c>
      <c r="C262" s="173">
        <v>106.569</v>
      </c>
      <c r="D262" s="173">
        <v>104.152</v>
      </c>
      <c r="E262" s="173">
        <v>102.009</v>
      </c>
      <c r="F262" s="173">
        <v>101.339</v>
      </c>
      <c r="G262" s="173">
        <v>102.27200000000001</v>
      </c>
      <c r="H262" s="173">
        <v>100.434</v>
      </c>
      <c r="I262" s="173">
        <v>106.723</v>
      </c>
      <c r="J262" s="173"/>
      <c r="K262" s="173"/>
      <c r="L262" s="173"/>
    </row>
    <row r="263" spans="1:15" x14ac:dyDescent="0.2">
      <c r="A263" s="171">
        <v>44470</v>
      </c>
      <c r="B263" s="174">
        <v>104.937</v>
      </c>
      <c r="C263" s="173">
        <v>106.81399999999999</v>
      </c>
      <c r="D263" s="173">
        <v>104.374</v>
      </c>
      <c r="E263" s="173">
        <v>102.04900000000001</v>
      </c>
      <c r="F263" s="173">
        <v>101.42700000000001</v>
      </c>
      <c r="G263" s="173">
        <v>102.289</v>
      </c>
      <c r="H263" s="173">
        <v>100.547</v>
      </c>
      <c r="I263" s="173">
        <v>107.38200000000001</v>
      </c>
      <c r="J263" s="173"/>
      <c r="K263" s="173"/>
      <c r="L263" s="173"/>
    </row>
    <row r="264" spans="1:15" x14ac:dyDescent="0.2">
      <c r="A264" s="171">
        <v>44501</v>
      </c>
      <c r="B264" s="174">
        <v>105.14700000000001</v>
      </c>
      <c r="C264" s="173">
        <v>107.276</v>
      </c>
      <c r="D264" s="173">
        <v>104.83799999999999</v>
      </c>
      <c r="E264" s="173">
        <v>102.203</v>
      </c>
      <c r="F264" s="173">
        <v>101.31399999999999</v>
      </c>
      <c r="G264" s="173">
        <v>102.205</v>
      </c>
      <c r="H264" s="173">
        <v>100.54900000000001</v>
      </c>
      <c r="I264" s="173">
        <v>107.754</v>
      </c>
      <c r="J264" s="173"/>
      <c r="K264" s="173"/>
      <c r="L264" s="173"/>
    </row>
    <row r="265" spans="1:15" x14ac:dyDescent="0.2">
      <c r="A265" s="171">
        <v>44531</v>
      </c>
      <c r="B265" s="174">
        <v>105.55800000000001</v>
      </c>
      <c r="C265" s="173">
        <v>108.08</v>
      </c>
      <c r="D265" s="173">
        <v>105.404</v>
      </c>
      <c r="E265" s="173">
        <v>102.184</v>
      </c>
      <c r="F265" s="173">
        <v>101.31699999999999</v>
      </c>
      <c r="G265" s="173">
        <v>102.205</v>
      </c>
      <c r="H265" s="173">
        <v>100.551</v>
      </c>
      <c r="I265" s="173">
        <v>108.16</v>
      </c>
      <c r="J265" s="173"/>
      <c r="K265" s="173"/>
      <c r="L265" s="173"/>
    </row>
    <row r="266" spans="1:15" x14ac:dyDescent="0.2">
      <c r="A266" s="171">
        <v>44562</v>
      </c>
      <c r="B266" s="174">
        <v>107.483</v>
      </c>
      <c r="C266" s="173">
        <v>110.44799999999999</v>
      </c>
      <c r="D266" s="173">
        <v>106.069</v>
      </c>
      <c r="E266" s="173">
        <v>103.34</v>
      </c>
      <c r="F266" s="173">
        <v>102.167</v>
      </c>
      <c r="G266" s="173">
        <v>104.321</v>
      </c>
      <c r="H266" s="173">
        <v>100.98099999999999</v>
      </c>
      <c r="I266" s="173">
        <v>110.98699999999999</v>
      </c>
      <c r="J266" s="173"/>
      <c r="K266" s="173"/>
      <c r="L266" s="173"/>
      <c r="O266" s="30"/>
    </row>
    <row r="267" spans="1:15" x14ac:dyDescent="0.2">
      <c r="A267" s="171">
        <v>44593</v>
      </c>
      <c r="B267" s="174">
        <v>108.94799999999999</v>
      </c>
      <c r="C267" s="173">
        <v>112.836</v>
      </c>
      <c r="D267" s="173">
        <v>107.252</v>
      </c>
      <c r="E267" s="173">
        <v>104.262</v>
      </c>
      <c r="F267" s="173">
        <v>103.223</v>
      </c>
      <c r="G267" s="173">
        <v>106.29300000000001</v>
      </c>
      <c r="H267" s="173">
        <v>101.38</v>
      </c>
      <c r="I267" s="173">
        <v>112.691</v>
      </c>
      <c r="J267" s="173"/>
      <c r="K267" s="173"/>
      <c r="L267" s="173"/>
      <c r="O267" s="30"/>
    </row>
    <row r="268" spans="1:15" x14ac:dyDescent="0.2">
      <c r="A268" s="171">
        <v>44621</v>
      </c>
      <c r="B268" s="174">
        <v>110.113</v>
      </c>
      <c r="C268" s="173">
        <v>113.741</v>
      </c>
      <c r="D268" s="173">
        <v>107.824</v>
      </c>
      <c r="E268" s="173">
        <v>104.733</v>
      </c>
      <c r="F268" s="173">
        <v>103.551</v>
      </c>
      <c r="G268" s="173">
        <v>106.685</v>
      </c>
      <c r="H268" s="173">
        <v>102.187</v>
      </c>
      <c r="I268" s="173">
        <v>113.16</v>
      </c>
      <c r="J268" s="173"/>
      <c r="K268" s="173"/>
      <c r="L268" s="173"/>
      <c r="O268" s="30"/>
    </row>
    <row r="269" spans="1:15" x14ac:dyDescent="0.2">
      <c r="A269" s="171">
        <v>44652</v>
      </c>
      <c r="B269" s="174">
        <v>111.366</v>
      </c>
      <c r="C269" s="173">
        <v>116.196</v>
      </c>
      <c r="D269" s="173">
        <v>108.869</v>
      </c>
      <c r="E269" s="173">
        <v>105.366</v>
      </c>
      <c r="F269" s="173">
        <v>103.57899999999999</v>
      </c>
      <c r="G269" s="173">
        <v>106.48699999999999</v>
      </c>
      <c r="H269" s="173">
        <v>102.589</v>
      </c>
      <c r="I269" s="173">
        <v>113.56699999999999</v>
      </c>
      <c r="J269" s="173"/>
      <c r="K269" s="173"/>
      <c r="L269" s="173"/>
      <c r="O269" s="30"/>
    </row>
    <row r="270" spans="1:15" x14ac:dyDescent="0.2">
      <c r="A270" s="171">
        <v>44682</v>
      </c>
      <c r="B270" s="174">
        <v>112.369</v>
      </c>
      <c r="C270" s="173">
        <v>117.268</v>
      </c>
      <c r="D270" s="173">
        <v>109.33799999999999</v>
      </c>
      <c r="E270" s="173">
        <v>106.28100000000001</v>
      </c>
      <c r="F270" s="173">
        <v>103.866</v>
      </c>
      <c r="G270" s="173">
        <v>106.675</v>
      </c>
      <c r="H270" s="173">
        <v>103.503</v>
      </c>
      <c r="I270" s="173">
        <v>115.134</v>
      </c>
      <c r="J270" s="173"/>
      <c r="K270" s="173"/>
      <c r="L270" s="173"/>
      <c r="O270" s="30"/>
    </row>
    <row r="271" spans="1:15" x14ac:dyDescent="0.2">
      <c r="A271" s="171">
        <v>44713</v>
      </c>
      <c r="B271" s="174">
        <v>112.625</v>
      </c>
      <c r="C271" s="173">
        <v>117.47199999999999</v>
      </c>
      <c r="D271" s="173">
        <v>109.71599999999999</v>
      </c>
      <c r="E271" s="173">
        <v>106.661</v>
      </c>
      <c r="F271" s="173">
        <v>104.28</v>
      </c>
      <c r="G271" s="173">
        <v>107.18</v>
      </c>
      <c r="H271" s="173">
        <v>103.876</v>
      </c>
      <c r="I271" s="173">
        <v>116.176</v>
      </c>
      <c r="J271" s="173"/>
      <c r="K271" s="173"/>
      <c r="L271" s="173"/>
      <c r="O271" s="30"/>
    </row>
    <row r="272" spans="1:15" x14ac:dyDescent="0.2">
      <c r="A272" s="171">
        <v>44743</v>
      </c>
      <c r="B272" s="174">
        <v>113.883</v>
      </c>
      <c r="C272" s="173">
        <v>120.19</v>
      </c>
      <c r="D272" s="173">
        <v>110.072</v>
      </c>
      <c r="E272" s="173">
        <v>107.392</v>
      </c>
      <c r="F272" s="173">
        <v>104.687</v>
      </c>
      <c r="G272" s="173">
        <v>107.41500000000001</v>
      </c>
      <c r="H272" s="173">
        <v>104.669</v>
      </c>
      <c r="I272" s="173">
        <v>117.90600000000001</v>
      </c>
      <c r="J272" s="173"/>
      <c r="K272" s="173"/>
      <c r="L272" s="173"/>
      <c r="O272" s="30"/>
    </row>
    <row r="273" spans="1:1021 1033:2041 2053:3061 3073:4093 4105:5113 5125:6133 6145:7165 7177:8185 8197:9205 9217:10237 10249:11257 11269:12277 12289:13309 13321:14329 14341:15349 15361:16381" x14ac:dyDescent="0.2">
      <c r="A273" s="171">
        <v>44774</v>
      </c>
      <c r="B273" s="174">
        <v>114.10899999999999</v>
      </c>
      <c r="C273" s="173">
        <v>120.524</v>
      </c>
      <c r="D273" s="173">
        <v>110.845</v>
      </c>
      <c r="E273" s="173">
        <v>107.575</v>
      </c>
      <c r="F273" s="173">
        <v>105.259</v>
      </c>
      <c r="G273" s="173">
        <v>107.425</v>
      </c>
      <c r="H273" s="173">
        <v>104.75700000000001</v>
      </c>
      <c r="I273" s="173">
        <v>120.41</v>
      </c>
      <c r="J273" s="173"/>
      <c r="K273" s="173"/>
      <c r="L273" s="173"/>
      <c r="O273" s="30"/>
    </row>
    <row r="274" spans="1:1021 1033:2041 2053:3061 3073:4093 4105:5113 5125:6133 6145:7165 7177:8185 8197:9205 9217:10237 10249:11257 11269:12277 12289:13309 13321:14329 14341:15349 15361:16381" x14ac:dyDescent="0.2">
      <c r="A274" s="171">
        <v>44805</v>
      </c>
      <c r="B274" s="174">
        <v>114.258</v>
      </c>
      <c r="C274" s="173">
        <v>120.803</v>
      </c>
      <c r="D274" s="173">
        <v>111.568</v>
      </c>
      <c r="E274" s="173">
        <v>108.033</v>
      </c>
      <c r="F274" s="173">
        <v>105.43300000000001</v>
      </c>
      <c r="G274" s="173">
        <v>107.431</v>
      </c>
      <c r="H274" s="173">
        <v>104.801</v>
      </c>
      <c r="I274" s="173">
        <v>120.876</v>
      </c>
      <c r="J274" s="173"/>
      <c r="K274" s="173"/>
      <c r="L274" s="173"/>
      <c r="O274" s="30"/>
    </row>
    <row r="275" spans="1:1021 1033:2041 2053:3061 3073:4093 4105:5113 5125:6133 6145:7165 7177:8185 8197:9205 9217:10237 10249:11257 11269:12277 12289:13309 13321:14329 14341:15349 15361:16381" x14ac:dyDescent="0.2">
      <c r="A275" s="171">
        <v>44835</v>
      </c>
      <c r="B275" s="174">
        <v>115.491</v>
      </c>
      <c r="C275" s="173">
        <v>122.96599999999999</v>
      </c>
      <c r="D275" s="173">
        <v>112.28400000000001</v>
      </c>
      <c r="E275" s="173">
        <v>108.508</v>
      </c>
      <c r="F275" s="173">
        <v>105.723</v>
      </c>
      <c r="G275" s="173">
        <v>107.461</v>
      </c>
      <c r="H275" s="173">
        <v>104.79300000000001</v>
      </c>
      <c r="I275" s="173">
        <v>122.70699999999999</v>
      </c>
      <c r="J275" s="173"/>
      <c r="K275" s="173"/>
      <c r="L275" s="173"/>
      <c r="O275" s="30"/>
    </row>
    <row r="276" spans="1:1021 1033:2041 2053:3061 3073:4093 4105:5113 5125:6133 6145:7165 7177:8185 8197:9205 9217:10237 10249:11257 11269:12277 12289:13309 13321:14329 14341:15349 15361:16381" x14ac:dyDescent="0.2">
      <c r="A276" s="171">
        <v>44866</v>
      </c>
      <c r="B276" s="174">
        <v>115.914</v>
      </c>
      <c r="C276" s="173">
        <v>123.76300000000001</v>
      </c>
      <c r="D276" s="173">
        <v>113.23699999999999</v>
      </c>
      <c r="E276" s="173">
        <v>108.48399999999999</v>
      </c>
      <c r="F276" s="173">
        <v>106.38</v>
      </c>
      <c r="G276" s="173">
        <v>107.50700000000001</v>
      </c>
      <c r="H276" s="173">
        <v>104.798</v>
      </c>
      <c r="I276" s="173">
        <v>124.96599999999999</v>
      </c>
      <c r="J276" s="173"/>
      <c r="K276" s="173"/>
      <c r="L276" s="173"/>
      <c r="O276" s="30"/>
    </row>
    <row r="277" spans="1:1021 1033:2041 2053:3061 3073:4093 4105:5113 5125:6133 6145:7165 7177:8185 8197:9205 9217:10237 10249:11257 11269:12277 12289:13309 13321:14329 14341:15349 15361:16381" x14ac:dyDescent="0.2">
      <c r="A277" s="171">
        <v>44896</v>
      </c>
      <c r="B277" s="174">
        <v>115.82599999999999</v>
      </c>
      <c r="C277" s="173">
        <v>123.22199999999999</v>
      </c>
      <c r="D277" s="173">
        <v>113.81100000000001</v>
      </c>
      <c r="E277" s="173">
        <v>108.605</v>
      </c>
      <c r="F277" s="173">
        <v>106.878</v>
      </c>
      <c r="G277" s="173">
        <v>107.571</v>
      </c>
      <c r="H277" s="173">
        <v>105.09699999999999</v>
      </c>
      <c r="I277" s="173">
        <v>126.366</v>
      </c>
      <c r="J277" s="173"/>
      <c r="K277" s="173"/>
      <c r="L277" s="173"/>
      <c r="O277" s="30"/>
    </row>
    <row r="278" spans="1:1021 1033:2041 2053:3061 3073:4093 4105:5113 5125:6133 6145:7165 7177:8185 8197:9205 9217:10237 10249:11257 11269:12277 12289:13309 13321:14329 14341:15349 15361:16381" x14ac:dyDescent="0.2">
      <c r="A278" s="171">
        <v>44927</v>
      </c>
      <c r="B278" s="174">
        <v>121.59099999999999</v>
      </c>
      <c r="C278" s="173">
        <v>130.929</v>
      </c>
      <c r="D278" s="173">
        <v>114.983</v>
      </c>
      <c r="E278" s="173">
        <v>112.526</v>
      </c>
      <c r="F278" s="173">
        <v>109.306</v>
      </c>
      <c r="G278" s="173">
        <v>113.509</v>
      </c>
      <c r="H278" s="173">
        <v>107.76600000000001</v>
      </c>
      <c r="I278" s="173">
        <v>127.91800000000001</v>
      </c>
      <c r="J278" s="173"/>
      <c r="K278" s="173"/>
      <c r="L278" s="173"/>
      <c r="O278" s="30"/>
    </row>
    <row r="279" spans="1:1021 1033:2041 2053:3061 3073:4093 4105:5113 5125:6133 6145:7165 7177:8185 8197:9205 9217:10237 10249:11257 11269:12277 12289:13309 13321:14329 14341:15349 15361:16381" x14ac:dyDescent="0.2">
      <c r="A279" s="171">
        <v>44958</v>
      </c>
      <c r="B279" s="174">
        <v>124.48</v>
      </c>
      <c r="C279" s="173">
        <v>134.69999999999999</v>
      </c>
      <c r="D279" s="173">
        <v>116.48</v>
      </c>
      <c r="E279" s="173">
        <v>114.69</v>
      </c>
      <c r="F279" s="173">
        <v>111.05</v>
      </c>
      <c r="G279" s="173">
        <v>116.59</v>
      </c>
      <c r="H279" s="173">
        <v>109.67</v>
      </c>
      <c r="I279" s="173">
        <v>129.99</v>
      </c>
      <c r="J279" s="173"/>
      <c r="K279" s="173"/>
      <c r="L279" s="173"/>
      <c r="O279" s="30"/>
    </row>
    <row r="280" spans="1:1021 1033:2041 2053:3061 3073:4093 4105:5113 5125:6133 6145:7165 7177:8185 8197:9205 9217:10237 10249:11257 11269:12277 12289:13309 13321:14329 14341:15349 15361:16381" s="25" customFormat="1" x14ac:dyDescent="0.2">
      <c r="A280" s="171">
        <v>44986</v>
      </c>
      <c r="B280" s="174">
        <v>125.08</v>
      </c>
      <c r="C280" s="173">
        <v>134.74</v>
      </c>
      <c r="D280" s="173">
        <v>117.18</v>
      </c>
      <c r="E280" s="176">
        <v>116</v>
      </c>
      <c r="F280" s="173">
        <v>112</v>
      </c>
      <c r="G280" s="173">
        <v>118.18</v>
      </c>
      <c r="H280" s="173">
        <v>110.18</v>
      </c>
      <c r="I280" s="173">
        <v>130.87</v>
      </c>
      <c r="J280" s="173"/>
      <c r="K280" s="173"/>
      <c r="L280" s="173"/>
      <c r="M280" s="24"/>
      <c r="Y280" s="24"/>
      <c r="AK280" s="24"/>
      <c r="AW280" s="24"/>
      <c r="BI280" s="24"/>
      <c r="BU280" s="24"/>
      <c r="CG280" s="24"/>
      <c r="CS280" s="24"/>
      <c r="DE280" s="24"/>
      <c r="DQ280" s="24"/>
      <c r="EC280" s="24"/>
      <c r="EO280" s="24"/>
      <c r="FA280" s="24"/>
      <c r="FM280" s="24"/>
      <c r="FY280" s="24"/>
      <c r="GK280" s="24"/>
      <c r="GW280" s="24"/>
      <c r="HI280" s="24"/>
      <c r="HU280" s="24"/>
      <c r="IG280" s="24"/>
      <c r="IS280" s="24"/>
      <c r="JE280" s="24"/>
      <c r="JQ280" s="24"/>
      <c r="KC280" s="24"/>
      <c r="KO280" s="24"/>
      <c r="LA280" s="24"/>
      <c r="LM280" s="24"/>
      <c r="LY280" s="24"/>
      <c r="MK280" s="24"/>
      <c r="MW280" s="24"/>
      <c r="NI280" s="24"/>
      <c r="NU280" s="24"/>
      <c r="OG280" s="24"/>
      <c r="OS280" s="24"/>
      <c r="PE280" s="24"/>
      <c r="PQ280" s="24"/>
      <c r="QC280" s="24"/>
      <c r="QO280" s="24"/>
      <c r="RA280" s="24"/>
      <c r="RM280" s="24"/>
      <c r="RY280" s="24"/>
      <c r="SK280" s="24"/>
      <c r="SW280" s="24"/>
      <c r="TI280" s="24"/>
      <c r="TU280" s="24"/>
      <c r="UG280" s="24"/>
      <c r="US280" s="24"/>
      <c r="VE280" s="24"/>
      <c r="VQ280" s="24"/>
      <c r="WC280" s="24"/>
      <c r="WO280" s="24"/>
      <c r="XA280" s="24"/>
      <c r="XM280" s="24"/>
      <c r="XY280" s="24"/>
      <c r="YK280" s="24"/>
      <c r="YW280" s="24"/>
      <c r="ZI280" s="24"/>
      <c r="ZU280" s="24"/>
      <c r="AAG280" s="24"/>
      <c r="AAS280" s="24"/>
      <c r="ABE280" s="24"/>
      <c r="ABQ280" s="24"/>
      <c r="ACC280" s="24"/>
      <c r="ACO280" s="24"/>
      <c r="ADA280" s="24"/>
      <c r="ADM280" s="24"/>
      <c r="ADY280" s="24"/>
      <c r="AEK280" s="24"/>
      <c r="AEW280" s="24"/>
      <c r="AFI280" s="24"/>
      <c r="AFU280" s="24"/>
      <c r="AGG280" s="24"/>
      <c r="AGS280" s="24"/>
      <c r="AHE280" s="24"/>
      <c r="AHQ280" s="24"/>
      <c r="AIC280" s="24"/>
      <c r="AIO280" s="24"/>
      <c r="AJA280" s="24"/>
      <c r="AJM280" s="24"/>
      <c r="AJY280" s="24"/>
      <c r="AKK280" s="24"/>
      <c r="AKW280" s="24"/>
      <c r="ALI280" s="24"/>
      <c r="ALU280" s="24"/>
      <c r="AMG280" s="24"/>
      <c r="AMS280" s="24"/>
      <c r="ANE280" s="24"/>
      <c r="ANQ280" s="24"/>
      <c r="AOC280" s="24"/>
      <c r="AOO280" s="24"/>
      <c r="APA280" s="24"/>
      <c r="APM280" s="24"/>
      <c r="APY280" s="24"/>
      <c r="AQK280" s="24"/>
      <c r="AQW280" s="24"/>
      <c r="ARI280" s="24"/>
      <c r="ARU280" s="24"/>
      <c r="ASG280" s="24"/>
      <c r="ASS280" s="24"/>
      <c r="ATE280" s="24"/>
      <c r="ATQ280" s="24"/>
      <c r="AUC280" s="24"/>
      <c r="AUO280" s="24"/>
      <c r="AVA280" s="24"/>
      <c r="AVM280" s="24"/>
      <c r="AVY280" s="24"/>
      <c r="AWK280" s="24"/>
      <c r="AWW280" s="24"/>
      <c r="AXI280" s="24"/>
      <c r="AXU280" s="24"/>
      <c r="AYG280" s="24"/>
      <c r="AYS280" s="24"/>
      <c r="AZE280" s="24"/>
      <c r="AZQ280" s="24"/>
      <c r="BAC280" s="24"/>
      <c r="BAO280" s="24"/>
      <c r="BBA280" s="24"/>
      <c r="BBM280" s="24"/>
      <c r="BBY280" s="24"/>
      <c r="BCK280" s="24"/>
      <c r="BCW280" s="24"/>
      <c r="BDI280" s="24"/>
      <c r="BDU280" s="24"/>
      <c r="BEG280" s="24"/>
      <c r="BES280" s="24"/>
      <c r="BFE280" s="24"/>
      <c r="BFQ280" s="24"/>
      <c r="BGC280" s="24"/>
      <c r="BGO280" s="24"/>
      <c r="BHA280" s="24"/>
      <c r="BHM280" s="24"/>
      <c r="BHY280" s="24"/>
      <c r="BIK280" s="24"/>
      <c r="BIW280" s="24"/>
      <c r="BJI280" s="24"/>
      <c r="BJU280" s="24"/>
      <c r="BKG280" s="24"/>
      <c r="BKS280" s="24"/>
      <c r="BLE280" s="24"/>
      <c r="BLQ280" s="24"/>
      <c r="BMC280" s="24"/>
      <c r="BMO280" s="24"/>
      <c r="BNA280" s="24"/>
      <c r="BNM280" s="24"/>
      <c r="BNY280" s="24"/>
      <c r="BOK280" s="24"/>
      <c r="BOW280" s="24"/>
      <c r="BPI280" s="24"/>
      <c r="BPU280" s="24"/>
      <c r="BQG280" s="24"/>
      <c r="BQS280" s="24"/>
      <c r="BRE280" s="24"/>
      <c r="BRQ280" s="24"/>
      <c r="BSC280" s="24"/>
      <c r="BSO280" s="24"/>
      <c r="BTA280" s="24"/>
      <c r="BTM280" s="24"/>
      <c r="BTY280" s="24"/>
      <c r="BUK280" s="24"/>
      <c r="BUW280" s="24"/>
      <c r="BVI280" s="24"/>
      <c r="BVU280" s="24"/>
      <c r="BWG280" s="24"/>
      <c r="BWS280" s="24"/>
      <c r="BXE280" s="24"/>
      <c r="BXQ280" s="24"/>
      <c r="BYC280" s="24"/>
      <c r="BYO280" s="24"/>
      <c r="BZA280" s="24"/>
      <c r="BZM280" s="24"/>
      <c r="BZY280" s="24"/>
      <c r="CAK280" s="24"/>
      <c r="CAW280" s="24"/>
      <c r="CBI280" s="24"/>
      <c r="CBU280" s="24"/>
      <c r="CCG280" s="24"/>
      <c r="CCS280" s="24"/>
      <c r="CDE280" s="24"/>
      <c r="CDQ280" s="24"/>
      <c r="CEC280" s="24"/>
      <c r="CEO280" s="24"/>
      <c r="CFA280" s="24"/>
      <c r="CFM280" s="24"/>
      <c r="CFY280" s="24"/>
      <c r="CGK280" s="24"/>
      <c r="CGW280" s="24"/>
      <c r="CHI280" s="24"/>
      <c r="CHU280" s="24"/>
      <c r="CIG280" s="24"/>
      <c r="CIS280" s="24"/>
      <c r="CJE280" s="24"/>
      <c r="CJQ280" s="24"/>
      <c r="CKC280" s="24"/>
      <c r="CKO280" s="24"/>
      <c r="CLA280" s="24"/>
      <c r="CLM280" s="24"/>
      <c r="CLY280" s="24"/>
      <c r="CMK280" s="24"/>
      <c r="CMW280" s="24"/>
      <c r="CNI280" s="24"/>
      <c r="CNU280" s="24"/>
      <c r="COG280" s="24"/>
      <c r="COS280" s="24"/>
      <c r="CPE280" s="24"/>
      <c r="CPQ280" s="24"/>
      <c r="CQC280" s="24"/>
      <c r="CQO280" s="24"/>
      <c r="CRA280" s="24"/>
      <c r="CRM280" s="24"/>
      <c r="CRY280" s="24"/>
      <c r="CSK280" s="24"/>
      <c r="CSW280" s="24"/>
      <c r="CTI280" s="24"/>
      <c r="CTU280" s="24"/>
      <c r="CUG280" s="24"/>
      <c r="CUS280" s="24"/>
      <c r="CVE280" s="24"/>
      <c r="CVQ280" s="24"/>
      <c r="CWC280" s="24"/>
      <c r="CWO280" s="24"/>
      <c r="CXA280" s="24"/>
      <c r="CXM280" s="24"/>
      <c r="CXY280" s="24"/>
      <c r="CYK280" s="24"/>
      <c r="CYW280" s="24"/>
      <c r="CZI280" s="24"/>
      <c r="CZU280" s="24"/>
      <c r="DAG280" s="24"/>
      <c r="DAS280" s="24"/>
      <c r="DBE280" s="24"/>
      <c r="DBQ280" s="24"/>
      <c r="DCC280" s="24"/>
      <c r="DCO280" s="24"/>
      <c r="DDA280" s="24"/>
      <c r="DDM280" s="24"/>
      <c r="DDY280" s="24"/>
      <c r="DEK280" s="24"/>
      <c r="DEW280" s="24"/>
      <c r="DFI280" s="24"/>
      <c r="DFU280" s="24"/>
      <c r="DGG280" s="24"/>
      <c r="DGS280" s="24"/>
      <c r="DHE280" s="24"/>
      <c r="DHQ280" s="24"/>
      <c r="DIC280" s="24"/>
      <c r="DIO280" s="24"/>
      <c r="DJA280" s="24"/>
      <c r="DJM280" s="24"/>
      <c r="DJY280" s="24"/>
      <c r="DKK280" s="24"/>
      <c r="DKW280" s="24"/>
      <c r="DLI280" s="24"/>
      <c r="DLU280" s="24"/>
      <c r="DMG280" s="24"/>
      <c r="DMS280" s="24"/>
      <c r="DNE280" s="24"/>
      <c r="DNQ280" s="24"/>
      <c r="DOC280" s="24"/>
      <c r="DOO280" s="24"/>
      <c r="DPA280" s="24"/>
      <c r="DPM280" s="24"/>
      <c r="DPY280" s="24"/>
      <c r="DQK280" s="24"/>
      <c r="DQW280" s="24"/>
      <c r="DRI280" s="24"/>
      <c r="DRU280" s="24"/>
      <c r="DSG280" s="24"/>
      <c r="DSS280" s="24"/>
      <c r="DTE280" s="24"/>
      <c r="DTQ280" s="24"/>
      <c r="DUC280" s="24"/>
      <c r="DUO280" s="24"/>
      <c r="DVA280" s="24"/>
      <c r="DVM280" s="24"/>
      <c r="DVY280" s="24"/>
      <c r="DWK280" s="24"/>
      <c r="DWW280" s="24"/>
      <c r="DXI280" s="24"/>
      <c r="DXU280" s="24"/>
      <c r="DYG280" s="24"/>
      <c r="DYS280" s="24"/>
      <c r="DZE280" s="24"/>
      <c r="DZQ280" s="24"/>
      <c r="EAC280" s="24"/>
      <c r="EAO280" s="24"/>
      <c r="EBA280" s="24"/>
      <c r="EBM280" s="24"/>
      <c r="EBY280" s="24"/>
      <c r="ECK280" s="24"/>
      <c r="ECW280" s="24"/>
      <c r="EDI280" s="24"/>
      <c r="EDU280" s="24"/>
      <c r="EEG280" s="24"/>
      <c r="EES280" s="24"/>
      <c r="EFE280" s="24"/>
      <c r="EFQ280" s="24"/>
      <c r="EGC280" s="24"/>
      <c r="EGO280" s="24"/>
      <c r="EHA280" s="24"/>
      <c r="EHM280" s="24"/>
      <c r="EHY280" s="24"/>
      <c r="EIK280" s="24"/>
      <c r="EIW280" s="24"/>
      <c r="EJI280" s="24"/>
      <c r="EJU280" s="24"/>
      <c r="EKG280" s="24"/>
      <c r="EKS280" s="24"/>
      <c r="ELE280" s="24"/>
      <c r="ELQ280" s="24"/>
      <c r="EMC280" s="24"/>
      <c r="EMO280" s="24"/>
      <c r="ENA280" s="24"/>
      <c r="ENM280" s="24"/>
      <c r="ENY280" s="24"/>
      <c r="EOK280" s="24"/>
      <c r="EOW280" s="24"/>
      <c r="EPI280" s="24"/>
      <c r="EPU280" s="24"/>
      <c r="EQG280" s="24"/>
      <c r="EQS280" s="24"/>
      <c r="ERE280" s="24"/>
      <c r="ERQ280" s="24"/>
      <c r="ESC280" s="24"/>
      <c r="ESO280" s="24"/>
      <c r="ETA280" s="24"/>
      <c r="ETM280" s="24"/>
      <c r="ETY280" s="24"/>
      <c r="EUK280" s="24"/>
      <c r="EUW280" s="24"/>
      <c r="EVI280" s="24"/>
      <c r="EVU280" s="24"/>
      <c r="EWG280" s="24"/>
      <c r="EWS280" s="24"/>
      <c r="EXE280" s="24"/>
      <c r="EXQ280" s="24"/>
      <c r="EYC280" s="24"/>
      <c r="EYO280" s="24"/>
      <c r="EZA280" s="24"/>
      <c r="EZM280" s="24"/>
      <c r="EZY280" s="24"/>
      <c r="FAK280" s="24"/>
      <c r="FAW280" s="24"/>
      <c r="FBI280" s="24"/>
      <c r="FBU280" s="24"/>
      <c r="FCG280" s="24"/>
      <c r="FCS280" s="24"/>
      <c r="FDE280" s="24"/>
      <c r="FDQ280" s="24"/>
      <c r="FEC280" s="24"/>
      <c r="FEO280" s="24"/>
      <c r="FFA280" s="24"/>
      <c r="FFM280" s="24"/>
      <c r="FFY280" s="24"/>
      <c r="FGK280" s="24"/>
      <c r="FGW280" s="24"/>
      <c r="FHI280" s="24"/>
      <c r="FHU280" s="24"/>
      <c r="FIG280" s="24"/>
      <c r="FIS280" s="24"/>
      <c r="FJE280" s="24"/>
      <c r="FJQ280" s="24"/>
      <c r="FKC280" s="24"/>
      <c r="FKO280" s="24"/>
      <c r="FLA280" s="24"/>
      <c r="FLM280" s="24"/>
      <c r="FLY280" s="24"/>
      <c r="FMK280" s="24"/>
      <c r="FMW280" s="24"/>
      <c r="FNI280" s="24"/>
      <c r="FNU280" s="24"/>
      <c r="FOG280" s="24"/>
      <c r="FOS280" s="24"/>
      <c r="FPE280" s="24"/>
      <c r="FPQ280" s="24"/>
      <c r="FQC280" s="24"/>
      <c r="FQO280" s="24"/>
      <c r="FRA280" s="24"/>
      <c r="FRM280" s="24"/>
      <c r="FRY280" s="24"/>
      <c r="FSK280" s="24"/>
      <c r="FSW280" s="24"/>
      <c r="FTI280" s="24"/>
      <c r="FTU280" s="24"/>
      <c r="FUG280" s="24"/>
      <c r="FUS280" s="24"/>
      <c r="FVE280" s="24"/>
      <c r="FVQ280" s="24"/>
      <c r="FWC280" s="24"/>
      <c r="FWO280" s="24"/>
      <c r="FXA280" s="24"/>
      <c r="FXM280" s="24"/>
      <c r="FXY280" s="24"/>
      <c r="FYK280" s="24"/>
      <c r="FYW280" s="24"/>
      <c r="FZI280" s="24"/>
      <c r="FZU280" s="24"/>
      <c r="GAG280" s="24"/>
      <c r="GAS280" s="24"/>
      <c r="GBE280" s="24"/>
      <c r="GBQ280" s="24"/>
      <c r="GCC280" s="24"/>
      <c r="GCO280" s="24"/>
      <c r="GDA280" s="24"/>
      <c r="GDM280" s="24"/>
      <c r="GDY280" s="24"/>
      <c r="GEK280" s="24"/>
      <c r="GEW280" s="24"/>
      <c r="GFI280" s="24"/>
      <c r="GFU280" s="24"/>
      <c r="GGG280" s="24"/>
      <c r="GGS280" s="24"/>
      <c r="GHE280" s="24"/>
      <c r="GHQ280" s="24"/>
      <c r="GIC280" s="24"/>
      <c r="GIO280" s="24"/>
      <c r="GJA280" s="24"/>
      <c r="GJM280" s="24"/>
      <c r="GJY280" s="24"/>
      <c r="GKK280" s="24"/>
      <c r="GKW280" s="24"/>
      <c r="GLI280" s="24"/>
      <c r="GLU280" s="24"/>
      <c r="GMG280" s="24"/>
      <c r="GMS280" s="24"/>
      <c r="GNE280" s="24"/>
      <c r="GNQ280" s="24"/>
      <c r="GOC280" s="24"/>
      <c r="GOO280" s="24"/>
      <c r="GPA280" s="24"/>
      <c r="GPM280" s="24"/>
      <c r="GPY280" s="24"/>
      <c r="GQK280" s="24"/>
      <c r="GQW280" s="24"/>
      <c r="GRI280" s="24"/>
      <c r="GRU280" s="24"/>
      <c r="GSG280" s="24"/>
      <c r="GSS280" s="24"/>
      <c r="GTE280" s="24"/>
      <c r="GTQ280" s="24"/>
      <c r="GUC280" s="24"/>
      <c r="GUO280" s="24"/>
      <c r="GVA280" s="24"/>
      <c r="GVM280" s="24"/>
      <c r="GVY280" s="24"/>
      <c r="GWK280" s="24"/>
      <c r="GWW280" s="24"/>
      <c r="GXI280" s="24"/>
      <c r="GXU280" s="24"/>
      <c r="GYG280" s="24"/>
      <c r="GYS280" s="24"/>
      <c r="GZE280" s="24"/>
      <c r="GZQ280" s="24"/>
      <c r="HAC280" s="24"/>
      <c r="HAO280" s="24"/>
      <c r="HBA280" s="24"/>
      <c r="HBM280" s="24"/>
      <c r="HBY280" s="24"/>
      <c r="HCK280" s="24"/>
      <c r="HCW280" s="24"/>
      <c r="HDI280" s="24"/>
      <c r="HDU280" s="24"/>
      <c r="HEG280" s="24"/>
      <c r="HES280" s="24"/>
      <c r="HFE280" s="24"/>
      <c r="HFQ280" s="24"/>
      <c r="HGC280" s="24"/>
      <c r="HGO280" s="24"/>
      <c r="HHA280" s="24"/>
      <c r="HHM280" s="24"/>
      <c r="HHY280" s="24"/>
      <c r="HIK280" s="24"/>
      <c r="HIW280" s="24"/>
      <c r="HJI280" s="24"/>
      <c r="HJU280" s="24"/>
      <c r="HKG280" s="24"/>
      <c r="HKS280" s="24"/>
      <c r="HLE280" s="24"/>
      <c r="HLQ280" s="24"/>
      <c r="HMC280" s="24"/>
      <c r="HMO280" s="24"/>
      <c r="HNA280" s="24"/>
      <c r="HNM280" s="24"/>
      <c r="HNY280" s="24"/>
      <c r="HOK280" s="24"/>
      <c r="HOW280" s="24"/>
      <c r="HPI280" s="24"/>
      <c r="HPU280" s="24"/>
      <c r="HQG280" s="24"/>
      <c r="HQS280" s="24"/>
      <c r="HRE280" s="24"/>
      <c r="HRQ280" s="24"/>
      <c r="HSC280" s="24"/>
      <c r="HSO280" s="24"/>
      <c r="HTA280" s="24"/>
      <c r="HTM280" s="24"/>
      <c r="HTY280" s="24"/>
      <c r="HUK280" s="24"/>
      <c r="HUW280" s="24"/>
      <c r="HVI280" s="24"/>
      <c r="HVU280" s="24"/>
      <c r="HWG280" s="24"/>
      <c r="HWS280" s="24"/>
      <c r="HXE280" s="24"/>
      <c r="HXQ280" s="24"/>
      <c r="HYC280" s="24"/>
      <c r="HYO280" s="24"/>
      <c r="HZA280" s="24"/>
      <c r="HZM280" s="24"/>
      <c r="HZY280" s="24"/>
      <c r="IAK280" s="24"/>
      <c r="IAW280" s="24"/>
      <c r="IBI280" s="24"/>
      <c r="IBU280" s="24"/>
      <c r="ICG280" s="24"/>
      <c r="ICS280" s="24"/>
      <c r="IDE280" s="24"/>
      <c r="IDQ280" s="24"/>
      <c r="IEC280" s="24"/>
      <c r="IEO280" s="24"/>
      <c r="IFA280" s="24"/>
      <c r="IFM280" s="24"/>
      <c r="IFY280" s="24"/>
      <c r="IGK280" s="24"/>
      <c r="IGW280" s="24"/>
      <c r="IHI280" s="24"/>
      <c r="IHU280" s="24"/>
      <c r="IIG280" s="24"/>
      <c r="IIS280" s="24"/>
      <c r="IJE280" s="24"/>
      <c r="IJQ280" s="24"/>
      <c r="IKC280" s="24"/>
      <c r="IKO280" s="24"/>
      <c r="ILA280" s="24"/>
      <c r="ILM280" s="24"/>
      <c r="ILY280" s="24"/>
      <c r="IMK280" s="24"/>
      <c r="IMW280" s="24"/>
      <c r="INI280" s="24"/>
      <c r="INU280" s="24"/>
      <c r="IOG280" s="24"/>
      <c r="IOS280" s="24"/>
      <c r="IPE280" s="24"/>
      <c r="IPQ280" s="24"/>
      <c r="IQC280" s="24"/>
      <c r="IQO280" s="24"/>
      <c r="IRA280" s="24"/>
      <c r="IRM280" s="24"/>
      <c r="IRY280" s="24"/>
      <c r="ISK280" s="24"/>
      <c r="ISW280" s="24"/>
      <c r="ITI280" s="24"/>
      <c r="ITU280" s="24"/>
      <c r="IUG280" s="24"/>
      <c r="IUS280" s="24"/>
      <c r="IVE280" s="24"/>
      <c r="IVQ280" s="24"/>
      <c r="IWC280" s="24"/>
      <c r="IWO280" s="24"/>
      <c r="IXA280" s="24"/>
      <c r="IXM280" s="24"/>
      <c r="IXY280" s="24"/>
      <c r="IYK280" s="24"/>
      <c r="IYW280" s="24"/>
      <c r="IZI280" s="24"/>
      <c r="IZU280" s="24"/>
      <c r="JAG280" s="24"/>
      <c r="JAS280" s="24"/>
      <c r="JBE280" s="24"/>
      <c r="JBQ280" s="24"/>
      <c r="JCC280" s="24"/>
      <c r="JCO280" s="24"/>
      <c r="JDA280" s="24"/>
      <c r="JDM280" s="24"/>
      <c r="JDY280" s="24"/>
      <c r="JEK280" s="24"/>
      <c r="JEW280" s="24"/>
      <c r="JFI280" s="24"/>
      <c r="JFU280" s="24"/>
      <c r="JGG280" s="24"/>
      <c r="JGS280" s="24"/>
      <c r="JHE280" s="24"/>
      <c r="JHQ280" s="24"/>
      <c r="JIC280" s="24"/>
      <c r="JIO280" s="24"/>
      <c r="JJA280" s="24"/>
      <c r="JJM280" s="24"/>
      <c r="JJY280" s="24"/>
      <c r="JKK280" s="24"/>
      <c r="JKW280" s="24"/>
      <c r="JLI280" s="24"/>
      <c r="JLU280" s="24"/>
      <c r="JMG280" s="24"/>
      <c r="JMS280" s="24"/>
      <c r="JNE280" s="24"/>
      <c r="JNQ280" s="24"/>
      <c r="JOC280" s="24"/>
      <c r="JOO280" s="24"/>
      <c r="JPA280" s="24"/>
      <c r="JPM280" s="24"/>
      <c r="JPY280" s="24"/>
      <c r="JQK280" s="24"/>
      <c r="JQW280" s="24"/>
      <c r="JRI280" s="24"/>
      <c r="JRU280" s="24"/>
      <c r="JSG280" s="24"/>
      <c r="JSS280" s="24"/>
      <c r="JTE280" s="24"/>
      <c r="JTQ280" s="24"/>
      <c r="JUC280" s="24"/>
      <c r="JUO280" s="24"/>
      <c r="JVA280" s="24"/>
      <c r="JVM280" s="24"/>
      <c r="JVY280" s="24"/>
      <c r="JWK280" s="24"/>
      <c r="JWW280" s="24"/>
      <c r="JXI280" s="24"/>
      <c r="JXU280" s="24"/>
      <c r="JYG280" s="24"/>
      <c r="JYS280" s="24"/>
      <c r="JZE280" s="24"/>
      <c r="JZQ280" s="24"/>
      <c r="KAC280" s="24"/>
      <c r="KAO280" s="24"/>
      <c r="KBA280" s="24"/>
      <c r="KBM280" s="24"/>
      <c r="KBY280" s="24"/>
      <c r="KCK280" s="24"/>
      <c r="KCW280" s="24"/>
      <c r="KDI280" s="24"/>
      <c r="KDU280" s="24"/>
      <c r="KEG280" s="24"/>
      <c r="KES280" s="24"/>
      <c r="KFE280" s="24"/>
      <c r="KFQ280" s="24"/>
      <c r="KGC280" s="24"/>
      <c r="KGO280" s="24"/>
      <c r="KHA280" s="24"/>
      <c r="KHM280" s="24"/>
      <c r="KHY280" s="24"/>
      <c r="KIK280" s="24"/>
      <c r="KIW280" s="24"/>
      <c r="KJI280" s="24"/>
      <c r="KJU280" s="24"/>
      <c r="KKG280" s="24"/>
      <c r="KKS280" s="24"/>
      <c r="KLE280" s="24"/>
      <c r="KLQ280" s="24"/>
      <c r="KMC280" s="24"/>
      <c r="KMO280" s="24"/>
      <c r="KNA280" s="24"/>
      <c r="KNM280" s="24"/>
      <c r="KNY280" s="24"/>
      <c r="KOK280" s="24"/>
      <c r="KOW280" s="24"/>
      <c r="KPI280" s="24"/>
      <c r="KPU280" s="24"/>
      <c r="KQG280" s="24"/>
      <c r="KQS280" s="24"/>
      <c r="KRE280" s="24"/>
      <c r="KRQ280" s="24"/>
      <c r="KSC280" s="24"/>
      <c r="KSO280" s="24"/>
      <c r="KTA280" s="24"/>
      <c r="KTM280" s="24"/>
      <c r="KTY280" s="24"/>
      <c r="KUK280" s="24"/>
      <c r="KUW280" s="24"/>
      <c r="KVI280" s="24"/>
      <c r="KVU280" s="24"/>
      <c r="KWG280" s="24"/>
      <c r="KWS280" s="24"/>
      <c r="KXE280" s="24"/>
      <c r="KXQ280" s="24"/>
      <c r="KYC280" s="24"/>
      <c r="KYO280" s="24"/>
      <c r="KZA280" s="24"/>
      <c r="KZM280" s="24"/>
      <c r="KZY280" s="24"/>
      <c r="LAK280" s="24"/>
      <c r="LAW280" s="24"/>
      <c r="LBI280" s="24"/>
      <c r="LBU280" s="24"/>
      <c r="LCG280" s="24"/>
      <c r="LCS280" s="24"/>
      <c r="LDE280" s="24"/>
      <c r="LDQ280" s="24"/>
      <c r="LEC280" s="24"/>
      <c r="LEO280" s="24"/>
      <c r="LFA280" s="24"/>
      <c r="LFM280" s="24"/>
      <c r="LFY280" s="24"/>
      <c r="LGK280" s="24"/>
      <c r="LGW280" s="24"/>
      <c r="LHI280" s="24"/>
      <c r="LHU280" s="24"/>
      <c r="LIG280" s="24"/>
      <c r="LIS280" s="24"/>
      <c r="LJE280" s="24"/>
      <c r="LJQ280" s="24"/>
      <c r="LKC280" s="24"/>
      <c r="LKO280" s="24"/>
      <c r="LLA280" s="24"/>
      <c r="LLM280" s="24"/>
      <c r="LLY280" s="24"/>
      <c r="LMK280" s="24"/>
      <c r="LMW280" s="24"/>
      <c r="LNI280" s="24"/>
      <c r="LNU280" s="24"/>
      <c r="LOG280" s="24"/>
      <c r="LOS280" s="24"/>
      <c r="LPE280" s="24"/>
      <c r="LPQ280" s="24"/>
      <c r="LQC280" s="24"/>
      <c r="LQO280" s="24"/>
      <c r="LRA280" s="24"/>
      <c r="LRM280" s="24"/>
      <c r="LRY280" s="24"/>
      <c r="LSK280" s="24"/>
      <c r="LSW280" s="24"/>
      <c r="LTI280" s="24"/>
      <c r="LTU280" s="24"/>
      <c r="LUG280" s="24"/>
      <c r="LUS280" s="24"/>
      <c r="LVE280" s="24"/>
      <c r="LVQ280" s="24"/>
      <c r="LWC280" s="24"/>
      <c r="LWO280" s="24"/>
      <c r="LXA280" s="24"/>
      <c r="LXM280" s="24"/>
      <c r="LXY280" s="24"/>
      <c r="LYK280" s="24"/>
      <c r="LYW280" s="24"/>
      <c r="LZI280" s="24"/>
      <c r="LZU280" s="24"/>
      <c r="MAG280" s="24"/>
      <c r="MAS280" s="24"/>
      <c r="MBE280" s="24"/>
      <c r="MBQ280" s="24"/>
      <c r="MCC280" s="24"/>
      <c r="MCO280" s="24"/>
      <c r="MDA280" s="24"/>
      <c r="MDM280" s="24"/>
      <c r="MDY280" s="24"/>
      <c r="MEK280" s="24"/>
      <c r="MEW280" s="24"/>
      <c r="MFI280" s="24"/>
      <c r="MFU280" s="24"/>
      <c r="MGG280" s="24"/>
      <c r="MGS280" s="24"/>
      <c r="MHE280" s="24"/>
      <c r="MHQ280" s="24"/>
      <c r="MIC280" s="24"/>
      <c r="MIO280" s="24"/>
      <c r="MJA280" s="24"/>
      <c r="MJM280" s="24"/>
      <c r="MJY280" s="24"/>
      <c r="MKK280" s="24"/>
      <c r="MKW280" s="24"/>
      <c r="MLI280" s="24"/>
      <c r="MLU280" s="24"/>
      <c r="MMG280" s="24"/>
      <c r="MMS280" s="24"/>
      <c r="MNE280" s="24"/>
      <c r="MNQ280" s="24"/>
      <c r="MOC280" s="24"/>
      <c r="MOO280" s="24"/>
      <c r="MPA280" s="24"/>
      <c r="MPM280" s="24"/>
      <c r="MPY280" s="24"/>
      <c r="MQK280" s="24"/>
      <c r="MQW280" s="24"/>
      <c r="MRI280" s="24"/>
      <c r="MRU280" s="24"/>
      <c r="MSG280" s="24"/>
      <c r="MSS280" s="24"/>
      <c r="MTE280" s="24"/>
      <c r="MTQ280" s="24"/>
      <c r="MUC280" s="24"/>
      <c r="MUO280" s="24"/>
      <c r="MVA280" s="24"/>
      <c r="MVM280" s="24"/>
      <c r="MVY280" s="24"/>
      <c r="MWK280" s="24"/>
      <c r="MWW280" s="24"/>
      <c r="MXI280" s="24"/>
      <c r="MXU280" s="24"/>
      <c r="MYG280" s="24"/>
      <c r="MYS280" s="24"/>
      <c r="MZE280" s="24"/>
      <c r="MZQ280" s="24"/>
      <c r="NAC280" s="24"/>
      <c r="NAO280" s="24"/>
      <c r="NBA280" s="24"/>
      <c r="NBM280" s="24"/>
      <c r="NBY280" s="24"/>
      <c r="NCK280" s="24"/>
      <c r="NCW280" s="24"/>
      <c r="NDI280" s="24"/>
      <c r="NDU280" s="24"/>
      <c r="NEG280" s="24"/>
      <c r="NES280" s="24"/>
      <c r="NFE280" s="24"/>
      <c r="NFQ280" s="24"/>
      <c r="NGC280" s="24"/>
      <c r="NGO280" s="24"/>
      <c r="NHA280" s="24"/>
      <c r="NHM280" s="24"/>
      <c r="NHY280" s="24"/>
      <c r="NIK280" s="24"/>
      <c r="NIW280" s="24"/>
      <c r="NJI280" s="24"/>
      <c r="NJU280" s="24"/>
      <c r="NKG280" s="24"/>
      <c r="NKS280" s="24"/>
      <c r="NLE280" s="24"/>
      <c r="NLQ280" s="24"/>
      <c r="NMC280" s="24"/>
      <c r="NMO280" s="24"/>
      <c r="NNA280" s="24"/>
      <c r="NNM280" s="24"/>
      <c r="NNY280" s="24"/>
      <c r="NOK280" s="24"/>
      <c r="NOW280" s="24"/>
      <c r="NPI280" s="24"/>
      <c r="NPU280" s="24"/>
      <c r="NQG280" s="24"/>
      <c r="NQS280" s="24"/>
      <c r="NRE280" s="24"/>
      <c r="NRQ280" s="24"/>
      <c r="NSC280" s="24"/>
      <c r="NSO280" s="24"/>
      <c r="NTA280" s="24"/>
      <c r="NTM280" s="24"/>
      <c r="NTY280" s="24"/>
      <c r="NUK280" s="24"/>
      <c r="NUW280" s="24"/>
      <c r="NVI280" s="24"/>
      <c r="NVU280" s="24"/>
      <c r="NWG280" s="24"/>
      <c r="NWS280" s="24"/>
      <c r="NXE280" s="24"/>
      <c r="NXQ280" s="24"/>
      <c r="NYC280" s="24"/>
      <c r="NYO280" s="24"/>
      <c r="NZA280" s="24"/>
      <c r="NZM280" s="24"/>
      <c r="NZY280" s="24"/>
      <c r="OAK280" s="24"/>
      <c r="OAW280" s="24"/>
      <c r="OBI280" s="24"/>
      <c r="OBU280" s="24"/>
      <c r="OCG280" s="24"/>
      <c r="OCS280" s="24"/>
      <c r="ODE280" s="24"/>
      <c r="ODQ280" s="24"/>
      <c r="OEC280" s="24"/>
      <c r="OEO280" s="24"/>
      <c r="OFA280" s="24"/>
      <c r="OFM280" s="24"/>
      <c r="OFY280" s="24"/>
      <c r="OGK280" s="24"/>
      <c r="OGW280" s="24"/>
      <c r="OHI280" s="24"/>
      <c r="OHU280" s="24"/>
      <c r="OIG280" s="24"/>
      <c r="OIS280" s="24"/>
      <c r="OJE280" s="24"/>
      <c r="OJQ280" s="24"/>
      <c r="OKC280" s="24"/>
      <c r="OKO280" s="24"/>
      <c r="OLA280" s="24"/>
      <c r="OLM280" s="24"/>
      <c r="OLY280" s="24"/>
      <c r="OMK280" s="24"/>
      <c r="OMW280" s="24"/>
      <c r="ONI280" s="24"/>
      <c r="ONU280" s="24"/>
      <c r="OOG280" s="24"/>
      <c r="OOS280" s="24"/>
      <c r="OPE280" s="24"/>
      <c r="OPQ280" s="24"/>
      <c r="OQC280" s="24"/>
      <c r="OQO280" s="24"/>
      <c r="ORA280" s="24"/>
      <c r="ORM280" s="24"/>
      <c r="ORY280" s="24"/>
      <c r="OSK280" s="24"/>
      <c r="OSW280" s="24"/>
      <c r="OTI280" s="24"/>
      <c r="OTU280" s="24"/>
      <c r="OUG280" s="24"/>
      <c r="OUS280" s="24"/>
      <c r="OVE280" s="24"/>
      <c r="OVQ280" s="24"/>
      <c r="OWC280" s="24"/>
      <c r="OWO280" s="24"/>
      <c r="OXA280" s="24"/>
      <c r="OXM280" s="24"/>
      <c r="OXY280" s="24"/>
      <c r="OYK280" s="24"/>
      <c r="OYW280" s="24"/>
      <c r="OZI280" s="24"/>
      <c r="OZU280" s="24"/>
      <c r="PAG280" s="24"/>
      <c r="PAS280" s="24"/>
      <c r="PBE280" s="24"/>
      <c r="PBQ280" s="24"/>
      <c r="PCC280" s="24"/>
      <c r="PCO280" s="24"/>
      <c r="PDA280" s="24"/>
      <c r="PDM280" s="24"/>
      <c r="PDY280" s="24"/>
      <c r="PEK280" s="24"/>
      <c r="PEW280" s="24"/>
      <c r="PFI280" s="24"/>
      <c r="PFU280" s="24"/>
      <c r="PGG280" s="24"/>
      <c r="PGS280" s="24"/>
      <c r="PHE280" s="24"/>
      <c r="PHQ280" s="24"/>
      <c r="PIC280" s="24"/>
      <c r="PIO280" s="24"/>
      <c r="PJA280" s="24"/>
      <c r="PJM280" s="24"/>
      <c r="PJY280" s="24"/>
      <c r="PKK280" s="24"/>
      <c r="PKW280" s="24"/>
      <c r="PLI280" s="24"/>
      <c r="PLU280" s="24"/>
      <c r="PMG280" s="24"/>
      <c r="PMS280" s="24"/>
      <c r="PNE280" s="24"/>
      <c r="PNQ280" s="24"/>
      <c r="POC280" s="24"/>
      <c r="POO280" s="24"/>
      <c r="PPA280" s="24"/>
      <c r="PPM280" s="24"/>
      <c r="PPY280" s="24"/>
      <c r="PQK280" s="24"/>
      <c r="PQW280" s="24"/>
      <c r="PRI280" s="24"/>
      <c r="PRU280" s="24"/>
      <c r="PSG280" s="24"/>
      <c r="PSS280" s="24"/>
      <c r="PTE280" s="24"/>
      <c r="PTQ280" s="24"/>
      <c r="PUC280" s="24"/>
      <c r="PUO280" s="24"/>
      <c r="PVA280" s="24"/>
      <c r="PVM280" s="24"/>
      <c r="PVY280" s="24"/>
      <c r="PWK280" s="24"/>
      <c r="PWW280" s="24"/>
      <c r="PXI280" s="24"/>
      <c r="PXU280" s="24"/>
      <c r="PYG280" s="24"/>
      <c r="PYS280" s="24"/>
      <c r="PZE280" s="24"/>
      <c r="PZQ280" s="24"/>
      <c r="QAC280" s="24"/>
      <c r="QAO280" s="24"/>
      <c r="QBA280" s="24"/>
      <c r="QBM280" s="24"/>
      <c r="QBY280" s="24"/>
      <c r="QCK280" s="24"/>
      <c r="QCW280" s="24"/>
      <c r="QDI280" s="24"/>
      <c r="QDU280" s="24"/>
      <c r="QEG280" s="24"/>
      <c r="QES280" s="24"/>
      <c r="QFE280" s="24"/>
      <c r="QFQ280" s="24"/>
      <c r="QGC280" s="24"/>
      <c r="QGO280" s="24"/>
      <c r="QHA280" s="24"/>
      <c r="QHM280" s="24"/>
      <c r="QHY280" s="24"/>
      <c r="QIK280" s="24"/>
      <c r="QIW280" s="24"/>
      <c r="QJI280" s="24"/>
      <c r="QJU280" s="24"/>
      <c r="QKG280" s="24"/>
      <c r="QKS280" s="24"/>
      <c r="QLE280" s="24"/>
      <c r="QLQ280" s="24"/>
      <c r="QMC280" s="24"/>
      <c r="QMO280" s="24"/>
      <c r="QNA280" s="24"/>
      <c r="QNM280" s="24"/>
      <c r="QNY280" s="24"/>
      <c r="QOK280" s="24"/>
      <c r="QOW280" s="24"/>
      <c r="QPI280" s="24"/>
      <c r="QPU280" s="24"/>
      <c r="QQG280" s="24"/>
      <c r="QQS280" s="24"/>
      <c r="QRE280" s="24"/>
      <c r="QRQ280" s="24"/>
      <c r="QSC280" s="24"/>
      <c r="QSO280" s="24"/>
      <c r="QTA280" s="24"/>
      <c r="QTM280" s="24"/>
      <c r="QTY280" s="24"/>
      <c r="QUK280" s="24"/>
      <c r="QUW280" s="24"/>
      <c r="QVI280" s="24"/>
      <c r="QVU280" s="24"/>
      <c r="QWG280" s="24"/>
      <c r="QWS280" s="24"/>
      <c r="QXE280" s="24"/>
      <c r="QXQ280" s="24"/>
      <c r="QYC280" s="24"/>
      <c r="QYO280" s="24"/>
      <c r="QZA280" s="24"/>
      <c r="QZM280" s="24"/>
      <c r="QZY280" s="24"/>
      <c r="RAK280" s="24"/>
      <c r="RAW280" s="24"/>
      <c r="RBI280" s="24"/>
      <c r="RBU280" s="24"/>
      <c r="RCG280" s="24"/>
      <c r="RCS280" s="24"/>
      <c r="RDE280" s="24"/>
      <c r="RDQ280" s="24"/>
      <c r="REC280" s="24"/>
      <c r="REO280" s="24"/>
      <c r="RFA280" s="24"/>
      <c r="RFM280" s="24"/>
      <c r="RFY280" s="24"/>
      <c r="RGK280" s="24"/>
      <c r="RGW280" s="24"/>
      <c r="RHI280" s="24"/>
      <c r="RHU280" s="24"/>
      <c r="RIG280" s="24"/>
      <c r="RIS280" s="24"/>
      <c r="RJE280" s="24"/>
      <c r="RJQ280" s="24"/>
      <c r="RKC280" s="24"/>
      <c r="RKO280" s="24"/>
      <c r="RLA280" s="24"/>
      <c r="RLM280" s="24"/>
      <c r="RLY280" s="24"/>
      <c r="RMK280" s="24"/>
      <c r="RMW280" s="24"/>
      <c r="RNI280" s="24"/>
      <c r="RNU280" s="24"/>
      <c r="ROG280" s="24"/>
      <c r="ROS280" s="24"/>
      <c r="RPE280" s="24"/>
      <c r="RPQ280" s="24"/>
      <c r="RQC280" s="24"/>
      <c r="RQO280" s="24"/>
      <c r="RRA280" s="24"/>
      <c r="RRM280" s="24"/>
      <c r="RRY280" s="24"/>
      <c r="RSK280" s="24"/>
      <c r="RSW280" s="24"/>
      <c r="RTI280" s="24"/>
      <c r="RTU280" s="24"/>
      <c r="RUG280" s="24"/>
      <c r="RUS280" s="24"/>
      <c r="RVE280" s="24"/>
      <c r="RVQ280" s="24"/>
      <c r="RWC280" s="24"/>
      <c r="RWO280" s="24"/>
      <c r="RXA280" s="24"/>
      <c r="RXM280" s="24"/>
      <c r="RXY280" s="24"/>
      <c r="RYK280" s="24"/>
      <c r="RYW280" s="24"/>
      <c r="RZI280" s="24"/>
      <c r="RZU280" s="24"/>
      <c r="SAG280" s="24"/>
      <c r="SAS280" s="24"/>
      <c r="SBE280" s="24"/>
      <c r="SBQ280" s="24"/>
      <c r="SCC280" s="24"/>
      <c r="SCO280" s="24"/>
      <c r="SDA280" s="24"/>
      <c r="SDM280" s="24"/>
      <c r="SDY280" s="24"/>
      <c r="SEK280" s="24"/>
      <c r="SEW280" s="24"/>
      <c r="SFI280" s="24"/>
      <c r="SFU280" s="24"/>
      <c r="SGG280" s="24"/>
      <c r="SGS280" s="24"/>
      <c r="SHE280" s="24"/>
      <c r="SHQ280" s="24"/>
      <c r="SIC280" s="24"/>
      <c r="SIO280" s="24"/>
      <c r="SJA280" s="24"/>
      <c r="SJM280" s="24"/>
      <c r="SJY280" s="24"/>
      <c r="SKK280" s="24"/>
      <c r="SKW280" s="24"/>
      <c r="SLI280" s="24"/>
      <c r="SLU280" s="24"/>
      <c r="SMG280" s="24"/>
      <c r="SMS280" s="24"/>
      <c r="SNE280" s="24"/>
      <c r="SNQ280" s="24"/>
      <c r="SOC280" s="24"/>
      <c r="SOO280" s="24"/>
      <c r="SPA280" s="24"/>
      <c r="SPM280" s="24"/>
      <c r="SPY280" s="24"/>
      <c r="SQK280" s="24"/>
      <c r="SQW280" s="24"/>
      <c r="SRI280" s="24"/>
      <c r="SRU280" s="24"/>
      <c r="SSG280" s="24"/>
      <c r="SSS280" s="24"/>
      <c r="STE280" s="24"/>
      <c r="STQ280" s="24"/>
      <c r="SUC280" s="24"/>
      <c r="SUO280" s="24"/>
      <c r="SVA280" s="24"/>
      <c r="SVM280" s="24"/>
      <c r="SVY280" s="24"/>
      <c r="SWK280" s="24"/>
      <c r="SWW280" s="24"/>
      <c r="SXI280" s="24"/>
      <c r="SXU280" s="24"/>
      <c r="SYG280" s="24"/>
      <c r="SYS280" s="24"/>
      <c r="SZE280" s="24"/>
      <c r="SZQ280" s="24"/>
      <c r="TAC280" s="24"/>
      <c r="TAO280" s="24"/>
      <c r="TBA280" s="24"/>
      <c r="TBM280" s="24"/>
      <c r="TBY280" s="24"/>
      <c r="TCK280" s="24"/>
      <c r="TCW280" s="24"/>
      <c r="TDI280" s="24"/>
      <c r="TDU280" s="24"/>
      <c r="TEG280" s="24"/>
      <c r="TES280" s="24"/>
      <c r="TFE280" s="24"/>
      <c r="TFQ280" s="24"/>
      <c r="TGC280" s="24"/>
      <c r="TGO280" s="24"/>
      <c r="THA280" s="24"/>
      <c r="THM280" s="24"/>
      <c r="THY280" s="24"/>
      <c r="TIK280" s="24"/>
      <c r="TIW280" s="24"/>
      <c r="TJI280" s="24"/>
      <c r="TJU280" s="24"/>
      <c r="TKG280" s="24"/>
      <c r="TKS280" s="24"/>
      <c r="TLE280" s="24"/>
      <c r="TLQ280" s="24"/>
      <c r="TMC280" s="24"/>
      <c r="TMO280" s="24"/>
      <c r="TNA280" s="24"/>
      <c r="TNM280" s="24"/>
      <c r="TNY280" s="24"/>
      <c r="TOK280" s="24"/>
      <c r="TOW280" s="24"/>
      <c r="TPI280" s="24"/>
      <c r="TPU280" s="24"/>
      <c r="TQG280" s="24"/>
      <c r="TQS280" s="24"/>
      <c r="TRE280" s="24"/>
      <c r="TRQ280" s="24"/>
      <c r="TSC280" s="24"/>
      <c r="TSO280" s="24"/>
      <c r="TTA280" s="24"/>
      <c r="TTM280" s="24"/>
      <c r="TTY280" s="24"/>
      <c r="TUK280" s="24"/>
      <c r="TUW280" s="24"/>
      <c r="TVI280" s="24"/>
      <c r="TVU280" s="24"/>
      <c r="TWG280" s="24"/>
      <c r="TWS280" s="24"/>
      <c r="TXE280" s="24"/>
      <c r="TXQ280" s="24"/>
      <c r="TYC280" s="24"/>
      <c r="TYO280" s="24"/>
      <c r="TZA280" s="24"/>
      <c r="TZM280" s="24"/>
      <c r="TZY280" s="24"/>
      <c r="UAK280" s="24"/>
      <c r="UAW280" s="24"/>
      <c r="UBI280" s="24"/>
      <c r="UBU280" s="24"/>
      <c r="UCG280" s="24"/>
      <c r="UCS280" s="24"/>
      <c r="UDE280" s="24"/>
      <c r="UDQ280" s="24"/>
      <c r="UEC280" s="24"/>
      <c r="UEO280" s="24"/>
      <c r="UFA280" s="24"/>
      <c r="UFM280" s="24"/>
      <c r="UFY280" s="24"/>
      <c r="UGK280" s="24"/>
      <c r="UGW280" s="24"/>
      <c r="UHI280" s="24"/>
      <c r="UHU280" s="24"/>
      <c r="UIG280" s="24"/>
      <c r="UIS280" s="24"/>
      <c r="UJE280" s="24"/>
      <c r="UJQ280" s="24"/>
      <c r="UKC280" s="24"/>
      <c r="UKO280" s="24"/>
      <c r="ULA280" s="24"/>
      <c r="ULM280" s="24"/>
      <c r="ULY280" s="24"/>
      <c r="UMK280" s="24"/>
      <c r="UMW280" s="24"/>
      <c r="UNI280" s="24"/>
      <c r="UNU280" s="24"/>
      <c r="UOG280" s="24"/>
      <c r="UOS280" s="24"/>
      <c r="UPE280" s="24"/>
      <c r="UPQ280" s="24"/>
      <c r="UQC280" s="24"/>
      <c r="UQO280" s="24"/>
      <c r="URA280" s="24"/>
      <c r="URM280" s="24"/>
      <c r="URY280" s="24"/>
      <c r="USK280" s="24"/>
      <c r="USW280" s="24"/>
      <c r="UTI280" s="24"/>
      <c r="UTU280" s="24"/>
      <c r="UUG280" s="24"/>
      <c r="UUS280" s="24"/>
      <c r="UVE280" s="24"/>
      <c r="UVQ280" s="24"/>
      <c r="UWC280" s="24"/>
      <c r="UWO280" s="24"/>
      <c r="UXA280" s="24"/>
      <c r="UXM280" s="24"/>
      <c r="UXY280" s="24"/>
      <c r="UYK280" s="24"/>
      <c r="UYW280" s="24"/>
      <c r="UZI280" s="24"/>
      <c r="UZU280" s="24"/>
      <c r="VAG280" s="24"/>
      <c r="VAS280" s="24"/>
      <c r="VBE280" s="24"/>
      <c r="VBQ280" s="24"/>
      <c r="VCC280" s="24"/>
      <c r="VCO280" s="24"/>
      <c r="VDA280" s="24"/>
      <c r="VDM280" s="24"/>
      <c r="VDY280" s="24"/>
      <c r="VEK280" s="24"/>
      <c r="VEW280" s="24"/>
      <c r="VFI280" s="24"/>
      <c r="VFU280" s="24"/>
      <c r="VGG280" s="24"/>
      <c r="VGS280" s="24"/>
      <c r="VHE280" s="24"/>
      <c r="VHQ280" s="24"/>
      <c r="VIC280" s="24"/>
      <c r="VIO280" s="24"/>
      <c r="VJA280" s="24"/>
      <c r="VJM280" s="24"/>
      <c r="VJY280" s="24"/>
      <c r="VKK280" s="24"/>
      <c r="VKW280" s="24"/>
      <c r="VLI280" s="24"/>
      <c r="VLU280" s="24"/>
      <c r="VMG280" s="24"/>
      <c r="VMS280" s="24"/>
      <c r="VNE280" s="24"/>
      <c r="VNQ280" s="24"/>
      <c r="VOC280" s="24"/>
      <c r="VOO280" s="24"/>
      <c r="VPA280" s="24"/>
      <c r="VPM280" s="24"/>
      <c r="VPY280" s="24"/>
      <c r="VQK280" s="24"/>
      <c r="VQW280" s="24"/>
      <c r="VRI280" s="24"/>
      <c r="VRU280" s="24"/>
      <c r="VSG280" s="24"/>
      <c r="VSS280" s="24"/>
      <c r="VTE280" s="24"/>
      <c r="VTQ280" s="24"/>
      <c r="VUC280" s="24"/>
      <c r="VUO280" s="24"/>
      <c r="VVA280" s="24"/>
      <c r="VVM280" s="24"/>
      <c r="VVY280" s="24"/>
      <c r="VWK280" s="24"/>
      <c r="VWW280" s="24"/>
      <c r="VXI280" s="24"/>
      <c r="VXU280" s="24"/>
      <c r="VYG280" s="24"/>
      <c r="VYS280" s="24"/>
      <c r="VZE280" s="24"/>
      <c r="VZQ280" s="24"/>
      <c r="WAC280" s="24"/>
      <c r="WAO280" s="24"/>
      <c r="WBA280" s="24"/>
      <c r="WBM280" s="24"/>
      <c r="WBY280" s="24"/>
      <c r="WCK280" s="24"/>
      <c r="WCW280" s="24"/>
      <c r="WDI280" s="24"/>
      <c r="WDU280" s="24"/>
      <c r="WEG280" s="24"/>
      <c r="WES280" s="24"/>
      <c r="WFE280" s="24"/>
      <c r="WFQ280" s="24"/>
      <c r="WGC280" s="24"/>
      <c r="WGO280" s="24"/>
      <c r="WHA280" s="24"/>
      <c r="WHM280" s="24"/>
      <c r="WHY280" s="24"/>
      <c r="WIK280" s="24"/>
      <c r="WIW280" s="24"/>
      <c r="WJI280" s="24"/>
      <c r="WJU280" s="24"/>
      <c r="WKG280" s="24"/>
      <c r="WKS280" s="24"/>
      <c r="WLE280" s="24"/>
      <c r="WLQ280" s="24"/>
      <c r="WMC280" s="24"/>
      <c r="WMO280" s="24"/>
      <c r="WNA280" s="24"/>
      <c r="WNM280" s="24"/>
      <c r="WNY280" s="24"/>
      <c r="WOK280" s="24"/>
      <c r="WOW280" s="24"/>
      <c r="WPI280" s="24"/>
      <c r="WPU280" s="24"/>
      <c r="WQG280" s="24"/>
      <c r="WQS280" s="24"/>
      <c r="WRE280" s="24"/>
      <c r="WRQ280" s="24"/>
      <c r="WSC280" s="24"/>
      <c r="WSO280" s="24"/>
      <c r="WTA280" s="24"/>
      <c r="WTM280" s="24"/>
      <c r="WTY280" s="24"/>
      <c r="WUK280" s="24"/>
      <c r="WUW280" s="24"/>
      <c r="WVI280" s="24"/>
      <c r="WVU280" s="24"/>
      <c r="WWG280" s="24"/>
      <c r="WWS280" s="24"/>
      <c r="WXE280" s="24"/>
      <c r="WXQ280" s="24"/>
      <c r="WYC280" s="24"/>
      <c r="WYO280" s="24"/>
      <c r="WZA280" s="24"/>
      <c r="WZM280" s="24"/>
      <c r="WZY280" s="24"/>
      <c r="XAK280" s="24"/>
      <c r="XAW280" s="24"/>
      <c r="XBI280" s="24"/>
      <c r="XBU280" s="24"/>
      <c r="XCG280" s="24"/>
      <c r="XCS280" s="24"/>
      <c r="XDE280" s="24"/>
      <c r="XDQ280" s="24"/>
      <c r="XEC280" s="24"/>
      <c r="XEO280" s="24"/>
      <c r="XFA280" s="24"/>
    </row>
    <row r="281" spans="1:1021 1033:2041 2053:3061 3073:4093 4105:5113 5125:6133 6145:7165 7177:8185 8197:9205 9217:10237 10249:11257 11269:12277 12289:13309 13321:14329 14341:15349 15361:16381" x14ac:dyDescent="0.2">
      <c r="A281" s="171">
        <v>45017</v>
      </c>
      <c r="B281" s="174">
        <v>125.67</v>
      </c>
      <c r="C281" s="177"/>
      <c r="D281" s="177"/>
      <c r="E281" s="177"/>
      <c r="F281" s="177"/>
      <c r="G281" s="177"/>
      <c r="H281" s="177"/>
      <c r="I281" s="177"/>
      <c r="J281" s="173"/>
      <c r="K281" s="173"/>
      <c r="L281" s="173"/>
      <c r="O281" s="30"/>
    </row>
    <row r="282" spans="1:1021 1033:2041 2053:3061 3073:4093 4105:5113 5125:6133 6145:7165 7177:8185 8197:9205 9217:10237 10249:11257 11269:12277 12289:13309 13321:14329 14341:15349 15361:16381" x14ac:dyDescent="0.2">
      <c r="A282" s="171">
        <v>45047</v>
      </c>
      <c r="B282" s="174">
        <v>125.95</v>
      </c>
      <c r="C282" s="177"/>
      <c r="D282" s="177"/>
      <c r="E282" s="177"/>
      <c r="F282" s="177"/>
      <c r="G282" s="177"/>
      <c r="H282" s="177"/>
      <c r="I282" s="178"/>
      <c r="J282" s="173"/>
      <c r="K282" s="173"/>
      <c r="L282" s="173"/>
    </row>
    <row r="283" spans="1:1021 1033:2041 2053:3061 3073:4093 4105:5113 5125:6133 6145:7165 7177:8185 8197:9205 9217:10237 10249:11257 11269:12277 12289:13309 13321:14329 14341:15349 15361:16381" x14ac:dyDescent="0.2">
      <c r="A283" s="171">
        <v>45078</v>
      </c>
      <c r="B283" s="203">
        <v>126.12</v>
      </c>
      <c r="C283" s="177"/>
      <c r="D283" s="177"/>
      <c r="E283" s="177"/>
      <c r="F283" s="177"/>
      <c r="G283" s="177"/>
      <c r="H283" s="177"/>
      <c r="I283" s="177"/>
      <c r="J283" s="173"/>
      <c r="K283" s="173"/>
      <c r="L283" s="173"/>
    </row>
    <row r="284" spans="1:1021 1033:2041 2053:3061 3073:4093 4105:5113 5125:6133 6145:7165 7177:8185 8197:9205 9217:10237 10249:11257 11269:12277 12289:13309 13321:14329 14341:15349 15361:16381" x14ac:dyDescent="0.2">
      <c r="A284" s="171">
        <v>45108</v>
      </c>
      <c r="B284" s="203">
        <v>126.33</v>
      </c>
      <c r="C284" s="177"/>
      <c r="D284" s="177"/>
      <c r="E284" s="177"/>
      <c r="F284" s="177"/>
      <c r="G284" s="177"/>
      <c r="H284" s="177"/>
      <c r="I284" s="177"/>
      <c r="J284" s="173"/>
      <c r="K284" s="173"/>
      <c r="L284" s="173"/>
    </row>
    <row r="285" spans="1:1021 1033:2041 2053:3061 3073:4093 4105:5113 5125:6133 6145:7165 7177:8185 8197:9205 9217:10237 10249:11257 11269:12277 12289:13309 13321:14329 14341:15349 15361:16381" x14ac:dyDescent="0.2">
      <c r="A285" s="171">
        <v>45139</v>
      </c>
      <c r="B285" s="203">
        <v>126.22</v>
      </c>
      <c r="C285" s="177"/>
      <c r="D285" s="177"/>
      <c r="E285" s="177"/>
      <c r="F285" s="177"/>
      <c r="G285" s="177"/>
      <c r="H285" s="177"/>
      <c r="I285" s="177"/>
      <c r="J285" s="173"/>
      <c r="K285" s="173"/>
      <c r="L285" s="173"/>
    </row>
    <row r="286" spans="1:1021 1033:2041 2053:3061 3073:4093 4105:5113 5125:6133 6145:7165 7177:8185 8197:9205 9217:10237 10249:11257 11269:12277 12289:13309 13321:14329 14341:15349 15361:16381" x14ac:dyDescent="0.2">
      <c r="A286" s="171">
        <v>45170</v>
      </c>
      <c r="B286" s="203">
        <v>126.3</v>
      </c>
      <c r="C286" s="177"/>
      <c r="D286" s="177"/>
      <c r="E286" s="177"/>
      <c r="F286" s="177"/>
      <c r="G286" s="177"/>
      <c r="H286" s="177"/>
      <c r="I286" s="177"/>
      <c r="J286" s="173"/>
      <c r="K286" s="173"/>
      <c r="L286" s="173"/>
    </row>
    <row r="287" spans="1:1021 1033:2041 2053:3061 3073:4093 4105:5113 5125:6133 6145:7165 7177:8185 8197:9205 9217:10237 10249:11257 11269:12277 12289:13309 13321:14329 14341:15349 15361:16381" x14ac:dyDescent="0.2">
      <c r="A287" s="171">
        <v>45200</v>
      </c>
      <c r="B287" s="203">
        <v>126.2</v>
      </c>
      <c r="C287" s="177"/>
      <c r="D287" s="177"/>
      <c r="E287" s="177"/>
      <c r="F287" s="177"/>
      <c r="G287" s="177"/>
      <c r="H287" s="177"/>
      <c r="I287" s="177"/>
      <c r="J287" s="173"/>
      <c r="K287" s="173"/>
      <c r="L287" s="173"/>
    </row>
    <row r="288" spans="1:1021 1033:2041 2053:3061 3073:4093 4105:5113 5125:6133 6145:7165 7177:8185 8197:9205 9217:10237 10249:11257 11269:12277 12289:13309 13321:14329 14341:15349 15361:16381" x14ac:dyDescent="0.2">
      <c r="A288" s="171">
        <v>45231</v>
      </c>
      <c r="B288" s="203">
        <v>126.36</v>
      </c>
      <c r="C288" s="177"/>
      <c r="D288" s="177"/>
      <c r="E288" s="177"/>
      <c r="F288" s="177"/>
      <c r="G288" s="177"/>
      <c r="H288" s="177"/>
      <c r="I288" s="177"/>
      <c r="J288" s="173"/>
      <c r="K288" s="173"/>
      <c r="L288" s="173"/>
    </row>
    <row r="289" spans="1:12" x14ac:dyDescent="0.2">
      <c r="A289" s="171">
        <v>45261</v>
      </c>
      <c r="B289" s="203">
        <v>126.48</v>
      </c>
      <c r="C289" s="177"/>
      <c r="D289" s="177"/>
      <c r="E289" s="177"/>
      <c r="F289" s="177"/>
      <c r="G289" s="177"/>
      <c r="H289" s="177"/>
      <c r="I289" s="177"/>
      <c r="J289" s="173"/>
      <c r="K289" s="173"/>
      <c r="L289" s="173"/>
    </row>
    <row r="290" spans="1:12" x14ac:dyDescent="0.2">
      <c r="A290" s="171">
        <v>45292</v>
      </c>
      <c r="B290" s="203">
        <v>129.59</v>
      </c>
      <c r="C290" s="177"/>
      <c r="D290" s="177"/>
      <c r="E290" s="177"/>
      <c r="F290" s="177"/>
      <c r="G290" s="177"/>
      <c r="H290" s="177"/>
      <c r="I290" s="177"/>
      <c r="J290" s="173"/>
      <c r="K290" s="173"/>
      <c r="L290" s="173"/>
    </row>
    <row r="291" spans="1:12" x14ac:dyDescent="0.2">
      <c r="A291" s="171">
        <v>45323</v>
      </c>
      <c r="B291" s="203">
        <v>131.13999999999999</v>
      </c>
      <c r="C291" s="192"/>
      <c r="D291" s="177"/>
      <c r="E291" s="177"/>
      <c r="F291" s="177"/>
      <c r="G291" s="177"/>
      <c r="H291" s="177"/>
      <c r="I291" s="177"/>
      <c r="J291" s="173"/>
      <c r="K291" s="173"/>
      <c r="L291" s="173"/>
    </row>
    <row r="292" spans="1:12" x14ac:dyDescent="0.2">
      <c r="A292" s="171">
        <v>45352</v>
      </c>
      <c r="B292" s="174">
        <v>131.07</v>
      </c>
      <c r="C292" s="193"/>
      <c r="D292" s="173"/>
      <c r="E292" s="173"/>
      <c r="F292" s="173"/>
      <c r="G292" s="173"/>
      <c r="H292" s="173"/>
      <c r="I292" s="173"/>
      <c r="J292" s="173"/>
      <c r="K292" s="173"/>
      <c r="L292" s="173"/>
    </row>
    <row r="293" spans="1:12" x14ac:dyDescent="0.2">
      <c r="A293" s="171">
        <v>45383</v>
      </c>
      <c r="B293" s="202">
        <v>131.38</v>
      </c>
      <c r="C293" s="194"/>
      <c r="D293" s="179"/>
      <c r="E293" s="179"/>
      <c r="F293" s="179"/>
      <c r="G293" s="179"/>
      <c r="H293" s="179"/>
      <c r="I293" s="179"/>
      <c r="J293" s="179"/>
      <c r="K293" s="179"/>
      <c r="L293" s="179"/>
    </row>
    <row r="294" spans="1:12" x14ac:dyDescent="0.2">
      <c r="A294" s="171">
        <v>45413</v>
      </c>
      <c r="B294" s="202">
        <v>131.81</v>
      </c>
      <c r="C294" s="194"/>
      <c r="D294" s="179"/>
      <c r="E294" s="179"/>
      <c r="F294" s="179"/>
      <c r="G294" s="179"/>
      <c r="H294" s="179"/>
      <c r="I294" s="179"/>
      <c r="J294" s="179"/>
      <c r="K294" s="179"/>
      <c r="L294" s="179"/>
    </row>
    <row r="295" spans="1:12" x14ac:dyDescent="0.2">
      <c r="A295" s="171">
        <v>45444</v>
      </c>
      <c r="B295" s="202">
        <v>131.35</v>
      </c>
      <c r="C295" s="194"/>
      <c r="D295" s="179"/>
      <c r="E295" s="179"/>
      <c r="F295" s="179"/>
      <c r="G295" s="179"/>
      <c r="H295" s="179"/>
      <c r="I295" s="179"/>
      <c r="J295" s="179"/>
      <c r="K295" s="179"/>
      <c r="L295" s="179"/>
    </row>
    <row r="296" spans="1:12" x14ac:dyDescent="0.2">
      <c r="A296" s="171">
        <v>45474</v>
      </c>
      <c r="B296" s="202">
        <v>131.05000000000001</v>
      </c>
      <c r="C296" s="194"/>
      <c r="D296" s="179"/>
      <c r="E296" s="179"/>
      <c r="F296" s="179"/>
      <c r="G296" s="179"/>
      <c r="H296" s="179"/>
      <c r="I296" s="179"/>
      <c r="J296" s="179"/>
      <c r="K296" s="179"/>
      <c r="L296" s="179"/>
    </row>
    <row r="297" spans="1:12" x14ac:dyDescent="0.2">
      <c r="A297" s="171">
        <v>45505</v>
      </c>
      <c r="B297" s="179">
        <v>131.11000000000001</v>
      </c>
      <c r="C297" s="194"/>
      <c r="D297" s="179"/>
      <c r="E297" s="179"/>
      <c r="F297" s="179"/>
      <c r="G297" s="179"/>
      <c r="H297" s="179"/>
      <c r="I297" s="179"/>
      <c r="J297" s="179"/>
      <c r="K297" s="179"/>
      <c r="L297" s="179"/>
    </row>
    <row r="298" spans="1:12" x14ac:dyDescent="0.2">
      <c r="A298" s="171">
        <v>45536</v>
      </c>
      <c r="B298" s="186">
        <v>131.07</v>
      </c>
      <c r="C298" s="195"/>
      <c r="D298" s="186"/>
      <c r="E298" s="186"/>
      <c r="F298" s="186"/>
      <c r="G298" s="186"/>
      <c r="H298" s="186"/>
      <c r="I298" s="186"/>
      <c r="J298" s="186"/>
      <c r="K298" s="186"/>
      <c r="L298" s="186"/>
    </row>
    <row r="299" spans="1:12" x14ac:dyDescent="0.2">
      <c r="A299" s="171">
        <v>45566</v>
      </c>
      <c r="B299" s="173">
        <v>131.28</v>
      </c>
    </row>
    <row r="300" spans="1:12" x14ac:dyDescent="0.2">
      <c r="A300" s="171">
        <v>45597</v>
      </c>
      <c r="B300" s="186">
        <v>131.22999999999999</v>
      </c>
    </row>
    <row r="301" spans="1:12" x14ac:dyDescent="0.2">
      <c r="A301" s="171">
        <v>45627</v>
      </c>
      <c r="B301" s="173">
        <v>131.25</v>
      </c>
    </row>
    <row r="302" spans="1:12" x14ac:dyDescent="0.2">
      <c r="A302" s="171">
        <v>45658</v>
      </c>
      <c r="B302" s="186">
        <v>133.72999999999999</v>
      </c>
    </row>
    <row r="303" spans="1:12" x14ac:dyDescent="0.2">
      <c r="A303" s="171">
        <v>45689</v>
      </c>
      <c r="B303" s="173">
        <v>135.21</v>
      </c>
    </row>
    <row r="304" spans="1:12" x14ac:dyDescent="0.2">
      <c r="A304" s="171">
        <v>45717</v>
      </c>
      <c r="B304" s="186">
        <v>136.22999999999999</v>
      </c>
    </row>
    <row r="305" spans="1:2" x14ac:dyDescent="0.2">
      <c r="A305" s="171">
        <v>45748</v>
      </c>
      <c r="B305" s="197">
        <v>136.49</v>
      </c>
    </row>
    <row r="306" spans="1:2" x14ac:dyDescent="0.2">
      <c r="A306" s="171">
        <v>45778</v>
      </c>
      <c r="B306" s="186">
        <v>136.12</v>
      </c>
    </row>
    <row r="307" spans="1:2" x14ac:dyDescent="0.2">
      <c r="A307" s="171">
        <v>45809</v>
      </c>
      <c r="B307" s="197">
        <v>136.22</v>
      </c>
    </row>
    <row r="308" spans="1:2" x14ac:dyDescent="0.2">
      <c r="A308" s="171">
        <v>45839</v>
      </c>
      <c r="B308" s="204">
        <v>137</v>
      </c>
    </row>
    <row r="309" spans="1:2" x14ac:dyDescent="0.2">
      <c r="A309" s="171">
        <v>45870</v>
      </c>
      <c r="B309" s="197">
        <v>137.12</v>
      </c>
    </row>
    <row r="310" spans="1:2" x14ac:dyDescent="0.2">
      <c r="A310" s="171">
        <v>45901</v>
      </c>
      <c r="B310" s="186">
        <v>136.86000000000001</v>
      </c>
    </row>
    <row r="311" spans="1:2" x14ac:dyDescent="0.2">
      <c r="A311" s="171">
        <v>45931</v>
      </c>
      <c r="B311" s="197">
        <v>136.54</v>
      </c>
    </row>
    <row r="312" spans="1:2" x14ac:dyDescent="0.2">
      <c r="A312" s="171">
        <v>45962</v>
      </c>
      <c r="B312" s="186">
        <v>136.72</v>
      </c>
    </row>
    <row r="313" spans="1:2" x14ac:dyDescent="0.2">
      <c r="A313" s="171">
        <v>45992</v>
      </c>
      <c r="B313" s="197">
        <v>136.91</v>
      </c>
    </row>
    <row r="314" spans="1:2" x14ac:dyDescent="0.2">
      <c r="A314" s="171">
        <v>46023</v>
      </c>
      <c r="B314" s="186"/>
    </row>
    <row r="316" spans="1:2" ht="13.2" x14ac:dyDescent="0.2">
      <c r="A316" s="170" t="s">
        <v>196</v>
      </c>
    </row>
  </sheetData>
  <phoneticPr fontId="20" type="noConversion"/>
  <hyperlinks>
    <hyperlink ref="A316" location="'Tabla de Contenido'!A1" display="Tabla de Contenido" xr:uid="{B1F92C0D-A9AA-41D1-920E-D2466F4BE722}"/>
  </hyperlinks>
  <pageMargins left="0.7" right="0.7" top="0.75" bottom="0.75" header="0.3" footer="0.3"/>
  <pageSetup orientation="portrait"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8"/>
  <dimension ref="A7:Q868"/>
  <sheetViews>
    <sheetView showGridLines="0" workbookViewId="0">
      <pane xSplit="1" ySplit="7" topLeftCell="B855" activePane="bottomRight" state="frozen"/>
      <selection pane="topRight" activeCell="C1" sqref="C1"/>
      <selection pane="bottomLeft" activeCell="A8" sqref="A8"/>
      <selection pane="bottomRight" activeCell="I23" sqref="I23"/>
    </sheetView>
  </sheetViews>
  <sheetFormatPr baseColWidth="10" defaultRowHeight="13.2" x14ac:dyDescent="0.25"/>
  <cols>
    <col min="1" max="1" width="18.88671875" customWidth="1"/>
    <col min="2" max="2" width="11.33203125" customWidth="1"/>
    <col min="3" max="3" width="18.109375" bestFit="1" customWidth="1"/>
    <col min="4" max="4" width="21.33203125" bestFit="1" customWidth="1"/>
    <col min="5" max="8" width="18" customWidth="1"/>
    <col min="9" max="11" width="22.5546875" customWidth="1"/>
    <col min="12" max="12" width="21.33203125" bestFit="1" customWidth="1"/>
    <col min="13" max="13" width="14.88671875" customWidth="1"/>
    <col min="14" max="14" width="14" bestFit="1" customWidth="1"/>
    <col min="16" max="16" width="10.88671875" customWidth="1"/>
    <col min="17" max="17" width="15" bestFit="1" customWidth="1"/>
  </cols>
  <sheetData>
    <row r="7" spans="1:11" ht="27.6" x14ac:dyDescent="0.25">
      <c r="A7" s="181" t="s">
        <v>41</v>
      </c>
      <c r="B7" s="181" t="s">
        <v>42</v>
      </c>
      <c r="C7" s="182" t="s">
        <v>43</v>
      </c>
      <c r="D7" s="182" t="s">
        <v>197</v>
      </c>
      <c r="E7" s="181" t="s">
        <v>198</v>
      </c>
      <c r="F7" s="217"/>
      <c r="G7" s="217"/>
      <c r="H7" s="217"/>
      <c r="I7" s="180"/>
      <c r="J7" s="215"/>
      <c r="K7" s="215"/>
    </row>
    <row r="8" spans="1:11" ht="14.4" x14ac:dyDescent="0.25">
      <c r="A8" s="171">
        <v>19906</v>
      </c>
      <c r="B8" s="133">
        <v>0.03</v>
      </c>
      <c r="C8" s="183"/>
      <c r="D8" s="183"/>
      <c r="E8" s="183"/>
      <c r="F8" s="218"/>
      <c r="G8" s="218"/>
      <c r="H8" s="218"/>
    </row>
    <row r="9" spans="1:11" ht="14.4" x14ac:dyDescent="0.25">
      <c r="A9" s="171">
        <v>19937</v>
      </c>
      <c r="B9" s="184">
        <v>0.03</v>
      </c>
      <c r="C9" s="185"/>
      <c r="D9" s="184">
        <v>-0.76</v>
      </c>
      <c r="E9" s="184">
        <v>-0.76</v>
      </c>
      <c r="F9" s="219"/>
      <c r="G9" s="219"/>
      <c r="H9" s="219"/>
    </row>
    <row r="10" spans="1:11" ht="14.4" x14ac:dyDescent="0.25">
      <c r="A10" s="171">
        <v>19968</v>
      </c>
      <c r="B10" s="133">
        <v>0.03</v>
      </c>
      <c r="C10" s="183"/>
      <c r="D10" s="133">
        <v>-1.37</v>
      </c>
      <c r="E10" s="133">
        <v>-2.12</v>
      </c>
      <c r="F10" s="220"/>
      <c r="G10" s="220"/>
      <c r="H10" s="220"/>
    </row>
    <row r="11" spans="1:11" ht="14.4" x14ac:dyDescent="0.25">
      <c r="A11" s="171">
        <v>19998</v>
      </c>
      <c r="B11" s="184">
        <v>0.03</v>
      </c>
      <c r="C11" s="185"/>
      <c r="D11" s="184">
        <v>0.34</v>
      </c>
      <c r="E11" s="184">
        <v>-1.79</v>
      </c>
      <c r="F11" s="219"/>
      <c r="G11" s="219"/>
      <c r="H11" s="219"/>
    </row>
    <row r="12" spans="1:11" ht="14.4" x14ac:dyDescent="0.25">
      <c r="A12" s="171">
        <v>20029</v>
      </c>
      <c r="B12" s="133">
        <v>0.03</v>
      </c>
      <c r="C12" s="183"/>
      <c r="D12" s="133">
        <v>0.27</v>
      </c>
      <c r="E12" s="133">
        <v>-1.52</v>
      </c>
      <c r="F12" s="220"/>
      <c r="G12" s="220"/>
      <c r="H12" s="220"/>
    </row>
    <row r="13" spans="1:11" ht="14.4" x14ac:dyDescent="0.25">
      <c r="A13" s="171">
        <v>20059</v>
      </c>
      <c r="B13" s="184">
        <v>0.03</v>
      </c>
      <c r="C13" s="185"/>
      <c r="D13" s="184">
        <v>0.54</v>
      </c>
      <c r="E13" s="184">
        <v>-1</v>
      </c>
      <c r="F13" s="219"/>
      <c r="G13" s="219"/>
      <c r="H13" s="219"/>
    </row>
    <row r="14" spans="1:11" ht="14.4" x14ac:dyDescent="0.25">
      <c r="A14" s="171">
        <v>20090</v>
      </c>
      <c r="B14" s="133">
        <v>0.03</v>
      </c>
      <c r="C14" s="183"/>
      <c r="D14" s="133">
        <v>-0.17</v>
      </c>
      <c r="E14" s="133">
        <v>-0.17</v>
      </c>
      <c r="F14" s="220"/>
      <c r="G14" s="220"/>
      <c r="H14" s="220"/>
    </row>
    <row r="15" spans="1:11" ht="14.4" x14ac:dyDescent="0.25">
      <c r="A15" s="171">
        <v>20121</v>
      </c>
      <c r="B15" s="184">
        <v>0.03</v>
      </c>
      <c r="C15" s="185"/>
      <c r="D15" s="184">
        <v>-7.0000000000000007E-2</v>
      </c>
      <c r="E15" s="184">
        <v>-0.23</v>
      </c>
      <c r="F15" s="219"/>
      <c r="G15" s="219"/>
      <c r="H15" s="219"/>
    </row>
    <row r="16" spans="1:11" ht="14.4" x14ac:dyDescent="0.25">
      <c r="A16" s="171">
        <v>20149</v>
      </c>
      <c r="B16" s="133">
        <v>0.03</v>
      </c>
      <c r="C16" s="183"/>
      <c r="D16" s="133">
        <v>0.4</v>
      </c>
      <c r="E16" s="133">
        <v>0.17</v>
      </c>
      <c r="F16" s="220"/>
      <c r="G16" s="220"/>
      <c r="H16" s="220"/>
    </row>
    <row r="17" spans="1:8" ht="14.4" x14ac:dyDescent="0.25">
      <c r="A17" s="171">
        <v>20180</v>
      </c>
      <c r="B17" s="184">
        <v>0.03</v>
      </c>
      <c r="C17" s="185"/>
      <c r="D17" s="184">
        <v>0.7</v>
      </c>
      <c r="E17" s="184">
        <v>0.87</v>
      </c>
      <c r="F17" s="219"/>
      <c r="G17" s="219"/>
      <c r="H17" s="219"/>
    </row>
    <row r="18" spans="1:8" ht="14.4" x14ac:dyDescent="0.25">
      <c r="A18" s="171">
        <v>20210</v>
      </c>
      <c r="B18" s="133">
        <v>0.03</v>
      </c>
      <c r="C18" s="183"/>
      <c r="D18" s="133">
        <v>-0.43</v>
      </c>
      <c r="E18" s="133">
        <v>0.43</v>
      </c>
      <c r="F18" s="220"/>
      <c r="G18" s="220"/>
      <c r="H18" s="220"/>
    </row>
    <row r="19" spans="1:8" ht="14.4" x14ac:dyDescent="0.25">
      <c r="A19" s="171">
        <v>20241</v>
      </c>
      <c r="B19" s="184">
        <v>0.03</v>
      </c>
      <c r="C19" s="185"/>
      <c r="D19" s="184">
        <v>-7.0000000000000007E-2</v>
      </c>
      <c r="E19" s="184">
        <v>0.37</v>
      </c>
      <c r="F19" s="219"/>
      <c r="G19" s="219"/>
      <c r="H19" s="219"/>
    </row>
    <row r="20" spans="1:8" x14ac:dyDescent="0.25">
      <c r="A20" s="171">
        <v>20271</v>
      </c>
      <c r="B20" s="133">
        <v>0.03</v>
      </c>
      <c r="C20" s="133">
        <v>-0.87</v>
      </c>
      <c r="D20" s="133">
        <v>-0.23</v>
      </c>
      <c r="E20" s="133">
        <v>0.13</v>
      </c>
      <c r="F20" s="220"/>
      <c r="G20" s="220"/>
      <c r="H20" s="220"/>
    </row>
    <row r="21" spans="1:8" x14ac:dyDescent="0.25">
      <c r="A21" s="171">
        <v>20302</v>
      </c>
      <c r="B21" s="184">
        <v>0.03</v>
      </c>
      <c r="C21" s="184">
        <v>-0.01</v>
      </c>
      <c r="D21" s="184">
        <v>0.1</v>
      </c>
      <c r="E21" s="184">
        <v>0.23</v>
      </c>
      <c r="F21" s="219"/>
      <c r="G21" s="219"/>
      <c r="H21" s="219"/>
    </row>
    <row r="22" spans="1:8" x14ac:dyDescent="0.25">
      <c r="A22" s="171">
        <v>20333</v>
      </c>
      <c r="B22" s="133">
        <v>0.03</v>
      </c>
      <c r="C22" s="133">
        <v>0.84</v>
      </c>
      <c r="D22" s="133">
        <v>-0.53</v>
      </c>
      <c r="E22" s="133">
        <v>-0.3</v>
      </c>
      <c r="F22" s="220"/>
      <c r="G22" s="220"/>
      <c r="H22" s="220"/>
    </row>
    <row r="23" spans="1:8" x14ac:dyDescent="0.25">
      <c r="A23" s="171">
        <v>20363</v>
      </c>
      <c r="B23" s="184">
        <v>0.03</v>
      </c>
      <c r="C23" s="184">
        <v>0.77</v>
      </c>
      <c r="D23" s="184">
        <v>0.27</v>
      </c>
      <c r="E23" s="184">
        <v>-0.04</v>
      </c>
      <c r="F23" s="219"/>
      <c r="G23" s="219"/>
      <c r="H23" s="219"/>
    </row>
    <row r="24" spans="1:8" x14ac:dyDescent="0.25">
      <c r="A24" s="171">
        <v>20394</v>
      </c>
      <c r="B24" s="133">
        <v>0.03</v>
      </c>
      <c r="C24" s="133">
        <v>1.44</v>
      </c>
      <c r="D24" s="133">
        <v>0.94</v>
      </c>
      <c r="E24" s="133">
        <v>0.9</v>
      </c>
      <c r="F24" s="220"/>
      <c r="G24" s="220"/>
      <c r="H24" s="220"/>
    </row>
    <row r="25" spans="1:8" x14ac:dyDescent="0.25">
      <c r="A25" s="171">
        <v>20424</v>
      </c>
      <c r="B25" s="184">
        <v>0.03</v>
      </c>
      <c r="C25" s="184">
        <v>2.0299999999999998</v>
      </c>
      <c r="D25" s="184">
        <v>1.1200000000000001</v>
      </c>
      <c r="E25" s="184">
        <v>2.0299999999999998</v>
      </c>
      <c r="F25" s="219"/>
      <c r="G25" s="219"/>
      <c r="H25" s="219"/>
    </row>
    <row r="26" spans="1:8" x14ac:dyDescent="0.25">
      <c r="A26" s="171">
        <v>20455</v>
      </c>
      <c r="B26" s="133">
        <v>0.03</v>
      </c>
      <c r="C26" s="133">
        <v>2.1</v>
      </c>
      <c r="D26" s="133">
        <v>-0.1</v>
      </c>
      <c r="E26" s="133">
        <v>-0.1</v>
      </c>
      <c r="F26" s="220"/>
      <c r="G26" s="220"/>
      <c r="H26" s="220"/>
    </row>
    <row r="27" spans="1:8" x14ac:dyDescent="0.25">
      <c r="A27" s="171">
        <v>20486</v>
      </c>
      <c r="B27" s="184">
        <v>0.03</v>
      </c>
      <c r="C27" s="184">
        <v>2.57</v>
      </c>
      <c r="D27" s="184">
        <v>0.39</v>
      </c>
      <c r="E27" s="184">
        <v>0.28999999999999998</v>
      </c>
      <c r="F27" s="219"/>
      <c r="G27" s="219"/>
      <c r="H27" s="219"/>
    </row>
    <row r="28" spans="1:8" x14ac:dyDescent="0.25">
      <c r="A28" s="171">
        <v>20515</v>
      </c>
      <c r="B28" s="133">
        <v>0.03</v>
      </c>
      <c r="C28" s="133">
        <v>3.1</v>
      </c>
      <c r="D28" s="133">
        <v>0.91</v>
      </c>
      <c r="E28" s="133">
        <v>1.21</v>
      </c>
      <c r="F28" s="220"/>
      <c r="G28" s="220"/>
      <c r="H28" s="220"/>
    </row>
    <row r="29" spans="1:8" x14ac:dyDescent="0.25">
      <c r="A29" s="171">
        <v>20546</v>
      </c>
      <c r="B29" s="184">
        <v>0.03</v>
      </c>
      <c r="C29" s="184">
        <v>3.04</v>
      </c>
      <c r="D29" s="184">
        <v>0.65</v>
      </c>
      <c r="E29" s="184">
        <v>1.86</v>
      </c>
      <c r="F29" s="219"/>
      <c r="G29" s="219"/>
      <c r="H29" s="219"/>
    </row>
    <row r="30" spans="1:8" x14ac:dyDescent="0.25">
      <c r="A30" s="171">
        <v>20576</v>
      </c>
      <c r="B30" s="133">
        <v>0.03</v>
      </c>
      <c r="C30" s="133">
        <v>4.25</v>
      </c>
      <c r="D30" s="133">
        <v>0.74</v>
      </c>
      <c r="E30" s="133">
        <v>2.62</v>
      </c>
      <c r="F30" s="220"/>
      <c r="G30" s="220"/>
      <c r="H30" s="220"/>
    </row>
    <row r="31" spans="1:8" x14ac:dyDescent="0.25">
      <c r="A31" s="171">
        <v>20607</v>
      </c>
      <c r="B31" s="184">
        <v>0.03</v>
      </c>
      <c r="C31" s="184">
        <v>5.28</v>
      </c>
      <c r="D31" s="184">
        <v>0.92</v>
      </c>
      <c r="E31" s="184">
        <v>3.56</v>
      </c>
      <c r="F31" s="219"/>
      <c r="G31" s="219"/>
      <c r="H31" s="219"/>
    </row>
    <row r="32" spans="1:8" x14ac:dyDescent="0.25">
      <c r="A32" s="171">
        <v>20637</v>
      </c>
      <c r="B32" s="133">
        <v>0.03</v>
      </c>
      <c r="C32" s="133">
        <v>6.36</v>
      </c>
      <c r="D32" s="133">
        <v>0.79</v>
      </c>
      <c r="E32" s="133">
        <v>4.38</v>
      </c>
      <c r="F32" s="220"/>
      <c r="G32" s="220"/>
      <c r="H32" s="220"/>
    </row>
    <row r="33" spans="1:8" x14ac:dyDescent="0.25">
      <c r="A33" s="171">
        <v>20668</v>
      </c>
      <c r="B33" s="184">
        <v>0.03</v>
      </c>
      <c r="C33" s="184">
        <v>5.76</v>
      </c>
      <c r="D33" s="184">
        <v>-0.47</v>
      </c>
      <c r="E33" s="184">
        <v>3.89</v>
      </c>
      <c r="F33" s="219"/>
      <c r="G33" s="219"/>
      <c r="H33" s="219"/>
    </row>
    <row r="34" spans="1:8" x14ac:dyDescent="0.25">
      <c r="A34" s="171">
        <v>20699</v>
      </c>
      <c r="B34" s="133">
        <v>0.03</v>
      </c>
      <c r="C34" s="133">
        <v>7.26</v>
      </c>
      <c r="D34" s="133">
        <v>0.88</v>
      </c>
      <c r="E34" s="133">
        <v>4.8099999999999996</v>
      </c>
      <c r="F34" s="220"/>
      <c r="G34" s="220"/>
      <c r="H34" s="220"/>
    </row>
    <row r="35" spans="1:8" x14ac:dyDescent="0.25">
      <c r="A35" s="171">
        <v>20729</v>
      </c>
      <c r="B35" s="184">
        <v>0.03</v>
      </c>
      <c r="C35" s="184">
        <v>8.31</v>
      </c>
      <c r="D35" s="184">
        <v>1.25</v>
      </c>
      <c r="E35" s="184">
        <v>6.11</v>
      </c>
      <c r="F35" s="219"/>
      <c r="G35" s="219"/>
      <c r="H35" s="219"/>
    </row>
    <row r="36" spans="1:8" x14ac:dyDescent="0.25">
      <c r="A36" s="171">
        <v>20760</v>
      </c>
      <c r="B36" s="133">
        <v>0.03</v>
      </c>
      <c r="C36" s="133">
        <v>8.83</v>
      </c>
      <c r="D36" s="133">
        <v>1.42</v>
      </c>
      <c r="E36" s="133">
        <v>7.62</v>
      </c>
      <c r="F36" s="220"/>
      <c r="G36" s="220"/>
      <c r="H36" s="220"/>
    </row>
    <row r="37" spans="1:8" x14ac:dyDescent="0.25">
      <c r="A37" s="171">
        <v>20790</v>
      </c>
      <c r="B37" s="184">
        <v>0.03</v>
      </c>
      <c r="C37" s="184">
        <v>7.91</v>
      </c>
      <c r="D37" s="184">
        <v>0.27</v>
      </c>
      <c r="E37" s="184">
        <v>7.91</v>
      </c>
      <c r="F37" s="219"/>
      <c r="G37" s="219"/>
      <c r="H37" s="219"/>
    </row>
    <row r="38" spans="1:8" x14ac:dyDescent="0.25">
      <c r="A38" s="171">
        <v>20821</v>
      </c>
      <c r="B38" s="133">
        <v>0.03</v>
      </c>
      <c r="C38" s="133">
        <v>9.3000000000000007</v>
      </c>
      <c r="D38" s="133">
        <v>1.18</v>
      </c>
      <c r="E38" s="133">
        <v>1.18</v>
      </c>
      <c r="F38" s="220"/>
      <c r="G38" s="220"/>
      <c r="H38" s="220"/>
    </row>
    <row r="39" spans="1:8" x14ac:dyDescent="0.25">
      <c r="A39" s="171">
        <v>20852</v>
      </c>
      <c r="B39" s="184">
        <v>0.03</v>
      </c>
      <c r="C39" s="184">
        <v>10.3</v>
      </c>
      <c r="D39" s="184">
        <v>1.32</v>
      </c>
      <c r="E39" s="184">
        <v>2.52</v>
      </c>
      <c r="F39" s="219"/>
      <c r="G39" s="219"/>
      <c r="H39" s="219"/>
    </row>
    <row r="40" spans="1:8" x14ac:dyDescent="0.25">
      <c r="A40" s="171">
        <v>20880</v>
      </c>
      <c r="B40" s="133">
        <v>0.03</v>
      </c>
      <c r="C40" s="133">
        <v>11.21</v>
      </c>
      <c r="D40" s="133">
        <v>1.74</v>
      </c>
      <c r="E40" s="133">
        <v>4.3</v>
      </c>
      <c r="F40" s="220"/>
      <c r="G40" s="220"/>
      <c r="H40" s="220"/>
    </row>
    <row r="41" spans="1:8" x14ac:dyDescent="0.25">
      <c r="A41" s="171">
        <v>20911</v>
      </c>
      <c r="B41" s="184">
        <v>0.03</v>
      </c>
      <c r="C41" s="184">
        <v>12.97</v>
      </c>
      <c r="D41" s="184">
        <v>2.2400000000000002</v>
      </c>
      <c r="E41" s="184">
        <v>6.64</v>
      </c>
      <c r="F41" s="219"/>
      <c r="G41" s="219"/>
      <c r="H41" s="219"/>
    </row>
    <row r="42" spans="1:8" x14ac:dyDescent="0.25">
      <c r="A42" s="171">
        <v>20941</v>
      </c>
      <c r="B42" s="133">
        <v>0.03</v>
      </c>
      <c r="C42" s="133">
        <v>13.58</v>
      </c>
      <c r="D42" s="133">
        <v>1.28</v>
      </c>
      <c r="E42" s="133">
        <v>8</v>
      </c>
      <c r="F42" s="220"/>
      <c r="G42" s="220"/>
      <c r="H42" s="220"/>
    </row>
    <row r="43" spans="1:8" x14ac:dyDescent="0.25">
      <c r="A43" s="171">
        <v>20972</v>
      </c>
      <c r="B43" s="184">
        <v>0.03</v>
      </c>
      <c r="C43" s="184">
        <v>17.149999999999999</v>
      </c>
      <c r="D43" s="184">
        <v>4.0999999999999996</v>
      </c>
      <c r="E43" s="184">
        <v>12.43</v>
      </c>
      <c r="F43" s="219"/>
      <c r="G43" s="219"/>
      <c r="H43" s="219"/>
    </row>
    <row r="44" spans="1:8" x14ac:dyDescent="0.25">
      <c r="A44" s="171">
        <v>21002</v>
      </c>
      <c r="B44" s="133">
        <v>0.03</v>
      </c>
      <c r="C44" s="133">
        <v>19.39</v>
      </c>
      <c r="D44" s="133">
        <v>2.72</v>
      </c>
      <c r="E44" s="133">
        <v>15.49</v>
      </c>
      <c r="F44" s="220"/>
      <c r="G44" s="220"/>
      <c r="H44" s="220"/>
    </row>
    <row r="45" spans="1:8" x14ac:dyDescent="0.25">
      <c r="A45" s="171">
        <v>21033</v>
      </c>
      <c r="B45" s="184">
        <v>0.03</v>
      </c>
      <c r="C45" s="184">
        <v>21.43</v>
      </c>
      <c r="D45" s="184">
        <v>1.23</v>
      </c>
      <c r="E45" s="184">
        <v>16.91</v>
      </c>
      <c r="F45" s="219"/>
      <c r="G45" s="219"/>
      <c r="H45" s="219"/>
    </row>
    <row r="46" spans="1:8" x14ac:dyDescent="0.25">
      <c r="A46" s="171">
        <v>21064</v>
      </c>
      <c r="B46" s="133">
        <v>0.03</v>
      </c>
      <c r="C46" s="133">
        <v>20.93</v>
      </c>
      <c r="D46" s="133">
        <v>0.46</v>
      </c>
      <c r="E46" s="133">
        <v>17.45</v>
      </c>
      <c r="F46" s="220"/>
      <c r="G46" s="220"/>
      <c r="H46" s="220"/>
    </row>
    <row r="47" spans="1:8" x14ac:dyDescent="0.25">
      <c r="A47" s="171">
        <v>21094</v>
      </c>
      <c r="B47" s="184">
        <v>0.03</v>
      </c>
      <c r="C47" s="184">
        <v>21.17</v>
      </c>
      <c r="D47" s="184">
        <v>1.44</v>
      </c>
      <c r="E47" s="184">
        <v>19.149999999999999</v>
      </c>
      <c r="F47" s="219"/>
      <c r="G47" s="219"/>
      <c r="H47" s="219"/>
    </row>
    <row r="48" spans="1:8" x14ac:dyDescent="0.25">
      <c r="A48" s="171">
        <v>21125</v>
      </c>
      <c r="B48" s="133">
        <v>0.03</v>
      </c>
      <c r="C48" s="133">
        <v>19.84</v>
      </c>
      <c r="D48" s="133">
        <v>0.31</v>
      </c>
      <c r="E48" s="133">
        <v>19.510000000000002</v>
      </c>
      <c r="F48" s="220"/>
      <c r="G48" s="220"/>
      <c r="H48" s="220"/>
    </row>
    <row r="49" spans="1:8" x14ac:dyDescent="0.25">
      <c r="A49" s="171">
        <v>21155</v>
      </c>
      <c r="B49" s="184">
        <v>0.03</v>
      </c>
      <c r="C49" s="184">
        <v>20.69</v>
      </c>
      <c r="D49" s="184">
        <v>0.99</v>
      </c>
      <c r="E49" s="184">
        <v>20.69</v>
      </c>
      <c r="F49" s="219"/>
      <c r="G49" s="219"/>
      <c r="H49" s="219"/>
    </row>
    <row r="50" spans="1:8" x14ac:dyDescent="0.25">
      <c r="A50" s="171">
        <v>21186</v>
      </c>
      <c r="B50" s="133">
        <v>0.03</v>
      </c>
      <c r="C50" s="133">
        <v>19.46</v>
      </c>
      <c r="D50" s="133">
        <v>0.15</v>
      </c>
      <c r="E50" s="133">
        <v>0.15</v>
      </c>
      <c r="F50" s="220"/>
      <c r="G50" s="220"/>
      <c r="H50" s="220"/>
    </row>
    <row r="51" spans="1:8" x14ac:dyDescent="0.25">
      <c r="A51" s="171">
        <v>21217</v>
      </c>
      <c r="B51" s="184">
        <v>0.03</v>
      </c>
      <c r="C51" s="184">
        <v>18.05</v>
      </c>
      <c r="D51" s="184">
        <v>0.12</v>
      </c>
      <c r="E51" s="184">
        <v>0.28000000000000003</v>
      </c>
      <c r="F51" s="219"/>
      <c r="G51" s="219"/>
      <c r="H51" s="219"/>
    </row>
    <row r="52" spans="1:8" x14ac:dyDescent="0.25">
      <c r="A52" s="171">
        <v>21245</v>
      </c>
      <c r="B52" s="133">
        <v>0.04</v>
      </c>
      <c r="C52" s="133">
        <v>17.86</v>
      </c>
      <c r="D52" s="133">
        <v>1.58</v>
      </c>
      <c r="E52" s="133">
        <v>1.86</v>
      </c>
      <c r="F52" s="220"/>
      <c r="G52" s="220"/>
      <c r="H52" s="220"/>
    </row>
    <row r="53" spans="1:8" x14ac:dyDescent="0.25">
      <c r="A53" s="171">
        <v>21276</v>
      </c>
      <c r="B53" s="184">
        <v>0.04</v>
      </c>
      <c r="C53" s="184">
        <v>17.239999999999998</v>
      </c>
      <c r="D53" s="184">
        <v>1.7</v>
      </c>
      <c r="E53" s="184">
        <v>3.59</v>
      </c>
      <c r="F53" s="219"/>
      <c r="G53" s="219"/>
      <c r="H53" s="219"/>
    </row>
    <row r="54" spans="1:8" x14ac:dyDescent="0.25">
      <c r="A54" s="171">
        <v>21306</v>
      </c>
      <c r="B54" s="133">
        <v>0.04</v>
      </c>
      <c r="C54" s="133">
        <v>18.059999999999999</v>
      </c>
      <c r="D54" s="133">
        <v>1.99</v>
      </c>
      <c r="E54" s="133">
        <v>5.65</v>
      </c>
      <c r="F54" s="220"/>
      <c r="G54" s="220"/>
      <c r="H54" s="220"/>
    </row>
    <row r="55" spans="1:8" x14ac:dyDescent="0.25">
      <c r="A55" s="171">
        <v>21337</v>
      </c>
      <c r="B55" s="184">
        <v>0.04</v>
      </c>
      <c r="C55" s="184">
        <v>13.9</v>
      </c>
      <c r="D55" s="184">
        <v>0.43</v>
      </c>
      <c r="E55" s="184">
        <v>6.1</v>
      </c>
      <c r="F55" s="219"/>
      <c r="G55" s="219"/>
      <c r="H55" s="219"/>
    </row>
    <row r="56" spans="1:8" x14ac:dyDescent="0.25">
      <c r="A56" s="171">
        <v>21367</v>
      </c>
      <c r="B56" s="133">
        <v>0.04</v>
      </c>
      <c r="C56" s="133">
        <v>10.99</v>
      </c>
      <c r="D56" s="133">
        <v>0.09</v>
      </c>
      <c r="E56" s="133">
        <v>6.2</v>
      </c>
      <c r="F56" s="220"/>
      <c r="G56" s="220"/>
      <c r="H56" s="220"/>
    </row>
    <row r="57" spans="1:8" x14ac:dyDescent="0.25">
      <c r="A57" s="171">
        <v>21398</v>
      </c>
      <c r="B57" s="184">
        <v>0.04</v>
      </c>
      <c r="C57" s="184">
        <v>10.47</v>
      </c>
      <c r="D57" s="184">
        <v>0.76</v>
      </c>
      <c r="E57" s="184">
        <v>7</v>
      </c>
      <c r="F57" s="219"/>
      <c r="G57" s="219"/>
      <c r="H57" s="219"/>
    </row>
    <row r="58" spans="1:8" x14ac:dyDescent="0.25">
      <c r="A58" s="171">
        <v>21429</v>
      </c>
      <c r="B58" s="133">
        <v>0.04</v>
      </c>
      <c r="C58" s="133">
        <v>10.14</v>
      </c>
      <c r="D58" s="133">
        <v>0.16</v>
      </c>
      <c r="E58" s="133">
        <v>7.18</v>
      </c>
      <c r="F58" s="220"/>
      <c r="G58" s="220"/>
      <c r="H58" s="220"/>
    </row>
    <row r="59" spans="1:8" x14ac:dyDescent="0.25">
      <c r="A59" s="171">
        <v>21459</v>
      </c>
      <c r="B59" s="184">
        <v>0.04</v>
      </c>
      <c r="C59" s="184">
        <v>8.92</v>
      </c>
      <c r="D59" s="184">
        <v>0.33</v>
      </c>
      <c r="E59" s="184">
        <v>7.53</v>
      </c>
      <c r="F59" s="219"/>
      <c r="G59" s="219"/>
      <c r="H59" s="219"/>
    </row>
    <row r="60" spans="1:8" x14ac:dyDescent="0.25">
      <c r="A60" s="171">
        <v>21490</v>
      </c>
      <c r="B60" s="133">
        <v>0.04</v>
      </c>
      <c r="C60" s="133">
        <v>8.5399999999999991</v>
      </c>
      <c r="D60" s="133">
        <v>-0.05</v>
      </c>
      <c r="E60" s="133">
        <v>7.48</v>
      </c>
      <c r="F60" s="220"/>
      <c r="G60" s="220"/>
      <c r="H60" s="220"/>
    </row>
    <row r="61" spans="1:8" x14ac:dyDescent="0.25">
      <c r="A61" s="171">
        <v>21520</v>
      </c>
      <c r="B61" s="184">
        <v>0.04</v>
      </c>
      <c r="C61" s="184">
        <v>7.98</v>
      </c>
      <c r="D61" s="184">
        <v>0.47</v>
      </c>
      <c r="E61" s="184">
        <v>7.98</v>
      </c>
      <c r="F61" s="219"/>
      <c r="G61" s="219"/>
      <c r="H61" s="219"/>
    </row>
    <row r="62" spans="1:8" x14ac:dyDescent="0.25">
      <c r="A62" s="171">
        <v>21551</v>
      </c>
      <c r="B62" s="133">
        <v>0.04</v>
      </c>
      <c r="C62" s="133">
        <v>9.4700000000000006</v>
      </c>
      <c r="D62" s="133">
        <v>1.54</v>
      </c>
      <c r="E62" s="133">
        <v>1.54</v>
      </c>
      <c r="F62" s="220"/>
      <c r="G62" s="220"/>
      <c r="H62" s="220"/>
    </row>
    <row r="63" spans="1:8" x14ac:dyDescent="0.25">
      <c r="A63" s="171">
        <v>21582</v>
      </c>
      <c r="B63" s="184">
        <v>0.04</v>
      </c>
      <c r="C63" s="184">
        <v>10.34</v>
      </c>
      <c r="D63" s="184">
        <v>0.92</v>
      </c>
      <c r="E63" s="184">
        <v>2.4700000000000002</v>
      </c>
      <c r="F63" s="219"/>
      <c r="G63" s="219"/>
      <c r="H63" s="219"/>
    </row>
    <row r="64" spans="1:8" x14ac:dyDescent="0.25">
      <c r="A64" s="171">
        <v>21610</v>
      </c>
      <c r="B64" s="133">
        <v>0.04</v>
      </c>
      <c r="C64" s="133">
        <v>9.09</v>
      </c>
      <c r="D64" s="133">
        <v>0.43</v>
      </c>
      <c r="E64" s="133">
        <v>2.91</v>
      </c>
      <c r="F64" s="220"/>
      <c r="G64" s="220"/>
      <c r="H64" s="220"/>
    </row>
    <row r="65" spans="1:8" x14ac:dyDescent="0.25">
      <c r="A65" s="171">
        <v>21641</v>
      </c>
      <c r="B65" s="184">
        <v>0.04</v>
      </c>
      <c r="C65" s="184">
        <v>8.9600000000000009</v>
      </c>
      <c r="D65" s="184">
        <v>1.58</v>
      </c>
      <c r="E65" s="184">
        <v>4.54</v>
      </c>
      <c r="F65" s="219"/>
      <c r="G65" s="219"/>
      <c r="H65" s="219"/>
    </row>
    <row r="66" spans="1:8" x14ac:dyDescent="0.25">
      <c r="A66" s="171">
        <v>21671</v>
      </c>
      <c r="B66" s="133">
        <v>0.04</v>
      </c>
      <c r="C66" s="133">
        <v>7.62</v>
      </c>
      <c r="D66" s="133">
        <v>0.73</v>
      </c>
      <c r="E66" s="133">
        <v>5.3</v>
      </c>
      <c r="F66" s="220"/>
      <c r="G66" s="220"/>
      <c r="H66" s="220"/>
    </row>
    <row r="67" spans="1:8" x14ac:dyDescent="0.25">
      <c r="A67" s="171">
        <v>21702</v>
      </c>
      <c r="B67" s="184">
        <v>0.04</v>
      </c>
      <c r="C67" s="184">
        <v>7.87</v>
      </c>
      <c r="D67" s="184">
        <v>0.66</v>
      </c>
      <c r="E67" s="184">
        <v>6</v>
      </c>
      <c r="F67" s="219"/>
      <c r="G67" s="219"/>
      <c r="H67" s="219"/>
    </row>
    <row r="68" spans="1:8" x14ac:dyDescent="0.25">
      <c r="A68" s="171">
        <v>21732</v>
      </c>
      <c r="B68" s="133">
        <v>0.04</v>
      </c>
      <c r="C68" s="133">
        <v>8.41</v>
      </c>
      <c r="D68" s="133">
        <v>0.59</v>
      </c>
      <c r="E68" s="133">
        <v>6.63</v>
      </c>
      <c r="F68" s="220"/>
      <c r="G68" s="220"/>
      <c r="H68" s="220"/>
    </row>
    <row r="69" spans="1:8" x14ac:dyDescent="0.25">
      <c r="A69" s="171">
        <v>21763</v>
      </c>
      <c r="B69" s="184">
        <v>0.04</v>
      </c>
      <c r="C69" s="184">
        <v>7.78</v>
      </c>
      <c r="D69" s="184">
        <v>0.17</v>
      </c>
      <c r="E69" s="184">
        <v>6.81</v>
      </c>
      <c r="F69" s="219"/>
      <c r="G69" s="219"/>
      <c r="H69" s="219"/>
    </row>
    <row r="70" spans="1:8" x14ac:dyDescent="0.25">
      <c r="A70" s="171">
        <v>21794</v>
      </c>
      <c r="B70" s="133">
        <v>0.04</v>
      </c>
      <c r="C70" s="133">
        <v>7.23</v>
      </c>
      <c r="D70" s="133">
        <v>-0.35</v>
      </c>
      <c r="E70" s="133">
        <v>6.44</v>
      </c>
      <c r="F70" s="220"/>
      <c r="G70" s="220"/>
      <c r="H70" s="220"/>
    </row>
    <row r="71" spans="1:8" x14ac:dyDescent="0.25">
      <c r="A71" s="171">
        <v>21824</v>
      </c>
      <c r="B71" s="184">
        <v>0.04</v>
      </c>
      <c r="C71" s="184">
        <v>7.14</v>
      </c>
      <c r="D71" s="184">
        <v>0.24</v>
      </c>
      <c r="E71" s="184">
        <v>6.69</v>
      </c>
      <c r="F71" s="219"/>
      <c r="G71" s="219"/>
      <c r="H71" s="219"/>
    </row>
    <row r="72" spans="1:8" x14ac:dyDescent="0.25">
      <c r="A72" s="171">
        <v>21855</v>
      </c>
      <c r="B72" s="133">
        <v>0.04</v>
      </c>
      <c r="C72" s="133">
        <v>7.42</v>
      </c>
      <c r="D72" s="133">
        <v>0.22</v>
      </c>
      <c r="E72" s="133">
        <v>6.92</v>
      </c>
      <c r="F72" s="220"/>
      <c r="G72" s="220"/>
      <c r="H72" s="220"/>
    </row>
    <row r="73" spans="1:8" x14ac:dyDescent="0.25">
      <c r="A73" s="171">
        <v>21885</v>
      </c>
      <c r="B73" s="184">
        <v>0.04</v>
      </c>
      <c r="C73" s="184">
        <v>7.81</v>
      </c>
      <c r="D73" s="184">
        <v>0.83</v>
      </c>
      <c r="E73" s="184">
        <v>7.81</v>
      </c>
      <c r="F73" s="219"/>
      <c r="G73" s="219"/>
      <c r="H73" s="219"/>
    </row>
    <row r="74" spans="1:8" x14ac:dyDescent="0.25">
      <c r="A74" s="171">
        <v>21916</v>
      </c>
      <c r="B74" s="133">
        <v>0.04</v>
      </c>
      <c r="C74" s="133">
        <v>6.52</v>
      </c>
      <c r="D74" s="133">
        <v>0.32</v>
      </c>
      <c r="E74" s="133">
        <v>0.32</v>
      </c>
      <c r="F74" s="220"/>
      <c r="G74" s="220"/>
      <c r="H74" s="220"/>
    </row>
    <row r="75" spans="1:8" x14ac:dyDescent="0.25">
      <c r="A75" s="171">
        <v>21947</v>
      </c>
      <c r="B75" s="184">
        <v>0.04</v>
      </c>
      <c r="C75" s="184">
        <v>5.24</v>
      </c>
      <c r="D75" s="184">
        <v>-0.3</v>
      </c>
      <c r="E75" s="184">
        <v>0.02</v>
      </c>
      <c r="F75" s="219"/>
      <c r="G75" s="219"/>
      <c r="H75" s="219"/>
    </row>
    <row r="76" spans="1:8" x14ac:dyDescent="0.25">
      <c r="A76" s="171">
        <v>21976</v>
      </c>
      <c r="B76" s="133">
        <v>0.04</v>
      </c>
      <c r="C76" s="133">
        <v>6.14</v>
      </c>
      <c r="D76" s="133">
        <v>1.29</v>
      </c>
      <c r="E76" s="133">
        <v>1.32</v>
      </c>
      <c r="F76" s="220"/>
      <c r="G76" s="220"/>
      <c r="H76" s="220"/>
    </row>
    <row r="77" spans="1:8" x14ac:dyDescent="0.25">
      <c r="A77" s="171">
        <v>22007</v>
      </c>
      <c r="B77" s="184">
        <v>0.04</v>
      </c>
      <c r="C77" s="184">
        <v>5.49</v>
      </c>
      <c r="D77" s="184">
        <v>0.96</v>
      </c>
      <c r="E77" s="184">
        <v>2.29</v>
      </c>
      <c r="F77" s="219"/>
      <c r="G77" s="219"/>
      <c r="H77" s="219"/>
    </row>
    <row r="78" spans="1:8" x14ac:dyDescent="0.25">
      <c r="A78" s="171">
        <v>22037</v>
      </c>
      <c r="B78" s="133">
        <v>0.04</v>
      </c>
      <c r="C78" s="133">
        <v>5.52</v>
      </c>
      <c r="D78" s="133">
        <v>0.76</v>
      </c>
      <c r="E78" s="133">
        <v>3.06</v>
      </c>
      <c r="F78" s="220"/>
      <c r="G78" s="220"/>
      <c r="H78" s="220"/>
    </row>
    <row r="79" spans="1:8" x14ac:dyDescent="0.25">
      <c r="A79" s="171">
        <v>22068</v>
      </c>
      <c r="B79" s="184">
        <v>0.04</v>
      </c>
      <c r="C79" s="184">
        <v>4.93</v>
      </c>
      <c r="D79" s="184">
        <v>0.1</v>
      </c>
      <c r="E79" s="184">
        <v>3.17</v>
      </c>
      <c r="F79" s="219"/>
      <c r="G79" s="219"/>
      <c r="H79" s="219"/>
    </row>
    <row r="80" spans="1:8" x14ac:dyDescent="0.25">
      <c r="A80" s="171">
        <v>22098</v>
      </c>
      <c r="B80" s="133">
        <v>0.04</v>
      </c>
      <c r="C80" s="133">
        <v>4.79</v>
      </c>
      <c r="D80" s="133">
        <v>0.46</v>
      </c>
      <c r="E80" s="133">
        <v>3.64</v>
      </c>
      <c r="F80" s="220"/>
      <c r="G80" s="220"/>
      <c r="H80" s="220"/>
    </row>
    <row r="81" spans="1:8" x14ac:dyDescent="0.25">
      <c r="A81" s="171">
        <v>22129</v>
      </c>
      <c r="B81" s="184">
        <v>0.04</v>
      </c>
      <c r="C81" s="184">
        <v>4.96</v>
      </c>
      <c r="D81" s="184">
        <v>0.33</v>
      </c>
      <c r="E81" s="184">
        <v>3.99</v>
      </c>
      <c r="F81" s="219"/>
      <c r="G81" s="219"/>
      <c r="H81" s="219"/>
    </row>
    <row r="82" spans="1:8" x14ac:dyDescent="0.25">
      <c r="A82" s="171">
        <v>22160</v>
      </c>
      <c r="B82" s="133">
        <v>0.04</v>
      </c>
      <c r="C82" s="133">
        <v>5.57</v>
      </c>
      <c r="D82" s="133">
        <v>0.23</v>
      </c>
      <c r="E82" s="133">
        <v>4.2300000000000004</v>
      </c>
      <c r="F82" s="220"/>
      <c r="G82" s="220"/>
      <c r="H82" s="220"/>
    </row>
    <row r="83" spans="1:8" x14ac:dyDescent="0.25">
      <c r="A83" s="171">
        <v>22190</v>
      </c>
      <c r="B83" s="184">
        <v>0.04</v>
      </c>
      <c r="C83" s="184">
        <v>6.12</v>
      </c>
      <c r="D83" s="184">
        <v>0.77</v>
      </c>
      <c r="E83" s="184">
        <v>5.0199999999999996</v>
      </c>
      <c r="F83" s="219"/>
      <c r="G83" s="219"/>
      <c r="H83" s="219"/>
    </row>
    <row r="84" spans="1:8" x14ac:dyDescent="0.25">
      <c r="A84" s="171">
        <v>22221</v>
      </c>
      <c r="B84" s="133">
        <v>0.04</v>
      </c>
      <c r="C84" s="133">
        <v>7.13</v>
      </c>
      <c r="D84" s="133">
        <v>1.17</v>
      </c>
      <c r="E84" s="133">
        <v>6.25</v>
      </c>
      <c r="F84" s="220"/>
      <c r="G84" s="220"/>
      <c r="H84" s="220"/>
    </row>
    <row r="85" spans="1:8" x14ac:dyDescent="0.25">
      <c r="A85" s="171">
        <v>22251</v>
      </c>
      <c r="B85" s="184">
        <v>0.04</v>
      </c>
      <c r="C85" s="184">
        <v>7.35</v>
      </c>
      <c r="D85" s="184">
        <v>1.04</v>
      </c>
      <c r="E85" s="184">
        <v>7.35</v>
      </c>
      <c r="F85" s="219"/>
      <c r="G85" s="219"/>
      <c r="H85" s="219"/>
    </row>
    <row r="86" spans="1:8" x14ac:dyDescent="0.25">
      <c r="A86" s="171">
        <v>22282</v>
      </c>
      <c r="B86" s="133">
        <v>0.04</v>
      </c>
      <c r="C86" s="133">
        <v>7.59</v>
      </c>
      <c r="D86" s="133">
        <v>0.54</v>
      </c>
      <c r="E86" s="133">
        <v>0.54</v>
      </c>
      <c r="F86" s="220"/>
      <c r="G86" s="220"/>
      <c r="H86" s="220"/>
    </row>
    <row r="87" spans="1:8" x14ac:dyDescent="0.25">
      <c r="A87" s="171">
        <v>22313</v>
      </c>
      <c r="B87" s="184">
        <v>0.04</v>
      </c>
      <c r="C87" s="184">
        <v>8.36</v>
      </c>
      <c r="D87" s="184">
        <v>0.42</v>
      </c>
      <c r="E87" s="184">
        <v>0.96</v>
      </c>
      <c r="F87" s="219"/>
      <c r="G87" s="219"/>
      <c r="H87" s="219"/>
    </row>
    <row r="88" spans="1:8" x14ac:dyDescent="0.25">
      <c r="A88" s="171">
        <v>22341</v>
      </c>
      <c r="B88" s="133">
        <v>0.04</v>
      </c>
      <c r="C88" s="133">
        <v>8.6999999999999993</v>
      </c>
      <c r="D88" s="133">
        <v>1.61</v>
      </c>
      <c r="E88" s="133">
        <v>2.59</v>
      </c>
      <c r="F88" s="220"/>
      <c r="G88" s="220"/>
      <c r="H88" s="220"/>
    </row>
    <row r="89" spans="1:8" x14ac:dyDescent="0.25">
      <c r="A89" s="171">
        <v>22372</v>
      </c>
      <c r="B89" s="184">
        <v>0.05</v>
      </c>
      <c r="C89" s="184">
        <v>9.8699999999999992</v>
      </c>
      <c r="D89" s="184">
        <v>2.04</v>
      </c>
      <c r="E89" s="184">
        <v>4.68</v>
      </c>
      <c r="F89" s="219"/>
      <c r="G89" s="219"/>
      <c r="H89" s="219"/>
    </row>
    <row r="90" spans="1:8" x14ac:dyDescent="0.25">
      <c r="A90" s="171">
        <v>22402</v>
      </c>
      <c r="B90" s="133">
        <v>0.05</v>
      </c>
      <c r="C90" s="133">
        <v>10.23</v>
      </c>
      <c r="D90" s="133">
        <v>1.1000000000000001</v>
      </c>
      <c r="E90" s="133">
        <v>5.83</v>
      </c>
      <c r="F90" s="220"/>
      <c r="G90" s="220"/>
      <c r="H90" s="220"/>
    </row>
    <row r="91" spans="1:8" x14ac:dyDescent="0.25">
      <c r="A91" s="171">
        <v>22433</v>
      </c>
      <c r="B91" s="184">
        <v>0.05</v>
      </c>
      <c r="C91" s="184">
        <v>10.27</v>
      </c>
      <c r="D91" s="184">
        <v>0.13</v>
      </c>
      <c r="E91" s="184">
        <v>5.97</v>
      </c>
      <c r="F91" s="219"/>
      <c r="G91" s="219"/>
      <c r="H91" s="219"/>
    </row>
    <row r="92" spans="1:8" x14ac:dyDescent="0.25">
      <c r="A92" s="171">
        <v>22463</v>
      </c>
      <c r="B92" s="133">
        <v>0.05</v>
      </c>
      <c r="C92" s="133">
        <v>10.029999999999999</v>
      </c>
      <c r="D92" s="133">
        <v>0.24</v>
      </c>
      <c r="E92" s="133">
        <v>6.23</v>
      </c>
      <c r="F92" s="220"/>
      <c r="G92" s="220"/>
      <c r="H92" s="220"/>
    </row>
    <row r="93" spans="1:8" x14ac:dyDescent="0.25">
      <c r="A93" s="171">
        <v>22494</v>
      </c>
      <c r="B93" s="184">
        <v>0.05</v>
      </c>
      <c r="C93" s="184">
        <v>8.4</v>
      </c>
      <c r="D93" s="184">
        <v>-1.1599999999999999</v>
      </c>
      <c r="E93" s="184">
        <v>5</v>
      </c>
      <c r="F93" s="219"/>
      <c r="G93" s="219"/>
      <c r="H93" s="219"/>
    </row>
    <row r="94" spans="1:8" x14ac:dyDescent="0.25">
      <c r="A94" s="171">
        <v>22525</v>
      </c>
      <c r="B94" s="133">
        <v>0.05</v>
      </c>
      <c r="C94" s="133">
        <v>7.47</v>
      </c>
      <c r="D94" s="133">
        <v>-0.63</v>
      </c>
      <c r="E94" s="133">
        <v>4.34</v>
      </c>
      <c r="F94" s="220"/>
      <c r="G94" s="220"/>
      <c r="H94" s="220"/>
    </row>
    <row r="95" spans="1:8" x14ac:dyDescent="0.25">
      <c r="A95" s="171">
        <v>22555</v>
      </c>
      <c r="B95" s="184">
        <v>0.05</v>
      </c>
      <c r="C95" s="184">
        <v>6.81</v>
      </c>
      <c r="D95" s="184">
        <v>0.15</v>
      </c>
      <c r="E95" s="184">
        <v>4.5</v>
      </c>
      <c r="F95" s="219"/>
      <c r="G95" s="219"/>
      <c r="H95" s="219"/>
    </row>
    <row r="96" spans="1:8" x14ac:dyDescent="0.25">
      <c r="A96" s="171">
        <v>22586</v>
      </c>
      <c r="B96" s="133">
        <v>0.05</v>
      </c>
      <c r="C96" s="133">
        <v>6.13</v>
      </c>
      <c r="D96" s="133">
        <v>0.52</v>
      </c>
      <c r="E96" s="133">
        <v>5.04</v>
      </c>
      <c r="F96" s="220"/>
      <c r="G96" s="220"/>
      <c r="H96" s="220"/>
    </row>
    <row r="97" spans="1:8" x14ac:dyDescent="0.25">
      <c r="A97" s="171">
        <v>22616</v>
      </c>
      <c r="B97" s="184">
        <v>0.05</v>
      </c>
      <c r="C97" s="184">
        <v>5.74</v>
      </c>
      <c r="D97" s="184">
        <v>0.67</v>
      </c>
      <c r="E97" s="184">
        <v>5.74</v>
      </c>
      <c r="F97" s="219"/>
      <c r="G97" s="219"/>
      <c r="H97" s="219"/>
    </row>
    <row r="98" spans="1:8" x14ac:dyDescent="0.25">
      <c r="A98" s="171">
        <v>22647</v>
      </c>
      <c r="B98" s="133">
        <v>0.05</v>
      </c>
      <c r="C98" s="133">
        <v>5.63</v>
      </c>
      <c r="D98" s="133">
        <v>0.44</v>
      </c>
      <c r="E98" s="133">
        <v>0.44</v>
      </c>
      <c r="F98" s="220"/>
      <c r="G98" s="220"/>
      <c r="H98" s="220"/>
    </row>
    <row r="99" spans="1:8" x14ac:dyDescent="0.25">
      <c r="A99" s="171">
        <v>22678</v>
      </c>
      <c r="B99" s="184">
        <v>0.05</v>
      </c>
      <c r="C99" s="184">
        <v>5.29</v>
      </c>
      <c r="D99" s="184">
        <v>0.09</v>
      </c>
      <c r="E99" s="184">
        <v>0.53</v>
      </c>
      <c r="F99" s="219"/>
      <c r="G99" s="219"/>
      <c r="H99" s="219"/>
    </row>
    <row r="100" spans="1:8" x14ac:dyDescent="0.25">
      <c r="A100" s="171">
        <v>22706</v>
      </c>
      <c r="B100" s="133">
        <v>0.05</v>
      </c>
      <c r="C100" s="133">
        <v>4.54</v>
      </c>
      <c r="D100" s="133">
        <v>0.89</v>
      </c>
      <c r="E100" s="133">
        <v>1.42</v>
      </c>
      <c r="F100" s="220"/>
      <c r="G100" s="220"/>
      <c r="H100" s="220"/>
    </row>
    <row r="101" spans="1:8" x14ac:dyDescent="0.25">
      <c r="A101" s="171">
        <v>22737</v>
      </c>
      <c r="B101" s="184">
        <v>0.05</v>
      </c>
      <c r="C101" s="184">
        <v>3.66</v>
      </c>
      <c r="D101" s="184">
        <v>1.18</v>
      </c>
      <c r="E101" s="184">
        <v>2.62</v>
      </c>
      <c r="F101" s="219"/>
      <c r="G101" s="219"/>
      <c r="H101" s="219"/>
    </row>
    <row r="102" spans="1:8" x14ac:dyDescent="0.25">
      <c r="A102" s="171">
        <v>22767</v>
      </c>
      <c r="B102" s="133">
        <v>0.05</v>
      </c>
      <c r="C102" s="133">
        <v>2.63</v>
      </c>
      <c r="D102" s="133">
        <v>0.09</v>
      </c>
      <c r="E102" s="133">
        <v>2.72</v>
      </c>
      <c r="F102" s="220"/>
      <c r="G102" s="220"/>
      <c r="H102" s="220"/>
    </row>
    <row r="103" spans="1:8" x14ac:dyDescent="0.25">
      <c r="A103" s="171">
        <v>22798</v>
      </c>
      <c r="B103" s="184">
        <v>0.05</v>
      </c>
      <c r="C103" s="184">
        <v>2.57</v>
      </c>
      <c r="D103" s="184">
        <v>7.0000000000000007E-2</v>
      </c>
      <c r="E103" s="184">
        <v>2.79</v>
      </c>
      <c r="F103" s="219"/>
      <c r="G103" s="219"/>
      <c r="H103" s="219"/>
    </row>
    <row r="104" spans="1:8" x14ac:dyDescent="0.25">
      <c r="A104" s="171">
        <v>22828</v>
      </c>
      <c r="B104" s="133">
        <v>0.05</v>
      </c>
      <c r="C104" s="133">
        <v>3.3</v>
      </c>
      <c r="D104" s="133">
        <v>0.96</v>
      </c>
      <c r="E104" s="133">
        <v>3.78</v>
      </c>
      <c r="F104" s="220"/>
      <c r="G104" s="220"/>
      <c r="H104" s="220"/>
    </row>
    <row r="105" spans="1:8" x14ac:dyDescent="0.25">
      <c r="A105" s="171">
        <v>22859</v>
      </c>
      <c r="B105" s="184">
        <v>0.05</v>
      </c>
      <c r="C105" s="184">
        <v>4.55</v>
      </c>
      <c r="D105" s="184">
        <v>0.04</v>
      </c>
      <c r="E105" s="184">
        <v>3.82</v>
      </c>
      <c r="F105" s="219"/>
      <c r="G105" s="219"/>
      <c r="H105" s="219"/>
    </row>
    <row r="106" spans="1:8" x14ac:dyDescent="0.25">
      <c r="A106" s="171">
        <v>22890</v>
      </c>
      <c r="B106" s="133">
        <v>0.05</v>
      </c>
      <c r="C106" s="133">
        <v>5.85</v>
      </c>
      <c r="D106" s="133">
        <v>0.6</v>
      </c>
      <c r="E106" s="133">
        <v>4.4400000000000004</v>
      </c>
      <c r="F106" s="220"/>
      <c r="G106" s="220"/>
      <c r="H106" s="220"/>
    </row>
    <row r="107" spans="1:8" x14ac:dyDescent="0.25">
      <c r="A107" s="171">
        <v>22920</v>
      </c>
      <c r="B107" s="184">
        <v>0.05</v>
      </c>
      <c r="C107" s="184">
        <v>6.01</v>
      </c>
      <c r="D107" s="184">
        <v>0.31</v>
      </c>
      <c r="E107" s="184">
        <v>4.76</v>
      </c>
      <c r="F107" s="219"/>
      <c r="G107" s="219"/>
      <c r="H107" s="219"/>
    </row>
    <row r="108" spans="1:8" x14ac:dyDescent="0.25">
      <c r="A108" s="171">
        <v>22951</v>
      </c>
      <c r="B108" s="133">
        <v>0.05</v>
      </c>
      <c r="C108" s="133">
        <v>6.15</v>
      </c>
      <c r="D108" s="133">
        <v>0.65</v>
      </c>
      <c r="E108" s="133">
        <v>5.45</v>
      </c>
      <c r="F108" s="220"/>
      <c r="G108" s="220"/>
      <c r="H108" s="220"/>
    </row>
    <row r="109" spans="1:8" x14ac:dyDescent="0.25">
      <c r="A109" s="171">
        <v>22981</v>
      </c>
      <c r="B109" s="184">
        <v>0.05</v>
      </c>
      <c r="C109" s="184">
        <v>6.3</v>
      </c>
      <c r="D109" s="184">
        <v>0.81</v>
      </c>
      <c r="E109" s="184">
        <v>6.3</v>
      </c>
      <c r="F109" s="219"/>
      <c r="G109" s="219"/>
      <c r="H109" s="219"/>
    </row>
    <row r="110" spans="1:8" x14ac:dyDescent="0.25">
      <c r="A110" s="171">
        <v>23012</v>
      </c>
      <c r="B110" s="133">
        <v>0.05</v>
      </c>
      <c r="C110" s="133">
        <v>9.7899999999999991</v>
      </c>
      <c r="D110" s="133">
        <v>3.74</v>
      </c>
      <c r="E110" s="133">
        <v>3.74</v>
      </c>
      <c r="F110" s="220"/>
      <c r="G110" s="220"/>
      <c r="H110" s="220"/>
    </row>
    <row r="111" spans="1:8" x14ac:dyDescent="0.25">
      <c r="A111" s="171">
        <v>23043</v>
      </c>
      <c r="B111" s="184">
        <v>0.05</v>
      </c>
      <c r="C111" s="184">
        <v>16.34</v>
      </c>
      <c r="D111" s="184">
        <v>6.06</v>
      </c>
      <c r="E111" s="184">
        <v>10.029999999999999</v>
      </c>
      <c r="F111" s="219"/>
      <c r="G111" s="219"/>
      <c r="H111" s="219"/>
    </row>
    <row r="112" spans="1:8" x14ac:dyDescent="0.25">
      <c r="A112" s="171">
        <v>23071</v>
      </c>
      <c r="B112" s="133">
        <v>0.06</v>
      </c>
      <c r="C112" s="133">
        <v>21.29</v>
      </c>
      <c r="D112" s="133">
        <v>5.18</v>
      </c>
      <c r="E112" s="133">
        <v>15.73</v>
      </c>
      <c r="F112" s="220"/>
      <c r="G112" s="220"/>
      <c r="H112" s="220"/>
    </row>
    <row r="113" spans="1:8" x14ac:dyDescent="0.25">
      <c r="A113" s="171">
        <v>23102</v>
      </c>
      <c r="B113" s="184">
        <v>0.06</v>
      </c>
      <c r="C113" s="184">
        <v>25.08</v>
      </c>
      <c r="D113" s="184">
        <v>4.34</v>
      </c>
      <c r="E113" s="184">
        <v>20.75</v>
      </c>
      <c r="F113" s="219"/>
      <c r="G113" s="219"/>
      <c r="H113" s="219"/>
    </row>
    <row r="114" spans="1:8" x14ac:dyDescent="0.25">
      <c r="A114" s="171">
        <v>23132</v>
      </c>
      <c r="B114" s="133">
        <v>0.06</v>
      </c>
      <c r="C114" s="133">
        <v>26.52</v>
      </c>
      <c r="D114" s="133">
        <v>1.24</v>
      </c>
      <c r="E114" s="133">
        <v>22.25</v>
      </c>
      <c r="F114" s="220"/>
      <c r="G114" s="220"/>
      <c r="H114" s="220"/>
    </row>
    <row r="115" spans="1:8" x14ac:dyDescent="0.25">
      <c r="A115" s="171">
        <v>23163</v>
      </c>
      <c r="B115" s="184">
        <v>0.06</v>
      </c>
      <c r="C115" s="184">
        <v>29.24</v>
      </c>
      <c r="D115" s="184">
        <v>2.2200000000000002</v>
      </c>
      <c r="E115" s="184">
        <v>24.97</v>
      </c>
      <c r="F115" s="219"/>
      <c r="G115" s="219"/>
      <c r="H115" s="219"/>
    </row>
    <row r="116" spans="1:8" x14ac:dyDescent="0.25">
      <c r="A116" s="171">
        <v>23193</v>
      </c>
      <c r="B116" s="133">
        <v>0.06</v>
      </c>
      <c r="C116" s="133">
        <v>28.99</v>
      </c>
      <c r="D116" s="133">
        <v>0.77</v>
      </c>
      <c r="E116" s="133">
        <v>25.93</v>
      </c>
      <c r="F116" s="220"/>
      <c r="G116" s="220"/>
      <c r="H116" s="220"/>
    </row>
    <row r="117" spans="1:8" x14ac:dyDescent="0.25">
      <c r="A117" s="171">
        <v>23224</v>
      </c>
      <c r="B117" s="184">
        <v>0.06</v>
      </c>
      <c r="C117" s="184">
        <v>29.28</v>
      </c>
      <c r="D117" s="184">
        <v>0.26</v>
      </c>
      <c r="E117" s="184">
        <v>26.25</v>
      </c>
      <c r="F117" s="219"/>
      <c r="G117" s="219"/>
      <c r="H117" s="219"/>
    </row>
    <row r="118" spans="1:8" x14ac:dyDescent="0.25">
      <c r="A118" s="171">
        <v>23255</v>
      </c>
      <c r="B118" s="133">
        <v>0.06</v>
      </c>
      <c r="C118" s="133">
        <v>29.83</v>
      </c>
      <c r="D118" s="133">
        <v>1.03</v>
      </c>
      <c r="E118" s="133">
        <v>27.56</v>
      </c>
      <c r="F118" s="220"/>
      <c r="G118" s="220"/>
      <c r="H118" s="220"/>
    </row>
    <row r="119" spans="1:8" x14ac:dyDescent="0.25">
      <c r="A119" s="171">
        <v>23285</v>
      </c>
      <c r="B119" s="184">
        <v>0.06</v>
      </c>
      <c r="C119" s="184">
        <v>31.55</v>
      </c>
      <c r="D119" s="184">
        <v>1.64</v>
      </c>
      <c r="E119" s="184">
        <v>29.65</v>
      </c>
      <c r="F119" s="219"/>
      <c r="G119" s="219"/>
      <c r="H119" s="219"/>
    </row>
    <row r="120" spans="1:8" x14ac:dyDescent="0.25">
      <c r="A120" s="171">
        <v>23316</v>
      </c>
      <c r="B120" s="133">
        <v>0.06</v>
      </c>
      <c r="C120" s="133">
        <v>33.44</v>
      </c>
      <c r="D120" s="133">
        <v>2.1</v>
      </c>
      <c r="E120" s="133">
        <v>32.369999999999997</v>
      </c>
      <c r="F120" s="220"/>
      <c r="G120" s="220"/>
      <c r="H120" s="220"/>
    </row>
    <row r="121" spans="1:8" x14ac:dyDescent="0.25">
      <c r="A121" s="171">
        <v>23346</v>
      </c>
      <c r="B121" s="184">
        <v>0.06</v>
      </c>
      <c r="C121" s="184">
        <v>33.6</v>
      </c>
      <c r="D121" s="184">
        <v>0.93</v>
      </c>
      <c r="E121" s="184">
        <v>33.6</v>
      </c>
      <c r="F121" s="219"/>
      <c r="G121" s="219"/>
      <c r="H121" s="219"/>
    </row>
    <row r="122" spans="1:8" x14ac:dyDescent="0.25">
      <c r="A122" s="171">
        <v>23377</v>
      </c>
      <c r="B122" s="133">
        <v>7.0000000000000007E-2</v>
      </c>
      <c r="C122" s="133">
        <v>30.67</v>
      </c>
      <c r="D122" s="133">
        <v>1.46</v>
      </c>
      <c r="E122" s="133">
        <v>1.46</v>
      </c>
      <c r="F122" s="220"/>
      <c r="G122" s="220"/>
      <c r="H122" s="220"/>
    </row>
    <row r="123" spans="1:8" x14ac:dyDescent="0.25">
      <c r="A123" s="171">
        <v>23408</v>
      </c>
      <c r="B123" s="184">
        <v>7.0000000000000007E-2</v>
      </c>
      <c r="C123" s="184">
        <v>23.88</v>
      </c>
      <c r="D123" s="184">
        <v>0.55000000000000004</v>
      </c>
      <c r="E123" s="184">
        <v>2.02</v>
      </c>
      <c r="F123" s="219"/>
      <c r="G123" s="219"/>
      <c r="H123" s="219"/>
    </row>
    <row r="124" spans="1:8" x14ac:dyDescent="0.25">
      <c r="A124" s="171">
        <v>23437</v>
      </c>
      <c r="B124" s="133">
        <v>7.0000000000000007E-2</v>
      </c>
      <c r="C124" s="133">
        <v>20.51</v>
      </c>
      <c r="D124" s="133">
        <v>2.3199999999999998</v>
      </c>
      <c r="E124" s="133">
        <v>4.3899999999999997</v>
      </c>
      <c r="F124" s="220"/>
      <c r="G124" s="220"/>
      <c r="H124" s="220"/>
    </row>
    <row r="125" spans="1:8" x14ac:dyDescent="0.25">
      <c r="A125" s="171">
        <v>23468</v>
      </c>
      <c r="B125" s="184">
        <v>7.0000000000000007E-2</v>
      </c>
      <c r="C125" s="184">
        <v>18.18</v>
      </c>
      <c r="D125" s="184">
        <v>2.3199999999999998</v>
      </c>
      <c r="E125" s="184">
        <v>6.81</v>
      </c>
      <c r="F125" s="219"/>
      <c r="G125" s="219"/>
      <c r="H125" s="219"/>
    </row>
    <row r="126" spans="1:8" x14ac:dyDescent="0.25">
      <c r="A126" s="171">
        <v>23498</v>
      </c>
      <c r="B126" s="133">
        <v>7.0000000000000007E-2</v>
      </c>
      <c r="C126" s="133">
        <v>20.43</v>
      </c>
      <c r="D126" s="133">
        <v>3.17</v>
      </c>
      <c r="E126" s="133">
        <v>10.199999999999999</v>
      </c>
      <c r="F126" s="220"/>
      <c r="G126" s="220"/>
      <c r="H126" s="220"/>
    </row>
    <row r="127" spans="1:8" x14ac:dyDescent="0.25">
      <c r="A127" s="171">
        <v>23529</v>
      </c>
      <c r="B127" s="184">
        <v>7.0000000000000007E-2</v>
      </c>
      <c r="C127" s="184">
        <v>19.579999999999998</v>
      </c>
      <c r="D127" s="184">
        <v>1.51</v>
      </c>
      <c r="E127" s="184">
        <v>11.86</v>
      </c>
      <c r="F127" s="219"/>
      <c r="G127" s="219"/>
      <c r="H127" s="219"/>
    </row>
    <row r="128" spans="1:8" x14ac:dyDescent="0.25">
      <c r="A128" s="171">
        <v>23559</v>
      </c>
      <c r="B128" s="133">
        <v>7.0000000000000007E-2</v>
      </c>
      <c r="C128" s="133">
        <v>17.670000000000002</v>
      </c>
      <c r="D128" s="133">
        <v>-0.84</v>
      </c>
      <c r="E128" s="133">
        <v>10.92</v>
      </c>
      <c r="F128" s="220"/>
      <c r="G128" s="220"/>
      <c r="H128" s="220"/>
    </row>
    <row r="129" spans="1:8" x14ac:dyDescent="0.25">
      <c r="A129" s="171">
        <v>23590</v>
      </c>
      <c r="B129" s="184">
        <v>7.0000000000000007E-2</v>
      </c>
      <c r="C129" s="184">
        <v>15.63</v>
      </c>
      <c r="D129" s="184">
        <v>-1.49</v>
      </c>
      <c r="E129" s="184">
        <v>9.27</v>
      </c>
      <c r="F129" s="219"/>
      <c r="G129" s="219"/>
      <c r="H129" s="219"/>
    </row>
    <row r="130" spans="1:8" x14ac:dyDescent="0.25">
      <c r="A130" s="171">
        <v>23621</v>
      </c>
      <c r="B130" s="133">
        <v>7.0000000000000007E-2</v>
      </c>
      <c r="C130" s="133">
        <v>13.7</v>
      </c>
      <c r="D130" s="133">
        <v>-0.65</v>
      </c>
      <c r="E130" s="133">
        <v>8.56</v>
      </c>
      <c r="F130" s="220"/>
      <c r="G130" s="220"/>
      <c r="H130" s="220"/>
    </row>
    <row r="131" spans="1:8" x14ac:dyDescent="0.25">
      <c r="A131" s="171">
        <v>23651</v>
      </c>
      <c r="B131" s="184">
        <v>7.0000000000000007E-2</v>
      </c>
      <c r="C131" s="184">
        <v>11.01</v>
      </c>
      <c r="D131" s="184">
        <v>-0.77</v>
      </c>
      <c r="E131" s="184">
        <v>7.73</v>
      </c>
      <c r="F131" s="219"/>
      <c r="G131" s="219"/>
      <c r="H131" s="219"/>
    </row>
    <row r="132" spans="1:8" x14ac:dyDescent="0.25">
      <c r="A132" s="171">
        <v>23682</v>
      </c>
      <c r="B132" s="133">
        <v>7.0000000000000007E-2</v>
      </c>
      <c r="C132" s="133">
        <v>9.6199999999999992</v>
      </c>
      <c r="D132" s="133">
        <v>0.82</v>
      </c>
      <c r="E132" s="133">
        <v>8.61</v>
      </c>
      <c r="F132" s="220"/>
      <c r="G132" s="220"/>
      <c r="H132" s="220"/>
    </row>
    <row r="133" spans="1:8" x14ac:dyDescent="0.25">
      <c r="A133" s="171">
        <v>23712</v>
      </c>
      <c r="B133" s="184">
        <v>7.0000000000000007E-2</v>
      </c>
      <c r="C133" s="184">
        <v>8.8000000000000007</v>
      </c>
      <c r="D133" s="184">
        <v>0.17</v>
      </c>
      <c r="E133" s="184">
        <v>8.8000000000000007</v>
      </c>
      <c r="F133" s="219"/>
      <c r="G133" s="219"/>
      <c r="H133" s="219"/>
    </row>
    <row r="134" spans="1:8" x14ac:dyDescent="0.25">
      <c r="A134" s="171">
        <v>23743</v>
      </c>
      <c r="B134" s="133">
        <v>7.0000000000000007E-2</v>
      </c>
      <c r="C134" s="133">
        <v>8.75</v>
      </c>
      <c r="D134" s="133">
        <v>1.41</v>
      </c>
      <c r="E134" s="133">
        <v>1.41</v>
      </c>
      <c r="F134" s="220"/>
      <c r="G134" s="220"/>
      <c r="H134" s="220"/>
    </row>
    <row r="135" spans="1:8" x14ac:dyDescent="0.25">
      <c r="A135" s="171">
        <v>23774</v>
      </c>
      <c r="B135" s="184">
        <v>7.0000000000000007E-2</v>
      </c>
      <c r="C135" s="184">
        <v>7.1</v>
      </c>
      <c r="D135" s="184">
        <v>-0.97</v>
      </c>
      <c r="E135" s="184">
        <v>0.43</v>
      </c>
      <c r="F135" s="219"/>
      <c r="G135" s="219"/>
      <c r="H135" s="219"/>
    </row>
    <row r="136" spans="1:8" x14ac:dyDescent="0.25">
      <c r="A136" s="171">
        <v>23802</v>
      </c>
      <c r="B136" s="133">
        <v>7.0000000000000007E-2</v>
      </c>
      <c r="C136" s="133">
        <v>6.16</v>
      </c>
      <c r="D136" s="133">
        <v>1.42</v>
      </c>
      <c r="E136" s="133">
        <v>1.85</v>
      </c>
      <c r="F136" s="220"/>
      <c r="G136" s="220"/>
      <c r="H136" s="220"/>
    </row>
    <row r="137" spans="1:8" x14ac:dyDescent="0.25">
      <c r="A137" s="171">
        <v>23833</v>
      </c>
      <c r="B137" s="184">
        <v>7.0000000000000007E-2</v>
      </c>
      <c r="C137" s="184">
        <v>5.57</v>
      </c>
      <c r="D137" s="184">
        <v>1.75</v>
      </c>
      <c r="E137" s="184">
        <v>3.64</v>
      </c>
      <c r="F137" s="219"/>
      <c r="G137" s="219"/>
      <c r="H137" s="219"/>
    </row>
    <row r="138" spans="1:8" x14ac:dyDescent="0.25">
      <c r="A138" s="171">
        <v>23863</v>
      </c>
      <c r="B138" s="133">
        <v>7.0000000000000007E-2</v>
      </c>
      <c r="C138" s="133">
        <v>3.6</v>
      </c>
      <c r="D138" s="133">
        <v>1.25</v>
      </c>
      <c r="E138" s="133">
        <v>4.93</v>
      </c>
      <c r="F138" s="220"/>
      <c r="G138" s="220"/>
      <c r="H138" s="220"/>
    </row>
    <row r="139" spans="1:8" x14ac:dyDescent="0.25">
      <c r="A139" s="171">
        <v>23894</v>
      </c>
      <c r="B139" s="184">
        <v>0.08</v>
      </c>
      <c r="C139" s="184">
        <v>3.61</v>
      </c>
      <c r="D139" s="184">
        <v>1.52</v>
      </c>
      <c r="E139" s="184">
        <v>6.53</v>
      </c>
      <c r="F139" s="219"/>
      <c r="G139" s="219"/>
      <c r="H139" s="219"/>
    </row>
    <row r="140" spans="1:8" x14ac:dyDescent="0.25">
      <c r="A140" s="171">
        <v>23924</v>
      </c>
      <c r="B140" s="133">
        <v>0.08</v>
      </c>
      <c r="C140" s="133">
        <v>4.57</v>
      </c>
      <c r="D140" s="133">
        <v>0.08</v>
      </c>
      <c r="E140" s="133">
        <v>6.61</v>
      </c>
      <c r="F140" s="220"/>
      <c r="G140" s="220"/>
      <c r="H140" s="220"/>
    </row>
    <row r="141" spans="1:8" x14ac:dyDescent="0.25">
      <c r="A141" s="171">
        <v>23955</v>
      </c>
      <c r="B141" s="184">
        <v>0.08</v>
      </c>
      <c r="C141" s="184">
        <v>6.37</v>
      </c>
      <c r="D141" s="184">
        <v>0.21</v>
      </c>
      <c r="E141" s="184">
        <v>6.83</v>
      </c>
      <c r="F141" s="219"/>
      <c r="G141" s="219"/>
      <c r="H141" s="219"/>
    </row>
    <row r="142" spans="1:8" x14ac:dyDescent="0.25">
      <c r="A142" s="171">
        <v>23986</v>
      </c>
      <c r="B142" s="133">
        <v>0.08</v>
      </c>
      <c r="C142" s="133">
        <v>8.0500000000000007</v>
      </c>
      <c r="D142" s="133">
        <v>0.92</v>
      </c>
      <c r="E142" s="133">
        <v>7.81</v>
      </c>
      <c r="F142" s="220"/>
      <c r="G142" s="220"/>
      <c r="H142" s="220"/>
    </row>
    <row r="143" spans="1:8" x14ac:dyDescent="0.25">
      <c r="A143" s="171">
        <v>24016</v>
      </c>
      <c r="B143" s="184">
        <v>0.08</v>
      </c>
      <c r="C143" s="184">
        <v>11.23</v>
      </c>
      <c r="D143" s="184">
        <v>2.16</v>
      </c>
      <c r="E143" s="184">
        <v>10.14</v>
      </c>
      <c r="F143" s="219"/>
      <c r="G143" s="219"/>
      <c r="H143" s="219"/>
    </row>
    <row r="144" spans="1:8" x14ac:dyDescent="0.25">
      <c r="A144" s="171">
        <v>24047</v>
      </c>
      <c r="B144" s="133">
        <v>0.08</v>
      </c>
      <c r="C144" s="133">
        <v>11.86</v>
      </c>
      <c r="D144" s="133">
        <v>1.4</v>
      </c>
      <c r="E144" s="133">
        <v>11.67</v>
      </c>
      <c r="F144" s="220"/>
      <c r="G144" s="220"/>
      <c r="H144" s="220"/>
    </row>
    <row r="145" spans="1:8" x14ac:dyDescent="0.25">
      <c r="A145" s="171">
        <v>24077</v>
      </c>
      <c r="B145" s="184">
        <v>0.08</v>
      </c>
      <c r="C145" s="184">
        <v>14.44</v>
      </c>
      <c r="D145" s="184">
        <v>2.48</v>
      </c>
      <c r="E145" s="184">
        <v>14.44</v>
      </c>
      <c r="F145" s="219"/>
      <c r="G145" s="219"/>
      <c r="H145" s="219"/>
    </row>
    <row r="146" spans="1:8" x14ac:dyDescent="0.25">
      <c r="A146" s="171">
        <v>24108</v>
      </c>
      <c r="B146" s="133">
        <v>0.08</v>
      </c>
      <c r="C146" s="133">
        <v>14.3</v>
      </c>
      <c r="D146" s="133">
        <v>1.29</v>
      </c>
      <c r="E146" s="133">
        <v>1.29</v>
      </c>
      <c r="F146" s="220"/>
      <c r="G146" s="220"/>
      <c r="H146" s="220"/>
    </row>
    <row r="147" spans="1:8" x14ac:dyDescent="0.25">
      <c r="A147" s="171">
        <v>24139</v>
      </c>
      <c r="B147" s="184">
        <v>0.08</v>
      </c>
      <c r="C147" s="184">
        <v>16.899999999999999</v>
      </c>
      <c r="D147" s="184">
        <v>1.28</v>
      </c>
      <c r="E147" s="184">
        <v>2.59</v>
      </c>
      <c r="F147" s="219"/>
      <c r="G147" s="219"/>
      <c r="H147" s="219"/>
    </row>
    <row r="148" spans="1:8" x14ac:dyDescent="0.25">
      <c r="A148" s="171">
        <v>24167</v>
      </c>
      <c r="B148" s="133">
        <v>0.09</v>
      </c>
      <c r="C148" s="133">
        <v>18.09</v>
      </c>
      <c r="D148" s="133">
        <v>2.4500000000000002</v>
      </c>
      <c r="E148" s="133">
        <v>5.0999999999999996</v>
      </c>
      <c r="F148" s="220"/>
      <c r="G148" s="220"/>
      <c r="H148" s="220"/>
    </row>
    <row r="149" spans="1:8" x14ac:dyDescent="0.25">
      <c r="A149" s="171">
        <v>24198</v>
      </c>
      <c r="B149" s="184">
        <v>0.09</v>
      </c>
      <c r="C149" s="184">
        <v>19.510000000000002</v>
      </c>
      <c r="D149" s="184">
        <v>2.98</v>
      </c>
      <c r="E149" s="184">
        <v>8.23</v>
      </c>
      <c r="F149" s="219"/>
      <c r="G149" s="219"/>
      <c r="H149" s="219"/>
    </row>
    <row r="150" spans="1:8" x14ac:dyDescent="0.25">
      <c r="A150" s="171">
        <v>24228</v>
      </c>
      <c r="B150" s="133">
        <v>0.09</v>
      </c>
      <c r="C150" s="133">
        <v>19.420000000000002</v>
      </c>
      <c r="D150" s="133">
        <v>1.17</v>
      </c>
      <c r="E150" s="133">
        <v>9.5</v>
      </c>
      <c r="F150" s="220"/>
      <c r="G150" s="220"/>
      <c r="H150" s="220"/>
    </row>
    <row r="151" spans="1:8" x14ac:dyDescent="0.25">
      <c r="A151" s="171">
        <v>24259</v>
      </c>
      <c r="B151" s="184">
        <v>0.09</v>
      </c>
      <c r="C151" s="184">
        <v>17.559999999999999</v>
      </c>
      <c r="D151" s="184">
        <v>-0.06</v>
      </c>
      <c r="E151" s="184">
        <v>9.43</v>
      </c>
      <c r="F151" s="219"/>
      <c r="G151" s="219"/>
      <c r="H151" s="219"/>
    </row>
    <row r="152" spans="1:8" x14ac:dyDescent="0.25">
      <c r="A152" s="171">
        <v>24289</v>
      </c>
      <c r="B152" s="133">
        <v>0.09</v>
      </c>
      <c r="C152" s="133">
        <v>17.579999999999998</v>
      </c>
      <c r="D152" s="133">
        <v>0.1</v>
      </c>
      <c r="E152" s="133">
        <v>9.5399999999999991</v>
      </c>
      <c r="F152" s="220"/>
      <c r="G152" s="220"/>
      <c r="H152" s="220"/>
    </row>
    <row r="153" spans="1:8" x14ac:dyDescent="0.25">
      <c r="A153" s="171">
        <v>24320</v>
      </c>
      <c r="B153" s="184">
        <v>0.09</v>
      </c>
      <c r="C153" s="184">
        <v>17.04</v>
      </c>
      <c r="D153" s="184">
        <v>-0.26</v>
      </c>
      <c r="E153" s="184">
        <v>9.26</v>
      </c>
      <c r="F153" s="219"/>
      <c r="G153" s="219"/>
      <c r="H153" s="219"/>
    </row>
    <row r="154" spans="1:8" x14ac:dyDescent="0.25">
      <c r="A154" s="171">
        <v>24351</v>
      </c>
      <c r="B154" s="133">
        <v>0.09</v>
      </c>
      <c r="C154" s="133">
        <v>17.239999999999998</v>
      </c>
      <c r="D154" s="133">
        <v>1.0900000000000001</v>
      </c>
      <c r="E154" s="133">
        <v>10.45</v>
      </c>
      <c r="F154" s="220"/>
      <c r="G154" s="220"/>
      <c r="H154" s="220"/>
    </row>
    <row r="155" spans="1:8" x14ac:dyDescent="0.25">
      <c r="A155" s="171">
        <v>24381</v>
      </c>
      <c r="B155" s="184">
        <v>0.09</v>
      </c>
      <c r="C155" s="184">
        <v>16</v>
      </c>
      <c r="D155" s="184">
        <v>1.08</v>
      </c>
      <c r="E155" s="184">
        <v>11.64</v>
      </c>
      <c r="F155" s="219"/>
      <c r="G155" s="219"/>
      <c r="H155" s="219"/>
    </row>
    <row r="156" spans="1:8" x14ac:dyDescent="0.25">
      <c r="A156" s="171">
        <v>24412</v>
      </c>
      <c r="B156" s="133">
        <v>0.09</v>
      </c>
      <c r="C156" s="133">
        <v>14.7</v>
      </c>
      <c r="D156" s="133">
        <v>0.26</v>
      </c>
      <c r="E156" s="133">
        <v>11.93</v>
      </c>
      <c r="F156" s="220"/>
      <c r="G156" s="220"/>
      <c r="H156" s="220"/>
    </row>
    <row r="157" spans="1:8" x14ac:dyDescent="0.25">
      <c r="A157" s="171">
        <v>24442</v>
      </c>
      <c r="B157" s="184">
        <v>0.09</v>
      </c>
      <c r="C157" s="184">
        <v>12.86</v>
      </c>
      <c r="D157" s="184">
        <v>0.84</v>
      </c>
      <c r="E157" s="184">
        <v>12.86</v>
      </c>
      <c r="F157" s="219"/>
      <c r="G157" s="219"/>
      <c r="H157" s="219"/>
    </row>
    <row r="158" spans="1:8" x14ac:dyDescent="0.25">
      <c r="A158" s="171">
        <v>24473</v>
      </c>
      <c r="B158" s="133">
        <v>0.09</v>
      </c>
      <c r="C158" s="133">
        <v>12.01</v>
      </c>
      <c r="D158" s="133">
        <v>0.52</v>
      </c>
      <c r="E158" s="133">
        <v>0.52</v>
      </c>
      <c r="F158" s="220"/>
      <c r="G158" s="220"/>
      <c r="H158" s="220"/>
    </row>
    <row r="159" spans="1:8" x14ac:dyDescent="0.25">
      <c r="A159" s="171">
        <v>24504</v>
      </c>
      <c r="B159" s="184">
        <v>0.09</v>
      </c>
      <c r="C159" s="184">
        <v>11.09</v>
      </c>
      <c r="D159" s="184">
        <v>0.45</v>
      </c>
      <c r="E159" s="184">
        <v>0.98</v>
      </c>
      <c r="F159" s="219"/>
      <c r="G159" s="219"/>
      <c r="H159" s="219"/>
    </row>
    <row r="160" spans="1:8" x14ac:dyDescent="0.25">
      <c r="A160" s="171">
        <v>24532</v>
      </c>
      <c r="B160" s="133">
        <v>0.09</v>
      </c>
      <c r="C160" s="133">
        <v>9.6199999999999992</v>
      </c>
      <c r="D160" s="133">
        <v>1.0900000000000001</v>
      </c>
      <c r="E160" s="133">
        <v>2.08</v>
      </c>
      <c r="F160" s="220"/>
      <c r="G160" s="220"/>
      <c r="H160" s="220"/>
    </row>
    <row r="161" spans="1:8" x14ac:dyDescent="0.25">
      <c r="A161" s="171">
        <v>24563</v>
      </c>
      <c r="B161" s="184">
        <v>0.09</v>
      </c>
      <c r="C161" s="184">
        <v>6.87</v>
      </c>
      <c r="D161" s="184">
        <v>0.39</v>
      </c>
      <c r="E161" s="184">
        <v>2.48</v>
      </c>
      <c r="F161" s="219"/>
      <c r="G161" s="219"/>
      <c r="H161" s="219"/>
    </row>
    <row r="162" spans="1:8" x14ac:dyDescent="0.25">
      <c r="A162" s="171">
        <v>24593</v>
      </c>
      <c r="B162" s="133">
        <v>0.09</v>
      </c>
      <c r="C162" s="133">
        <v>6.3</v>
      </c>
      <c r="D162" s="133">
        <v>0.63</v>
      </c>
      <c r="E162" s="133">
        <v>3.13</v>
      </c>
      <c r="F162" s="220"/>
      <c r="G162" s="220"/>
      <c r="H162" s="220"/>
    </row>
    <row r="163" spans="1:8" x14ac:dyDescent="0.25">
      <c r="A163" s="171">
        <v>24624</v>
      </c>
      <c r="B163" s="184">
        <v>0.1</v>
      </c>
      <c r="C163" s="184">
        <v>8.24</v>
      </c>
      <c r="D163" s="184">
        <v>1.76</v>
      </c>
      <c r="E163" s="184">
        <v>4.95</v>
      </c>
      <c r="F163" s="219"/>
      <c r="G163" s="219"/>
      <c r="H163" s="219"/>
    </row>
    <row r="164" spans="1:8" x14ac:dyDescent="0.25">
      <c r="A164" s="171">
        <v>24654</v>
      </c>
      <c r="B164" s="133">
        <v>0.1</v>
      </c>
      <c r="C164" s="133">
        <v>8.3000000000000007</v>
      </c>
      <c r="D164" s="133">
        <v>0.15</v>
      </c>
      <c r="E164" s="133">
        <v>5.1100000000000003</v>
      </c>
      <c r="F164" s="220"/>
      <c r="G164" s="220"/>
      <c r="H164" s="220"/>
    </row>
    <row r="165" spans="1:8" x14ac:dyDescent="0.25">
      <c r="A165" s="171">
        <v>24685</v>
      </c>
      <c r="B165" s="184">
        <v>0.1</v>
      </c>
      <c r="C165" s="184">
        <v>8.4</v>
      </c>
      <c r="D165" s="184">
        <v>-0.16</v>
      </c>
      <c r="E165" s="184">
        <v>4.9400000000000004</v>
      </c>
      <c r="F165" s="219"/>
      <c r="G165" s="219"/>
      <c r="H165" s="219"/>
    </row>
    <row r="166" spans="1:8" x14ac:dyDescent="0.25">
      <c r="A166" s="171">
        <v>24716</v>
      </c>
      <c r="B166" s="133">
        <v>0.1</v>
      </c>
      <c r="C166" s="133">
        <v>7.6</v>
      </c>
      <c r="D166" s="133">
        <v>0.34</v>
      </c>
      <c r="E166" s="133">
        <v>5.3</v>
      </c>
      <c r="F166" s="220"/>
      <c r="G166" s="220"/>
      <c r="H166" s="220"/>
    </row>
    <row r="167" spans="1:8" x14ac:dyDescent="0.25">
      <c r="A167" s="171">
        <v>24746</v>
      </c>
      <c r="B167" s="184">
        <v>0.1</v>
      </c>
      <c r="C167" s="184">
        <v>7.28</v>
      </c>
      <c r="D167" s="184">
        <v>0.78</v>
      </c>
      <c r="E167" s="184">
        <v>6.12</v>
      </c>
      <c r="F167" s="219"/>
      <c r="G167" s="219"/>
      <c r="H167" s="219"/>
    </row>
    <row r="168" spans="1:8" x14ac:dyDescent="0.25">
      <c r="A168" s="171">
        <v>24777</v>
      </c>
      <c r="B168" s="133">
        <v>0.1</v>
      </c>
      <c r="C168" s="133">
        <v>7.6</v>
      </c>
      <c r="D168" s="133">
        <v>0.56000000000000005</v>
      </c>
      <c r="E168" s="133">
        <v>6.71</v>
      </c>
      <c r="F168" s="220"/>
      <c r="G168" s="220"/>
      <c r="H168" s="220"/>
    </row>
    <row r="169" spans="1:8" x14ac:dyDescent="0.25">
      <c r="A169" s="171">
        <v>24807</v>
      </c>
      <c r="B169" s="184">
        <v>0.1</v>
      </c>
      <c r="C169" s="184">
        <v>7.17</v>
      </c>
      <c r="D169" s="184">
        <v>0.44</v>
      </c>
      <c r="E169" s="184">
        <v>7.17</v>
      </c>
      <c r="F169" s="219"/>
      <c r="G169" s="219"/>
      <c r="H169" s="219"/>
    </row>
    <row r="170" spans="1:8" x14ac:dyDescent="0.25">
      <c r="A170" s="171">
        <v>24838</v>
      </c>
      <c r="B170" s="133">
        <v>0.1</v>
      </c>
      <c r="C170" s="133">
        <v>7.68</v>
      </c>
      <c r="D170" s="133">
        <v>0.99</v>
      </c>
      <c r="E170" s="133">
        <v>0.99</v>
      </c>
      <c r="F170" s="220"/>
      <c r="G170" s="220"/>
      <c r="H170" s="220"/>
    </row>
    <row r="171" spans="1:8" x14ac:dyDescent="0.25">
      <c r="A171" s="171">
        <v>24869</v>
      </c>
      <c r="B171" s="184">
        <v>0.1</v>
      </c>
      <c r="C171" s="184">
        <v>7.18</v>
      </c>
      <c r="D171" s="184">
        <v>-0.01</v>
      </c>
      <c r="E171" s="184">
        <v>0.99</v>
      </c>
      <c r="F171" s="219"/>
      <c r="G171" s="219"/>
      <c r="H171" s="219"/>
    </row>
    <row r="172" spans="1:8" x14ac:dyDescent="0.25">
      <c r="A172" s="171">
        <v>24898</v>
      </c>
      <c r="B172" s="133">
        <v>0.1</v>
      </c>
      <c r="C172" s="133">
        <v>7.14</v>
      </c>
      <c r="D172" s="133">
        <v>1.05</v>
      </c>
      <c r="E172" s="133">
        <v>2.0499999999999998</v>
      </c>
      <c r="F172" s="220"/>
      <c r="G172" s="220"/>
      <c r="H172" s="220"/>
    </row>
    <row r="173" spans="1:8" x14ac:dyDescent="0.25">
      <c r="A173" s="171">
        <v>24929</v>
      </c>
      <c r="B173" s="184">
        <v>0.1</v>
      </c>
      <c r="C173" s="184">
        <v>8.48</v>
      </c>
      <c r="D173" s="184">
        <v>1.64</v>
      </c>
      <c r="E173" s="184">
        <v>3.73</v>
      </c>
      <c r="F173" s="219"/>
      <c r="G173" s="219"/>
      <c r="H173" s="219"/>
    </row>
    <row r="174" spans="1:8" x14ac:dyDescent="0.25">
      <c r="A174" s="171">
        <v>24959</v>
      </c>
      <c r="B174" s="133">
        <v>0.1</v>
      </c>
      <c r="C174" s="133">
        <v>8.52</v>
      </c>
      <c r="D174" s="133">
        <v>0.67</v>
      </c>
      <c r="E174" s="133">
        <v>4.42</v>
      </c>
      <c r="F174" s="220"/>
      <c r="G174" s="220"/>
      <c r="H174" s="220"/>
    </row>
    <row r="175" spans="1:8" x14ac:dyDescent="0.25">
      <c r="A175" s="171">
        <v>24990</v>
      </c>
      <c r="B175" s="184">
        <v>0.1</v>
      </c>
      <c r="C175" s="184">
        <v>7.04</v>
      </c>
      <c r="D175" s="184">
        <v>0.38</v>
      </c>
      <c r="E175" s="184">
        <v>4.82</v>
      </c>
      <c r="F175" s="219"/>
      <c r="G175" s="219"/>
      <c r="H175" s="219"/>
    </row>
    <row r="176" spans="1:8" x14ac:dyDescent="0.25">
      <c r="A176" s="171">
        <v>25020</v>
      </c>
      <c r="B176" s="133">
        <v>0.1</v>
      </c>
      <c r="C176" s="133">
        <v>7.73</v>
      </c>
      <c r="D176" s="133">
        <v>0.8</v>
      </c>
      <c r="E176" s="133">
        <v>5.66</v>
      </c>
      <c r="F176" s="220"/>
      <c r="G176" s="220"/>
      <c r="H176" s="220"/>
    </row>
    <row r="177" spans="1:8" x14ac:dyDescent="0.25">
      <c r="A177" s="171">
        <v>25051</v>
      </c>
      <c r="B177" s="184">
        <v>0.1</v>
      </c>
      <c r="C177" s="184">
        <v>7.65</v>
      </c>
      <c r="D177" s="184">
        <v>-0.24</v>
      </c>
      <c r="E177" s="184">
        <v>5.41</v>
      </c>
      <c r="F177" s="219"/>
      <c r="G177" s="219"/>
      <c r="H177" s="219"/>
    </row>
    <row r="178" spans="1:8" x14ac:dyDescent="0.25">
      <c r="A178" s="171">
        <v>25082</v>
      </c>
      <c r="B178" s="133">
        <v>0.1</v>
      </c>
      <c r="C178" s="133">
        <v>7.43</v>
      </c>
      <c r="D178" s="133">
        <v>0.13</v>
      </c>
      <c r="E178" s="133">
        <v>5.55</v>
      </c>
      <c r="F178" s="220"/>
      <c r="G178" s="220"/>
      <c r="H178" s="220"/>
    </row>
    <row r="179" spans="1:8" x14ac:dyDescent="0.25">
      <c r="A179" s="171">
        <v>25112</v>
      </c>
      <c r="B179" s="184">
        <v>0.1</v>
      </c>
      <c r="C179" s="184">
        <v>6.97</v>
      </c>
      <c r="D179" s="184">
        <v>0.35</v>
      </c>
      <c r="E179" s="184">
        <v>5.91</v>
      </c>
      <c r="F179" s="219"/>
      <c r="G179" s="219"/>
      <c r="H179" s="219"/>
    </row>
    <row r="180" spans="1:8" x14ac:dyDescent="0.25">
      <c r="A180" s="171">
        <v>25143</v>
      </c>
      <c r="B180" s="133">
        <v>0.1</v>
      </c>
      <c r="C180" s="133">
        <v>7.12</v>
      </c>
      <c r="D180" s="133">
        <v>0.7</v>
      </c>
      <c r="E180" s="133">
        <v>6.65</v>
      </c>
      <c r="F180" s="220"/>
      <c r="G180" s="220"/>
      <c r="H180" s="220"/>
    </row>
    <row r="181" spans="1:8" x14ac:dyDescent="0.25">
      <c r="A181" s="171">
        <v>25173</v>
      </c>
      <c r="B181" s="184">
        <v>0.1</v>
      </c>
      <c r="C181" s="184">
        <v>6.51</v>
      </c>
      <c r="D181" s="184">
        <v>-0.13</v>
      </c>
      <c r="E181" s="184">
        <v>6.51</v>
      </c>
      <c r="F181" s="219"/>
      <c r="G181" s="219"/>
      <c r="H181" s="219"/>
    </row>
    <row r="182" spans="1:8" x14ac:dyDescent="0.25">
      <c r="A182" s="171">
        <v>25204</v>
      </c>
      <c r="B182" s="133">
        <v>0.11</v>
      </c>
      <c r="C182" s="133">
        <v>6.71</v>
      </c>
      <c r="D182" s="133">
        <v>1.18</v>
      </c>
      <c r="E182" s="133">
        <v>1.18</v>
      </c>
      <c r="F182" s="220"/>
      <c r="G182" s="220"/>
      <c r="H182" s="220"/>
    </row>
    <row r="183" spans="1:8" x14ac:dyDescent="0.25">
      <c r="A183" s="171">
        <v>25235</v>
      </c>
      <c r="B183" s="184">
        <v>0.11</v>
      </c>
      <c r="C183" s="184">
        <v>6.41</v>
      </c>
      <c r="D183" s="184">
        <v>-0.28999999999999998</v>
      </c>
      <c r="E183" s="184">
        <v>0.89</v>
      </c>
      <c r="F183" s="219"/>
      <c r="G183" s="219"/>
      <c r="H183" s="219"/>
    </row>
    <row r="184" spans="1:8" x14ac:dyDescent="0.25">
      <c r="A184" s="171">
        <v>25263</v>
      </c>
      <c r="B184" s="133">
        <v>0.11</v>
      </c>
      <c r="C184" s="133">
        <v>6.17</v>
      </c>
      <c r="D184" s="133">
        <v>0.83</v>
      </c>
      <c r="E184" s="133">
        <v>1.72</v>
      </c>
      <c r="F184" s="220"/>
      <c r="G184" s="220"/>
      <c r="H184" s="220"/>
    </row>
    <row r="185" spans="1:8" x14ac:dyDescent="0.25">
      <c r="A185" s="171">
        <v>25294</v>
      </c>
      <c r="B185" s="184">
        <v>0.11</v>
      </c>
      <c r="C185" s="184">
        <v>6.18</v>
      </c>
      <c r="D185" s="184">
        <v>1.66</v>
      </c>
      <c r="E185" s="184">
        <v>3.41</v>
      </c>
      <c r="F185" s="219"/>
      <c r="G185" s="219"/>
      <c r="H185" s="219"/>
    </row>
    <row r="186" spans="1:8" x14ac:dyDescent="0.25">
      <c r="A186" s="171">
        <v>25324</v>
      </c>
      <c r="B186" s="133">
        <v>0.11</v>
      </c>
      <c r="C186" s="133">
        <v>6.42</v>
      </c>
      <c r="D186" s="133">
        <v>0.89</v>
      </c>
      <c r="E186" s="133">
        <v>4.34</v>
      </c>
      <c r="F186" s="220"/>
      <c r="G186" s="220"/>
      <c r="H186" s="220"/>
    </row>
    <row r="187" spans="1:8" x14ac:dyDescent="0.25">
      <c r="A187" s="171">
        <v>25355</v>
      </c>
      <c r="B187" s="184">
        <v>0.11</v>
      </c>
      <c r="C187" s="184">
        <v>6.58</v>
      </c>
      <c r="D187" s="184">
        <v>0.54</v>
      </c>
      <c r="E187" s="184">
        <v>4.8899999999999997</v>
      </c>
      <c r="F187" s="219"/>
      <c r="G187" s="219"/>
      <c r="H187" s="219"/>
    </row>
    <row r="188" spans="1:8" x14ac:dyDescent="0.25">
      <c r="A188" s="171">
        <v>25385</v>
      </c>
      <c r="B188" s="133">
        <v>0.11</v>
      </c>
      <c r="C188" s="133">
        <v>6.16</v>
      </c>
      <c r="D188" s="133">
        <v>0.4</v>
      </c>
      <c r="E188" s="133">
        <v>5.31</v>
      </c>
      <c r="F188" s="220"/>
      <c r="G188" s="220"/>
      <c r="H188" s="220"/>
    </row>
    <row r="189" spans="1:8" x14ac:dyDescent="0.25">
      <c r="A189" s="171">
        <v>25416</v>
      </c>
      <c r="B189" s="184">
        <v>0.11</v>
      </c>
      <c r="C189" s="184">
        <v>6.81</v>
      </c>
      <c r="D189" s="184">
        <v>0.37</v>
      </c>
      <c r="E189" s="184">
        <v>5.7</v>
      </c>
      <c r="F189" s="219"/>
      <c r="G189" s="219"/>
      <c r="H189" s="219"/>
    </row>
    <row r="190" spans="1:8" x14ac:dyDescent="0.25">
      <c r="A190" s="171">
        <v>25447</v>
      </c>
      <c r="B190" s="133">
        <v>0.11</v>
      </c>
      <c r="C190" s="133">
        <v>7.35</v>
      </c>
      <c r="D190" s="133">
        <v>0.65</v>
      </c>
      <c r="E190" s="133">
        <v>6.39</v>
      </c>
      <c r="F190" s="220"/>
      <c r="G190" s="220"/>
      <c r="H190" s="220"/>
    </row>
    <row r="191" spans="1:8" x14ac:dyDescent="0.25">
      <c r="A191" s="171">
        <v>25477</v>
      </c>
      <c r="B191" s="184">
        <v>0.11</v>
      </c>
      <c r="C191" s="184">
        <v>8.3699999999999992</v>
      </c>
      <c r="D191" s="184">
        <v>1.29</v>
      </c>
      <c r="E191" s="184">
        <v>7.76</v>
      </c>
      <c r="F191" s="219"/>
      <c r="G191" s="219"/>
      <c r="H191" s="219"/>
    </row>
    <row r="192" spans="1:8" x14ac:dyDescent="0.25">
      <c r="A192" s="171">
        <v>25508</v>
      </c>
      <c r="B192" s="133">
        <v>0.11</v>
      </c>
      <c r="C192" s="133">
        <v>7.89</v>
      </c>
      <c r="D192" s="133">
        <v>0.25</v>
      </c>
      <c r="E192" s="133">
        <v>8.0399999999999991</v>
      </c>
      <c r="F192" s="220"/>
      <c r="G192" s="220"/>
      <c r="H192" s="220"/>
    </row>
    <row r="193" spans="1:8" x14ac:dyDescent="0.25">
      <c r="A193" s="171">
        <v>25538</v>
      </c>
      <c r="B193" s="184">
        <v>0.11</v>
      </c>
      <c r="C193" s="184">
        <v>8.6300000000000008</v>
      </c>
      <c r="D193" s="184">
        <v>0.55000000000000004</v>
      </c>
      <c r="E193" s="184">
        <v>8.6300000000000008</v>
      </c>
      <c r="F193" s="219"/>
      <c r="G193" s="219"/>
      <c r="H193" s="219"/>
    </row>
    <row r="194" spans="1:8" x14ac:dyDescent="0.25">
      <c r="A194" s="171">
        <v>25569</v>
      </c>
      <c r="B194" s="133">
        <v>0.11</v>
      </c>
      <c r="C194" s="133">
        <v>7.36</v>
      </c>
      <c r="D194" s="133">
        <v>0</v>
      </c>
      <c r="E194" s="133">
        <v>0</v>
      </c>
      <c r="F194" s="220"/>
      <c r="G194" s="220"/>
      <c r="H194" s="220"/>
    </row>
    <row r="195" spans="1:8" x14ac:dyDescent="0.25">
      <c r="A195" s="171">
        <v>25600</v>
      </c>
      <c r="B195" s="184">
        <v>0.11</v>
      </c>
      <c r="C195" s="184">
        <v>7.69</v>
      </c>
      <c r="D195" s="184">
        <v>0.02</v>
      </c>
      <c r="E195" s="184">
        <v>0.02</v>
      </c>
      <c r="F195" s="219"/>
      <c r="G195" s="219"/>
      <c r="H195" s="219"/>
    </row>
    <row r="196" spans="1:8" x14ac:dyDescent="0.25">
      <c r="A196" s="171">
        <v>25628</v>
      </c>
      <c r="B196" s="133">
        <v>0.11</v>
      </c>
      <c r="C196" s="133">
        <v>7.72</v>
      </c>
      <c r="D196" s="133">
        <v>0.85</v>
      </c>
      <c r="E196" s="133">
        <v>0.87</v>
      </c>
      <c r="F196" s="220"/>
      <c r="G196" s="220"/>
      <c r="H196" s="220"/>
    </row>
    <row r="197" spans="1:8" x14ac:dyDescent="0.25">
      <c r="A197" s="171">
        <v>25659</v>
      </c>
      <c r="B197" s="184">
        <v>0.12</v>
      </c>
      <c r="C197" s="184">
        <v>7.43</v>
      </c>
      <c r="D197" s="184">
        <v>1.39</v>
      </c>
      <c r="E197" s="184">
        <v>2.27</v>
      </c>
      <c r="F197" s="219"/>
      <c r="G197" s="219"/>
      <c r="H197" s="219"/>
    </row>
    <row r="198" spans="1:8" x14ac:dyDescent="0.25">
      <c r="A198" s="171">
        <v>25689</v>
      </c>
      <c r="B198" s="133">
        <v>0.12</v>
      </c>
      <c r="C198" s="133">
        <v>7.01</v>
      </c>
      <c r="D198" s="133">
        <v>0.5</v>
      </c>
      <c r="E198" s="133">
        <v>2.78</v>
      </c>
      <c r="F198" s="220"/>
      <c r="G198" s="220"/>
      <c r="H198" s="220"/>
    </row>
    <row r="199" spans="1:8" x14ac:dyDescent="0.25">
      <c r="A199" s="171">
        <v>25720</v>
      </c>
      <c r="B199" s="184">
        <v>0.12</v>
      </c>
      <c r="C199" s="184">
        <v>7.56</v>
      </c>
      <c r="D199" s="184">
        <v>1.05</v>
      </c>
      <c r="E199" s="184">
        <v>3.87</v>
      </c>
      <c r="F199" s="219"/>
      <c r="G199" s="219"/>
      <c r="H199" s="219"/>
    </row>
    <row r="200" spans="1:8" x14ac:dyDescent="0.25">
      <c r="A200" s="171">
        <v>25750</v>
      </c>
      <c r="B200" s="133">
        <v>0.12</v>
      </c>
      <c r="C200" s="133">
        <v>7.44</v>
      </c>
      <c r="D200" s="133">
        <v>0.28000000000000003</v>
      </c>
      <c r="E200" s="133">
        <v>4.16</v>
      </c>
      <c r="F200" s="220"/>
      <c r="G200" s="220"/>
      <c r="H200" s="220"/>
    </row>
    <row r="201" spans="1:8" x14ac:dyDescent="0.25">
      <c r="A201" s="171">
        <v>25781</v>
      </c>
      <c r="B201" s="184">
        <v>0.12</v>
      </c>
      <c r="C201" s="184">
        <v>6.43</v>
      </c>
      <c r="D201" s="184">
        <v>-0.57999999999999996</v>
      </c>
      <c r="E201" s="184">
        <v>3.56</v>
      </c>
      <c r="F201" s="219"/>
      <c r="G201" s="219"/>
      <c r="H201" s="219"/>
    </row>
    <row r="202" spans="1:8" x14ac:dyDescent="0.25">
      <c r="A202" s="171">
        <v>25812</v>
      </c>
      <c r="B202" s="133">
        <v>0.12</v>
      </c>
      <c r="C202" s="133">
        <v>6.51</v>
      </c>
      <c r="D202" s="133">
        <v>0.73</v>
      </c>
      <c r="E202" s="133">
        <v>4.3099999999999996</v>
      </c>
      <c r="F202" s="220"/>
      <c r="G202" s="220"/>
      <c r="H202" s="220"/>
    </row>
    <row r="203" spans="1:8" x14ac:dyDescent="0.25">
      <c r="A203" s="171">
        <v>25842</v>
      </c>
      <c r="B203" s="184">
        <v>0.12</v>
      </c>
      <c r="C203" s="184">
        <v>5.22</v>
      </c>
      <c r="D203" s="184">
        <v>7.0000000000000007E-2</v>
      </c>
      <c r="E203" s="184">
        <v>4.38</v>
      </c>
      <c r="F203" s="219"/>
      <c r="G203" s="219"/>
      <c r="H203" s="219"/>
    </row>
    <row r="204" spans="1:8" x14ac:dyDescent="0.25">
      <c r="A204" s="171">
        <v>25873</v>
      </c>
      <c r="B204" s="133">
        <v>0.12</v>
      </c>
      <c r="C204" s="133">
        <v>6.12</v>
      </c>
      <c r="D204" s="133">
        <v>1.1200000000000001</v>
      </c>
      <c r="E204" s="133">
        <v>5.55</v>
      </c>
      <c r="F204" s="220"/>
      <c r="G204" s="220"/>
      <c r="H204" s="220"/>
    </row>
    <row r="205" spans="1:8" x14ac:dyDescent="0.25">
      <c r="A205" s="171">
        <v>25903</v>
      </c>
      <c r="B205" s="184">
        <v>0.12</v>
      </c>
      <c r="C205" s="184">
        <v>6.58</v>
      </c>
      <c r="D205" s="184">
        <v>0.98</v>
      </c>
      <c r="E205" s="184">
        <v>6.58</v>
      </c>
      <c r="F205" s="219"/>
      <c r="G205" s="219"/>
      <c r="H205" s="219"/>
    </row>
    <row r="206" spans="1:8" x14ac:dyDescent="0.25">
      <c r="A206" s="171">
        <v>25934</v>
      </c>
      <c r="B206" s="133">
        <v>0.12</v>
      </c>
      <c r="C206" s="133">
        <v>8.26</v>
      </c>
      <c r="D206" s="133">
        <v>1.58</v>
      </c>
      <c r="E206" s="133">
        <v>1.58</v>
      </c>
      <c r="F206" s="220"/>
      <c r="G206" s="220"/>
      <c r="H206" s="220"/>
    </row>
    <row r="207" spans="1:8" x14ac:dyDescent="0.25">
      <c r="A207" s="171">
        <v>25965</v>
      </c>
      <c r="B207" s="184">
        <v>0.12</v>
      </c>
      <c r="C207" s="184">
        <v>9.15</v>
      </c>
      <c r="D207" s="184">
        <v>0.84</v>
      </c>
      <c r="E207" s="184">
        <v>2.4300000000000002</v>
      </c>
      <c r="F207" s="219"/>
      <c r="G207" s="219"/>
      <c r="H207" s="219"/>
    </row>
    <row r="208" spans="1:8" x14ac:dyDescent="0.25">
      <c r="A208" s="171">
        <v>25993</v>
      </c>
      <c r="B208" s="133">
        <v>0.12</v>
      </c>
      <c r="C208" s="133">
        <v>9.3000000000000007</v>
      </c>
      <c r="D208" s="133">
        <v>0.99</v>
      </c>
      <c r="E208" s="133">
        <v>3.45</v>
      </c>
      <c r="F208" s="220"/>
      <c r="G208" s="220"/>
      <c r="H208" s="220"/>
    </row>
    <row r="209" spans="1:8" x14ac:dyDescent="0.25">
      <c r="A209" s="171">
        <v>26024</v>
      </c>
      <c r="B209" s="184">
        <v>0.13</v>
      </c>
      <c r="C209" s="184">
        <v>9.7799999999999994</v>
      </c>
      <c r="D209" s="184">
        <v>1.83</v>
      </c>
      <c r="E209" s="184">
        <v>5.34</v>
      </c>
      <c r="F209" s="219"/>
      <c r="G209" s="219"/>
      <c r="H209" s="219"/>
    </row>
    <row r="210" spans="1:8" x14ac:dyDescent="0.25">
      <c r="A210" s="171">
        <v>26054</v>
      </c>
      <c r="B210" s="133">
        <v>0.13</v>
      </c>
      <c r="C210" s="133">
        <v>10.54</v>
      </c>
      <c r="D210" s="133">
        <v>1.2</v>
      </c>
      <c r="E210" s="133">
        <v>6.6</v>
      </c>
      <c r="F210" s="220"/>
      <c r="G210" s="220"/>
      <c r="H210" s="220"/>
    </row>
    <row r="211" spans="1:8" x14ac:dyDescent="0.25">
      <c r="A211" s="171">
        <v>26085</v>
      </c>
      <c r="B211" s="184">
        <v>0.13</v>
      </c>
      <c r="C211" s="184">
        <v>10</v>
      </c>
      <c r="D211" s="184">
        <v>0.56000000000000005</v>
      </c>
      <c r="E211" s="184">
        <v>7.2</v>
      </c>
      <c r="F211" s="219"/>
      <c r="G211" s="219"/>
      <c r="H211" s="219"/>
    </row>
    <row r="212" spans="1:8" x14ac:dyDescent="0.25">
      <c r="A212" s="171">
        <v>26115</v>
      </c>
      <c r="B212" s="133">
        <v>0.13</v>
      </c>
      <c r="C212" s="133">
        <v>11.19</v>
      </c>
      <c r="D212" s="133">
        <v>1.37</v>
      </c>
      <c r="E212" s="133">
        <v>8.67</v>
      </c>
      <c r="F212" s="220"/>
      <c r="G212" s="220"/>
      <c r="H212" s="220"/>
    </row>
    <row r="213" spans="1:8" x14ac:dyDescent="0.25">
      <c r="A213" s="171">
        <v>26146</v>
      </c>
      <c r="B213" s="184">
        <v>0.13</v>
      </c>
      <c r="C213" s="184">
        <v>13.03</v>
      </c>
      <c r="D213" s="184">
        <v>1.07</v>
      </c>
      <c r="E213" s="184">
        <v>9.83</v>
      </c>
      <c r="F213" s="219"/>
      <c r="G213" s="219"/>
      <c r="H213" s="219"/>
    </row>
    <row r="214" spans="1:8" x14ac:dyDescent="0.25">
      <c r="A214" s="171">
        <v>26177</v>
      </c>
      <c r="B214" s="133">
        <v>0.13</v>
      </c>
      <c r="C214" s="133">
        <v>13.14</v>
      </c>
      <c r="D214" s="133">
        <v>0.82</v>
      </c>
      <c r="E214" s="133">
        <v>10.73</v>
      </c>
      <c r="F214" s="220"/>
      <c r="G214" s="220"/>
      <c r="H214" s="220"/>
    </row>
    <row r="215" spans="1:8" x14ac:dyDescent="0.25">
      <c r="A215" s="171">
        <v>26207</v>
      </c>
      <c r="B215" s="184">
        <v>0.14000000000000001</v>
      </c>
      <c r="C215" s="184">
        <v>14.65</v>
      </c>
      <c r="D215" s="184">
        <v>1.41</v>
      </c>
      <c r="E215" s="184">
        <v>12.28</v>
      </c>
      <c r="F215" s="219"/>
      <c r="G215" s="219"/>
      <c r="H215" s="219"/>
    </row>
    <row r="216" spans="1:8" x14ac:dyDescent="0.25">
      <c r="A216" s="171">
        <v>26238</v>
      </c>
      <c r="B216" s="133">
        <v>0.14000000000000001</v>
      </c>
      <c r="C216" s="133">
        <v>14.6</v>
      </c>
      <c r="D216" s="133">
        <v>1.07</v>
      </c>
      <c r="E216" s="133">
        <v>13.49</v>
      </c>
      <c r="F216" s="220"/>
      <c r="G216" s="220"/>
      <c r="H216" s="220"/>
    </row>
    <row r="217" spans="1:8" x14ac:dyDescent="0.25">
      <c r="A217" s="171">
        <v>26268</v>
      </c>
      <c r="B217" s="184">
        <v>0.14000000000000001</v>
      </c>
      <c r="C217" s="184">
        <v>14.03</v>
      </c>
      <c r="D217" s="184">
        <v>0.48</v>
      </c>
      <c r="E217" s="184">
        <v>14.03</v>
      </c>
      <c r="F217" s="219"/>
      <c r="G217" s="219"/>
      <c r="H217" s="219"/>
    </row>
    <row r="218" spans="1:8" x14ac:dyDescent="0.25">
      <c r="A218" s="171">
        <v>26299</v>
      </c>
      <c r="B218" s="133">
        <v>0.14000000000000001</v>
      </c>
      <c r="C218" s="133">
        <v>13.5</v>
      </c>
      <c r="D218" s="133">
        <v>1.1000000000000001</v>
      </c>
      <c r="E218" s="133">
        <v>1.1000000000000001</v>
      </c>
      <c r="F218" s="220"/>
      <c r="G218" s="220"/>
      <c r="H218" s="220"/>
    </row>
    <row r="219" spans="1:8" x14ac:dyDescent="0.25">
      <c r="A219" s="171">
        <v>26330</v>
      </c>
      <c r="B219" s="184">
        <v>0.14000000000000001</v>
      </c>
      <c r="C219" s="184">
        <v>13.84</v>
      </c>
      <c r="D219" s="184">
        <v>1.1499999999999999</v>
      </c>
      <c r="E219" s="184">
        <v>2.27</v>
      </c>
      <c r="F219" s="219"/>
      <c r="G219" s="219"/>
      <c r="H219" s="219"/>
    </row>
    <row r="220" spans="1:8" x14ac:dyDescent="0.25">
      <c r="A220" s="171">
        <v>26359</v>
      </c>
      <c r="B220" s="133">
        <v>0.14000000000000001</v>
      </c>
      <c r="C220" s="133">
        <v>13.83</v>
      </c>
      <c r="D220" s="133">
        <v>0.98</v>
      </c>
      <c r="E220" s="133">
        <v>3.27</v>
      </c>
      <c r="F220" s="220"/>
      <c r="G220" s="220"/>
      <c r="H220" s="220"/>
    </row>
    <row r="221" spans="1:8" x14ac:dyDescent="0.25">
      <c r="A221" s="171">
        <v>26390</v>
      </c>
      <c r="B221" s="184">
        <v>0.14000000000000001</v>
      </c>
      <c r="C221" s="184">
        <v>13.46</v>
      </c>
      <c r="D221" s="184">
        <v>1.49</v>
      </c>
      <c r="E221" s="184">
        <v>4.8099999999999996</v>
      </c>
      <c r="F221" s="219"/>
      <c r="G221" s="219"/>
      <c r="H221" s="219"/>
    </row>
    <row r="222" spans="1:8" x14ac:dyDescent="0.25">
      <c r="A222" s="171">
        <v>26420</v>
      </c>
      <c r="B222" s="133">
        <v>0.15</v>
      </c>
      <c r="C222" s="133">
        <v>13.02</v>
      </c>
      <c r="D222" s="133">
        <v>0.8</v>
      </c>
      <c r="E222" s="133">
        <v>5.65</v>
      </c>
      <c r="F222" s="220"/>
      <c r="G222" s="220"/>
      <c r="H222" s="220"/>
    </row>
    <row r="223" spans="1:8" x14ac:dyDescent="0.25">
      <c r="A223" s="171">
        <v>26451</v>
      </c>
      <c r="B223" s="184">
        <v>0.15</v>
      </c>
      <c r="C223" s="184">
        <v>13.57</v>
      </c>
      <c r="D223" s="184">
        <v>1.05</v>
      </c>
      <c r="E223" s="184">
        <v>6.76</v>
      </c>
      <c r="F223" s="219"/>
      <c r="G223" s="219"/>
      <c r="H223" s="219"/>
    </row>
    <row r="224" spans="1:8" x14ac:dyDescent="0.25">
      <c r="A224" s="171">
        <v>26481</v>
      </c>
      <c r="B224" s="133">
        <v>0.15</v>
      </c>
      <c r="C224" s="133">
        <v>13.34</v>
      </c>
      <c r="D224" s="133">
        <v>1.17</v>
      </c>
      <c r="E224" s="133">
        <v>8.01</v>
      </c>
      <c r="F224" s="220"/>
      <c r="G224" s="220"/>
      <c r="H224" s="220"/>
    </row>
    <row r="225" spans="1:8" x14ac:dyDescent="0.25">
      <c r="A225" s="171">
        <v>26512</v>
      </c>
      <c r="B225" s="184">
        <v>0.15</v>
      </c>
      <c r="C225" s="184">
        <v>12.9</v>
      </c>
      <c r="D225" s="184">
        <v>0.68</v>
      </c>
      <c r="E225" s="184">
        <v>8.74</v>
      </c>
      <c r="F225" s="219"/>
      <c r="G225" s="219"/>
      <c r="H225" s="219"/>
    </row>
    <row r="226" spans="1:8" x14ac:dyDescent="0.25">
      <c r="A226" s="171">
        <v>26543</v>
      </c>
      <c r="B226" s="133">
        <v>0.15</v>
      </c>
      <c r="C226" s="133">
        <v>13.6</v>
      </c>
      <c r="D226" s="133">
        <v>1.45</v>
      </c>
      <c r="E226" s="133">
        <v>10.31</v>
      </c>
      <c r="F226" s="220"/>
      <c r="G226" s="220"/>
      <c r="H226" s="220"/>
    </row>
    <row r="227" spans="1:8" x14ac:dyDescent="0.25">
      <c r="A227" s="171">
        <v>26573</v>
      </c>
      <c r="B227" s="184">
        <v>0.15</v>
      </c>
      <c r="C227" s="184">
        <v>14.24</v>
      </c>
      <c r="D227" s="184">
        <v>1.97</v>
      </c>
      <c r="E227" s="184">
        <v>12.48</v>
      </c>
      <c r="F227" s="219"/>
      <c r="G227" s="219"/>
      <c r="H227" s="219"/>
    </row>
    <row r="228" spans="1:8" x14ac:dyDescent="0.25">
      <c r="A228" s="171">
        <v>26604</v>
      </c>
      <c r="B228" s="133">
        <v>0.16</v>
      </c>
      <c r="C228" s="133">
        <v>14.31</v>
      </c>
      <c r="D228" s="133">
        <v>1.1299999999999999</v>
      </c>
      <c r="E228" s="133">
        <v>13.76</v>
      </c>
      <c r="F228" s="220"/>
      <c r="G228" s="220"/>
      <c r="H228" s="220"/>
    </row>
    <row r="229" spans="1:8" x14ac:dyDescent="0.25">
      <c r="A229" s="171">
        <v>26634</v>
      </c>
      <c r="B229" s="184">
        <v>0.16</v>
      </c>
      <c r="C229" s="184">
        <v>13.99</v>
      </c>
      <c r="D229" s="184">
        <v>0.2</v>
      </c>
      <c r="E229" s="184">
        <v>13.99</v>
      </c>
      <c r="F229" s="219"/>
      <c r="G229" s="219"/>
      <c r="H229" s="219"/>
    </row>
    <row r="230" spans="1:8" x14ac:dyDescent="0.25">
      <c r="A230" s="171">
        <v>26665</v>
      </c>
      <c r="B230" s="133">
        <v>0.16</v>
      </c>
      <c r="C230" s="133">
        <v>13.95</v>
      </c>
      <c r="D230" s="133">
        <v>1.07</v>
      </c>
      <c r="E230" s="133">
        <v>1.07</v>
      </c>
      <c r="F230" s="220"/>
      <c r="G230" s="220"/>
      <c r="H230" s="220"/>
    </row>
    <row r="231" spans="1:8" x14ac:dyDescent="0.25">
      <c r="A231" s="171">
        <v>26696</v>
      </c>
      <c r="B231" s="184">
        <v>0.16</v>
      </c>
      <c r="C231" s="184">
        <v>14.94</v>
      </c>
      <c r="D231" s="184">
        <v>2.02</v>
      </c>
      <c r="E231" s="184">
        <v>3.11</v>
      </c>
      <c r="F231" s="219"/>
      <c r="G231" s="219"/>
      <c r="H231" s="219"/>
    </row>
    <row r="232" spans="1:8" x14ac:dyDescent="0.25">
      <c r="A232" s="171">
        <v>26724</v>
      </c>
      <c r="B232" s="133">
        <v>0.17</v>
      </c>
      <c r="C232" s="133">
        <v>17.75</v>
      </c>
      <c r="D232" s="133">
        <v>3.46</v>
      </c>
      <c r="E232" s="133">
        <v>6.68</v>
      </c>
      <c r="F232" s="220"/>
      <c r="G232" s="220"/>
      <c r="H232" s="220"/>
    </row>
    <row r="233" spans="1:8" x14ac:dyDescent="0.25">
      <c r="A233" s="171">
        <v>26755</v>
      </c>
      <c r="B233" s="184">
        <v>0.17</v>
      </c>
      <c r="C233" s="184">
        <v>20.09</v>
      </c>
      <c r="D233" s="184">
        <v>3.51</v>
      </c>
      <c r="E233" s="184">
        <v>10.42</v>
      </c>
      <c r="F233" s="219"/>
      <c r="G233" s="219"/>
      <c r="H233" s="219"/>
    </row>
    <row r="234" spans="1:8" x14ac:dyDescent="0.25">
      <c r="A234" s="171">
        <v>26785</v>
      </c>
      <c r="B234" s="133">
        <v>0.18</v>
      </c>
      <c r="C234" s="133">
        <v>22.7</v>
      </c>
      <c r="D234" s="133">
        <v>2.99</v>
      </c>
      <c r="E234" s="133">
        <v>13.72</v>
      </c>
      <c r="F234" s="220"/>
      <c r="G234" s="220"/>
      <c r="H234" s="220"/>
    </row>
    <row r="235" spans="1:8" x14ac:dyDescent="0.25">
      <c r="A235" s="171">
        <v>26816</v>
      </c>
      <c r="B235" s="184">
        <v>0.18</v>
      </c>
      <c r="C235" s="184">
        <v>23.77</v>
      </c>
      <c r="D235" s="184">
        <v>1.93</v>
      </c>
      <c r="E235" s="184">
        <v>15.92</v>
      </c>
      <c r="F235" s="219"/>
      <c r="G235" s="219"/>
      <c r="H235" s="219"/>
    </row>
    <row r="236" spans="1:8" x14ac:dyDescent="0.25">
      <c r="A236" s="171">
        <v>26846</v>
      </c>
      <c r="B236" s="133">
        <v>0.19</v>
      </c>
      <c r="C236" s="133">
        <v>24.78</v>
      </c>
      <c r="D236" s="133">
        <v>1.99</v>
      </c>
      <c r="E236" s="133">
        <v>18.23</v>
      </c>
      <c r="F236" s="220"/>
      <c r="G236" s="220"/>
      <c r="H236" s="220"/>
    </row>
    <row r="237" spans="1:8" x14ac:dyDescent="0.25">
      <c r="A237" s="171">
        <v>26877</v>
      </c>
      <c r="B237" s="184">
        <v>0.18</v>
      </c>
      <c r="C237" s="184">
        <v>23.44</v>
      </c>
      <c r="D237" s="184">
        <v>-0.41</v>
      </c>
      <c r="E237" s="184">
        <v>17.75</v>
      </c>
      <c r="F237" s="219"/>
      <c r="G237" s="219"/>
      <c r="H237" s="219"/>
    </row>
    <row r="238" spans="1:8" x14ac:dyDescent="0.25">
      <c r="A238" s="171">
        <v>26908</v>
      </c>
      <c r="B238" s="133">
        <v>0.19</v>
      </c>
      <c r="C238" s="133">
        <v>23.36</v>
      </c>
      <c r="D238" s="133">
        <v>1.38</v>
      </c>
      <c r="E238" s="133">
        <v>19.37</v>
      </c>
      <c r="F238" s="220"/>
      <c r="G238" s="220"/>
      <c r="H238" s="220"/>
    </row>
    <row r="239" spans="1:8" x14ac:dyDescent="0.25">
      <c r="A239" s="171">
        <v>26938</v>
      </c>
      <c r="B239" s="184">
        <v>0.19</v>
      </c>
      <c r="C239" s="184">
        <v>21.64</v>
      </c>
      <c r="D239" s="184">
        <v>0.55000000000000004</v>
      </c>
      <c r="E239" s="184">
        <v>20.03</v>
      </c>
      <c r="F239" s="219"/>
      <c r="G239" s="219"/>
      <c r="H239" s="219"/>
    </row>
    <row r="240" spans="1:8" x14ac:dyDescent="0.25">
      <c r="A240" s="171">
        <v>26969</v>
      </c>
      <c r="B240" s="133">
        <v>0.19</v>
      </c>
      <c r="C240" s="133">
        <v>22.89</v>
      </c>
      <c r="D240" s="133">
        <v>2.17</v>
      </c>
      <c r="E240" s="133">
        <v>22.64</v>
      </c>
      <c r="F240" s="220"/>
      <c r="G240" s="220"/>
      <c r="H240" s="220"/>
    </row>
    <row r="241" spans="1:8" x14ac:dyDescent="0.25">
      <c r="A241" s="171">
        <v>26999</v>
      </c>
      <c r="B241" s="184">
        <v>0.19</v>
      </c>
      <c r="C241" s="184">
        <v>24.08</v>
      </c>
      <c r="D241" s="184">
        <v>1.18</v>
      </c>
      <c r="E241" s="184">
        <v>24.08</v>
      </c>
      <c r="F241" s="219"/>
      <c r="G241" s="219"/>
      <c r="H241" s="219"/>
    </row>
    <row r="242" spans="1:8" x14ac:dyDescent="0.25">
      <c r="A242" s="171">
        <v>27030</v>
      </c>
      <c r="B242" s="133">
        <v>0.2</v>
      </c>
      <c r="C242" s="133">
        <v>26.28</v>
      </c>
      <c r="D242" s="133">
        <v>2.85</v>
      </c>
      <c r="E242" s="133">
        <v>2.85</v>
      </c>
      <c r="F242" s="220"/>
      <c r="G242" s="220"/>
      <c r="H242" s="220"/>
    </row>
    <row r="243" spans="1:8" x14ac:dyDescent="0.25">
      <c r="A243" s="171">
        <v>27061</v>
      </c>
      <c r="B243" s="184">
        <v>0.21</v>
      </c>
      <c r="C243" s="184">
        <v>26.91</v>
      </c>
      <c r="D243" s="184">
        <v>2.54</v>
      </c>
      <c r="E243" s="184">
        <v>5.46</v>
      </c>
      <c r="F243" s="219"/>
      <c r="G243" s="219"/>
      <c r="H243" s="219"/>
    </row>
    <row r="244" spans="1:8" x14ac:dyDescent="0.25">
      <c r="A244" s="171">
        <v>27089</v>
      </c>
      <c r="B244" s="133">
        <v>0.21</v>
      </c>
      <c r="C244" s="133">
        <v>26.7</v>
      </c>
      <c r="D244" s="133">
        <v>3.29</v>
      </c>
      <c r="E244" s="133">
        <v>8.93</v>
      </c>
      <c r="F244" s="220"/>
      <c r="G244" s="220"/>
      <c r="H244" s="220"/>
    </row>
    <row r="245" spans="1:8" x14ac:dyDescent="0.25">
      <c r="A245" s="171">
        <v>27120</v>
      </c>
      <c r="B245" s="184">
        <v>0.22</v>
      </c>
      <c r="C245" s="184">
        <v>25.73</v>
      </c>
      <c r="D245" s="184">
        <v>2.72</v>
      </c>
      <c r="E245" s="184">
        <v>11.89</v>
      </c>
      <c r="F245" s="219"/>
      <c r="G245" s="219"/>
      <c r="H245" s="219"/>
    </row>
    <row r="246" spans="1:8" x14ac:dyDescent="0.25">
      <c r="A246" s="171">
        <v>27150</v>
      </c>
      <c r="B246" s="133">
        <v>0.22</v>
      </c>
      <c r="C246" s="133">
        <v>23.53</v>
      </c>
      <c r="D246" s="133">
        <v>1.19</v>
      </c>
      <c r="E246" s="133">
        <v>13.21</v>
      </c>
      <c r="F246" s="220"/>
      <c r="G246" s="220"/>
      <c r="H246" s="220"/>
    </row>
    <row r="247" spans="1:8" x14ac:dyDescent="0.25">
      <c r="A247" s="171">
        <v>27181</v>
      </c>
      <c r="B247" s="184">
        <v>0.22</v>
      </c>
      <c r="C247" s="184">
        <v>22.45</v>
      </c>
      <c r="D247" s="184">
        <v>1.04</v>
      </c>
      <c r="E247" s="184">
        <v>14.39</v>
      </c>
      <c r="F247" s="219"/>
      <c r="G247" s="219"/>
      <c r="H247" s="219"/>
    </row>
    <row r="248" spans="1:8" x14ac:dyDescent="0.25">
      <c r="A248" s="171">
        <v>27211</v>
      </c>
      <c r="B248" s="133">
        <v>0.22</v>
      </c>
      <c r="C248" s="133">
        <v>21.2</v>
      </c>
      <c r="D248" s="133">
        <v>0.95</v>
      </c>
      <c r="E248" s="133">
        <v>15.48</v>
      </c>
      <c r="F248" s="220"/>
      <c r="G248" s="220"/>
      <c r="H248" s="220"/>
    </row>
    <row r="249" spans="1:8" x14ac:dyDescent="0.25">
      <c r="A249" s="171">
        <v>27242</v>
      </c>
      <c r="B249" s="184">
        <v>0.23</v>
      </c>
      <c r="C249" s="184">
        <v>22.06</v>
      </c>
      <c r="D249" s="184">
        <v>0.3</v>
      </c>
      <c r="E249" s="184">
        <v>15.83</v>
      </c>
      <c r="F249" s="219"/>
      <c r="G249" s="219"/>
      <c r="H249" s="219"/>
    </row>
    <row r="250" spans="1:8" x14ac:dyDescent="0.25">
      <c r="A250" s="171">
        <v>27273</v>
      </c>
      <c r="B250" s="133">
        <v>0.23</v>
      </c>
      <c r="C250" s="133">
        <v>22.26</v>
      </c>
      <c r="D250" s="133">
        <v>1.55</v>
      </c>
      <c r="E250" s="133">
        <v>17.62</v>
      </c>
      <c r="F250" s="220"/>
      <c r="G250" s="220"/>
      <c r="H250" s="220"/>
    </row>
    <row r="251" spans="1:8" x14ac:dyDescent="0.25">
      <c r="A251" s="171">
        <v>27303</v>
      </c>
      <c r="B251" s="184">
        <v>0.24</v>
      </c>
      <c r="C251" s="184">
        <v>26.7</v>
      </c>
      <c r="D251" s="184">
        <v>4.2</v>
      </c>
      <c r="E251" s="184">
        <v>22.56</v>
      </c>
      <c r="F251" s="219"/>
      <c r="G251" s="219"/>
      <c r="H251" s="219"/>
    </row>
    <row r="252" spans="1:8" x14ac:dyDescent="0.25">
      <c r="A252" s="171">
        <v>27334</v>
      </c>
      <c r="B252" s="133">
        <v>0.24</v>
      </c>
      <c r="C252" s="133">
        <v>25.42</v>
      </c>
      <c r="D252" s="133">
        <v>1.1399999999999999</v>
      </c>
      <c r="E252" s="133">
        <v>23.96</v>
      </c>
      <c r="F252" s="220"/>
      <c r="G252" s="220"/>
      <c r="H252" s="220"/>
    </row>
    <row r="253" spans="1:8" x14ac:dyDescent="0.25">
      <c r="A253" s="171">
        <v>27364</v>
      </c>
      <c r="B253" s="184">
        <v>0.25</v>
      </c>
      <c r="C253" s="184">
        <v>26.35</v>
      </c>
      <c r="D253" s="184">
        <v>1.93</v>
      </c>
      <c r="E253" s="184">
        <v>26.35</v>
      </c>
      <c r="F253" s="219"/>
      <c r="G253" s="219"/>
      <c r="H253" s="219"/>
    </row>
    <row r="254" spans="1:8" x14ac:dyDescent="0.25">
      <c r="A254" s="171">
        <v>27395</v>
      </c>
      <c r="B254" s="133">
        <v>0.25</v>
      </c>
      <c r="C254" s="133">
        <v>26.36</v>
      </c>
      <c r="D254" s="133">
        <v>2.86</v>
      </c>
      <c r="E254" s="133">
        <v>2.86</v>
      </c>
      <c r="F254" s="220"/>
      <c r="G254" s="220"/>
      <c r="H254" s="220"/>
    </row>
    <row r="255" spans="1:8" x14ac:dyDescent="0.25">
      <c r="A255" s="171">
        <v>27426</v>
      </c>
      <c r="B255" s="184">
        <v>0.26</v>
      </c>
      <c r="C255" s="184">
        <v>25.29</v>
      </c>
      <c r="D255" s="184">
        <v>1.67</v>
      </c>
      <c r="E255" s="184">
        <v>4.58</v>
      </c>
      <c r="F255" s="219"/>
      <c r="G255" s="219"/>
      <c r="H255" s="219"/>
    </row>
    <row r="256" spans="1:8" x14ac:dyDescent="0.25">
      <c r="A256" s="171">
        <v>27454</v>
      </c>
      <c r="B256" s="133">
        <v>0.26</v>
      </c>
      <c r="C256" s="133">
        <v>24.63</v>
      </c>
      <c r="D256" s="133">
        <v>2.74</v>
      </c>
      <c r="E256" s="133">
        <v>7.45</v>
      </c>
      <c r="F256" s="220"/>
      <c r="G256" s="220"/>
      <c r="H256" s="220"/>
    </row>
    <row r="257" spans="1:8" x14ac:dyDescent="0.25">
      <c r="A257" s="171">
        <v>27485</v>
      </c>
      <c r="B257" s="184">
        <v>0.27</v>
      </c>
      <c r="C257" s="184">
        <v>24.39</v>
      </c>
      <c r="D257" s="184">
        <v>2.5099999999999998</v>
      </c>
      <c r="E257" s="184">
        <v>10.15</v>
      </c>
      <c r="F257" s="219"/>
      <c r="G257" s="219"/>
      <c r="H257" s="219"/>
    </row>
    <row r="258" spans="1:8" x14ac:dyDescent="0.25">
      <c r="A258" s="171">
        <v>27515</v>
      </c>
      <c r="B258" s="133">
        <v>0.28000000000000003</v>
      </c>
      <c r="C258" s="133">
        <v>25.18</v>
      </c>
      <c r="D258" s="133">
        <v>1.83</v>
      </c>
      <c r="E258" s="133">
        <v>12.16</v>
      </c>
      <c r="F258" s="220"/>
      <c r="G258" s="220"/>
      <c r="H258" s="220"/>
    </row>
    <row r="259" spans="1:8" x14ac:dyDescent="0.25">
      <c r="A259" s="171">
        <v>27546</v>
      </c>
      <c r="B259" s="184">
        <v>0.28000000000000003</v>
      </c>
      <c r="C259" s="184">
        <v>24.8</v>
      </c>
      <c r="D259" s="184">
        <v>0.74</v>
      </c>
      <c r="E259" s="184">
        <v>12.99</v>
      </c>
      <c r="F259" s="219"/>
      <c r="G259" s="219"/>
      <c r="H259" s="219"/>
    </row>
    <row r="260" spans="1:8" x14ac:dyDescent="0.25">
      <c r="A260" s="171">
        <v>27576</v>
      </c>
      <c r="B260" s="133">
        <v>0.28000000000000003</v>
      </c>
      <c r="C260" s="133">
        <v>24.36</v>
      </c>
      <c r="D260" s="133">
        <v>0.6</v>
      </c>
      <c r="E260" s="133">
        <v>13.66</v>
      </c>
      <c r="F260" s="220"/>
      <c r="G260" s="220"/>
      <c r="H260" s="220"/>
    </row>
    <row r="261" spans="1:8" x14ac:dyDescent="0.25">
      <c r="A261" s="171">
        <v>27607</v>
      </c>
      <c r="B261" s="184">
        <v>0.28000000000000003</v>
      </c>
      <c r="C261" s="184">
        <v>23.99</v>
      </c>
      <c r="D261" s="184">
        <v>0</v>
      </c>
      <c r="E261" s="184">
        <v>13.66</v>
      </c>
      <c r="F261" s="219"/>
      <c r="G261" s="219"/>
      <c r="H261" s="219"/>
    </row>
    <row r="262" spans="1:8" x14ac:dyDescent="0.25">
      <c r="A262" s="171">
        <v>27638</v>
      </c>
      <c r="B262" s="133">
        <v>0.28000000000000003</v>
      </c>
      <c r="C262" s="133">
        <v>23.75</v>
      </c>
      <c r="D262" s="133">
        <v>1.35</v>
      </c>
      <c r="E262" s="133">
        <v>15.2</v>
      </c>
      <c r="F262" s="220"/>
      <c r="G262" s="220"/>
      <c r="H262" s="220"/>
    </row>
    <row r="263" spans="1:8" x14ac:dyDescent="0.25">
      <c r="A263" s="171">
        <v>27668</v>
      </c>
      <c r="B263" s="184">
        <v>0.28999999999999998</v>
      </c>
      <c r="C263" s="184">
        <v>19.91</v>
      </c>
      <c r="D263" s="184">
        <v>0.97</v>
      </c>
      <c r="E263" s="184">
        <v>16.32</v>
      </c>
      <c r="F263" s="219"/>
      <c r="G263" s="219"/>
      <c r="H263" s="219"/>
    </row>
    <row r="264" spans="1:8" x14ac:dyDescent="0.25">
      <c r="A264" s="171">
        <v>27699</v>
      </c>
      <c r="B264" s="133">
        <v>0.28999999999999998</v>
      </c>
      <c r="C264" s="133">
        <v>19.25</v>
      </c>
      <c r="D264" s="133">
        <v>0.57999999999999996</v>
      </c>
      <c r="E264" s="133">
        <v>17</v>
      </c>
      <c r="F264" s="220"/>
      <c r="G264" s="220"/>
      <c r="H264" s="220"/>
    </row>
    <row r="265" spans="1:8" x14ac:dyDescent="0.25">
      <c r="A265" s="171">
        <v>27729</v>
      </c>
      <c r="B265" s="184">
        <v>0.28999999999999998</v>
      </c>
      <c r="C265" s="184">
        <v>17.77</v>
      </c>
      <c r="D265" s="184">
        <v>0.66</v>
      </c>
      <c r="E265" s="184">
        <v>17.77</v>
      </c>
      <c r="F265" s="219"/>
      <c r="G265" s="219"/>
      <c r="H265" s="219"/>
    </row>
    <row r="266" spans="1:8" x14ac:dyDescent="0.25">
      <c r="A266" s="171">
        <v>27760</v>
      </c>
      <c r="B266" s="133">
        <v>0.3</v>
      </c>
      <c r="C266" s="133">
        <v>17.11</v>
      </c>
      <c r="D266" s="133">
        <v>2.29</v>
      </c>
      <c r="E266" s="133">
        <v>2.29</v>
      </c>
      <c r="F266" s="220"/>
      <c r="G266" s="220"/>
      <c r="H266" s="220"/>
    </row>
    <row r="267" spans="1:8" x14ac:dyDescent="0.25">
      <c r="A267" s="171">
        <v>27791</v>
      </c>
      <c r="B267" s="184">
        <v>0.3</v>
      </c>
      <c r="C267" s="184">
        <v>17.86</v>
      </c>
      <c r="D267" s="184">
        <v>2.31</v>
      </c>
      <c r="E267" s="184">
        <v>4.6500000000000004</v>
      </c>
      <c r="F267" s="219"/>
      <c r="G267" s="219"/>
      <c r="H267" s="219"/>
    </row>
    <row r="268" spans="1:8" x14ac:dyDescent="0.25">
      <c r="A268" s="171">
        <v>27820</v>
      </c>
      <c r="B268" s="133">
        <v>0.31</v>
      </c>
      <c r="C268" s="133">
        <v>17.12</v>
      </c>
      <c r="D268" s="133">
        <v>2.11</v>
      </c>
      <c r="E268" s="133">
        <v>6.86</v>
      </c>
      <c r="F268" s="220"/>
      <c r="G268" s="220"/>
      <c r="H268" s="220"/>
    </row>
    <row r="269" spans="1:8" x14ac:dyDescent="0.25">
      <c r="A269" s="171">
        <v>27851</v>
      </c>
      <c r="B269" s="184">
        <v>0.32</v>
      </c>
      <c r="C269" s="184">
        <v>16.350000000000001</v>
      </c>
      <c r="D269" s="184">
        <v>1.83</v>
      </c>
      <c r="E269" s="184">
        <v>8.81</v>
      </c>
      <c r="F269" s="219"/>
      <c r="G269" s="219"/>
      <c r="H269" s="219"/>
    </row>
    <row r="270" spans="1:8" x14ac:dyDescent="0.25">
      <c r="A270" s="171">
        <v>27881</v>
      </c>
      <c r="B270" s="133">
        <v>0.32</v>
      </c>
      <c r="C270" s="133">
        <v>15.69</v>
      </c>
      <c r="D270" s="133">
        <v>1.25</v>
      </c>
      <c r="E270" s="133">
        <v>10.18</v>
      </c>
      <c r="F270" s="220"/>
      <c r="G270" s="220"/>
      <c r="H270" s="220"/>
    </row>
    <row r="271" spans="1:8" x14ac:dyDescent="0.25">
      <c r="A271" s="171">
        <v>27912</v>
      </c>
      <c r="B271" s="184">
        <v>0.33</v>
      </c>
      <c r="C271" s="184">
        <v>17.73</v>
      </c>
      <c r="D271" s="184">
        <v>2.5099999999999998</v>
      </c>
      <c r="E271" s="184">
        <v>12.95</v>
      </c>
      <c r="F271" s="219"/>
      <c r="G271" s="219"/>
      <c r="H271" s="219"/>
    </row>
    <row r="272" spans="1:8" x14ac:dyDescent="0.25">
      <c r="A272" s="171">
        <v>27942</v>
      </c>
      <c r="B272" s="133">
        <v>0.34</v>
      </c>
      <c r="C272" s="133">
        <v>20.079999999999998</v>
      </c>
      <c r="D272" s="133">
        <v>2.61</v>
      </c>
      <c r="E272" s="133">
        <v>15.89</v>
      </c>
      <c r="F272" s="220"/>
      <c r="G272" s="220"/>
      <c r="H272" s="220"/>
    </row>
    <row r="273" spans="1:8" x14ac:dyDescent="0.25">
      <c r="A273" s="171">
        <v>27973</v>
      </c>
      <c r="B273" s="184">
        <v>0.34</v>
      </c>
      <c r="C273" s="184">
        <v>21.82</v>
      </c>
      <c r="D273" s="184">
        <v>1.45</v>
      </c>
      <c r="E273" s="184">
        <v>17.57</v>
      </c>
      <c r="F273" s="219"/>
      <c r="G273" s="219"/>
      <c r="H273" s="219"/>
    </row>
    <row r="274" spans="1:8" x14ac:dyDescent="0.25">
      <c r="A274" s="171">
        <v>28004</v>
      </c>
      <c r="B274" s="133">
        <v>0.35</v>
      </c>
      <c r="C274" s="133">
        <v>22.27</v>
      </c>
      <c r="D274" s="133">
        <v>1.72</v>
      </c>
      <c r="E274" s="133">
        <v>19.600000000000001</v>
      </c>
      <c r="F274" s="220"/>
      <c r="G274" s="220"/>
      <c r="H274" s="220"/>
    </row>
    <row r="275" spans="1:8" x14ac:dyDescent="0.25">
      <c r="A275" s="171">
        <v>28034</v>
      </c>
      <c r="B275" s="184">
        <v>0.35</v>
      </c>
      <c r="C275" s="184">
        <v>23.04</v>
      </c>
      <c r="D275" s="184">
        <v>1.61</v>
      </c>
      <c r="E275" s="184">
        <v>21.53</v>
      </c>
      <c r="F275" s="219"/>
      <c r="G275" s="219"/>
      <c r="H275" s="219"/>
    </row>
    <row r="276" spans="1:8" x14ac:dyDescent="0.25">
      <c r="A276" s="171">
        <v>28065</v>
      </c>
      <c r="B276" s="133">
        <v>0.36</v>
      </c>
      <c r="C276" s="133">
        <v>25.31</v>
      </c>
      <c r="D276" s="133">
        <v>2.44</v>
      </c>
      <c r="E276" s="133">
        <v>24.49</v>
      </c>
      <c r="F276" s="220"/>
      <c r="G276" s="220"/>
      <c r="H276" s="220"/>
    </row>
    <row r="277" spans="1:8" x14ac:dyDescent="0.25">
      <c r="A277" s="171">
        <v>28095</v>
      </c>
      <c r="B277" s="184">
        <v>0.36</v>
      </c>
      <c r="C277" s="184">
        <v>25.76</v>
      </c>
      <c r="D277" s="184">
        <v>1.03</v>
      </c>
      <c r="E277" s="184">
        <v>25.76</v>
      </c>
      <c r="F277" s="219"/>
      <c r="G277" s="219"/>
      <c r="H277" s="219"/>
    </row>
    <row r="278" spans="1:8" x14ac:dyDescent="0.25">
      <c r="A278" s="171">
        <v>28126</v>
      </c>
      <c r="B278" s="133">
        <v>0.37</v>
      </c>
      <c r="C278" s="133">
        <v>25.72</v>
      </c>
      <c r="D278" s="133">
        <v>2.25</v>
      </c>
      <c r="E278" s="133">
        <v>2.25</v>
      </c>
      <c r="F278" s="220"/>
      <c r="G278" s="220"/>
      <c r="H278" s="220"/>
    </row>
    <row r="279" spans="1:8" x14ac:dyDescent="0.25">
      <c r="A279" s="171">
        <v>28157</v>
      </c>
      <c r="B279" s="184">
        <v>0.39</v>
      </c>
      <c r="C279" s="184">
        <v>27.53</v>
      </c>
      <c r="D279" s="184">
        <v>3.79</v>
      </c>
      <c r="E279" s="184">
        <v>6.13</v>
      </c>
      <c r="F279" s="219"/>
      <c r="G279" s="219"/>
      <c r="H279" s="219"/>
    </row>
    <row r="280" spans="1:8" x14ac:dyDescent="0.25">
      <c r="A280" s="171">
        <v>28185</v>
      </c>
      <c r="B280" s="133">
        <v>0.4</v>
      </c>
      <c r="C280" s="133">
        <v>29.91</v>
      </c>
      <c r="D280" s="133">
        <v>4.01</v>
      </c>
      <c r="E280" s="133">
        <v>10.38</v>
      </c>
      <c r="F280" s="220"/>
      <c r="G280" s="220"/>
      <c r="H280" s="220"/>
    </row>
    <row r="281" spans="1:8" x14ac:dyDescent="0.25">
      <c r="A281" s="171">
        <v>28216</v>
      </c>
      <c r="B281" s="184">
        <v>0.43</v>
      </c>
      <c r="C281" s="184">
        <v>36.630000000000003</v>
      </c>
      <c r="D281" s="184">
        <v>7.1</v>
      </c>
      <c r="E281" s="184">
        <v>18.22</v>
      </c>
      <c r="F281" s="219"/>
      <c r="G281" s="219"/>
      <c r="H281" s="219"/>
    </row>
    <row r="282" spans="1:8" x14ac:dyDescent="0.25">
      <c r="A282" s="171">
        <v>28246</v>
      </c>
      <c r="B282" s="133">
        <v>0.45</v>
      </c>
      <c r="C282" s="133">
        <v>40.85</v>
      </c>
      <c r="D282" s="133">
        <v>4.38</v>
      </c>
      <c r="E282" s="133">
        <v>23.39</v>
      </c>
      <c r="F282" s="220"/>
      <c r="G282" s="220"/>
      <c r="H282" s="220"/>
    </row>
    <row r="283" spans="1:8" x14ac:dyDescent="0.25">
      <c r="A283" s="171">
        <v>28277</v>
      </c>
      <c r="B283" s="184">
        <v>0.46</v>
      </c>
      <c r="C283" s="184">
        <v>41.65</v>
      </c>
      <c r="D283" s="184">
        <v>3.09</v>
      </c>
      <c r="E283" s="184">
        <v>27.21</v>
      </c>
      <c r="F283" s="219"/>
      <c r="G283" s="219"/>
      <c r="H283" s="219"/>
    </row>
    <row r="284" spans="1:8" x14ac:dyDescent="0.25">
      <c r="A284" s="171">
        <v>28307</v>
      </c>
      <c r="B284" s="133">
        <v>0.47</v>
      </c>
      <c r="C284" s="133">
        <v>39.450000000000003</v>
      </c>
      <c r="D284" s="133">
        <v>1.01</v>
      </c>
      <c r="E284" s="133">
        <v>28.5</v>
      </c>
      <c r="F284" s="220"/>
      <c r="G284" s="220"/>
      <c r="H284" s="220"/>
    </row>
    <row r="285" spans="1:8" x14ac:dyDescent="0.25">
      <c r="A285" s="171">
        <v>28338</v>
      </c>
      <c r="B285" s="184">
        <v>0.47</v>
      </c>
      <c r="C285" s="184">
        <v>37.01</v>
      </c>
      <c r="D285" s="184">
        <v>-0.32</v>
      </c>
      <c r="E285" s="184">
        <v>28.08</v>
      </c>
      <c r="F285" s="219"/>
      <c r="G285" s="219"/>
      <c r="H285" s="219"/>
    </row>
    <row r="286" spans="1:8" x14ac:dyDescent="0.25">
      <c r="A286" s="171">
        <v>28369</v>
      </c>
      <c r="B286" s="133">
        <v>0.47</v>
      </c>
      <c r="C286" s="133">
        <v>34.869999999999997</v>
      </c>
      <c r="D286" s="133">
        <v>0.14000000000000001</v>
      </c>
      <c r="E286" s="133">
        <v>28.26</v>
      </c>
      <c r="F286" s="220"/>
      <c r="G286" s="220"/>
      <c r="H286" s="220"/>
    </row>
    <row r="287" spans="1:8" x14ac:dyDescent="0.25">
      <c r="A287" s="171">
        <v>28399</v>
      </c>
      <c r="B287" s="184">
        <v>0.47</v>
      </c>
      <c r="C287" s="184">
        <v>32.4</v>
      </c>
      <c r="D287" s="184">
        <v>-0.24</v>
      </c>
      <c r="E287" s="184">
        <v>27.94</v>
      </c>
      <c r="F287" s="219"/>
      <c r="G287" s="219"/>
      <c r="H287" s="219"/>
    </row>
    <row r="288" spans="1:8" x14ac:dyDescent="0.25">
      <c r="A288" s="171">
        <v>28430</v>
      </c>
      <c r="B288" s="133">
        <v>0.47</v>
      </c>
      <c r="C288" s="133">
        <v>29.44</v>
      </c>
      <c r="D288" s="133">
        <v>0.14000000000000001</v>
      </c>
      <c r="E288" s="133">
        <v>28.13</v>
      </c>
      <c r="F288" s="220"/>
      <c r="G288" s="220"/>
      <c r="H288" s="220"/>
    </row>
    <row r="289" spans="1:8" x14ac:dyDescent="0.25">
      <c r="A289" s="171">
        <v>28460</v>
      </c>
      <c r="B289" s="184">
        <v>0.47</v>
      </c>
      <c r="C289" s="184">
        <v>28.71</v>
      </c>
      <c r="D289" s="184">
        <v>0.46</v>
      </c>
      <c r="E289" s="184">
        <v>28.71</v>
      </c>
      <c r="F289" s="219"/>
      <c r="G289" s="219"/>
      <c r="H289" s="219"/>
    </row>
    <row r="290" spans="1:8" x14ac:dyDescent="0.25">
      <c r="A290" s="171">
        <v>28491</v>
      </c>
      <c r="B290" s="133">
        <v>0.47</v>
      </c>
      <c r="C290" s="133">
        <v>27.22</v>
      </c>
      <c r="D290" s="133">
        <v>1.07</v>
      </c>
      <c r="E290" s="133">
        <v>1.07</v>
      </c>
      <c r="F290" s="220"/>
      <c r="G290" s="220"/>
      <c r="H290" s="220"/>
    </row>
    <row r="291" spans="1:8" x14ac:dyDescent="0.25">
      <c r="A291" s="171">
        <v>28522</v>
      </c>
      <c r="B291" s="184">
        <v>0.48</v>
      </c>
      <c r="C291" s="184">
        <v>24.36</v>
      </c>
      <c r="D291" s="184">
        <v>1.46</v>
      </c>
      <c r="E291" s="184">
        <v>2.54</v>
      </c>
      <c r="F291" s="219"/>
      <c r="G291" s="219"/>
      <c r="H291" s="219"/>
    </row>
    <row r="292" spans="1:8" x14ac:dyDescent="0.25">
      <c r="A292" s="171">
        <v>28550</v>
      </c>
      <c r="B292" s="133">
        <v>0.5</v>
      </c>
      <c r="C292" s="133">
        <v>23.4</v>
      </c>
      <c r="D292" s="133">
        <v>3.2</v>
      </c>
      <c r="E292" s="133">
        <v>5.83</v>
      </c>
      <c r="F292" s="220"/>
      <c r="G292" s="220"/>
      <c r="H292" s="220"/>
    </row>
    <row r="293" spans="1:8" x14ac:dyDescent="0.25">
      <c r="A293" s="171">
        <v>28581</v>
      </c>
      <c r="B293" s="184">
        <v>0.5</v>
      </c>
      <c r="C293" s="184">
        <v>17.079999999999998</v>
      </c>
      <c r="D293" s="184">
        <v>1.62</v>
      </c>
      <c r="E293" s="184">
        <v>7.54</v>
      </c>
      <c r="F293" s="219"/>
      <c r="G293" s="219"/>
      <c r="H293" s="219"/>
    </row>
    <row r="294" spans="1:8" x14ac:dyDescent="0.25">
      <c r="A294" s="171">
        <v>28611</v>
      </c>
      <c r="B294" s="133">
        <v>0.52</v>
      </c>
      <c r="C294" s="133">
        <v>14.75</v>
      </c>
      <c r="D294" s="133">
        <v>2.2999999999999998</v>
      </c>
      <c r="E294" s="133">
        <v>10.01</v>
      </c>
      <c r="F294" s="220"/>
      <c r="G294" s="220"/>
      <c r="H294" s="220"/>
    </row>
    <row r="295" spans="1:8" x14ac:dyDescent="0.25">
      <c r="A295" s="171">
        <v>28642</v>
      </c>
      <c r="B295" s="184">
        <v>0.53</v>
      </c>
      <c r="C295" s="184">
        <v>14.13</v>
      </c>
      <c r="D295" s="184">
        <v>2.54</v>
      </c>
      <c r="E295" s="184">
        <v>12.8</v>
      </c>
      <c r="F295" s="219"/>
      <c r="G295" s="219"/>
      <c r="H295" s="219"/>
    </row>
    <row r="296" spans="1:8" x14ac:dyDescent="0.25">
      <c r="A296" s="171">
        <v>28672</v>
      </c>
      <c r="B296" s="133">
        <v>0.53</v>
      </c>
      <c r="C296" s="133">
        <v>12.69</v>
      </c>
      <c r="D296" s="133">
        <v>-0.27</v>
      </c>
      <c r="E296" s="133">
        <v>12.5</v>
      </c>
      <c r="F296" s="220"/>
      <c r="G296" s="220"/>
      <c r="H296" s="220"/>
    </row>
    <row r="297" spans="1:8" x14ac:dyDescent="0.25">
      <c r="A297" s="171">
        <v>28703</v>
      </c>
      <c r="B297" s="184">
        <v>0.53</v>
      </c>
      <c r="C297" s="184">
        <v>13.21</v>
      </c>
      <c r="D297" s="184">
        <v>0.14000000000000001</v>
      </c>
      <c r="E297" s="184">
        <v>12.66</v>
      </c>
      <c r="F297" s="219"/>
      <c r="G297" s="219"/>
      <c r="H297" s="219"/>
    </row>
    <row r="298" spans="1:8" x14ac:dyDescent="0.25">
      <c r="A298" s="171">
        <v>28734</v>
      </c>
      <c r="B298" s="133">
        <v>0.53</v>
      </c>
      <c r="C298" s="133">
        <v>13.53</v>
      </c>
      <c r="D298" s="133">
        <v>0.42</v>
      </c>
      <c r="E298" s="133">
        <v>13.13</v>
      </c>
      <c r="F298" s="220"/>
      <c r="G298" s="220"/>
      <c r="H298" s="220"/>
    </row>
    <row r="299" spans="1:8" x14ac:dyDescent="0.25">
      <c r="A299" s="171">
        <v>28764</v>
      </c>
      <c r="B299" s="184">
        <v>0.54</v>
      </c>
      <c r="C299" s="184">
        <v>16.16</v>
      </c>
      <c r="D299" s="184">
        <v>2.0699999999999998</v>
      </c>
      <c r="E299" s="184">
        <v>15.47</v>
      </c>
      <c r="F299" s="219"/>
      <c r="G299" s="219"/>
      <c r="H299" s="219"/>
    </row>
    <row r="300" spans="1:8" x14ac:dyDescent="0.25">
      <c r="A300" s="171">
        <v>28795</v>
      </c>
      <c r="B300" s="133">
        <v>0.55000000000000004</v>
      </c>
      <c r="C300" s="133">
        <v>17.62</v>
      </c>
      <c r="D300" s="133">
        <v>1.4</v>
      </c>
      <c r="E300" s="133">
        <v>17.09</v>
      </c>
      <c r="F300" s="220"/>
      <c r="G300" s="220"/>
      <c r="H300" s="220"/>
    </row>
    <row r="301" spans="1:8" x14ac:dyDescent="0.25">
      <c r="A301" s="171">
        <v>28825</v>
      </c>
      <c r="B301" s="184">
        <v>0.56000000000000005</v>
      </c>
      <c r="C301" s="184">
        <v>18.420000000000002</v>
      </c>
      <c r="D301" s="184">
        <v>1.1399999999999999</v>
      </c>
      <c r="E301" s="184">
        <v>18.420000000000002</v>
      </c>
      <c r="F301" s="219"/>
      <c r="G301" s="219"/>
      <c r="H301" s="219"/>
    </row>
    <row r="302" spans="1:8" x14ac:dyDescent="0.25">
      <c r="A302" s="171">
        <v>28856</v>
      </c>
      <c r="B302" s="133">
        <v>0.56999999999999995</v>
      </c>
      <c r="C302" s="133">
        <v>21.04</v>
      </c>
      <c r="D302" s="133">
        <v>3.3</v>
      </c>
      <c r="E302" s="133">
        <v>3.3</v>
      </c>
      <c r="F302" s="220"/>
      <c r="G302" s="220"/>
      <c r="H302" s="220"/>
    </row>
    <row r="303" spans="1:8" x14ac:dyDescent="0.25">
      <c r="A303" s="171">
        <v>28887</v>
      </c>
      <c r="B303" s="184">
        <v>0.57999999999999996</v>
      </c>
      <c r="C303" s="184">
        <v>21.49</v>
      </c>
      <c r="D303" s="184">
        <v>1.84</v>
      </c>
      <c r="E303" s="184">
        <v>5.2</v>
      </c>
      <c r="F303" s="219"/>
      <c r="G303" s="219"/>
      <c r="H303" s="219"/>
    </row>
    <row r="304" spans="1:8" x14ac:dyDescent="0.25">
      <c r="A304" s="171">
        <v>28915</v>
      </c>
      <c r="B304" s="133">
        <v>0.61</v>
      </c>
      <c r="C304" s="133">
        <v>22.53</v>
      </c>
      <c r="D304" s="133">
        <v>4.09</v>
      </c>
      <c r="E304" s="133">
        <v>9.5</v>
      </c>
      <c r="F304" s="220"/>
      <c r="G304" s="220"/>
      <c r="H304" s="220"/>
    </row>
    <row r="305" spans="1:8" x14ac:dyDescent="0.25">
      <c r="A305" s="171">
        <v>28946</v>
      </c>
      <c r="B305" s="184">
        <v>0.62</v>
      </c>
      <c r="C305" s="184">
        <v>22.79</v>
      </c>
      <c r="D305" s="184">
        <v>1.83</v>
      </c>
      <c r="E305" s="184">
        <v>11.5</v>
      </c>
      <c r="F305" s="219"/>
      <c r="G305" s="219"/>
      <c r="H305" s="219"/>
    </row>
    <row r="306" spans="1:8" x14ac:dyDescent="0.25">
      <c r="A306" s="171">
        <v>28976</v>
      </c>
      <c r="B306" s="133">
        <v>0.63</v>
      </c>
      <c r="C306" s="133">
        <v>22.61</v>
      </c>
      <c r="D306" s="133">
        <v>2.15</v>
      </c>
      <c r="E306" s="133">
        <v>13.9</v>
      </c>
      <c r="F306" s="220"/>
      <c r="G306" s="220"/>
      <c r="H306" s="220"/>
    </row>
    <row r="307" spans="1:8" x14ac:dyDescent="0.25">
      <c r="A307" s="171">
        <v>29007</v>
      </c>
      <c r="B307" s="184">
        <v>0.64</v>
      </c>
      <c r="C307" s="184">
        <v>21.57</v>
      </c>
      <c r="D307" s="184">
        <v>1.67</v>
      </c>
      <c r="E307" s="184">
        <v>15.8</v>
      </c>
      <c r="F307" s="219"/>
      <c r="G307" s="219"/>
      <c r="H307" s="219"/>
    </row>
    <row r="308" spans="1:8" x14ac:dyDescent="0.25">
      <c r="A308" s="171">
        <v>29037</v>
      </c>
      <c r="B308" s="133">
        <v>0.65</v>
      </c>
      <c r="C308" s="133">
        <v>23.47</v>
      </c>
      <c r="D308" s="133">
        <v>1.29</v>
      </c>
      <c r="E308" s="133">
        <v>17.3</v>
      </c>
      <c r="F308" s="220"/>
      <c r="G308" s="220"/>
      <c r="H308" s="220"/>
    </row>
    <row r="309" spans="1:8" x14ac:dyDescent="0.25">
      <c r="A309" s="171">
        <v>29068</v>
      </c>
      <c r="B309" s="184">
        <v>0.66</v>
      </c>
      <c r="C309" s="184">
        <v>25.51</v>
      </c>
      <c r="D309" s="184">
        <v>1.79</v>
      </c>
      <c r="E309" s="184">
        <v>19.399999999999999</v>
      </c>
      <c r="F309" s="219"/>
      <c r="G309" s="219"/>
      <c r="H309" s="219"/>
    </row>
    <row r="310" spans="1:8" x14ac:dyDescent="0.25">
      <c r="A310" s="171">
        <v>29099</v>
      </c>
      <c r="B310" s="133">
        <v>0.68</v>
      </c>
      <c r="C310" s="133">
        <v>27.71</v>
      </c>
      <c r="D310" s="133">
        <v>2.1800000000000002</v>
      </c>
      <c r="E310" s="133">
        <v>22</v>
      </c>
      <c r="F310" s="220"/>
      <c r="G310" s="220"/>
      <c r="H310" s="220"/>
    </row>
    <row r="311" spans="1:8" x14ac:dyDescent="0.25">
      <c r="A311" s="171">
        <v>29129</v>
      </c>
      <c r="B311" s="184">
        <v>0.69</v>
      </c>
      <c r="C311" s="184">
        <v>26.87</v>
      </c>
      <c r="D311" s="184">
        <v>1.39</v>
      </c>
      <c r="E311" s="184">
        <v>23.7</v>
      </c>
      <c r="F311" s="219"/>
      <c r="G311" s="219"/>
      <c r="H311" s="219"/>
    </row>
    <row r="312" spans="1:8" x14ac:dyDescent="0.25">
      <c r="A312" s="171">
        <v>29160</v>
      </c>
      <c r="B312" s="133">
        <v>0.7</v>
      </c>
      <c r="C312" s="133">
        <v>28.15</v>
      </c>
      <c r="D312" s="133">
        <v>2.42</v>
      </c>
      <c r="E312" s="133">
        <v>26.7</v>
      </c>
      <c r="F312" s="220"/>
      <c r="G312" s="220"/>
      <c r="H312" s="220"/>
    </row>
    <row r="313" spans="1:8" x14ac:dyDescent="0.25">
      <c r="A313" s="171">
        <v>29190</v>
      </c>
      <c r="B313" s="184">
        <v>0.72</v>
      </c>
      <c r="C313" s="184">
        <v>28.8</v>
      </c>
      <c r="D313" s="184">
        <v>1.66</v>
      </c>
      <c r="E313" s="184">
        <v>28.8</v>
      </c>
      <c r="F313" s="219"/>
      <c r="G313" s="219"/>
      <c r="H313" s="219"/>
    </row>
    <row r="314" spans="1:8" x14ac:dyDescent="0.25">
      <c r="A314" s="171">
        <v>29221</v>
      </c>
      <c r="B314" s="133">
        <v>0.73</v>
      </c>
      <c r="C314" s="133">
        <v>27.59</v>
      </c>
      <c r="D314" s="133">
        <v>2.33</v>
      </c>
      <c r="E314" s="133">
        <v>2.33</v>
      </c>
      <c r="F314" s="220"/>
      <c r="G314" s="220"/>
      <c r="H314" s="220"/>
    </row>
    <row r="315" spans="1:8" x14ac:dyDescent="0.25">
      <c r="A315" s="171">
        <v>29252</v>
      </c>
      <c r="B315" s="184">
        <v>0.74</v>
      </c>
      <c r="C315" s="184">
        <v>26.62</v>
      </c>
      <c r="D315" s="184">
        <v>1.06</v>
      </c>
      <c r="E315" s="184">
        <v>3.42</v>
      </c>
      <c r="F315" s="219"/>
      <c r="G315" s="219"/>
      <c r="H315" s="219"/>
    </row>
    <row r="316" spans="1:8" x14ac:dyDescent="0.25">
      <c r="A316" s="171">
        <v>29281</v>
      </c>
      <c r="B316" s="133">
        <v>0.76</v>
      </c>
      <c r="C316" s="133">
        <v>24.2</v>
      </c>
      <c r="D316" s="133">
        <v>2.1</v>
      </c>
      <c r="E316" s="133">
        <v>5.59</v>
      </c>
      <c r="F316" s="220"/>
      <c r="G316" s="220"/>
      <c r="H316" s="220"/>
    </row>
    <row r="317" spans="1:8" x14ac:dyDescent="0.25">
      <c r="A317" s="171">
        <v>29312</v>
      </c>
      <c r="B317" s="184">
        <v>0.78</v>
      </c>
      <c r="C317" s="184">
        <v>26.64</v>
      </c>
      <c r="D317" s="184">
        <v>3.82</v>
      </c>
      <c r="E317" s="184">
        <v>9.6300000000000008</v>
      </c>
      <c r="F317" s="219"/>
      <c r="G317" s="219"/>
      <c r="H317" s="219"/>
    </row>
    <row r="318" spans="1:8" x14ac:dyDescent="0.25">
      <c r="A318" s="171">
        <v>29342</v>
      </c>
      <c r="B318" s="133">
        <v>0.81</v>
      </c>
      <c r="C318" s="133">
        <v>28.27</v>
      </c>
      <c r="D318" s="133">
        <v>3.47</v>
      </c>
      <c r="E318" s="133">
        <v>13.43</v>
      </c>
      <c r="F318" s="220"/>
      <c r="G318" s="220"/>
      <c r="H318" s="220"/>
    </row>
    <row r="319" spans="1:8" x14ac:dyDescent="0.25">
      <c r="A319" s="171">
        <v>29373</v>
      </c>
      <c r="B319" s="184">
        <v>0.82</v>
      </c>
      <c r="C319" s="184">
        <v>27.72</v>
      </c>
      <c r="D319" s="184">
        <v>1.23</v>
      </c>
      <c r="E319" s="184">
        <v>14.83</v>
      </c>
      <c r="F319" s="219"/>
      <c r="G319" s="219"/>
      <c r="H319" s="219"/>
    </row>
    <row r="320" spans="1:8" x14ac:dyDescent="0.25">
      <c r="A320" s="171">
        <v>29403</v>
      </c>
      <c r="B320" s="133">
        <v>0.83</v>
      </c>
      <c r="C320" s="133">
        <v>27.37</v>
      </c>
      <c r="D320" s="133">
        <v>1.01</v>
      </c>
      <c r="E320" s="133">
        <v>15.99</v>
      </c>
      <c r="F320" s="220"/>
      <c r="G320" s="220"/>
      <c r="H320" s="220"/>
    </row>
    <row r="321" spans="1:8" x14ac:dyDescent="0.25">
      <c r="A321" s="171">
        <v>29434</v>
      </c>
      <c r="B321" s="184">
        <v>0.84</v>
      </c>
      <c r="C321" s="184">
        <v>26.13</v>
      </c>
      <c r="D321" s="184">
        <v>0.8</v>
      </c>
      <c r="E321" s="184">
        <v>16.920000000000002</v>
      </c>
      <c r="F321" s="219"/>
      <c r="G321" s="219"/>
      <c r="H321" s="219"/>
    </row>
    <row r="322" spans="1:8" x14ac:dyDescent="0.25">
      <c r="A322" s="171">
        <v>29465</v>
      </c>
      <c r="B322" s="133">
        <v>0.85</v>
      </c>
      <c r="C322" s="133">
        <v>25.49</v>
      </c>
      <c r="D322" s="133">
        <v>1.66</v>
      </c>
      <c r="E322" s="133">
        <v>18.87</v>
      </c>
      <c r="F322" s="220"/>
      <c r="G322" s="220"/>
      <c r="H322" s="220"/>
    </row>
    <row r="323" spans="1:8" x14ac:dyDescent="0.25">
      <c r="A323" s="171">
        <v>29495</v>
      </c>
      <c r="B323" s="184">
        <v>0.87</v>
      </c>
      <c r="C323" s="184">
        <v>26.52</v>
      </c>
      <c r="D323" s="184">
        <v>2.2200000000000002</v>
      </c>
      <c r="E323" s="184">
        <v>21.51</v>
      </c>
      <c r="F323" s="219"/>
      <c r="G323" s="219"/>
      <c r="H323" s="219"/>
    </row>
    <row r="324" spans="1:8" x14ac:dyDescent="0.25">
      <c r="A324" s="171">
        <v>29526</v>
      </c>
      <c r="B324" s="133">
        <v>0.89</v>
      </c>
      <c r="C324" s="133">
        <v>26.2</v>
      </c>
      <c r="D324" s="133">
        <v>2.17</v>
      </c>
      <c r="E324" s="133">
        <v>24.15</v>
      </c>
      <c r="F324" s="220"/>
      <c r="G324" s="220"/>
      <c r="H324" s="220"/>
    </row>
    <row r="325" spans="1:8" x14ac:dyDescent="0.25">
      <c r="A325" s="171">
        <v>29556</v>
      </c>
      <c r="B325" s="184">
        <v>0.9</v>
      </c>
      <c r="C325" s="184">
        <v>25.85</v>
      </c>
      <c r="D325" s="184">
        <v>1.37</v>
      </c>
      <c r="E325" s="184">
        <v>25.85</v>
      </c>
      <c r="F325" s="219"/>
      <c r="G325" s="219"/>
      <c r="H325" s="219"/>
    </row>
    <row r="326" spans="1:8" x14ac:dyDescent="0.25">
      <c r="A326" s="171">
        <v>29587</v>
      </c>
      <c r="B326" s="133">
        <v>0.92</v>
      </c>
      <c r="C326" s="133">
        <v>25.67</v>
      </c>
      <c r="D326" s="133">
        <v>2.09</v>
      </c>
      <c r="E326" s="133">
        <v>2.09</v>
      </c>
      <c r="F326" s="220"/>
      <c r="G326" s="220"/>
      <c r="H326" s="220"/>
    </row>
    <row r="327" spans="1:8" x14ac:dyDescent="0.25">
      <c r="A327" s="171">
        <v>29618</v>
      </c>
      <c r="B327" s="184">
        <v>0.95</v>
      </c>
      <c r="C327" s="184">
        <v>28</v>
      </c>
      <c r="D327" s="184">
        <v>2.93</v>
      </c>
      <c r="E327" s="184">
        <v>5.08</v>
      </c>
      <c r="F327" s="219"/>
      <c r="G327" s="219"/>
      <c r="H327" s="219"/>
    </row>
    <row r="328" spans="1:8" x14ac:dyDescent="0.25">
      <c r="A328" s="171">
        <v>29646</v>
      </c>
      <c r="B328" s="133">
        <v>0.97</v>
      </c>
      <c r="C328" s="133">
        <v>28.82</v>
      </c>
      <c r="D328" s="133">
        <v>2.75</v>
      </c>
      <c r="E328" s="133">
        <v>7.98</v>
      </c>
      <c r="F328" s="220"/>
      <c r="G328" s="220"/>
      <c r="H328" s="220"/>
    </row>
    <row r="329" spans="1:8" x14ac:dyDescent="0.25">
      <c r="A329" s="171">
        <v>29677</v>
      </c>
      <c r="B329" s="184">
        <v>1</v>
      </c>
      <c r="C329" s="184">
        <v>27.05</v>
      </c>
      <c r="D329" s="184">
        <v>2.38</v>
      </c>
      <c r="E329" s="184">
        <v>10.57</v>
      </c>
      <c r="F329" s="219"/>
      <c r="G329" s="219"/>
      <c r="H329" s="219"/>
    </row>
    <row r="330" spans="1:8" x14ac:dyDescent="0.25">
      <c r="A330" s="171">
        <v>29707</v>
      </c>
      <c r="B330" s="133">
        <v>1.02</v>
      </c>
      <c r="C330" s="133">
        <v>26.02</v>
      </c>
      <c r="D330" s="133">
        <v>2.63</v>
      </c>
      <c r="E330" s="133">
        <v>13.48</v>
      </c>
      <c r="F330" s="220"/>
      <c r="G330" s="220"/>
      <c r="H330" s="220"/>
    </row>
    <row r="331" spans="1:8" x14ac:dyDescent="0.25">
      <c r="A331" s="171">
        <v>29738</v>
      </c>
      <c r="B331" s="184">
        <v>1.05</v>
      </c>
      <c r="C331" s="184">
        <v>27.87</v>
      </c>
      <c r="D331" s="184">
        <v>2.72</v>
      </c>
      <c r="E331" s="184">
        <v>16.579999999999998</v>
      </c>
      <c r="F331" s="219"/>
      <c r="G331" s="219"/>
      <c r="H331" s="219"/>
    </row>
    <row r="332" spans="1:8" x14ac:dyDescent="0.25">
      <c r="A332" s="171">
        <v>29768</v>
      </c>
      <c r="B332" s="133">
        <v>1.07</v>
      </c>
      <c r="C332" s="133">
        <v>28.93</v>
      </c>
      <c r="D332" s="133">
        <v>1.85</v>
      </c>
      <c r="E332" s="133">
        <v>18.73</v>
      </c>
      <c r="F332" s="220"/>
      <c r="G332" s="220"/>
      <c r="H332" s="220"/>
    </row>
    <row r="333" spans="1:8" x14ac:dyDescent="0.25">
      <c r="A333" s="171">
        <v>29799</v>
      </c>
      <c r="B333" s="184">
        <v>1.08</v>
      </c>
      <c r="C333" s="184">
        <v>29.52</v>
      </c>
      <c r="D333" s="184">
        <v>1.27</v>
      </c>
      <c r="E333" s="184">
        <v>20.239999999999998</v>
      </c>
      <c r="F333" s="219"/>
      <c r="G333" s="219"/>
      <c r="H333" s="219"/>
    </row>
    <row r="334" spans="1:8" x14ac:dyDescent="0.25">
      <c r="A334" s="171">
        <v>29830</v>
      </c>
      <c r="B334" s="133">
        <v>1.0900000000000001</v>
      </c>
      <c r="C334" s="133">
        <v>28.33</v>
      </c>
      <c r="D334" s="133">
        <v>0.72</v>
      </c>
      <c r="E334" s="133">
        <v>21.11</v>
      </c>
      <c r="F334" s="220"/>
      <c r="G334" s="220"/>
      <c r="H334" s="220"/>
    </row>
    <row r="335" spans="1:8" x14ac:dyDescent="0.25">
      <c r="A335" s="171">
        <v>29860</v>
      </c>
      <c r="B335" s="184">
        <v>1.1000000000000001</v>
      </c>
      <c r="C335" s="184">
        <v>27.1</v>
      </c>
      <c r="D335" s="184">
        <v>1.24</v>
      </c>
      <c r="E335" s="184">
        <v>22.61</v>
      </c>
      <c r="F335" s="219"/>
      <c r="G335" s="219"/>
      <c r="H335" s="219"/>
    </row>
    <row r="336" spans="1:8" x14ac:dyDescent="0.25">
      <c r="A336" s="171">
        <v>29891</v>
      </c>
      <c r="B336" s="133">
        <v>1.1200000000000001</v>
      </c>
      <c r="C336" s="133">
        <v>26.35</v>
      </c>
      <c r="D336" s="133">
        <v>1.57</v>
      </c>
      <c r="E336" s="133">
        <v>24.54</v>
      </c>
      <c r="F336" s="220"/>
      <c r="G336" s="220"/>
      <c r="H336" s="220"/>
    </row>
    <row r="337" spans="1:8" x14ac:dyDescent="0.25">
      <c r="A337" s="171">
        <v>29921</v>
      </c>
      <c r="B337" s="184">
        <v>1.1399999999999999</v>
      </c>
      <c r="C337" s="184">
        <v>26.36</v>
      </c>
      <c r="D337" s="184">
        <v>1.46</v>
      </c>
      <c r="E337" s="184">
        <v>26.36</v>
      </c>
      <c r="F337" s="219"/>
      <c r="G337" s="219"/>
      <c r="H337" s="219"/>
    </row>
    <row r="338" spans="1:8" x14ac:dyDescent="0.25">
      <c r="A338" s="171">
        <v>29952</v>
      </c>
      <c r="B338" s="133">
        <v>1.1599999999999999</v>
      </c>
      <c r="C338" s="133">
        <v>26.03</v>
      </c>
      <c r="D338" s="133">
        <v>1.83</v>
      </c>
      <c r="E338" s="133">
        <v>1.83</v>
      </c>
      <c r="F338" s="220"/>
      <c r="G338" s="220"/>
      <c r="H338" s="220"/>
    </row>
    <row r="339" spans="1:8" x14ac:dyDescent="0.25">
      <c r="A339" s="171">
        <v>29983</v>
      </c>
      <c r="B339" s="184">
        <v>1.18</v>
      </c>
      <c r="C339" s="184">
        <v>25.1</v>
      </c>
      <c r="D339" s="184">
        <v>2.17</v>
      </c>
      <c r="E339" s="184">
        <v>4.05</v>
      </c>
      <c r="F339" s="219"/>
      <c r="G339" s="219"/>
      <c r="H339" s="219"/>
    </row>
    <row r="340" spans="1:8" x14ac:dyDescent="0.25">
      <c r="A340" s="171">
        <v>30011</v>
      </c>
      <c r="B340" s="133">
        <v>1.21</v>
      </c>
      <c r="C340" s="133">
        <v>24.55</v>
      </c>
      <c r="D340" s="133">
        <v>2.2999999999999998</v>
      </c>
      <c r="E340" s="133">
        <v>6.44</v>
      </c>
      <c r="F340" s="220"/>
      <c r="G340" s="220"/>
      <c r="H340" s="220"/>
    </row>
    <row r="341" spans="1:8" x14ac:dyDescent="0.25">
      <c r="A341" s="171">
        <v>30042</v>
      </c>
      <c r="B341" s="184">
        <v>1.24</v>
      </c>
      <c r="C341" s="184">
        <v>24.77</v>
      </c>
      <c r="D341" s="184">
        <v>2.58</v>
      </c>
      <c r="E341" s="184">
        <v>9.19</v>
      </c>
      <c r="F341" s="219"/>
      <c r="G341" s="219"/>
      <c r="H341" s="219"/>
    </row>
    <row r="342" spans="1:8" x14ac:dyDescent="0.25">
      <c r="A342" s="171">
        <v>30072</v>
      </c>
      <c r="B342" s="133">
        <v>1.28</v>
      </c>
      <c r="C342" s="133">
        <v>24.78</v>
      </c>
      <c r="D342" s="133">
        <v>2.64</v>
      </c>
      <c r="E342" s="133">
        <v>12.07</v>
      </c>
      <c r="F342" s="220"/>
      <c r="G342" s="220"/>
      <c r="H342" s="220"/>
    </row>
    <row r="343" spans="1:8" x14ac:dyDescent="0.25">
      <c r="A343" s="171">
        <v>30103</v>
      </c>
      <c r="B343" s="184">
        <v>1.3</v>
      </c>
      <c r="C343" s="184">
        <v>24.19</v>
      </c>
      <c r="D343" s="184">
        <v>2.23</v>
      </c>
      <c r="E343" s="184">
        <v>14.58</v>
      </c>
      <c r="F343" s="219"/>
      <c r="G343" s="219"/>
      <c r="H343" s="219"/>
    </row>
    <row r="344" spans="1:8" x14ac:dyDescent="0.25">
      <c r="A344" s="171">
        <v>30133</v>
      </c>
      <c r="B344" s="133">
        <v>1.32</v>
      </c>
      <c r="C344" s="133">
        <v>23.54</v>
      </c>
      <c r="D344" s="133">
        <v>1.32</v>
      </c>
      <c r="E344" s="133">
        <v>16.079999999999998</v>
      </c>
      <c r="F344" s="220"/>
      <c r="G344" s="220"/>
      <c r="H344" s="220"/>
    </row>
    <row r="345" spans="1:8" x14ac:dyDescent="0.25">
      <c r="A345" s="171">
        <v>30164</v>
      </c>
      <c r="B345" s="184">
        <v>1.34</v>
      </c>
      <c r="C345" s="184">
        <v>23.46</v>
      </c>
      <c r="D345" s="184">
        <v>1.2</v>
      </c>
      <c r="E345" s="184">
        <v>17.48</v>
      </c>
      <c r="F345" s="219"/>
      <c r="G345" s="219"/>
      <c r="H345" s="219"/>
    </row>
    <row r="346" spans="1:8" x14ac:dyDescent="0.25">
      <c r="A346" s="171">
        <v>30195</v>
      </c>
      <c r="B346" s="133">
        <v>1.36</v>
      </c>
      <c r="C346" s="133">
        <v>24.52</v>
      </c>
      <c r="D346" s="133">
        <v>1.59</v>
      </c>
      <c r="E346" s="133">
        <v>19.350000000000001</v>
      </c>
      <c r="F346" s="220"/>
      <c r="G346" s="220"/>
      <c r="H346" s="220"/>
    </row>
    <row r="347" spans="1:8" x14ac:dyDescent="0.25">
      <c r="A347" s="171">
        <v>30225</v>
      </c>
      <c r="B347" s="184">
        <v>1.38</v>
      </c>
      <c r="C347" s="184">
        <v>25.26</v>
      </c>
      <c r="D347" s="184">
        <v>1.84</v>
      </c>
      <c r="E347" s="184">
        <v>21.55</v>
      </c>
      <c r="F347" s="219"/>
      <c r="G347" s="219"/>
      <c r="H347" s="219"/>
    </row>
    <row r="348" spans="1:8" x14ac:dyDescent="0.25">
      <c r="A348" s="171">
        <v>30256</v>
      </c>
      <c r="B348" s="133">
        <v>1.4</v>
      </c>
      <c r="C348" s="133">
        <v>24.79</v>
      </c>
      <c r="D348" s="133">
        <v>1.19</v>
      </c>
      <c r="E348" s="133">
        <v>22.99</v>
      </c>
      <c r="F348" s="220"/>
      <c r="G348" s="220"/>
      <c r="H348" s="220"/>
    </row>
    <row r="349" spans="1:8" x14ac:dyDescent="0.25">
      <c r="A349" s="171">
        <v>30286</v>
      </c>
      <c r="B349" s="184">
        <v>1.41</v>
      </c>
      <c r="C349" s="184">
        <v>24.03</v>
      </c>
      <c r="D349" s="184">
        <v>0.84</v>
      </c>
      <c r="E349" s="184">
        <v>24.03</v>
      </c>
      <c r="F349" s="219"/>
      <c r="G349" s="219"/>
      <c r="H349" s="219"/>
    </row>
    <row r="350" spans="1:8" x14ac:dyDescent="0.25">
      <c r="A350" s="171">
        <v>30317</v>
      </c>
      <c r="B350" s="133">
        <v>1.43</v>
      </c>
      <c r="C350" s="133">
        <v>23.08</v>
      </c>
      <c r="D350" s="133">
        <v>1.05</v>
      </c>
      <c r="E350" s="133">
        <v>1.05</v>
      </c>
      <c r="F350" s="220"/>
      <c r="G350" s="220"/>
      <c r="H350" s="220"/>
    </row>
    <row r="351" spans="1:8" x14ac:dyDescent="0.25">
      <c r="A351" s="171">
        <v>30348</v>
      </c>
      <c r="B351" s="184">
        <v>1.44</v>
      </c>
      <c r="C351" s="184">
        <v>21.88</v>
      </c>
      <c r="D351" s="184">
        <v>1.18</v>
      </c>
      <c r="E351" s="184">
        <v>2.25</v>
      </c>
      <c r="F351" s="219"/>
      <c r="G351" s="219"/>
      <c r="H351" s="219"/>
    </row>
    <row r="352" spans="1:8" x14ac:dyDescent="0.25">
      <c r="A352" s="171">
        <v>30376</v>
      </c>
      <c r="B352" s="133">
        <v>1.48</v>
      </c>
      <c r="C352" s="133">
        <v>21.85</v>
      </c>
      <c r="D352" s="133">
        <v>2.27</v>
      </c>
      <c r="E352" s="133">
        <v>4.57</v>
      </c>
      <c r="F352" s="220"/>
      <c r="G352" s="220"/>
      <c r="H352" s="220"/>
    </row>
    <row r="353" spans="1:8" x14ac:dyDescent="0.25">
      <c r="A353" s="171">
        <v>30407</v>
      </c>
      <c r="B353" s="184">
        <v>1.52</v>
      </c>
      <c r="C353" s="184">
        <v>22.42</v>
      </c>
      <c r="D353" s="184">
        <v>3.06</v>
      </c>
      <c r="E353" s="184">
        <v>7.77</v>
      </c>
      <c r="F353" s="219"/>
      <c r="G353" s="219"/>
      <c r="H353" s="219"/>
    </row>
    <row r="354" spans="1:8" x14ac:dyDescent="0.25">
      <c r="A354" s="171">
        <v>30437</v>
      </c>
      <c r="B354" s="133">
        <v>1.56</v>
      </c>
      <c r="C354" s="133">
        <v>22.28</v>
      </c>
      <c r="D354" s="133">
        <v>2.52</v>
      </c>
      <c r="E354" s="133">
        <v>10.49</v>
      </c>
      <c r="F354" s="220"/>
      <c r="G354" s="220"/>
      <c r="H354" s="220"/>
    </row>
    <row r="355" spans="1:8" x14ac:dyDescent="0.25">
      <c r="A355" s="171">
        <v>30468</v>
      </c>
      <c r="B355" s="184">
        <v>1.57</v>
      </c>
      <c r="C355" s="184">
        <v>20.46</v>
      </c>
      <c r="D355" s="184">
        <v>0.72</v>
      </c>
      <c r="E355" s="184">
        <v>11.28</v>
      </c>
      <c r="F355" s="219"/>
      <c r="G355" s="219"/>
      <c r="H355" s="219"/>
    </row>
    <row r="356" spans="1:8" x14ac:dyDescent="0.25">
      <c r="A356" s="171">
        <v>30498</v>
      </c>
      <c r="B356" s="133">
        <v>1.58</v>
      </c>
      <c r="C356" s="133">
        <v>19.82</v>
      </c>
      <c r="D356" s="133">
        <v>0.79</v>
      </c>
      <c r="E356" s="133">
        <v>12.15</v>
      </c>
      <c r="F356" s="220"/>
      <c r="G356" s="220"/>
      <c r="H356" s="220"/>
    </row>
    <row r="357" spans="1:8" x14ac:dyDescent="0.25">
      <c r="A357" s="171">
        <v>30529</v>
      </c>
      <c r="B357" s="184">
        <v>1.58</v>
      </c>
      <c r="C357" s="184">
        <v>18.32</v>
      </c>
      <c r="D357" s="184">
        <v>-0.08</v>
      </c>
      <c r="E357" s="184">
        <v>12.07</v>
      </c>
      <c r="F357" s="219"/>
      <c r="G357" s="219"/>
      <c r="H357" s="219"/>
    </row>
    <row r="358" spans="1:8" x14ac:dyDescent="0.25">
      <c r="A358" s="171">
        <v>30560</v>
      </c>
      <c r="B358" s="133">
        <v>1.59</v>
      </c>
      <c r="C358" s="133">
        <v>17.420000000000002</v>
      </c>
      <c r="D358" s="133">
        <v>0.82</v>
      </c>
      <c r="E358" s="133">
        <v>12.09</v>
      </c>
      <c r="F358" s="220"/>
      <c r="G358" s="220"/>
      <c r="H358" s="220"/>
    </row>
    <row r="359" spans="1:8" x14ac:dyDescent="0.25">
      <c r="A359" s="171">
        <v>30590</v>
      </c>
      <c r="B359" s="184">
        <v>1.62</v>
      </c>
      <c r="C359" s="184">
        <v>17.2</v>
      </c>
      <c r="D359" s="184">
        <v>1.65</v>
      </c>
      <c r="E359" s="184">
        <v>14.86</v>
      </c>
      <c r="F359" s="219"/>
      <c r="G359" s="219"/>
      <c r="H359" s="219"/>
    </row>
    <row r="360" spans="1:8" x14ac:dyDescent="0.25">
      <c r="A360" s="171">
        <v>30621</v>
      </c>
      <c r="B360" s="133">
        <v>1.64</v>
      </c>
      <c r="C360" s="133">
        <v>17.04</v>
      </c>
      <c r="D360" s="133">
        <v>1.05</v>
      </c>
      <c r="E360" s="133">
        <v>16.059999999999999</v>
      </c>
      <c r="F360" s="220"/>
      <c r="G360" s="220"/>
      <c r="H360" s="220"/>
    </row>
    <row r="361" spans="1:8" x14ac:dyDescent="0.25">
      <c r="A361" s="171">
        <v>30651</v>
      </c>
      <c r="B361" s="184">
        <v>1.65</v>
      </c>
      <c r="C361" s="184">
        <v>16.64</v>
      </c>
      <c r="D361" s="184">
        <v>0.49</v>
      </c>
      <c r="E361" s="184">
        <v>16.64</v>
      </c>
      <c r="F361" s="219"/>
      <c r="G361" s="219"/>
      <c r="H361" s="219"/>
    </row>
    <row r="362" spans="1:8" x14ac:dyDescent="0.25">
      <c r="A362" s="171">
        <v>30682</v>
      </c>
      <c r="B362" s="133">
        <v>1.67</v>
      </c>
      <c r="C362" s="133">
        <v>17.02</v>
      </c>
      <c r="D362" s="133">
        <v>1.39</v>
      </c>
      <c r="E362" s="133">
        <v>1.39</v>
      </c>
      <c r="F362" s="220"/>
      <c r="G362" s="220"/>
      <c r="H362" s="220"/>
    </row>
    <row r="363" spans="1:8" x14ac:dyDescent="0.25">
      <c r="A363" s="171">
        <v>30713</v>
      </c>
      <c r="B363" s="184">
        <v>1.69</v>
      </c>
      <c r="C363" s="184">
        <v>17.2</v>
      </c>
      <c r="D363" s="184">
        <v>1.34</v>
      </c>
      <c r="E363" s="184">
        <v>2.74</v>
      </c>
      <c r="F363" s="219"/>
      <c r="G363" s="219"/>
      <c r="H363" s="219"/>
    </row>
    <row r="364" spans="1:8" x14ac:dyDescent="0.25">
      <c r="A364" s="171">
        <v>30742</v>
      </c>
      <c r="B364" s="133">
        <v>1.72</v>
      </c>
      <c r="C364" s="133">
        <v>16.64</v>
      </c>
      <c r="D364" s="133">
        <v>1.78</v>
      </c>
      <c r="E364" s="133">
        <v>4.57</v>
      </c>
      <c r="F364" s="220"/>
      <c r="G364" s="220"/>
      <c r="H364" s="220"/>
    </row>
    <row r="365" spans="1:8" x14ac:dyDescent="0.25">
      <c r="A365" s="171">
        <v>30773</v>
      </c>
      <c r="B365" s="184">
        <v>1.76</v>
      </c>
      <c r="C365" s="184">
        <v>15.42</v>
      </c>
      <c r="D365" s="184">
        <v>1.99</v>
      </c>
      <c r="E365" s="184">
        <v>6.65</v>
      </c>
      <c r="F365" s="219"/>
      <c r="G365" s="219"/>
      <c r="H365" s="219"/>
    </row>
    <row r="366" spans="1:8" x14ac:dyDescent="0.25">
      <c r="A366" s="171">
        <v>30803</v>
      </c>
      <c r="B366" s="133">
        <v>1.78</v>
      </c>
      <c r="C366" s="133">
        <v>14.16</v>
      </c>
      <c r="D366" s="133">
        <v>1.4</v>
      </c>
      <c r="E366" s="133">
        <v>8.14</v>
      </c>
      <c r="F366" s="220"/>
      <c r="G366" s="220"/>
      <c r="H366" s="220"/>
    </row>
    <row r="367" spans="1:8" x14ac:dyDescent="0.25">
      <c r="A367" s="171">
        <v>30834</v>
      </c>
      <c r="B367" s="184">
        <v>1.81</v>
      </c>
      <c r="C367" s="184">
        <v>15.17</v>
      </c>
      <c r="D367" s="184">
        <v>1.61</v>
      </c>
      <c r="E367" s="184">
        <v>9.8800000000000008</v>
      </c>
      <c r="F367" s="219"/>
      <c r="G367" s="219"/>
      <c r="H367" s="219"/>
    </row>
    <row r="368" spans="1:8" x14ac:dyDescent="0.25">
      <c r="A368" s="171">
        <v>30864</v>
      </c>
      <c r="B368" s="133">
        <v>1.83</v>
      </c>
      <c r="C368" s="133">
        <v>15.67</v>
      </c>
      <c r="D368" s="133">
        <v>1.22</v>
      </c>
      <c r="E368" s="133">
        <v>11.22</v>
      </c>
      <c r="F368" s="220"/>
      <c r="G368" s="220"/>
      <c r="H368" s="220"/>
    </row>
    <row r="369" spans="1:8" x14ac:dyDescent="0.25">
      <c r="A369" s="171">
        <v>30895</v>
      </c>
      <c r="B369" s="184">
        <v>1.84</v>
      </c>
      <c r="C369" s="184">
        <v>16.190000000000001</v>
      </c>
      <c r="D369" s="184">
        <v>0.38</v>
      </c>
      <c r="E369" s="184">
        <v>11.64</v>
      </c>
      <c r="F369" s="219"/>
      <c r="G369" s="219"/>
      <c r="H369" s="219"/>
    </row>
    <row r="370" spans="1:8" x14ac:dyDescent="0.25">
      <c r="A370" s="171">
        <v>30926</v>
      </c>
      <c r="B370" s="133">
        <v>1.86</v>
      </c>
      <c r="C370" s="133">
        <v>16.510000000000002</v>
      </c>
      <c r="D370" s="133">
        <v>1.1000000000000001</v>
      </c>
      <c r="E370" s="133">
        <v>12.87</v>
      </c>
      <c r="F370" s="220"/>
      <c r="G370" s="220"/>
      <c r="H370" s="220"/>
    </row>
    <row r="371" spans="1:8" x14ac:dyDescent="0.25">
      <c r="A371" s="171">
        <v>30956</v>
      </c>
      <c r="B371" s="184">
        <v>1.87</v>
      </c>
      <c r="C371" s="184">
        <v>15.27</v>
      </c>
      <c r="D371" s="184">
        <v>0.56999999999999995</v>
      </c>
      <c r="E371" s="184">
        <v>13.51</v>
      </c>
      <c r="F371" s="219"/>
      <c r="G371" s="219"/>
      <c r="H371" s="219"/>
    </row>
    <row r="372" spans="1:8" x14ac:dyDescent="0.25">
      <c r="A372" s="171">
        <v>30987</v>
      </c>
      <c r="B372" s="133">
        <v>1.91</v>
      </c>
      <c r="C372" s="133">
        <v>16.39</v>
      </c>
      <c r="D372" s="133">
        <v>2.04</v>
      </c>
      <c r="E372" s="133">
        <v>15.82</v>
      </c>
      <c r="F372" s="220"/>
      <c r="G372" s="220"/>
      <c r="H372" s="220"/>
    </row>
    <row r="373" spans="1:8" x14ac:dyDescent="0.25">
      <c r="A373" s="171">
        <v>31017</v>
      </c>
      <c r="B373" s="184">
        <v>1.95</v>
      </c>
      <c r="C373" s="184">
        <v>18.28</v>
      </c>
      <c r="D373" s="184">
        <v>2.13</v>
      </c>
      <c r="E373" s="184">
        <v>18.28</v>
      </c>
      <c r="F373" s="219"/>
      <c r="G373" s="219"/>
      <c r="H373" s="219"/>
    </row>
    <row r="374" spans="1:8" x14ac:dyDescent="0.25">
      <c r="A374" s="171">
        <v>31048</v>
      </c>
      <c r="B374" s="133">
        <v>1.99</v>
      </c>
      <c r="C374" s="133">
        <v>19.27</v>
      </c>
      <c r="D374" s="133">
        <v>2.2400000000000002</v>
      </c>
      <c r="E374" s="133">
        <v>2.2400000000000002</v>
      </c>
      <c r="F374" s="220"/>
      <c r="G374" s="220"/>
      <c r="H374" s="220"/>
    </row>
    <row r="375" spans="1:8" x14ac:dyDescent="0.25">
      <c r="A375" s="171">
        <v>31079</v>
      </c>
      <c r="B375" s="184">
        <v>2.0499999999999998</v>
      </c>
      <c r="C375" s="184">
        <v>21.24</v>
      </c>
      <c r="D375" s="184">
        <v>3</v>
      </c>
      <c r="E375" s="184">
        <v>5.31</v>
      </c>
      <c r="F375" s="219"/>
      <c r="G375" s="219"/>
      <c r="H375" s="219"/>
    </row>
    <row r="376" spans="1:8" x14ac:dyDescent="0.25">
      <c r="A376" s="171">
        <v>31107</v>
      </c>
      <c r="B376" s="133">
        <v>2.11</v>
      </c>
      <c r="C376" s="133">
        <v>22.82</v>
      </c>
      <c r="D376" s="133">
        <v>3.11</v>
      </c>
      <c r="E376" s="133">
        <v>8.58</v>
      </c>
      <c r="F376" s="220"/>
      <c r="G376" s="220"/>
      <c r="H376" s="220"/>
    </row>
    <row r="377" spans="1:8" x14ac:dyDescent="0.25">
      <c r="A377" s="171">
        <v>31138</v>
      </c>
      <c r="B377" s="184">
        <v>2.17</v>
      </c>
      <c r="C377" s="184">
        <v>23.81</v>
      </c>
      <c r="D377" s="184">
        <v>2.81</v>
      </c>
      <c r="E377" s="184">
        <v>11.63</v>
      </c>
      <c r="F377" s="219"/>
      <c r="G377" s="219"/>
      <c r="H377" s="219"/>
    </row>
    <row r="378" spans="1:8" x14ac:dyDescent="0.25">
      <c r="A378" s="171">
        <v>31168</v>
      </c>
      <c r="B378" s="133">
        <v>2.27</v>
      </c>
      <c r="C378" s="133">
        <v>27.61</v>
      </c>
      <c r="D378" s="133">
        <v>4.5199999999999996</v>
      </c>
      <c r="E378" s="133">
        <v>16.670000000000002</v>
      </c>
      <c r="F378" s="220"/>
      <c r="G378" s="220"/>
      <c r="H378" s="220"/>
    </row>
    <row r="379" spans="1:8" x14ac:dyDescent="0.25">
      <c r="A379" s="171">
        <v>31199</v>
      </c>
      <c r="B379" s="184">
        <v>2.31</v>
      </c>
      <c r="C379" s="184">
        <v>27.91</v>
      </c>
      <c r="D379" s="184">
        <v>1.84</v>
      </c>
      <c r="E379" s="184">
        <v>18.82</v>
      </c>
      <c r="F379" s="219"/>
      <c r="G379" s="219"/>
      <c r="H379" s="219"/>
    </row>
    <row r="380" spans="1:8" x14ac:dyDescent="0.25">
      <c r="A380" s="171">
        <v>31229</v>
      </c>
      <c r="B380" s="133">
        <v>2.2999999999999998</v>
      </c>
      <c r="C380" s="133">
        <v>25.64</v>
      </c>
      <c r="D380" s="133">
        <v>-0.57999999999999996</v>
      </c>
      <c r="E380" s="133">
        <v>18.13</v>
      </c>
      <c r="F380" s="220"/>
      <c r="G380" s="220"/>
      <c r="H380" s="220"/>
    </row>
    <row r="381" spans="1:8" x14ac:dyDescent="0.25">
      <c r="A381" s="171">
        <v>31260</v>
      </c>
      <c r="B381" s="184">
        <v>2.29</v>
      </c>
      <c r="C381" s="184">
        <v>24.67</v>
      </c>
      <c r="D381" s="184">
        <v>-0.4</v>
      </c>
      <c r="E381" s="184">
        <v>17.66</v>
      </c>
      <c r="F381" s="219"/>
      <c r="G381" s="219"/>
      <c r="H381" s="219"/>
    </row>
    <row r="382" spans="1:8" x14ac:dyDescent="0.25">
      <c r="A382" s="171">
        <v>31291</v>
      </c>
      <c r="B382" s="133">
        <v>2.31</v>
      </c>
      <c r="C382" s="133">
        <v>24.4</v>
      </c>
      <c r="D382" s="133">
        <v>0.89</v>
      </c>
      <c r="E382" s="133">
        <v>18.7</v>
      </c>
      <c r="F382" s="220"/>
      <c r="G382" s="220"/>
      <c r="H382" s="220"/>
    </row>
    <row r="383" spans="1:8" x14ac:dyDescent="0.25">
      <c r="A383" s="171">
        <v>31321</v>
      </c>
      <c r="B383" s="184">
        <v>2.33</v>
      </c>
      <c r="C383" s="184">
        <v>24.77</v>
      </c>
      <c r="D383" s="184">
        <v>0.87</v>
      </c>
      <c r="E383" s="184">
        <v>19.73</v>
      </c>
      <c r="F383" s="219"/>
      <c r="G383" s="219"/>
      <c r="H383" s="219"/>
    </row>
    <row r="384" spans="1:8" x14ac:dyDescent="0.25">
      <c r="A384" s="171">
        <v>31352</v>
      </c>
      <c r="B384" s="133">
        <v>2.35</v>
      </c>
      <c r="C384" s="133">
        <v>23.49</v>
      </c>
      <c r="D384" s="133">
        <v>0.99</v>
      </c>
      <c r="E384" s="133">
        <v>20.92</v>
      </c>
      <c r="F384" s="220"/>
      <c r="G384" s="220"/>
      <c r="H384" s="220"/>
    </row>
    <row r="385" spans="1:8" x14ac:dyDescent="0.25">
      <c r="A385" s="171">
        <v>31382</v>
      </c>
      <c r="B385" s="184">
        <v>2.38</v>
      </c>
      <c r="C385" s="184">
        <v>22.45</v>
      </c>
      <c r="D385" s="184">
        <v>1.26</v>
      </c>
      <c r="E385" s="184">
        <v>22.45</v>
      </c>
      <c r="F385" s="219"/>
      <c r="G385" s="219"/>
      <c r="H385" s="219"/>
    </row>
    <row r="386" spans="1:8" x14ac:dyDescent="0.25">
      <c r="A386" s="171">
        <v>31413</v>
      </c>
      <c r="B386" s="133">
        <v>2.46</v>
      </c>
      <c r="C386" s="133">
        <v>23.55</v>
      </c>
      <c r="D386" s="133">
        <v>3.15</v>
      </c>
      <c r="E386" s="133">
        <v>3.15</v>
      </c>
      <c r="F386" s="220"/>
      <c r="G386" s="220"/>
      <c r="H386" s="220"/>
    </row>
    <row r="387" spans="1:8" x14ac:dyDescent="0.25">
      <c r="A387" s="171">
        <v>31444</v>
      </c>
      <c r="B387" s="184">
        <v>2.54</v>
      </c>
      <c r="C387" s="184">
        <v>23.72</v>
      </c>
      <c r="D387" s="184">
        <v>3.15</v>
      </c>
      <c r="E387" s="184">
        <v>6.4</v>
      </c>
      <c r="F387" s="219"/>
      <c r="G387" s="219"/>
      <c r="H387" s="219"/>
    </row>
    <row r="388" spans="1:8" x14ac:dyDescent="0.25">
      <c r="A388" s="171">
        <v>31472</v>
      </c>
      <c r="B388" s="133">
        <v>2.59</v>
      </c>
      <c r="C388" s="133">
        <v>22.65</v>
      </c>
      <c r="D388" s="133">
        <v>2.21</v>
      </c>
      <c r="E388" s="133">
        <v>8.75</v>
      </c>
      <c r="F388" s="220"/>
      <c r="G388" s="220"/>
      <c r="H388" s="220"/>
    </row>
    <row r="389" spans="1:8" x14ac:dyDescent="0.25">
      <c r="A389" s="171">
        <v>31503</v>
      </c>
      <c r="B389" s="184">
        <v>2.66</v>
      </c>
      <c r="C389" s="184">
        <v>22.54</v>
      </c>
      <c r="D389" s="184">
        <v>2.73</v>
      </c>
      <c r="E389" s="184">
        <v>11.72</v>
      </c>
      <c r="F389" s="219"/>
      <c r="G389" s="219"/>
      <c r="H389" s="219"/>
    </row>
    <row r="390" spans="1:8" x14ac:dyDescent="0.25">
      <c r="A390" s="171">
        <v>31533</v>
      </c>
      <c r="B390" s="133">
        <v>2.64</v>
      </c>
      <c r="C390" s="133">
        <v>16.399999999999999</v>
      </c>
      <c r="D390" s="133">
        <v>-0.72</v>
      </c>
      <c r="E390" s="133">
        <v>10.91</v>
      </c>
      <c r="F390" s="220"/>
      <c r="G390" s="220"/>
      <c r="H390" s="220"/>
    </row>
    <row r="391" spans="1:8" x14ac:dyDescent="0.25">
      <c r="A391" s="171">
        <v>31564</v>
      </c>
      <c r="B391" s="184">
        <v>2.63</v>
      </c>
      <c r="C391" s="184">
        <v>13.46</v>
      </c>
      <c r="D391" s="184">
        <v>-0.73</v>
      </c>
      <c r="E391" s="184">
        <v>10.1</v>
      </c>
      <c r="F391" s="219"/>
      <c r="G391" s="219"/>
      <c r="H391" s="219"/>
    </row>
    <row r="392" spans="1:8" x14ac:dyDescent="0.25">
      <c r="A392" s="171">
        <v>31594</v>
      </c>
      <c r="B392" s="133">
        <v>2.62</v>
      </c>
      <c r="C392" s="133">
        <v>14.11</v>
      </c>
      <c r="D392" s="133">
        <v>-0.01</v>
      </c>
      <c r="E392" s="133">
        <v>10.08</v>
      </c>
      <c r="F392" s="220"/>
      <c r="G392" s="220"/>
      <c r="H392" s="220"/>
    </row>
    <row r="393" spans="1:8" x14ac:dyDescent="0.25">
      <c r="A393" s="171">
        <v>31625</v>
      </c>
      <c r="B393" s="184">
        <v>2.66</v>
      </c>
      <c r="C393" s="184">
        <v>16.170000000000002</v>
      </c>
      <c r="D393" s="184">
        <v>1.4</v>
      </c>
      <c r="E393" s="184">
        <v>11.62</v>
      </c>
      <c r="F393" s="219"/>
      <c r="G393" s="219"/>
      <c r="H393" s="219"/>
    </row>
    <row r="394" spans="1:8" x14ac:dyDescent="0.25">
      <c r="A394" s="171">
        <v>31656</v>
      </c>
      <c r="B394" s="133">
        <v>2.7</v>
      </c>
      <c r="C394" s="133">
        <v>16.79</v>
      </c>
      <c r="D394" s="133">
        <v>1.43</v>
      </c>
      <c r="E394" s="133">
        <v>13.22</v>
      </c>
      <c r="F394" s="220"/>
      <c r="G394" s="220"/>
      <c r="H394" s="220"/>
    </row>
    <row r="395" spans="1:8" x14ac:dyDescent="0.25">
      <c r="A395" s="171">
        <v>31686</v>
      </c>
      <c r="B395" s="184">
        <v>2.76</v>
      </c>
      <c r="C395" s="184">
        <v>18.170000000000002</v>
      </c>
      <c r="D395" s="184">
        <v>2.06</v>
      </c>
      <c r="E395" s="184">
        <v>15.55</v>
      </c>
      <c r="F395" s="219"/>
      <c r="G395" s="219"/>
      <c r="H395" s="219"/>
    </row>
    <row r="396" spans="1:8" x14ac:dyDescent="0.25">
      <c r="A396" s="171">
        <v>31717</v>
      </c>
      <c r="B396" s="133">
        <v>2.81</v>
      </c>
      <c r="C396" s="133">
        <v>19.54</v>
      </c>
      <c r="D396" s="133">
        <v>2.17</v>
      </c>
      <c r="E396" s="133">
        <v>18.05</v>
      </c>
      <c r="F396" s="220"/>
      <c r="G396" s="220"/>
      <c r="H396" s="220"/>
    </row>
    <row r="397" spans="1:8" x14ac:dyDescent="0.25">
      <c r="A397" s="171">
        <v>31747</v>
      </c>
      <c r="B397" s="184">
        <v>2.88</v>
      </c>
      <c r="C397" s="184">
        <v>20.95</v>
      </c>
      <c r="D397" s="184">
        <v>2.4500000000000002</v>
      </c>
      <c r="E397" s="184">
        <v>20.95</v>
      </c>
      <c r="F397" s="219"/>
      <c r="G397" s="219"/>
      <c r="H397" s="219"/>
    </row>
    <row r="398" spans="1:8" x14ac:dyDescent="0.25">
      <c r="A398" s="171">
        <v>31778</v>
      </c>
      <c r="B398" s="133">
        <v>2.98</v>
      </c>
      <c r="C398" s="133">
        <v>21.09</v>
      </c>
      <c r="D398" s="133">
        <v>3.27</v>
      </c>
      <c r="E398" s="133">
        <v>3.27</v>
      </c>
      <c r="F398" s="220"/>
      <c r="G398" s="220"/>
      <c r="H398" s="220"/>
    </row>
    <row r="399" spans="1:8" x14ac:dyDescent="0.25">
      <c r="A399" s="171">
        <v>31809</v>
      </c>
      <c r="B399" s="184">
        <v>3.04</v>
      </c>
      <c r="C399" s="184">
        <v>19.77</v>
      </c>
      <c r="D399" s="184">
        <v>2.0299999999999998</v>
      </c>
      <c r="E399" s="184">
        <v>5.37</v>
      </c>
      <c r="F399" s="219"/>
      <c r="G399" s="219"/>
      <c r="H399" s="219"/>
    </row>
    <row r="400" spans="1:8" x14ac:dyDescent="0.25">
      <c r="A400" s="171">
        <v>31837</v>
      </c>
      <c r="B400" s="133">
        <v>3.12</v>
      </c>
      <c r="C400" s="133">
        <v>20.36</v>
      </c>
      <c r="D400" s="133">
        <v>2.71</v>
      </c>
      <c r="E400" s="133">
        <v>8.2200000000000006</v>
      </c>
      <c r="F400" s="220"/>
      <c r="G400" s="220"/>
      <c r="H400" s="220"/>
    </row>
    <row r="401" spans="1:8" x14ac:dyDescent="0.25">
      <c r="A401" s="171">
        <v>31868</v>
      </c>
      <c r="B401" s="184">
        <v>3.19</v>
      </c>
      <c r="C401" s="184">
        <v>19.8</v>
      </c>
      <c r="D401" s="184">
        <v>2.25</v>
      </c>
      <c r="E401" s="184">
        <v>10.66</v>
      </c>
      <c r="F401" s="219"/>
      <c r="G401" s="219"/>
      <c r="H401" s="219"/>
    </row>
    <row r="402" spans="1:8" x14ac:dyDescent="0.25">
      <c r="A402" s="171">
        <v>31898</v>
      </c>
      <c r="B402" s="133">
        <v>3.25</v>
      </c>
      <c r="C402" s="133">
        <v>22.73</v>
      </c>
      <c r="D402" s="133">
        <v>1.7</v>
      </c>
      <c r="E402" s="133">
        <v>12.54</v>
      </c>
      <c r="F402" s="220"/>
      <c r="G402" s="220"/>
      <c r="H402" s="220"/>
    </row>
    <row r="403" spans="1:8" x14ac:dyDescent="0.25">
      <c r="A403" s="171">
        <v>31929</v>
      </c>
      <c r="B403" s="184">
        <v>3.28</v>
      </c>
      <c r="C403" s="184">
        <v>24.81</v>
      </c>
      <c r="D403" s="184">
        <v>0.96</v>
      </c>
      <c r="E403" s="184">
        <v>13.62</v>
      </c>
      <c r="F403" s="219"/>
      <c r="G403" s="219"/>
      <c r="H403" s="219"/>
    </row>
    <row r="404" spans="1:8" x14ac:dyDescent="0.25">
      <c r="A404" s="171">
        <v>31959</v>
      </c>
      <c r="B404" s="133">
        <v>3.32</v>
      </c>
      <c r="C404" s="133">
        <v>26.65</v>
      </c>
      <c r="D404" s="133">
        <v>1.46</v>
      </c>
      <c r="E404" s="133">
        <v>15.28</v>
      </c>
      <c r="F404" s="220"/>
      <c r="G404" s="220"/>
      <c r="H404" s="220"/>
    </row>
    <row r="405" spans="1:8" x14ac:dyDescent="0.25">
      <c r="A405" s="171">
        <v>31990</v>
      </c>
      <c r="B405" s="184">
        <v>3.33</v>
      </c>
      <c r="C405" s="184">
        <v>25.27</v>
      </c>
      <c r="D405" s="184">
        <v>0.28999999999999998</v>
      </c>
      <c r="E405" s="184">
        <v>15.62</v>
      </c>
      <c r="F405" s="219"/>
      <c r="G405" s="219"/>
      <c r="H405" s="219"/>
    </row>
    <row r="406" spans="1:8" x14ac:dyDescent="0.25">
      <c r="A406" s="171">
        <v>32021</v>
      </c>
      <c r="B406" s="133">
        <v>3.37</v>
      </c>
      <c r="C406" s="133">
        <v>25.01</v>
      </c>
      <c r="D406" s="133">
        <v>1.22</v>
      </c>
      <c r="E406" s="133">
        <v>17.02</v>
      </c>
      <c r="F406" s="220"/>
      <c r="G406" s="220"/>
      <c r="H406" s="220"/>
    </row>
    <row r="407" spans="1:8" x14ac:dyDescent="0.25">
      <c r="A407" s="171">
        <v>32051</v>
      </c>
      <c r="B407" s="184">
        <v>3.44</v>
      </c>
      <c r="C407" s="184">
        <v>24.8</v>
      </c>
      <c r="D407" s="184">
        <v>1.88</v>
      </c>
      <c r="E407" s="184">
        <v>19.23</v>
      </c>
      <c r="F407" s="219"/>
      <c r="G407" s="219"/>
      <c r="H407" s="219"/>
    </row>
    <row r="408" spans="1:8" x14ac:dyDescent="0.25">
      <c r="A408" s="171">
        <v>32082</v>
      </c>
      <c r="B408" s="133">
        <v>3.51</v>
      </c>
      <c r="C408" s="133">
        <v>24.73</v>
      </c>
      <c r="D408" s="133">
        <v>2.11</v>
      </c>
      <c r="E408" s="133">
        <v>21.74</v>
      </c>
      <c r="F408" s="220"/>
      <c r="G408" s="220"/>
      <c r="H408" s="220"/>
    </row>
    <row r="409" spans="1:8" x14ac:dyDescent="0.25">
      <c r="A409" s="171">
        <v>32112</v>
      </c>
      <c r="B409" s="184">
        <v>3.58</v>
      </c>
      <c r="C409" s="184">
        <v>24.02</v>
      </c>
      <c r="D409" s="184">
        <v>1.87</v>
      </c>
      <c r="E409" s="184">
        <v>24.02</v>
      </c>
      <c r="F409" s="219"/>
      <c r="G409" s="219"/>
      <c r="H409" s="219"/>
    </row>
    <row r="410" spans="1:8" x14ac:dyDescent="0.25">
      <c r="A410" s="171">
        <v>32143</v>
      </c>
      <c r="B410" s="133">
        <v>3.68</v>
      </c>
      <c r="C410" s="133">
        <v>23.7</v>
      </c>
      <c r="D410" s="133">
        <v>3</v>
      </c>
      <c r="E410" s="133">
        <v>3</v>
      </c>
      <c r="F410" s="220"/>
      <c r="G410" s="220"/>
      <c r="H410" s="220"/>
    </row>
    <row r="411" spans="1:8" x14ac:dyDescent="0.25">
      <c r="A411" s="171">
        <v>32174</v>
      </c>
      <c r="B411" s="184">
        <v>3.83</v>
      </c>
      <c r="C411" s="184">
        <v>26.13</v>
      </c>
      <c r="D411" s="184">
        <v>4.03</v>
      </c>
      <c r="E411" s="184">
        <v>7.16</v>
      </c>
      <c r="F411" s="219"/>
      <c r="G411" s="219"/>
      <c r="H411" s="219"/>
    </row>
    <row r="412" spans="1:8" x14ac:dyDescent="0.25">
      <c r="A412" s="171">
        <v>32203</v>
      </c>
      <c r="B412" s="133">
        <v>3.94</v>
      </c>
      <c r="C412" s="133">
        <v>26.36</v>
      </c>
      <c r="D412" s="133">
        <v>2.89</v>
      </c>
      <c r="E412" s="133">
        <v>10.26</v>
      </c>
      <c r="F412" s="220"/>
      <c r="G412" s="220"/>
      <c r="H412" s="220"/>
    </row>
    <row r="413" spans="1:8" x14ac:dyDescent="0.25">
      <c r="A413" s="171">
        <v>32234</v>
      </c>
      <c r="B413" s="184">
        <v>4.0999999999999996</v>
      </c>
      <c r="C413" s="184">
        <v>28.41</v>
      </c>
      <c r="D413" s="184">
        <v>3.91</v>
      </c>
      <c r="E413" s="184">
        <v>14.57</v>
      </c>
      <c r="F413" s="219"/>
      <c r="G413" s="219"/>
      <c r="H413" s="219"/>
    </row>
    <row r="414" spans="1:8" x14ac:dyDescent="0.25">
      <c r="A414" s="171">
        <v>32264</v>
      </c>
      <c r="B414" s="133">
        <v>4.17</v>
      </c>
      <c r="C414" s="133">
        <v>28.44</v>
      </c>
      <c r="D414" s="133">
        <v>1.73</v>
      </c>
      <c r="E414" s="133">
        <v>16.55</v>
      </c>
      <c r="F414" s="220"/>
      <c r="G414" s="220"/>
      <c r="H414" s="220"/>
    </row>
    <row r="415" spans="1:8" x14ac:dyDescent="0.25">
      <c r="A415" s="171">
        <v>32295</v>
      </c>
      <c r="B415" s="184">
        <v>4.2699999999999996</v>
      </c>
      <c r="C415" s="184">
        <v>30.27</v>
      </c>
      <c r="D415" s="184">
        <v>2.4</v>
      </c>
      <c r="E415" s="184">
        <v>19.350000000000001</v>
      </c>
      <c r="F415" s="219"/>
      <c r="G415" s="219"/>
      <c r="H415" s="219"/>
    </row>
    <row r="416" spans="1:8" x14ac:dyDescent="0.25">
      <c r="A416" s="171">
        <v>32325</v>
      </c>
      <c r="B416" s="133">
        <v>4.33</v>
      </c>
      <c r="C416" s="133">
        <v>30.26</v>
      </c>
      <c r="D416" s="133">
        <v>1.45</v>
      </c>
      <c r="E416" s="133">
        <v>21.07</v>
      </c>
      <c r="F416" s="220"/>
      <c r="G416" s="220"/>
      <c r="H416" s="220"/>
    </row>
    <row r="417" spans="1:8" x14ac:dyDescent="0.25">
      <c r="A417" s="171">
        <v>32356</v>
      </c>
      <c r="B417" s="184">
        <v>4.32</v>
      </c>
      <c r="C417" s="184">
        <v>29.65</v>
      </c>
      <c r="D417" s="184">
        <v>-0.18</v>
      </c>
      <c r="E417" s="184">
        <v>20.86</v>
      </c>
      <c r="F417" s="219"/>
      <c r="G417" s="219"/>
      <c r="H417" s="219"/>
    </row>
    <row r="418" spans="1:8" x14ac:dyDescent="0.25">
      <c r="A418" s="171">
        <v>32387</v>
      </c>
      <c r="B418" s="133">
        <v>4.3499999999999996</v>
      </c>
      <c r="C418" s="133">
        <v>29</v>
      </c>
      <c r="D418" s="133">
        <v>0.71</v>
      </c>
      <c r="E418" s="133">
        <v>21.72</v>
      </c>
      <c r="F418" s="220"/>
      <c r="G418" s="220"/>
      <c r="H418" s="220"/>
    </row>
    <row r="419" spans="1:8" x14ac:dyDescent="0.25">
      <c r="A419" s="171">
        <v>32417</v>
      </c>
      <c r="B419" s="184">
        <v>4.42</v>
      </c>
      <c r="C419" s="184">
        <v>28.59</v>
      </c>
      <c r="D419" s="184">
        <v>1.56</v>
      </c>
      <c r="E419" s="184">
        <v>23.62</v>
      </c>
      <c r="F419" s="219"/>
      <c r="G419" s="219"/>
      <c r="H419" s="219"/>
    </row>
    <row r="420" spans="1:8" x14ac:dyDescent="0.25">
      <c r="A420" s="171">
        <v>32448</v>
      </c>
      <c r="B420" s="133">
        <v>4.4800000000000004</v>
      </c>
      <c r="C420" s="133">
        <v>27.68</v>
      </c>
      <c r="D420" s="133">
        <v>1.39</v>
      </c>
      <c r="E420" s="133">
        <v>25.33</v>
      </c>
      <c r="F420" s="220"/>
      <c r="G420" s="220"/>
      <c r="H420" s="220"/>
    </row>
    <row r="421" spans="1:8" x14ac:dyDescent="0.25">
      <c r="A421" s="171">
        <v>32478</v>
      </c>
      <c r="B421" s="184">
        <v>4.58</v>
      </c>
      <c r="C421" s="184">
        <v>28.12</v>
      </c>
      <c r="D421" s="184">
        <v>2.23</v>
      </c>
      <c r="E421" s="184">
        <v>28.12</v>
      </c>
      <c r="F421" s="219"/>
      <c r="G421" s="219"/>
      <c r="H421" s="219"/>
    </row>
    <row r="422" spans="1:8" x14ac:dyDescent="0.25">
      <c r="A422" s="171">
        <v>32509</v>
      </c>
      <c r="B422" s="133">
        <v>4.71</v>
      </c>
      <c r="C422" s="133">
        <v>27.91</v>
      </c>
      <c r="D422" s="133">
        <v>2.83</v>
      </c>
      <c r="E422" s="133">
        <v>2.83</v>
      </c>
      <c r="F422" s="220"/>
      <c r="G422" s="220"/>
      <c r="H422" s="220"/>
    </row>
    <row r="423" spans="1:8" x14ac:dyDescent="0.25">
      <c r="A423" s="171">
        <v>32540</v>
      </c>
      <c r="B423" s="184">
        <v>4.87</v>
      </c>
      <c r="C423" s="184">
        <v>27.03</v>
      </c>
      <c r="D423" s="184">
        <v>3.32</v>
      </c>
      <c r="E423" s="184">
        <v>6.25</v>
      </c>
      <c r="F423" s="219"/>
      <c r="G423" s="219"/>
      <c r="H423" s="219"/>
    </row>
    <row r="424" spans="1:8" x14ac:dyDescent="0.25">
      <c r="A424" s="171">
        <v>32568</v>
      </c>
      <c r="B424" s="133">
        <v>4.99</v>
      </c>
      <c r="C424" s="133">
        <v>26.53</v>
      </c>
      <c r="D424" s="133">
        <v>2.48</v>
      </c>
      <c r="E424" s="133">
        <v>8.89</v>
      </c>
      <c r="F424" s="220"/>
      <c r="G424" s="220"/>
      <c r="H424" s="220"/>
    </row>
    <row r="425" spans="1:8" x14ac:dyDescent="0.25">
      <c r="A425" s="171">
        <v>32599</v>
      </c>
      <c r="B425" s="184">
        <v>5.12</v>
      </c>
      <c r="C425" s="184">
        <v>24.85</v>
      </c>
      <c r="D425" s="184">
        <v>2.5299999999999998</v>
      </c>
      <c r="E425" s="184">
        <v>11.64</v>
      </c>
      <c r="F425" s="219"/>
      <c r="G425" s="219"/>
      <c r="H425" s="219"/>
    </row>
    <row r="426" spans="1:8" x14ac:dyDescent="0.25">
      <c r="A426" s="171">
        <v>32629</v>
      </c>
      <c r="B426" s="133">
        <v>5.21</v>
      </c>
      <c r="C426" s="133">
        <v>24.88</v>
      </c>
      <c r="D426" s="133">
        <v>1.75</v>
      </c>
      <c r="E426" s="133">
        <v>13.6</v>
      </c>
      <c r="F426" s="220"/>
      <c r="G426" s="220"/>
      <c r="H426" s="220"/>
    </row>
    <row r="427" spans="1:8" x14ac:dyDescent="0.25">
      <c r="A427" s="171">
        <v>32660</v>
      </c>
      <c r="B427" s="184">
        <v>5.28</v>
      </c>
      <c r="C427" s="184">
        <v>23.63</v>
      </c>
      <c r="D427" s="184">
        <v>1.37</v>
      </c>
      <c r="E427" s="184">
        <v>15.16</v>
      </c>
      <c r="F427" s="219"/>
      <c r="G427" s="219"/>
      <c r="H427" s="219"/>
    </row>
    <row r="428" spans="1:8" x14ac:dyDescent="0.25">
      <c r="A428" s="171">
        <v>32690</v>
      </c>
      <c r="B428" s="133">
        <v>5.36</v>
      </c>
      <c r="C428" s="133">
        <v>23.76</v>
      </c>
      <c r="D428" s="133">
        <v>1.54</v>
      </c>
      <c r="E428" s="133">
        <v>16.95</v>
      </c>
      <c r="F428" s="220"/>
      <c r="G428" s="220"/>
      <c r="H428" s="220"/>
    </row>
    <row r="429" spans="1:8" x14ac:dyDescent="0.25">
      <c r="A429" s="171">
        <v>32721</v>
      </c>
      <c r="B429" s="184">
        <v>5.43</v>
      </c>
      <c r="C429" s="184">
        <v>25.69</v>
      </c>
      <c r="D429" s="184">
        <v>1.38</v>
      </c>
      <c r="E429" s="184">
        <v>18.559999999999999</v>
      </c>
      <c r="F429" s="219"/>
      <c r="G429" s="219"/>
      <c r="H429" s="219"/>
    </row>
    <row r="430" spans="1:8" x14ac:dyDescent="0.25">
      <c r="A430" s="171">
        <v>32752</v>
      </c>
      <c r="B430" s="133">
        <v>5.51</v>
      </c>
      <c r="C430" s="133">
        <v>26.55</v>
      </c>
      <c r="D430" s="133">
        <v>1.39</v>
      </c>
      <c r="E430" s="133">
        <v>20.22</v>
      </c>
      <c r="F430" s="220"/>
      <c r="G430" s="220"/>
      <c r="H430" s="220"/>
    </row>
    <row r="431" spans="1:8" x14ac:dyDescent="0.25">
      <c r="A431" s="171">
        <v>32782</v>
      </c>
      <c r="B431" s="184">
        <v>5.6</v>
      </c>
      <c r="C431" s="184">
        <v>26.61</v>
      </c>
      <c r="D431" s="184">
        <v>1.6</v>
      </c>
      <c r="E431" s="184">
        <v>22.15</v>
      </c>
      <c r="F431" s="219"/>
      <c r="G431" s="219"/>
      <c r="H431" s="219"/>
    </row>
    <row r="432" spans="1:8" x14ac:dyDescent="0.25">
      <c r="A432" s="171">
        <v>32813</v>
      </c>
      <c r="B432" s="133">
        <v>5.7</v>
      </c>
      <c r="C432" s="133">
        <v>27.09</v>
      </c>
      <c r="D432" s="133">
        <v>1.78</v>
      </c>
      <c r="E432" s="133">
        <v>24.32</v>
      </c>
      <c r="F432" s="220"/>
      <c r="G432" s="220"/>
      <c r="H432" s="220"/>
    </row>
    <row r="433" spans="1:8" x14ac:dyDescent="0.25">
      <c r="A433" s="171">
        <v>32843</v>
      </c>
      <c r="B433" s="184">
        <v>5.78</v>
      </c>
      <c r="C433" s="184">
        <v>26.12</v>
      </c>
      <c r="D433" s="184">
        <v>1.44</v>
      </c>
      <c r="E433" s="184">
        <v>26.12</v>
      </c>
      <c r="F433" s="219"/>
      <c r="G433" s="219"/>
      <c r="H433" s="219"/>
    </row>
    <row r="434" spans="1:8" x14ac:dyDescent="0.25">
      <c r="A434" s="171">
        <v>32874</v>
      </c>
      <c r="B434" s="133">
        <v>5.97</v>
      </c>
      <c r="C434" s="133">
        <v>26.69</v>
      </c>
      <c r="D434" s="133">
        <v>3.3</v>
      </c>
      <c r="E434" s="133">
        <v>3.3</v>
      </c>
      <c r="F434" s="220"/>
      <c r="G434" s="220"/>
      <c r="H434" s="220"/>
    </row>
    <row r="435" spans="1:8" x14ac:dyDescent="0.25">
      <c r="A435" s="171">
        <v>32905</v>
      </c>
      <c r="B435" s="184">
        <v>6.19</v>
      </c>
      <c r="C435" s="184">
        <v>27.12</v>
      </c>
      <c r="D435" s="184">
        <v>3.66</v>
      </c>
      <c r="E435" s="184">
        <v>7.09</v>
      </c>
      <c r="F435" s="219"/>
      <c r="G435" s="219"/>
      <c r="H435" s="219"/>
    </row>
    <row r="436" spans="1:8" x14ac:dyDescent="0.25">
      <c r="A436" s="171">
        <v>32933</v>
      </c>
      <c r="B436" s="133">
        <v>6.37</v>
      </c>
      <c r="C436" s="133">
        <v>27.63</v>
      </c>
      <c r="D436" s="133">
        <v>2.89</v>
      </c>
      <c r="E436" s="133">
        <v>10.19</v>
      </c>
      <c r="F436" s="220"/>
      <c r="G436" s="220"/>
      <c r="H436" s="220"/>
    </row>
    <row r="437" spans="1:8" x14ac:dyDescent="0.25">
      <c r="A437" s="171">
        <v>32964</v>
      </c>
      <c r="B437" s="184">
        <v>6.55</v>
      </c>
      <c r="C437" s="184">
        <v>27.98</v>
      </c>
      <c r="D437" s="184">
        <v>2.81</v>
      </c>
      <c r="E437" s="184">
        <v>13.29</v>
      </c>
      <c r="F437" s="219"/>
      <c r="G437" s="219"/>
      <c r="H437" s="219"/>
    </row>
    <row r="438" spans="1:8" x14ac:dyDescent="0.25">
      <c r="A438" s="171">
        <v>32994</v>
      </c>
      <c r="B438" s="133">
        <v>6.68</v>
      </c>
      <c r="C438" s="133">
        <v>28.24</v>
      </c>
      <c r="D438" s="133">
        <v>1.95</v>
      </c>
      <c r="E438" s="133">
        <v>15.51</v>
      </c>
      <c r="F438" s="220"/>
      <c r="G438" s="220"/>
      <c r="H438" s="220"/>
    </row>
    <row r="439" spans="1:8" x14ac:dyDescent="0.25">
      <c r="A439" s="171">
        <v>33025</v>
      </c>
      <c r="B439" s="184">
        <v>6.81</v>
      </c>
      <c r="C439" s="184">
        <v>28.97</v>
      </c>
      <c r="D439" s="184">
        <v>1.95</v>
      </c>
      <c r="E439" s="184">
        <v>17.77</v>
      </c>
      <c r="F439" s="219"/>
      <c r="G439" s="219"/>
      <c r="H439" s="219"/>
    </row>
    <row r="440" spans="1:8" x14ac:dyDescent="0.25">
      <c r="A440" s="171">
        <v>33055</v>
      </c>
      <c r="B440" s="133">
        <v>6.9</v>
      </c>
      <c r="C440" s="133">
        <v>28.72</v>
      </c>
      <c r="D440" s="133">
        <v>1.35</v>
      </c>
      <c r="E440" s="133">
        <v>19.36</v>
      </c>
      <c r="F440" s="220"/>
      <c r="G440" s="220"/>
      <c r="H440" s="220"/>
    </row>
    <row r="441" spans="1:8" x14ac:dyDescent="0.25">
      <c r="A441" s="171">
        <v>33086</v>
      </c>
      <c r="B441" s="184">
        <v>7.01</v>
      </c>
      <c r="C441" s="184">
        <v>28.98</v>
      </c>
      <c r="D441" s="184">
        <v>1.58</v>
      </c>
      <c r="E441" s="184">
        <v>21.26</v>
      </c>
      <c r="F441" s="219"/>
      <c r="G441" s="219"/>
      <c r="H441" s="219"/>
    </row>
    <row r="442" spans="1:8" x14ac:dyDescent="0.25">
      <c r="A442" s="171">
        <v>33117</v>
      </c>
      <c r="B442" s="133">
        <v>7.18</v>
      </c>
      <c r="C442" s="133">
        <v>30.24</v>
      </c>
      <c r="D442" s="133">
        <v>2.37</v>
      </c>
      <c r="E442" s="133">
        <v>24.14</v>
      </c>
      <c r="F442" s="220"/>
      <c r="G442" s="220"/>
      <c r="H442" s="220"/>
    </row>
    <row r="443" spans="1:8" x14ac:dyDescent="0.25">
      <c r="A443" s="171">
        <v>33147</v>
      </c>
      <c r="B443" s="184">
        <v>7.31</v>
      </c>
      <c r="C443" s="184">
        <v>30.65</v>
      </c>
      <c r="D443" s="184">
        <v>1.92</v>
      </c>
      <c r="E443" s="184">
        <v>26.54</v>
      </c>
      <c r="F443" s="219"/>
      <c r="G443" s="219"/>
      <c r="H443" s="219"/>
    </row>
    <row r="444" spans="1:8" x14ac:dyDescent="0.25">
      <c r="A444" s="171">
        <v>33178</v>
      </c>
      <c r="B444" s="133">
        <v>7.46</v>
      </c>
      <c r="C444" s="133">
        <v>30.97</v>
      </c>
      <c r="D444" s="133">
        <v>2.0299999999999998</v>
      </c>
      <c r="E444" s="133">
        <v>29.11</v>
      </c>
      <c r="F444" s="220"/>
      <c r="G444" s="220"/>
      <c r="H444" s="220"/>
    </row>
    <row r="445" spans="1:8" x14ac:dyDescent="0.25">
      <c r="A445" s="171">
        <v>33208</v>
      </c>
      <c r="B445" s="184">
        <v>7.65</v>
      </c>
      <c r="C445" s="184">
        <v>32.36</v>
      </c>
      <c r="D445" s="184">
        <v>2.52</v>
      </c>
      <c r="E445" s="184">
        <v>32.36</v>
      </c>
      <c r="F445" s="219"/>
      <c r="G445" s="219"/>
      <c r="H445" s="219"/>
    </row>
    <row r="446" spans="1:8" x14ac:dyDescent="0.25">
      <c r="A446" s="171">
        <v>33239</v>
      </c>
      <c r="B446" s="133">
        <v>7.88</v>
      </c>
      <c r="C446" s="133">
        <v>31.98</v>
      </c>
      <c r="D446" s="133">
        <v>3</v>
      </c>
      <c r="E446" s="133">
        <v>3</v>
      </c>
      <c r="F446" s="220"/>
      <c r="G446" s="220"/>
      <c r="H446" s="220"/>
    </row>
    <row r="447" spans="1:8" x14ac:dyDescent="0.25">
      <c r="A447" s="171">
        <v>33270</v>
      </c>
      <c r="B447" s="184">
        <v>8.15</v>
      </c>
      <c r="C447" s="184">
        <v>31.65</v>
      </c>
      <c r="D447" s="184">
        <v>3.41</v>
      </c>
      <c r="E447" s="184">
        <v>6.51</v>
      </c>
      <c r="F447" s="219"/>
      <c r="G447" s="219"/>
      <c r="H447" s="219"/>
    </row>
    <row r="448" spans="1:8" x14ac:dyDescent="0.25">
      <c r="A448" s="171">
        <v>33298</v>
      </c>
      <c r="B448" s="133">
        <v>8.36</v>
      </c>
      <c r="C448" s="133">
        <v>31.18</v>
      </c>
      <c r="D448" s="133">
        <v>2.52</v>
      </c>
      <c r="E448" s="133">
        <v>9.2100000000000009</v>
      </c>
      <c r="F448" s="220"/>
      <c r="G448" s="220"/>
      <c r="H448" s="220"/>
    </row>
    <row r="449" spans="1:8" x14ac:dyDescent="0.25">
      <c r="A449" s="171">
        <v>33329</v>
      </c>
      <c r="B449" s="184">
        <v>8.59</v>
      </c>
      <c r="C449" s="184">
        <v>31.16</v>
      </c>
      <c r="D449" s="184">
        <v>2.8</v>
      </c>
      <c r="E449" s="184">
        <v>12.27</v>
      </c>
      <c r="F449" s="219"/>
      <c r="G449" s="219"/>
      <c r="H449" s="219"/>
    </row>
    <row r="450" spans="1:8" x14ac:dyDescent="0.25">
      <c r="A450" s="171">
        <v>33359</v>
      </c>
      <c r="B450" s="133">
        <v>8.7799999999999994</v>
      </c>
      <c r="C450" s="133">
        <v>31.49</v>
      </c>
      <c r="D450" s="133">
        <v>2.2000000000000002</v>
      </c>
      <c r="E450" s="133">
        <v>14.74</v>
      </c>
      <c r="F450" s="220"/>
      <c r="G450" s="220"/>
      <c r="H450" s="220"/>
    </row>
    <row r="451" spans="1:8" x14ac:dyDescent="0.25">
      <c r="A451" s="171">
        <v>33390</v>
      </c>
      <c r="B451" s="184">
        <v>8.92</v>
      </c>
      <c r="C451" s="184">
        <v>31</v>
      </c>
      <c r="D451" s="184">
        <v>1.58</v>
      </c>
      <c r="E451" s="184">
        <v>16.559999999999999</v>
      </c>
      <c r="F451" s="219"/>
      <c r="G451" s="219"/>
      <c r="H451" s="219"/>
    </row>
    <row r="452" spans="1:8" x14ac:dyDescent="0.25">
      <c r="A452" s="171">
        <v>33420</v>
      </c>
      <c r="B452" s="133">
        <v>9.08</v>
      </c>
      <c r="C452" s="133">
        <v>31.6</v>
      </c>
      <c r="D452" s="133">
        <v>1.81</v>
      </c>
      <c r="E452" s="133">
        <v>18.68</v>
      </c>
      <c r="F452" s="220"/>
      <c r="G452" s="220"/>
      <c r="H452" s="220"/>
    </row>
    <row r="453" spans="1:8" x14ac:dyDescent="0.25">
      <c r="A453" s="171">
        <v>33451</v>
      </c>
      <c r="B453" s="184">
        <v>9.1999999999999993</v>
      </c>
      <c r="C453" s="184">
        <v>31.2</v>
      </c>
      <c r="D453" s="184">
        <v>1.27</v>
      </c>
      <c r="E453" s="184">
        <v>20.190000000000001</v>
      </c>
      <c r="F453" s="219"/>
      <c r="G453" s="219"/>
      <c r="H453" s="219"/>
    </row>
    <row r="454" spans="1:8" x14ac:dyDescent="0.25">
      <c r="A454" s="171">
        <v>33482</v>
      </c>
      <c r="B454" s="133">
        <v>9.33</v>
      </c>
      <c r="C454" s="133">
        <v>30.01</v>
      </c>
      <c r="D454" s="133">
        <v>1.45</v>
      </c>
      <c r="E454" s="133">
        <v>21.94</v>
      </c>
      <c r="F454" s="220"/>
      <c r="G454" s="220"/>
      <c r="H454" s="220"/>
    </row>
    <row r="455" spans="1:8" x14ac:dyDescent="0.25">
      <c r="A455" s="171">
        <v>33512</v>
      </c>
      <c r="B455" s="184">
        <v>9.4499999999999993</v>
      </c>
      <c r="C455" s="184">
        <v>29.25</v>
      </c>
      <c r="D455" s="184">
        <v>1.32</v>
      </c>
      <c r="E455" s="184">
        <v>23.56</v>
      </c>
      <c r="F455" s="219"/>
      <c r="G455" s="219"/>
      <c r="H455" s="219"/>
    </row>
    <row r="456" spans="1:8" x14ac:dyDescent="0.25">
      <c r="A456" s="171">
        <v>33543</v>
      </c>
      <c r="B456" s="133">
        <v>9.57</v>
      </c>
      <c r="C456" s="133">
        <v>28.22</v>
      </c>
      <c r="D456" s="133">
        <v>1.22</v>
      </c>
      <c r="E456" s="133">
        <v>25.06</v>
      </c>
      <c r="F456" s="220"/>
      <c r="G456" s="220"/>
      <c r="H456" s="220"/>
    </row>
    <row r="457" spans="1:8" x14ac:dyDescent="0.25">
      <c r="A457" s="171">
        <v>33573</v>
      </c>
      <c r="B457" s="184">
        <v>9.6999999999999993</v>
      </c>
      <c r="C457" s="184">
        <v>26.82</v>
      </c>
      <c r="D457" s="184">
        <v>1.4</v>
      </c>
      <c r="E457" s="184">
        <v>26.82</v>
      </c>
      <c r="F457" s="219"/>
      <c r="G457" s="219"/>
      <c r="H457" s="219"/>
    </row>
    <row r="458" spans="1:8" x14ac:dyDescent="0.25">
      <c r="A458" s="171">
        <v>33604</v>
      </c>
      <c r="B458" s="133">
        <v>10.039999999999999</v>
      </c>
      <c r="C458" s="133">
        <v>27.43</v>
      </c>
      <c r="D458" s="133">
        <v>3.49</v>
      </c>
      <c r="E458" s="133">
        <v>3.49</v>
      </c>
      <c r="F458" s="220"/>
      <c r="G458" s="220"/>
      <c r="H458" s="220"/>
    </row>
    <row r="459" spans="1:8" x14ac:dyDescent="0.25">
      <c r="A459" s="171">
        <v>33635</v>
      </c>
      <c r="B459" s="184">
        <v>10.38</v>
      </c>
      <c r="C459" s="184">
        <v>27.35</v>
      </c>
      <c r="D459" s="184">
        <v>3.34</v>
      </c>
      <c r="E459" s="184">
        <v>6.96</v>
      </c>
      <c r="F459" s="219"/>
      <c r="G459" s="219"/>
      <c r="H459" s="219"/>
    </row>
    <row r="460" spans="1:8" x14ac:dyDescent="0.25">
      <c r="A460" s="171">
        <v>33664</v>
      </c>
      <c r="B460" s="133">
        <v>10.62</v>
      </c>
      <c r="C460" s="133">
        <v>27.08</v>
      </c>
      <c r="D460" s="133">
        <v>2.31</v>
      </c>
      <c r="E460" s="133">
        <v>9.43</v>
      </c>
      <c r="F460" s="220"/>
      <c r="G460" s="220"/>
      <c r="H460" s="220"/>
    </row>
    <row r="461" spans="1:8" x14ac:dyDescent="0.25">
      <c r="A461" s="171">
        <v>33695</v>
      </c>
      <c r="B461" s="184">
        <v>10.92</v>
      </c>
      <c r="C461" s="184">
        <v>27.15</v>
      </c>
      <c r="D461" s="184">
        <v>2.85</v>
      </c>
      <c r="E461" s="184">
        <v>12.56</v>
      </c>
      <c r="F461" s="219"/>
      <c r="G461" s="219"/>
      <c r="H461" s="219"/>
    </row>
    <row r="462" spans="1:8" x14ac:dyDescent="0.25">
      <c r="A462" s="171">
        <v>33725</v>
      </c>
      <c r="B462" s="133">
        <v>11.18</v>
      </c>
      <c r="C462" s="133">
        <v>27.3</v>
      </c>
      <c r="D462" s="133">
        <v>2.3199999999999998</v>
      </c>
      <c r="E462" s="133">
        <v>15.18</v>
      </c>
      <c r="F462" s="220"/>
      <c r="G462" s="220"/>
      <c r="H462" s="220"/>
    </row>
    <row r="463" spans="1:8" x14ac:dyDescent="0.25">
      <c r="A463" s="171">
        <v>33756</v>
      </c>
      <c r="B463" s="184">
        <v>11.43</v>
      </c>
      <c r="C463" s="184">
        <v>28.13</v>
      </c>
      <c r="D463" s="184">
        <v>2.2400000000000002</v>
      </c>
      <c r="E463" s="184">
        <v>17.760000000000002</v>
      </c>
      <c r="F463" s="219"/>
      <c r="G463" s="219"/>
      <c r="H463" s="219"/>
    </row>
    <row r="464" spans="1:8" x14ac:dyDescent="0.25">
      <c r="A464" s="171">
        <v>33786</v>
      </c>
      <c r="B464" s="133">
        <v>11.66</v>
      </c>
      <c r="C464" s="133">
        <v>28.36</v>
      </c>
      <c r="D464" s="133">
        <v>1.99</v>
      </c>
      <c r="E464" s="133">
        <v>20.12</v>
      </c>
      <c r="F464" s="220"/>
      <c r="G464" s="220"/>
      <c r="H464" s="220"/>
    </row>
    <row r="465" spans="1:8" x14ac:dyDescent="0.25">
      <c r="A465" s="171">
        <v>33817</v>
      </c>
      <c r="B465" s="184">
        <v>11.74</v>
      </c>
      <c r="C465" s="184">
        <v>27.7</v>
      </c>
      <c r="D465" s="184">
        <v>0.75</v>
      </c>
      <c r="E465" s="184">
        <v>21.02</v>
      </c>
      <c r="F465" s="219"/>
      <c r="G465" s="219"/>
      <c r="H465" s="219"/>
    </row>
    <row r="466" spans="1:8" x14ac:dyDescent="0.25">
      <c r="A466" s="171">
        <v>33848</v>
      </c>
      <c r="B466" s="133">
        <v>11.84</v>
      </c>
      <c r="C466" s="133">
        <v>26.92</v>
      </c>
      <c r="D466" s="133">
        <v>0.83</v>
      </c>
      <c r="E466" s="133">
        <v>22.03</v>
      </c>
      <c r="F466" s="220"/>
      <c r="G466" s="220"/>
      <c r="H466" s="220"/>
    </row>
    <row r="467" spans="1:8" x14ac:dyDescent="0.25">
      <c r="A467" s="171">
        <v>33878</v>
      </c>
      <c r="B467" s="184">
        <v>11.94</v>
      </c>
      <c r="C467" s="184">
        <v>26.32</v>
      </c>
      <c r="D467" s="184">
        <v>0.85</v>
      </c>
      <c r="E467" s="184">
        <v>23.07</v>
      </c>
      <c r="F467" s="219"/>
      <c r="G467" s="219"/>
      <c r="H467" s="219"/>
    </row>
    <row r="468" spans="1:8" x14ac:dyDescent="0.25">
      <c r="A468" s="171">
        <v>33909</v>
      </c>
      <c r="B468" s="133">
        <v>12.03</v>
      </c>
      <c r="C468" s="133">
        <v>25.7</v>
      </c>
      <c r="D468" s="133">
        <v>0.72</v>
      </c>
      <c r="E468" s="133">
        <v>23.96</v>
      </c>
      <c r="F468" s="220"/>
      <c r="G468" s="220"/>
      <c r="H468" s="220"/>
    </row>
    <row r="469" spans="1:8" x14ac:dyDescent="0.25">
      <c r="A469" s="171">
        <v>33939</v>
      </c>
      <c r="B469" s="184">
        <v>12.14</v>
      </c>
      <c r="C469" s="184">
        <v>25.13</v>
      </c>
      <c r="D469" s="184">
        <v>0.94</v>
      </c>
      <c r="E469" s="184">
        <v>25.13</v>
      </c>
      <c r="F469" s="219"/>
      <c r="G469" s="219"/>
      <c r="H469" s="219"/>
    </row>
    <row r="470" spans="1:8" x14ac:dyDescent="0.25">
      <c r="A470" s="171">
        <v>33970</v>
      </c>
      <c r="B470" s="133">
        <v>12.54</v>
      </c>
      <c r="C470" s="133">
        <v>24.82</v>
      </c>
      <c r="D470" s="133">
        <v>3.24</v>
      </c>
      <c r="E470" s="133">
        <v>3.24</v>
      </c>
      <c r="F470" s="220"/>
      <c r="G470" s="220"/>
      <c r="H470" s="220"/>
    </row>
    <row r="471" spans="1:8" x14ac:dyDescent="0.25">
      <c r="A471" s="171">
        <v>34001</v>
      </c>
      <c r="B471" s="184">
        <v>12.94</v>
      </c>
      <c r="C471" s="184">
        <v>24.71</v>
      </c>
      <c r="D471" s="184">
        <v>3.25</v>
      </c>
      <c r="E471" s="184">
        <v>6.6</v>
      </c>
      <c r="F471" s="219"/>
      <c r="G471" s="219"/>
      <c r="H471" s="219"/>
    </row>
    <row r="472" spans="1:8" x14ac:dyDescent="0.25">
      <c r="A472" s="171">
        <v>34029</v>
      </c>
      <c r="B472" s="133">
        <v>13.19</v>
      </c>
      <c r="C472" s="133">
        <v>24.18</v>
      </c>
      <c r="D472" s="133">
        <v>1.87</v>
      </c>
      <c r="E472" s="133">
        <v>8.6</v>
      </c>
      <c r="F472" s="220"/>
      <c r="G472" s="220"/>
      <c r="H472" s="220"/>
    </row>
    <row r="473" spans="1:8" x14ac:dyDescent="0.25">
      <c r="A473" s="171">
        <v>34060</v>
      </c>
      <c r="B473" s="184">
        <v>13.44</v>
      </c>
      <c r="C473" s="184">
        <v>23.08</v>
      </c>
      <c r="D473" s="184">
        <v>1.94</v>
      </c>
      <c r="E473" s="184">
        <v>10.71</v>
      </c>
      <c r="F473" s="219"/>
      <c r="G473" s="219"/>
      <c r="H473" s="219"/>
    </row>
    <row r="474" spans="1:8" x14ac:dyDescent="0.25">
      <c r="A474" s="171">
        <v>34090</v>
      </c>
      <c r="B474" s="133">
        <v>13.66</v>
      </c>
      <c r="C474" s="133">
        <v>22.21</v>
      </c>
      <c r="D474" s="133">
        <v>1.6</v>
      </c>
      <c r="E474" s="133">
        <v>12.49</v>
      </c>
      <c r="F474" s="220"/>
      <c r="G474" s="220"/>
      <c r="H474" s="220"/>
    </row>
    <row r="475" spans="1:8" x14ac:dyDescent="0.25">
      <c r="A475" s="171">
        <v>34121</v>
      </c>
      <c r="B475" s="184">
        <v>13.87</v>
      </c>
      <c r="C475" s="184">
        <v>21.38</v>
      </c>
      <c r="D475" s="184">
        <v>1.54</v>
      </c>
      <c r="E475" s="184">
        <v>14.23</v>
      </c>
      <c r="F475" s="219"/>
      <c r="G475" s="219"/>
      <c r="H475" s="219"/>
    </row>
    <row r="476" spans="1:8" x14ac:dyDescent="0.25">
      <c r="A476" s="171">
        <v>34151</v>
      </c>
      <c r="B476" s="133">
        <v>14.04</v>
      </c>
      <c r="C476" s="133">
        <v>20.46</v>
      </c>
      <c r="D476" s="133">
        <v>1.23</v>
      </c>
      <c r="E476" s="133">
        <v>15.64</v>
      </c>
      <c r="F476" s="220"/>
      <c r="G476" s="220"/>
      <c r="H476" s="220"/>
    </row>
    <row r="477" spans="1:8" x14ac:dyDescent="0.25">
      <c r="A477" s="171">
        <v>34182</v>
      </c>
      <c r="B477" s="184">
        <v>14.22</v>
      </c>
      <c r="C477" s="184">
        <v>21.07</v>
      </c>
      <c r="D477" s="184">
        <v>1.25</v>
      </c>
      <c r="E477" s="184">
        <v>17.100000000000001</v>
      </c>
      <c r="F477" s="219"/>
      <c r="G477" s="219"/>
      <c r="H477" s="219"/>
    </row>
    <row r="478" spans="1:8" x14ac:dyDescent="0.25">
      <c r="A478" s="171">
        <v>34213</v>
      </c>
      <c r="B478" s="133">
        <v>14.38</v>
      </c>
      <c r="C478" s="133">
        <v>21.43</v>
      </c>
      <c r="D478" s="133">
        <v>1.1200000000000001</v>
      </c>
      <c r="E478" s="133">
        <v>18.420000000000002</v>
      </c>
      <c r="F478" s="220"/>
      <c r="G478" s="220"/>
      <c r="H478" s="220"/>
    </row>
    <row r="479" spans="1:8" x14ac:dyDescent="0.25">
      <c r="A479" s="171">
        <v>34243</v>
      </c>
      <c r="B479" s="184">
        <v>14.53</v>
      </c>
      <c r="C479" s="184">
        <v>21.69</v>
      </c>
      <c r="D479" s="184">
        <v>1.06</v>
      </c>
      <c r="E479" s="184">
        <v>19.68</v>
      </c>
      <c r="F479" s="219"/>
      <c r="G479" s="219"/>
      <c r="H479" s="219"/>
    </row>
    <row r="480" spans="1:8" x14ac:dyDescent="0.25">
      <c r="A480" s="171">
        <v>34274</v>
      </c>
      <c r="B480" s="133">
        <v>14.72</v>
      </c>
      <c r="C480" s="133">
        <v>22.37</v>
      </c>
      <c r="D480" s="133">
        <v>1.29</v>
      </c>
      <c r="E480" s="133">
        <v>21.23</v>
      </c>
      <c r="F480" s="220"/>
      <c r="G480" s="220"/>
      <c r="H480" s="220"/>
    </row>
    <row r="481" spans="1:8" x14ac:dyDescent="0.25">
      <c r="A481" s="171">
        <v>34304</v>
      </c>
      <c r="B481" s="184">
        <v>14.89</v>
      </c>
      <c r="C481" s="184">
        <v>22.6</v>
      </c>
      <c r="D481" s="184">
        <v>1.1299999999999999</v>
      </c>
      <c r="E481" s="184">
        <v>22.6</v>
      </c>
      <c r="F481" s="219"/>
      <c r="G481" s="219"/>
      <c r="H481" s="219"/>
    </row>
    <row r="482" spans="1:8" x14ac:dyDescent="0.25">
      <c r="A482" s="171">
        <v>34335</v>
      </c>
      <c r="B482" s="133">
        <v>15.36</v>
      </c>
      <c r="C482" s="133">
        <v>22.5</v>
      </c>
      <c r="D482" s="133">
        <v>3.15</v>
      </c>
      <c r="E482" s="133">
        <v>3.15</v>
      </c>
      <c r="F482" s="220"/>
      <c r="G482" s="220"/>
      <c r="H482" s="220"/>
    </row>
    <row r="483" spans="1:8" x14ac:dyDescent="0.25">
      <c r="A483" s="171">
        <v>34366</v>
      </c>
      <c r="B483" s="184">
        <v>15.92</v>
      </c>
      <c r="C483" s="184">
        <v>23.01</v>
      </c>
      <c r="D483" s="184">
        <v>3.68</v>
      </c>
      <c r="E483" s="184">
        <v>6.95</v>
      </c>
      <c r="F483" s="219"/>
      <c r="G483" s="219"/>
      <c r="H483" s="219"/>
    </row>
    <row r="484" spans="1:8" x14ac:dyDescent="0.25">
      <c r="A484" s="171">
        <v>34394</v>
      </c>
      <c r="B484" s="133">
        <v>16.27</v>
      </c>
      <c r="C484" s="133">
        <v>23.41</v>
      </c>
      <c r="D484" s="133">
        <v>2.21</v>
      </c>
      <c r="E484" s="133">
        <v>9.32</v>
      </c>
      <c r="F484" s="220"/>
      <c r="G484" s="220"/>
      <c r="H484" s="220"/>
    </row>
    <row r="485" spans="1:8" x14ac:dyDescent="0.25">
      <c r="A485" s="171">
        <v>34425</v>
      </c>
      <c r="B485" s="184">
        <v>16.66</v>
      </c>
      <c r="C485" s="184">
        <v>23.94</v>
      </c>
      <c r="D485" s="184">
        <v>2.37</v>
      </c>
      <c r="E485" s="184">
        <v>11.92</v>
      </c>
      <c r="F485" s="219"/>
      <c r="G485" s="219"/>
      <c r="H485" s="219"/>
    </row>
    <row r="486" spans="1:8" x14ac:dyDescent="0.25">
      <c r="A486" s="171">
        <v>34455</v>
      </c>
      <c r="B486" s="133">
        <v>16.920000000000002</v>
      </c>
      <c r="C486" s="133">
        <v>23.86</v>
      </c>
      <c r="D486" s="133">
        <v>1.54</v>
      </c>
      <c r="E486" s="133">
        <v>13.65</v>
      </c>
      <c r="F486" s="220"/>
      <c r="G486" s="220"/>
      <c r="H486" s="220"/>
    </row>
    <row r="487" spans="1:8" x14ac:dyDescent="0.25">
      <c r="A487" s="171">
        <v>34486</v>
      </c>
      <c r="B487" s="184">
        <v>17.07</v>
      </c>
      <c r="C487" s="184">
        <v>23.08</v>
      </c>
      <c r="D487" s="184">
        <v>0.9</v>
      </c>
      <c r="E487" s="184">
        <v>14.68</v>
      </c>
      <c r="F487" s="219"/>
      <c r="G487" s="219"/>
      <c r="H487" s="219"/>
    </row>
    <row r="488" spans="1:8" x14ac:dyDescent="0.25">
      <c r="A488" s="171">
        <v>34516</v>
      </c>
      <c r="B488" s="133">
        <v>17.23</v>
      </c>
      <c r="C488" s="133">
        <v>22.69</v>
      </c>
      <c r="D488" s="133">
        <v>0.91</v>
      </c>
      <c r="E488" s="133">
        <v>15.73</v>
      </c>
      <c r="F488" s="220"/>
      <c r="G488" s="220"/>
      <c r="H488" s="220"/>
    </row>
    <row r="489" spans="1:8" x14ac:dyDescent="0.25">
      <c r="A489" s="171">
        <v>34547</v>
      </c>
      <c r="B489" s="184">
        <v>17.399999999999999</v>
      </c>
      <c r="C489" s="184">
        <v>22.35</v>
      </c>
      <c r="D489" s="184">
        <v>0.97</v>
      </c>
      <c r="E489" s="184">
        <v>16.86</v>
      </c>
      <c r="F489" s="219"/>
      <c r="G489" s="219"/>
      <c r="H489" s="219"/>
    </row>
    <row r="490" spans="1:8" x14ac:dyDescent="0.25">
      <c r="A490" s="171">
        <v>34578</v>
      </c>
      <c r="B490" s="133">
        <v>17.59</v>
      </c>
      <c r="C490" s="133">
        <v>22.31</v>
      </c>
      <c r="D490" s="133">
        <v>1.0900000000000001</v>
      </c>
      <c r="E490" s="133">
        <v>18.14</v>
      </c>
      <c r="F490" s="220"/>
      <c r="G490" s="220"/>
      <c r="H490" s="220"/>
    </row>
    <row r="491" spans="1:8" x14ac:dyDescent="0.25">
      <c r="A491" s="171">
        <v>34608</v>
      </c>
      <c r="B491" s="184">
        <v>17.78</v>
      </c>
      <c r="C491" s="184">
        <v>22.37</v>
      </c>
      <c r="D491" s="184">
        <v>1.1100000000000001</v>
      </c>
      <c r="E491" s="184">
        <v>19.46</v>
      </c>
      <c r="F491" s="219"/>
      <c r="G491" s="219"/>
      <c r="H491" s="219"/>
    </row>
    <row r="492" spans="1:8" x14ac:dyDescent="0.25">
      <c r="A492" s="171">
        <v>34639</v>
      </c>
      <c r="B492" s="133">
        <v>17.98</v>
      </c>
      <c r="C492" s="133">
        <v>22.16</v>
      </c>
      <c r="D492" s="133">
        <v>1.1100000000000001</v>
      </c>
      <c r="E492" s="133">
        <v>20.79</v>
      </c>
      <c r="F492" s="220"/>
      <c r="G492" s="220"/>
      <c r="H492" s="220"/>
    </row>
    <row r="493" spans="1:8" x14ac:dyDescent="0.25">
      <c r="A493" s="171">
        <v>34669</v>
      </c>
      <c r="B493" s="184">
        <v>18.25</v>
      </c>
      <c r="C493" s="184">
        <v>22.59</v>
      </c>
      <c r="D493" s="184">
        <v>1.49</v>
      </c>
      <c r="E493" s="184">
        <v>22.59</v>
      </c>
      <c r="F493" s="219"/>
      <c r="G493" s="219"/>
      <c r="H493" s="219"/>
    </row>
    <row r="494" spans="1:8" x14ac:dyDescent="0.25">
      <c r="A494" s="171">
        <v>34700</v>
      </c>
      <c r="B494" s="133">
        <v>18.59</v>
      </c>
      <c r="C494" s="133">
        <v>21.04</v>
      </c>
      <c r="D494" s="133">
        <v>1.84</v>
      </c>
      <c r="E494" s="133">
        <v>1.84</v>
      </c>
      <c r="F494" s="220"/>
      <c r="G494" s="220"/>
      <c r="H494" s="220"/>
    </row>
    <row r="495" spans="1:8" x14ac:dyDescent="0.25">
      <c r="A495" s="171">
        <v>34731</v>
      </c>
      <c r="B495" s="184">
        <v>19.239999999999998</v>
      </c>
      <c r="C495" s="184">
        <v>20.86</v>
      </c>
      <c r="D495" s="184">
        <v>3.52</v>
      </c>
      <c r="E495" s="184">
        <v>5.44</v>
      </c>
      <c r="F495" s="219"/>
      <c r="G495" s="219"/>
      <c r="H495" s="219"/>
    </row>
    <row r="496" spans="1:8" x14ac:dyDescent="0.25">
      <c r="A496" s="171">
        <v>34759</v>
      </c>
      <c r="B496" s="133">
        <v>19.75</v>
      </c>
      <c r="C496" s="133">
        <v>21.33</v>
      </c>
      <c r="D496" s="133">
        <v>2.61</v>
      </c>
      <c r="E496" s="133">
        <v>8.1999999999999993</v>
      </c>
      <c r="F496" s="220"/>
      <c r="G496" s="220"/>
      <c r="H496" s="220"/>
    </row>
    <row r="497" spans="1:8" x14ac:dyDescent="0.25">
      <c r="A497" s="171">
        <v>34790</v>
      </c>
      <c r="B497" s="184">
        <v>20.190000000000001</v>
      </c>
      <c r="C497" s="184">
        <v>21.17</v>
      </c>
      <c r="D497" s="184">
        <v>2.23</v>
      </c>
      <c r="E497" s="184">
        <v>10.62</v>
      </c>
      <c r="F497" s="219"/>
      <c r="G497" s="219"/>
      <c r="H497" s="219"/>
    </row>
    <row r="498" spans="1:8" x14ac:dyDescent="0.25">
      <c r="A498" s="171">
        <v>34820</v>
      </c>
      <c r="B498" s="133">
        <v>20.52</v>
      </c>
      <c r="C498" s="133">
        <v>21.3</v>
      </c>
      <c r="D498" s="133">
        <v>1.65</v>
      </c>
      <c r="E498" s="133">
        <v>12.45</v>
      </c>
      <c r="F498" s="220"/>
      <c r="G498" s="220"/>
      <c r="H498" s="220"/>
    </row>
    <row r="499" spans="1:8" x14ac:dyDescent="0.25">
      <c r="A499" s="171">
        <v>34851</v>
      </c>
      <c r="B499" s="184">
        <v>20.77</v>
      </c>
      <c r="C499" s="184">
        <v>21.66</v>
      </c>
      <c r="D499" s="184">
        <v>1.2</v>
      </c>
      <c r="E499" s="184">
        <v>13.81</v>
      </c>
      <c r="F499" s="219"/>
      <c r="G499" s="219"/>
      <c r="H499" s="219"/>
    </row>
    <row r="500" spans="1:8" x14ac:dyDescent="0.25">
      <c r="A500" s="171">
        <v>34881</v>
      </c>
      <c r="B500" s="133">
        <v>20.93</v>
      </c>
      <c r="C500" s="133">
        <v>21.5</v>
      </c>
      <c r="D500" s="133">
        <v>0.77</v>
      </c>
      <c r="E500" s="133">
        <v>14.7</v>
      </c>
      <c r="F500" s="220"/>
      <c r="G500" s="220"/>
      <c r="H500" s="220"/>
    </row>
    <row r="501" spans="1:8" x14ac:dyDescent="0.25">
      <c r="A501" s="171">
        <v>34912</v>
      </c>
      <c r="B501" s="184">
        <v>21.07</v>
      </c>
      <c r="C501" s="184">
        <v>21.09</v>
      </c>
      <c r="D501" s="184">
        <v>0.63</v>
      </c>
      <c r="E501" s="184">
        <v>15.43</v>
      </c>
      <c r="F501" s="219"/>
      <c r="G501" s="219"/>
      <c r="H501" s="219"/>
    </row>
    <row r="502" spans="1:8" x14ac:dyDescent="0.25">
      <c r="A502" s="171">
        <v>34943</v>
      </c>
      <c r="B502" s="133">
        <v>21.24</v>
      </c>
      <c r="C502" s="133">
        <v>20.79</v>
      </c>
      <c r="D502" s="133">
        <v>0.84</v>
      </c>
      <c r="E502" s="133">
        <v>16.399999999999999</v>
      </c>
      <c r="F502" s="220"/>
      <c r="G502" s="220"/>
      <c r="H502" s="220"/>
    </row>
    <row r="503" spans="1:8" x14ac:dyDescent="0.25">
      <c r="A503" s="171">
        <v>34973</v>
      </c>
      <c r="B503" s="184">
        <v>21.43</v>
      </c>
      <c r="C503" s="184">
        <v>20.52</v>
      </c>
      <c r="D503" s="184">
        <v>0.88</v>
      </c>
      <c r="E503" s="184">
        <v>17.440000000000001</v>
      </c>
      <c r="F503" s="219"/>
      <c r="G503" s="219"/>
      <c r="H503" s="219"/>
    </row>
    <row r="504" spans="1:8" x14ac:dyDescent="0.25">
      <c r="A504" s="171">
        <v>35004</v>
      </c>
      <c r="B504" s="133">
        <v>21.6</v>
      </c>
      <c r="C504" s="133">
        <v>20.13</v>
      </c>
      <c r="D504" s="133">
        <v>0.79</v>
      </c>
      <c r="E504" s="133">
        <v>18.37</v>
      </c>
      <c r="F504" s="220"/>
      <c r="G504" s="220"/>
      <c r="H504" s="220"/>
    </row>
    <row r="505" spans="1:8" x14ac:dyDescent="0.25">
      <c r="A505" s="171">
        <v>35034</v>
      </c>
      <c r="B505" s="184">
        <v>21.8</v>
      </c>
      <c r="C505" s="184">
        <v>19.46</v>
      </c>
      <c r="D505" s="184">
        <v>0.92</v>
      </c>
      <c r="E505" s="184">
        <v>19.46</v>
      </c>
      <c r="F505" s="219"/>
      <c r="G505" s="219"/>
      <c r="H505" s="219"/>
    </row>
    <row r="506" spans="1:8" x14ac:dyDescent="0.25">
      <c r="A506" s="171">
        <v>35065</v>
      </c>
      <c r="B506" s="133">
        <v>22.35</v>
      </c>
      <c r="C506" s="133">
        <v>20.239999999999998</v>
      </c>
      <c r="D506" s="133">
        <v>2.5099999999999998</v>
      </c>
      <c r="E506" s="133">
        <v>2.5099999999999998</v>
      </c>
      <c r="F506" s="220"/>
      <c r="G506" s="220"/>
      <c r="H506" s="220"/>
    </row>
    <row r="507" spans="1:8" x14ac:dyDescent="0.25">
      <c r="A507" s="171">
        <v>35096</v>
      </c>
      <c r="B507" s="184">
        <v>23.25</v>
      </c>
      <c r="C507" s="184">
        <v>20.81</v>
      </c>
      <c r="D507" s="184">
        <v>4.01</v>
      </c>
      <c r="E507" s="184">
        <v>6.62</v>
      </c>
      <c r="F507" s="219"/>
      <c r="G507" s="219"/>
      <c r="H507" s="219"/>
    </row>
    <row r="508" spans="1:8" x14ac:dyDescent="0.25">
      <c r="A508" s="171">
        <v>35125</v>
      </c>
      <c r="B508" s="133">
        <v>23.74</v>
      </c>
      <c r="C508" s="133">
        <v>20.2</v>
      </c>
      <c r="D508" s="133">
        <v>2.1</v>
      </c>
      <c r="E508" s="133">
        <v>8.8699999999999992</v>
      </c>
      <c r="F508" s="220"/>
      <c r="G508" s="220"/>
      <c r="H508" s="220"/>
    </row>
    <row r="509" spans="1:8" x14ac:dyDescent="0.25">
      <c r="A509" s="171">
        <v>35156</v>
      </c>
      <c r="B509" s="184">
        <v>24.21</v>
      </c>
      <c r="C509" s="184">
        <v>19.899999999999999</v>
      </c>
      <c r="D509" s="184">
        <v>1.97</v>
      </c>
      <c r="E509" s="184">
        <v>11.02</v>
      </c>
      <c r="F509" s="219"/>
      <c r="G509" s="219"/>
      <c r="H509" s="219"/>
    </row>
    <row r="510" spans="1:8" x14ac:dyDescent="0.25">
      <c r="A510" s="171">
        <v>35186</v>
      </c>
      <c r="B510" s="133">
        <v>24.58</v>
      </c>
      <c r="C510" s="133">
        <v>19.78</v>
      </c>
      <c r="D510" s="133">
        <v>1.55</v>
      </c>
      <c r="E510" s="133">
        <v>12.75</v>
      </c>
      <c r="F510" s="220"/>
      <c r="G510" s="220"/>
      <c r="H510" s="220"/>
    </row>
    <row r="511" spans="1:8" x14ac:dyDescent="0.25">
      <c r="A511" s="171">
        <v>35217</v>
      </c>
      <c r="B511" s="184">
        <v>24.87</v>
      </c>
      <c r="C511" s="184">
        <v>19.7</v>
      </c>
      <c r="D511" s="184">
        <v>1.1399999999999999</v>
      </c>
      <c r="E511" s="184">
        <v>14.04</v>
      </c>
      <c r="F511" s="219"/>
      <c r="G511" s="219"/>
      <c r="H511" s="219"/>
    </row>
    <row r="512" spans="1:8" x14ac:dyDescent="0.25">
      <c r="A512" s="171">
        <v>35247</v>
      </c>
      <c r="B512" s="133">
        <v>25.24</v>
      </c>
      <c r="C512" s="133">
        <v>20.57</v>
      </c>
      <c r="D512" s="133">
        <v>1.51</v>
      </c>
      <c r="E512" s="133">
        <v>15.76</v>
      </c>
      <c r="F512" s="220"/>
      <c r="G512" s="220"/>
      <c r="H512" s="220"/>
    </row>
    <row r="513" spans="1:8" x14ac:dyDescent="0.25">
      <c r="A513" s="171">
        <v>35278</v>
      </c>
      <c r="B513" s="184">
        <v>25.52</v>
      </c>
      <c r="C513" s="184">
        <v>21.13</v>
      </c>
      <c r="D513" s="184">
        <v>1.1000000000000001</v>
      </c>
      <c r="E513" s="184">
        <v>17.04</v>
      </c>
      <c r="F513" s="219"/>
      <c r="G513" s="219"/>
      <c r="H513" s="219"/>
    </row>
    <row r="514" spans="1:8" x14ac:dyDescent="0.25">
      <c r="A514" s="171">
        <v>35309</v>
      </c>
      <c r="B514" s="133">
        <v>25.82</v>
      </c>
      <c r="C514" s="133">
        <v>21.55</v>
      </c>
      <c r="D514" s="133">
        <v>1.19</v>
      </c>
      <c r="E514" s="133">
        <v>18.43</v>
      </c>
      <c r="F514" s="220"/>
      <c r="G514" s="220"/>
      <c r="H514" s="220"/>
    </row>
    <row r="515" spans="1:8" x14ac:dyDescent="0.25">
      <c r="A515" s="171">
        <v>35339</v>
      </c>
      <c r="B515" s="184">
        <v>26.12</v>
      </c>
      <c r="C515" s="184">
        <v>21.87</v>
      </c>
      <c r="D515" s="184">
        <v>1.1499999999999999</v>
      </c>
      <c r="E515" s="184">
        <v>19.8</v>
      </c>
      <c r="F515" s="219"/>
      <c r="G515" s="219"/>
      <c r="H515" s="219"/>
    </row>
    <row r="516" spans="1:8" x14ac:dyDescent="0.25">
      <c r="A516" s="171">
        <v>35370</v>
      </c>
      <c r="B516" s="133">
        <v>26.33</v>
      </c>
      <c r="C516" s="133">
        <v>21.88</v>
      </c>
      <c r="D516" s="133">
        <v>0.8</v>
      </c>
      <c r="E516" s="133">
        <v>20.76</v>
      </c>
      <c r="F516" s="220"/>
      <c r="G516" s="220"/>
      <c r="H516" s="220"/>
    </row>
    <row r="517" spans="1:8" x14ac:dyDescent="0.25">
      <c r="A517" s="171">
        <v>35400</v>
      </c>
      <c r="B517" s="184">
        <v>26.52</v>
      </c>
      <c r="C517" s="184">
        <v>21.63</v>
      </c>
      <c r="D517" s="184">
        <v>0.72</v>
      </c>
      <c r="E517" s="184">
        <v>21.63</v>
      </c>
      <c r="F517" s="219"/>
      <c r="G517" s="219"/>
      <c r="H517" s="219"/>
    </row>
    <row r="518" spans="1:8" x14ac:dyDescent="0.25">
      <c r="A518" s="171">
        <v>35431</v>
      </c>
      <c r="B518" s="133">
        <v>26.96</v>
      </c>
      <c r="C518" s="133">
        <v>20.62</v>
      </c>
      <c r="D518" s="133">
        <v>1.65</v>
      </c>
      <c r="E518" s="133">
        <v>1.65</v>
      </c>
      <c r="F518" s="220"/>
      <c r="G518" s="220"/>
      <c r="H518" s="220"/>
    </row>
    <row r="519" spans="1:8" x14ac:dyDescent="0.25">
      <c r="A519" s="171">
        <v>35462</v>
      </c>
      <c r="B519" s="184">
        <v>27.8</v>
      </c>
      <c r="C519" s="184">
        <v>19.579999999999998</v>
      </c>
      <c r="D519" s="184">
        <v>3.11</v>
      </c>
      <c r="E519" s="184">
        <v>4.82</v>
      </c>
      <c r="F519" s="219"/>
      <c r="G519" s="219"/>
      <c r="H519" s="219"/>
    </row>
    <row r="520" spans="1:8" x14ac:dyDescent="0.25">
      <c r="A520" s="171">
        <v>35490</v>
      </c>
      <c r="B520" s="133">
        <v>28.23</v>
      </c>
      <c r="C520" s="133">
        <v>18.93</v>
      </c>
      <c r="D520" s="133">
        <v>1.55</v>
      </c>
      <c r="E520" s="133">
        <v>6.45</v>
      </c>
      <c r="F520" s="220"/>
      <c r="G520" s="220"/>
      <c r="H520" s="220"/>
    </row>
    <row r="521" spans="1:8" x14ac:dyDescent="0.25">
      <c r="A521" s="171">
        <v>35521</v>
      </c>
      <c r="B521" s="184">
        <v>28.69</v>
      </c>
      <c r="C521" s="184">
        <v>18.52</v>
      </c>
      <c r="D521" s="184">
        <v>1.62</v>
      </c>
      <c r="E521" s="184">
        <v>8.18</v>
      </c>
      <c r="F521" s="219"/>
      <c r="G521" s="219"/>
      <c r="H521" s="219"/>
    </row>
    <row r="522" spans="1:8" x14ac:dyDescent="0.25">
      <c r="A522" s="171">
        <v>35551</v>
      </c>
      <c r="B522" s="133">
        <v>29.16</v>
      </c>
      <c r="C522" s="133">
        <v>18.600000000000001</v>
      </c>
      <c r="D522" s="133">
        <v>1.62</v>
      </c>
      <c r="E522" s="133">
        <v>9.94</v>
      </c>
      <c r="F522" s="220"/>
      <c r="G522" s="220"/>
      <c r="H522" s="220"/>
    </row>
    <row r="523" spans="1:8" x14ac:dyDescent="0.25">
      <c r="A523" s="171">
        <v>35582</v>
      </c>
      <c r="B523" s="184">
        <v>29.51</v>
      </c>
      <c r="C523" s="184">
        <v>18.670000000000002</v>
      </c>
      <c r="D523" s="184">
        <v>1.2</v>
      </c>
      <c r="E523" s="184">
        <v>11.26</v>
      </c>
      <c r="F523" s="219"/>
      <c r="G523" s="219"/>
      <c r="H523" s="219"/>
    </row>
    <row r="524" spans="1:8" x14ac:dyDescent="0.25">
      <c r="A524" s="171">
        <v>35612</v>
      </c>
      <c r="B524" s="133">
        <v>29.76</v>
      </c>
      <c r="C524" s="133">
        <v>17.88</v>
      </c>
      <c r="D524" s="133">
        <v>0.83</v>
      </c>
      <c r="E524" s="133">
        <v>12.19</v>
      </c>
      <c r="F524" s="220"/>
      <c r="G524" s="220"/>
      <c r="H524" s="220"/>
    </row>
    <row r="525" spans="1:8" x14ac:dyDescent="0.25">
      <c r="A525" s="171">
        <v>35643</v>
      </c>
      <c r="B525" s="184">
        <v>30.1</v>
      </c>
      <c r="C525" s="184">
        <v>17.93</v>
      </c>
      <c r="D525" s="184">
        <v>1.1399999999999999</v>
      </c>
      <c r="E525" s="184">
        <v>13.48</v>
      </c>
      <c r="F525" s="219"/>
      <c r="G525" s="219"/>
      <c r="H525" s="219"/>
    </row>
    <row r="526" spans="1:8" x14ac:dyDescent="0.25">
      <c r="A526" s="171">
        <v>35674</v>
      </c>
      <c r="B526" s="133">
        <v>30.48</v>
      </c>
      <c r="C526" s="133">
        <v>18.010000000000002</v>
      </c>
      <c r="D526" s="133">
        <v>1.26</v>
      </c>
      <c r="E526" s="133">
        <v>14.91</v>
      </c>
      <c r="F526" s="220"/>
      <c r="G526" s="220"/>
      <c r="H526" s="220"/>
    </row>
    <row r="527" spans="1:8" x14ac:dyDescent="0.25">
      <c r="A527" s="171">
        <v>35704</v>
      </c>
      <c r="B527" s="184">
        <v>30.77</v>
      </c>
      <c r="C527" s="184">
        <v>17.8</v>
      </c>
      <c r="D527" s="184">
        <v>0.96</v>
      </c>
      <c r="E527" s="184">
        <v>16.02</v>
      </c>
      <c r="F527" s="219"/>
      <c r="G527" s="219"/>
      <c r="H527" s="219"/>
    </row>
    <row r="528" spans="1:8" x14ac:dyDescent="0.25">
      <c r="A528" s="171">
        <v>35735</v>
      </c>
      <c r="B528" s="133">
        <v>31.02</v>
      </c>
      <c r="C528" s="133">
        <v>17.809999999999999</v>
      </c>
      <c r="D528" s="133">
        <v>0.81</v>
      </c>
      <c r="E528" s="133">
        <v>16.96</v>
      </c>
      <c r="F528" s="220"/>
      <c r="G528" s="220"/>
      <c r="H528" s="220"/>
    </row>
    <row r="529" spans="1:8" x14ac:dyDescent="0.25">
      <c r="A529" s="171">
        <v>35765</v>
      </c>
      <c r="B529" s="184">
        <v>31.21</v>
      </c>
      <c r="C529" s="184">
        <v>17.68</v>
      </c>
      <c r="D529" s="184">
        <v>0.61</v>
      </c>
      <c r="E529" s="184">
        <v>17.68</v>
      </c>
      <c r="F529" s="219"/>
      <c r="G529" s="219"/>
      <c r="H529" s="219"/>
    </row>
    <row r="530" spans="1:8" x14ac:dyDescent="0.25">
      <c r="A530" s="171">
        <v>35796</v>
      </c>
      <c r="B530" s="133">
        <v>31.77</v>
      </c>
      <c r="C530" s="133">
        <v>17.84</v>
      </c>
      <c r="D530" s="133">
        <v>1.79</v>
      </c>
      <c r="E530" s="133">
        <v>1.79</v>
      </c>
      <c r="F530" s="220"/>
      <c r="G530" s="220"/>
      <c r="H530" s="220"/>
    </row>
    <row r="531" spans="1:8" x14ac:dyDescent="0.25">
      <c r="A531" s="171">
        <v>35827</v>
      </c>
      <c r="B531" s="184">
        <v>32.81</v>
      </c>
      <c r="C531" s="184">
        <v>18.03</v>
      </c>
      <c r="D531" s="184">
        <v>3.28</v>
      </c>
      <c r="E531" s="184">
        <v>5.13</v>
      </c>
      <c r="F531" s="219"/>
      <c r="G531" s="219"/>
      <c r="H531" s="219"/>
    </row>
    <row r="532" spans="1:8" x14ac:dyDescent="0.25">
      <c r="A532" s="171">
        <v>35855</v>
      </c>
      <c r="B532" s="133">
        <v>33.67</v>
      </c>
      <c r="C532" s="133">
        <v>19.239999999999998</v>
      </c>
      <c r="D532" s="133">
        <v>2.6</v>
      </c>
      <c r="E532" s="133">
        <v>7.87</v>
      </c>
      <c r="F532" s="220"/>
      <c r="G532" s="220"/>
      <c r="H532" s="220"/>
    </row>
    <row r="533" spans="1:8" x14ac:dyDescent="0.25">
      <c r="A533" s="171">
        <v>35886</v>
      </c>
      <c r="B533" s="184">
        <v>34.65</v>
      </c>
      <c r="C533" s="184">
        <v>20.74</v>
      </c>
      <c r="D533" s="184">
        <v>2.9</v>
      </c>
      <c r="E533" s="184">
        <v>11</v>
      </c>
      <c r="F533" s="219"/>
      <c r="G533" s="219"/>
      <c r="H533" s="219"/>
    </row>
    <row r="534" spans="1:8" x14ac:dyDescent="0.25">
      <c r="A534" s="171">
        <v>35916</v>
      </c>
      <c r="B534" s="133">
        <v>35.19</v>
      </c>
      <c r="C534" s="133">
        <v>20.67</v>
      </c>
      <c r="D534" s="133">
        <v>1.56</v>
      </c>
      <c r="E534" s="133">
        <v>12.73</v>
      </c>
      <c r="F534" s="220"/>
      <c r="G534" s="220"/>
      <c r="H534" s="220"/>
    </row>
    <row r="535" spans="1:8" x14ac:dyDescent="0.25">
      <c r="A535" s="171">
        <v>35947</v>
      </c>
      <c r="B535" s="184">
        <v>35.619999999999997</v>
      </c>
      <c r="C535" s="184">
        <v>20.69</v>
      </c>
      <c r="D535" s="184">
        <v>1.22</v>
      </c>
      <c r="E535" s="184">
        <v>14.11</v>
      </c>
      <c r="F535" s="219"/>
      <c r="G535" s="219"/>
      <c r="H535" s="219"/>
    </row>
    <row r="536" spans="1:8" x14ac:dyDescent="0.25">
      <c r="A536" s="171">
        <v>35977</v>
      </c>
      <c r="B536" s="133">
        <v>35.79</v>
      </c>
      <c r="C536" s="133">
        <v>20.27</v>
      </c>
      <c r="D536" s="133">
        <v>0.47</v>
      </c>
      <c r="E536" s="133">
        <v>14.66</v>
      </c>
      <c r="F536" s="220"/>
      <c r="G536" s="220"/>
      <c r="H536" s="220"/>
    </row>
    <row r="537" spans="1:8" x14ac:dyDescent="0.25">
      <c r="A537" s="171">
        <v>36008</v>
      </c>
      <c r="B537" s="184">
        <v>35.799999999999997</v>
      </c>
      <c r="C537" s="184">
        <v>18.940000000000001</v>
      </c>
      <c r="D537" s="184">
        <v>0.03</v>
      </c>
      <c r="E537" s="184">
        <v>14.69</v>
      </c>
      <c r="F537" s="219"/>
      <c r="G537" s="219"/>
      <c r="H537" s="219"/>
    </row>
    <row r="538" spans="1:8" x14ac:dyDescent="0.25">
      <c r="A538" s="171">
        <v>36039</v>
      </c>
      <c r="B538" s="133">
        <v>35.9</v>
      </c>
      <c r="C538" s="133">
        <v>17.8</v>
      </c>
      <c r="D538" s="133">
        <v>0.28999999999999998</v>
      </c>
      <c r="E538" s="133">
        <v>15.03</v>
      </c>
      <c r="F538" s="220"/>
      <c r="G538" s="220"/>
      <c r="H538" s="220"/>
    </row>
    <row r="539" spans="1:8" x14ac:dyDescent="0.25">
      <c r="A539" s="171">
        <v>36069</v>
      </c>
      <c r="B539" s="184">
        <v>36.03</v>
      </c>
      <c r="C539" s="184">
        <v>17.09</v>
      </c>
      <c r="D539" s="184">
        <v>0.35</v>
      </c>
      <c r="E539" s="184">
        <v>15.44</v>
      </c>
      <c r="F539" s="219"/>
      <c r="G539" s="219"/>
      <c r="H539" s="219"/>
    </row>
    <row r="540" spans="1:8" x14ac:dyDescent="0.25">
      <c r="A540" s="171">
        <v>36100</v>
      </c>
      <c r="B540" s="133">
        <v>36.1</v>
      </c>
      <c r="C540" s="133">
        <v>16.350000000000001</v>
      </c>
      <c r="D540" s="133">
        <v>0.17</v>
      </c>
      <c r="E540" s="133">
        <v>15.64</v>
      </c>
      <c r="F540" s="220"/>
      <c r="G540" s="220"/>
      <c r="H540" s="220"/>
    </row>
    <row r="541" spans="1:8" x14ac:dyDescent="0.25">
      <c r="A541" s="171">
        <v>36130</v>
      </c>
      <c r="B541" s="184">
        <v>36.42</v>
      </c>
      <c r="C541" s="184">
        <v>16.7</v>
      </c>
      <c r="D541" s="184">
        <v>0.91</v>
      </c>
      <c r="E541" s="184">
        <v>16.7</v>
      </c>
      <c r="F541" s="219"/>
      <c r="G541" s="219"/>
      <c r="H541" s="219"/>
    </row>
    <row r="542" spans="1:8" x14ac:dyDescent="0.25">
      <c r="A542" s="171">
        <v>36161</v>
      </c>
      <c r="B542" s="133">
        <v>37.229999999999997</v>
      </c>
      <c r="C542" s="133">
        <v>17.18</v>
      </c>
      <c r="D542" s="133">
        <v>2.21</v>
      </c>
      <c r="E542" s="133">
        <v>2.21</v>
      </c>
      <c r="F542" s="220"/>
      <c r="G542" s="220"/>
      <c r="H542" s="220"/>
    </row>
    <row r="543" spans="1:8" x14ac:dyDescent="0.25">
      <c r="A543" s="171">
        <v>36192</v>
      </c>
      <c r="B543" s="184">
        <v>37.86</v>
      </c>
      <c r="C543" s="184">
        <v>15.38</v>
      </c>
      <c r="D543" s="184">
        <v>1.7</v>
      </c>
      <c r="E543" s="184">
        <v>3.94</v>
      </c>
      <c r="F543" s="219"/>
      <c r="G543" s="219"/>
      <c r="H543" s="219"/>
    </row>
    <row r="544" spans="1:8" x14ac:dyDescent="0.25">
      <c r="A544" s="171">
        <v>36220</v>
      </c>
      <c r="B544" s="133">
        <v>38.22</v>
      </c>
      <c r="C544" s="133">
        <v>13.51</v>
      </c>
      <c r="D544" s="133">
        <v>0.94</v>
      </c>
      <c r="E544" s="133">
        <v>4.92</v>
      </c>
      <c r="F544" s="220"/>
      <c r="G544" s="220"/>
      <c r="H544" s="220"/>
    </row>
    <row r="545" spans="1:8" x14ac:dyDescent="0.25">
      <c r="A545" s="171">
        <v>36251</v>
      </c>
      <c r="B545" s="184">
        <v>38.520000000000003</v>
      </c>
      <c r="C545" s="184">
        <v>11.17</v>
      </c>
      <c r="D545" s="184">
        <v>0.78</v>
      </c>
      <c r="E545" s="184">
        <v>5.74</v>
      </c>
      <c r="F545" s="219"/>
      <c r="G545" s="219"/>
      <c r="H545" s="219"/>
    </row>
    <row r="546" spans="1:8" x14ac:dyDescent="0.25">
      <c r="A546" s="171">
        <v>36281</v>
      </c>
      <c r="B546" s="133">
        <v>38.700000000000003</v>
      </c>
      <c r="C546" s="133">
        <v>9.98</v>
      </c>
      <c r="D546" s="133">
        <v>0.48</v>
      </c>
      <c r="E546" s="133">
        <v>6.25</v>
      </c>
      <c r="F546" s="220"/>
      <c r="G546" s="220"/>
      <c r="H546" s="220"/>
    </row>
    <row r="547" spans="1:8" x14ac:dyDescent="0.25">
      <c r="A547" s="171">
        <v>36312</v>
      </c>
      <c r="B547" s="184">
        <v>38.81</v>
      </c>
      <c r="C547" s="184">
        <v>8.9600000000000009</v>
      </c>
      <c r="D547" s="184">
        <v>0.28000000000000003</v>
      </c>
      <c r="E547" s="184">
        <v>6.55</v>
      </c>
      <c r="F547" s="219"/>
      <c r="G547" s="219"/>
      <c r="H547" s="219"/>
    </row>
    <row r="548" spans="1:8" x14ac:dyDescent="0.25">
      <c r="A548" s="171">
        <v>36342</v>
      </c>
      <c r="B548" s="133">
        <v>38.93</v>
      </c>
      <c r="C548" s="133">
        <v>8.7799999999999994</v>
      </c>
      <c r="D548" s="133">
        <v>0.31</v>
      </c>
      <c r="E548" s="133">
        <v>6.88</v>
      </c>
      <c r="F548" s="220"/>
      <c r="G548" s="220"/>
      <c r="H548" s="220"/>
    </row>
    <row r="549" spans="1:8" x14ac:dyDescent="0.25">
      <c r="A549" s="171">
        <v>36373</v>
      </c>
      <c r="B549" s="184">
        <v>39.119999999999997</v>
      </c>
      <c r="C549" s="184">
        <v>9.2799999999999994</v>
      </c>
      <c r="D549" s="184">
        <v>0.5</v>
      </c>
      <c r="E549" s="184">
        <v>7.41</v>
      </c>
      <c r="F549" s="219"/>
      <c r="G549" s="219"/>
      <c r="H549" s="219"/>
    </row>
    <row r="550" spans="1:8" x14ac:dyDescent="0.25">
      <c r="A550" s="171">
        <v>36404</v>
      </c>
      <c r="B550" s="133">
        <v>39.25</v>
      </c>
      <c r="C550" s="133">
        <v>9.33</v>
      </c>
      <c r="D550" s="133">
        <v>0.33</v>
      </c>
      <c r="E550" s="133">
        <v>7.76</v>
      </c>
      <c r="F550" s="220"/>
      <c r="G550" s="220"/>
      <c r="H550" s="220"/>
    </row>
    <row r="551" spans="1:8" x14ac:dyDescent="0.25">
      <c r="A551" s="171">
        <v>36434</v>
      </c>
      <c r="B551" s="184">
        <v>39.39</v>
      </c>
      <c r="C551" s="184">
        <v>9.32</v>
      </c>
      <c r="D551" s="184">
        <v>0.35</v>
      </c>
      <c r="E551" s="184">
        <v>8.14</v>
      </c>
      <c r="F551" s="219"/>
      <c r="G551" s="219"/>
      <c r="H551" s="219"/>
    </row>
    <row r="552" spans="1:8" x14ac:dyDescent="0.25">
      <c r="A552" s="171">
        <v>36465</v>
      </c>
      <c r="B552" s="133">
        <v>39.58</v>
      </c>
      <c r="C552" s="133">
        <v>9.65</v>
      </c>
      <c r="D552" s="133">
        <v>0.48</v>
      </c>
      <c r="E552" s="133">
        <v>8.66</v>
      </c>
      <c r="F552" s="220"/>
      <c r="G552" s="220"/>
      <c r="H552" s="220"/>
    </row>
    <row r="553" spans="1:8" x14ac:dyDescent="0.25">
      <c r="A553" s="171">
        <v>36495</v>
      </c>
      <c r="B553" s="184">
        <v>39.79</v>
      </c>
      <c r="C553" s="184">
        <v>9.23</v>
      </c>
      <c r="D553" s="184">
        <v>0.53</v>
      </c>
      <c r="E553" s="184">
        <v>9.23</v>
      </c>
      <c r="F553" s="219"/>
      <c r="G553" s="219"/>
      <c r="H553" s="219"/>
    </row>
    <row r="554" spans="1:8" x14ac:dyDescent="0.25">
      <c r="A554" s="171">
        <v>36526</v>
      </c>
      <c r="B554" s="133">
        <v>40.299999999999997</v>
      </c>
      <c r="C554" s="133">
        <v>8.25</v>
      </c>
      <c r="D554" s="133">
        <v>1.29</v>
      </c>
      <c r="E554" s="133">
        <v>1.29</v>
      </c>
      <c r="F554" s="220"/>
      <c r="G554" s="220"/>
      <c r="H554" s="220"/>
    </row>
    <row r="555" spans="1:8" x14ac:dyDescent="0.25">
      <c r="A555" s="171">
        <v>36557</v>
      </c>
      <c r="B555" s="184">
        <v>41.23</v>
      </c>
      <c r="C555" s="184">
        <v>8.89</v>
      </c>
      <c r="D555" s="184">
        <v>2.2999999999999998</v>
      </c>
      <c r="E555" s="184">
        <v>3.62</v>
      </c>
      <c r="F555" s="219"/>
      <c r="G555" s="219"/>
      <c r="H555" s="219"/>
    </row>
    <row r="556" spans="1:8" x14ac:dyDescent="0.25">
      <c r="A556" s="171">
        <v>36586</v>
      </c>
      <c r="B556" s="133">
        <v>41.93</v>
      </c>
      <c r="C556" s="133">
        <v>9.73</v>
      </c>
      <c r="D556" s="133">
        <v>1.71</v>
      </c>
      <c r="E556" s="133">
        <v>5.39</v>
      </c>
      <c r="F556" s="220"/>
      <c r="G556" s="220"/>
      <c r="H556" s="220"/>
    </row>
    <row r="557" spans="1:8" x14ac:dyDescent="0.25">
      <c r="A557" s="171">
        <v>36617</v>
      </c>
      <c r="B557" s="184">
        <v>42.35</v>
      </c>
      <c r="C557" s="184">
        <v>9.9600000000000009</v>
      </c>
      <c r="D557" s="184">
        <v>1</v>
      </c>
      <c r="E557" s="184">
        <v>6.44</v>
      </c>
      <c r="F557" s="219"/>
      <c r="G557" s="219"/>
      <c r="H557" s="219"/>
    </row>
    <row r="558" spans="1:8" x14ac:dyDescent="0.25">
      <c r="A558" s="171">
        <v>36647</v>
      </c>
      <c r="B558" s="133">
        <v>42.57</v>
      </c>
      <c r="C558" s="133">
        <v>10</v>
      </c>
      <c r="D558" s="133">
        <v>0.52</v>
      </c>
      <c r="E558" s="133">
        <v>7</v>
      </c>
      <c r="F558" s="220"/>
      <c r="G558" s="220"/>
      <c r="H558" s="220"/>
    </row>
    <row r="559" spans="1:8" x14ac:dyDescent="0.25">
      <c r="A559" s="171">
        <v>36678</v>
      </c>
      <c r="B559" s="184">
        <v>42.56</v>
      </c>
      <c r="C559" s="184">
        <v>9.68</v>
      </c>
      <c r="D559" s="184">
        <v>-0.02</v>
      </c>
      <c r="E559" s="184">
        <v>6.98</v>
      </c>
      <c r="F559" s="219"/>
      <c r="G559" s="219"/>
      <c r="H559" s="219"/>
    </row>
    <row r="560" spans="1:8" x14ac:dyDescent="0.25">
      <c r="A560" s="171">
        <v>36708</v>
      </c>
      <c r="B560" s="133">
        <v>42.55</v>
      </c>
      <c r="C560" s="133">
        <v>9.2899999999999991</v>
      </c>
      <c r="D560" s="133">
        <v>-0.04</v>
      </c>
      <c r="E560" s="133">
        <v>6.94</v>
      </c>
      <c r="F560" s="220"/>
      <c r="G560" s="220"/>
      <c r="H560" s="220"/>
    </row>
    <row r="561" spans="1:8" x14ac:dyDescent="0.25">
      <c r="A561" s="171">
        <v>36739</v>
      </c>
      <c r="B561" s="184">
        <v>42.68</v>
      </c>
      <c r="C561" s="184">
        <v>9.1</v>
      </c>
      <c r="D561" s="184">
        <v>0.32</v>
      </c>
      <c r="E561" s="184">
        <v>7.27</v>
      </c>
      <c r="F561" s="219"/>
      <c r="G561" s="219"/>
      <c r="H561" s="219"/>
    </row>
    <row r="562" spans="1:8" x14ac:dyDescent="0.25">
      <c r="A562" s="171">
        <v>36770</v>
      </c>
      <c r="B562" s="133">
        <v>42.86</v>
      </c>
      <c r="C562" s="133">
        <v>9.1999999999999993</v>
      </c>
      <c r="D562" s="133">
        <v>0.43</v>
      </c>
      <c r="E562" s="133">
        <v>7.73</v>
      </c>
      <c r="F562" s="220"/>
      <c r="G562" s="220"/>
      <c r="H562" s="220"/>
    </row>
    <row r="563" spans="1:8" x14ac:dyDescent="0.25">
      <c r="A563" s="171">
        <v>36800</v>
      </c>
      <c r="B563" s="184">
        <v>42.93</v>
      </c>
      <c r="C563" s="184">
        <v>8.99</v>
      </c>
      <c r="D563" s="184">
        <v>0.15</v>
      </c>
      <c r="E563" s="184">
        <v>7.9</v>
      </c>
      <c r="F563" s="219"/>
      <c r="G563" s="219"/>
      <c r="H563" s="219"/>
    </row>
    <row r="564" spans="1:8" x14ac:dyDescent="0.25">
      <c r="A564" s="171">
        <v>36831</v>
      </c>
      <c r="B564" s="133">
        <v>43.07</v>
      </c>
      <c r="C564" s="133">
        <v>8.82</v>
      </c>
      <c r="D564" s="133">
        <v>0.33</v>
      </c>
      <c r="E564" s="133">
        <v>8.25</v>
      </c>
      <c r="F564" s="220"/>
      <c r="G564" s="220"/>
      <c r="H564" s="220"/>
    </row>
    <row r="565" spans="1:8" x14ac:dyDescent="0.25">
      <c r="A565" s="171">
        <v>36861</v>
      </c>
      <c r="B565" s="184">
        <v>43.27</v>
      </c>
      <c r="C565" s="184">
        <v>8.75</v>
      </c>
      <c r="D565" s="184">
        <v>0.46</v>
      </c>
      <c r="E565" s="184">
        <v>8.75</v>
      </c>
      <c r="F565" s="219"/>
      <c r="G565" s="219"/>
      <c r="H565" s="219"/>
    </row>
    <row r="566" spans="1:8" x14ac:dyDescent="0.25">
      <c r="A566" s="171">
        <v>36892</v>
      </c>
      <c r="B566" s="133">
        <v>43.72</v>
      </c>
      <c r="C566" s="133">
        <v>8.49</v>
      </c>
      <c r="D566" s="133">
        <v>1.05</v>
      </c>
      <c r="E566" s="133">
        <v>1.05</v>
      </c>
      <c r="F566" s="220"/>
      <c r="G566" s="220"/>
      <c r="H566" s="220"/>
    </row>
    <row r="567" spans="1:8" x14ac:dyDescent="0.25">
      <c r="A567" s="171">
        <v>36923</v>
      </c>
      <c r="B567" s="184">
        <v>44.55</v>
      </c>
      <c r="C567" s="184">
        <v>8.06</v>
      </c>
      <c r="D567" s="184">
        <v>1.89</v>
      </c>
      <c r="E567" s="184">
        <v>2.96</v>
      </c>
      <c r="F567" s="219"/>
      <c r="G567" s="219"/>
      <c r="H567" s="219"/>
    </row>
    <row r="568" spans="1:8" x14ac:dyDescent="0.25">
      <c r="A568" s="171">
        <v>36951</v>
      </c>
      <c r="B568" s="133">
        <v>45.21</v>
      </c>
      <c r="C568" s="133">
        <v>7.81</v>
      </c>
      <c r="D568" s="133">
        <v>1.48</v>
      </c>
      <c r="E568" s="133">
        <v>4.49</v>
      </c>
      <c r="F568" s="220"/>
      <c r="G568" s="220"/>
      <c r="H568" s="220"/>
    </row>
    <row r="569" spans="1:8" x14ac:dyDescent="0.25">
      <c r="A569" s="171">
        <v>36982</v>
      </c>
      <c r="B569" s="184">
        <v>45.73</v>
      </c>
      <c r="C569" s="184">
        <v>7.98</v>
      </c>
      <c r="D569" s="184">
        <v>1.1499999999999999</v>
      </c>
      <c r="E569" s="184">
        <v>5.69</v>
      </c>
      <c r="F569" s="219"/>
      <c r="G569" s="219"/>
      <c r="H569" s="219"/>
    </row>
    <row r="570" spans="1:8" x14ac:dyDescent="0.25">
      <c r="A570" s="171">
        <v>37012</v>
      </c>
      <c r="B570" s="133">
        <v>45.92</v>
      </c>
      <c r="C570" s="133">
        <v>7.87</v>
      </c>
      <c r="D570" s="133">
        <v>0.42</v>
      </c>
      <c r="E570" s="133">
        <v>6.13</v>
      </c>
      <c r="F570" s="220"/>
      <c r="G570" s="220"/>
      <c r="H570" s="220"/>
    </row>
    <row r="571" spans="1:8" x14ac:dyDescent="0.25">
      <c r="A571" s="171">
        <v>37043</v>
      </c>
      <c r="B571" s="184">
        <v>45.94</v>
      </c>
      <c r="C571" s="184">
        <v>7.93</v>
      </c>
      <c r="D571" s="184">
        <v>0.04</v>
      </c>
      <c r="E571" s="184">
        <v>6.17</v>
      </c>
      <c r="F571" s="219"/>
      <c r="G571" s="219"/>
      <c r="H571" s="219"/>
    </row>
    <row r="572" spans="1:8" x14ac:dyDescent="0.25">
      <c r="A572" s="171">
        <v>37073</v>
      </c>
      <c r="B572" s="133">
        <v>45.99</v>
      </c>
      <c r="C572" s="133">
        <v>8.09</v>
      </c>
      <c r="D572" s="133">
        <v>0.11</v>
      </c>
      <c r="E572" s="133">
        <v>6.29</v>
      </c>
      <c r="F572" s="220"/>
      <c r="G572" s="220"/>
      <c r="H572" s="220"/>
    </row>
    <row r="573" spans="1:8" x14ac:dyDescent="0.25">
      <c r="A573" s="171">
        <v>37104</v>
      </c>
      <c r="B573" s="184">
        <v>46.11</v>
      </c>
      <c r="C573" s="184">
        <v>8.0299999999999994</v>
      </c>
      <c r="D573" s="184">
        <v>0.26</v>
      </c>
      <c r="E573" s="184">
        <v>6.57</v>
      </c>
      <c r="F573" s="219"/>
      <c r="G573" s="219"/>
      <c r="H573" s="219"/>
    </row>
    <row r="574" spans="1:8" x14ac:dyDescent="0.25">
      <c r="A574" s="171">
        <v>37135</v>
      </c>
      <c r="B574" s="133">
        <v>46.28</v>
      </c>
      <c r="C574" s="133">
        <v>7.97</v>
      </c>
      <c r="D574" s="133">
        <v>0.37</v>
      </c>
      <c r="E574" s="133">
        <v>6.96</v>
      </c>
      <c r="F574" s="220"/>
      <c r="G574" s="220"/>
      <c r="H574" s="220"/>
    </row>
    <row r="575" spans="1:8" x14ac:dyDescent="0.25">
      <c r="A575" s="171">
        <v>37165</v>
      </c>
      <c r="B575" s="184">
        <v>46.37</v>
      </c>
      <c r="C575" s="184">
        <v>8.01</v>
      </c>
      <c r="D575" s="184">
        <v>0.19</v>
      </c>
      <c r="E575" s="184">
        <v>7.16</v>
      </c>
      <c r="F575" s="219"/>
      <c r="G575" s="219"/>
      <c r="H575" s="219"/>
    </row>
    <row r="576" spans="1:8" x14ac:dyDescent="0.25">
      <c r="A576" s="171">
        <v>37196</v>
      </c>
      <c r="B576" s="133">
        <v>46.42</v>
      </c>
      <c r="C576" s="133">
        <v>7.78</v>
      </c>
      <c r="D576" s="133">
        <v>0.12</v>
      </c>
      <c r="E576" s="133">
        <v>7.28</v>
      </c>
      <c r="F576" s="220"/>
      <c r="G576" s="220"/>
      <c r="H576" s="220"/>
    </row>
    <row r="577" spans="1:8" x14ac:dyDescent="0.25">
      <c r="A577" s="171">
        <v>37226</v>
      </c>
      <c r="B577" s="184">
        <v>46.58</v>
      </c>
      <c r="C577" s="184">
        <v>7.65</v>
      </c>
      <c r="D577" s="184">
        <v>0.34</v>
      </c>
      <c r="E577" s="184">
        <v>7.65</v>
      </c>
      <c r="F577" s="219"/>
      <c r="G577" s="219"/>
      <c r="H577" s="219"/>
    </row>
    <row r="578" spans="1:8" x14ac:dyDescent="0.25">
      <c r="A578" s="171">
        <v>37257</v>
      </c>
      <c r="B578" s="133">
        <v>46.95</v>
      </c>
      <c r="C578" s="133">
        <v>7.37</v>
      </c>
      <c r="D578" s="133">
        <v>0.8</v>
      </c>
      <c r="E578" s="133">
        <v>0.8</v>
      </c>
      <c r="F578" s="220"/>
      <c r="G578" s="220"/>
      <c r="H578" s="220"/>
    </row>
    <row r="579" spans="1:8" x14ac:dyDescent="0.25">
      <c r="A579" s="171">
        <v>37288</v>
      </c>
      <c r="B579" s="184">
        <v>47.54</v>
      </c>
      <c r="C579" s="184">
        <v>6.7</v>
      </c>
      <c r="D579" s="184">
        <v>1.26</v>
      </c>
      <c r="E579" s="184">
        <v>2.06</v>
      </c>
      <c r="F579" s="219"/>
      <c r="G579" s="219"/>
      <c r="H579" s="219"/>
    </row>
    <row r="580" spans="1:8" x14ac:dyDescent="0.25">
      <c r="A580" s="171">
        <v>37316</v>
      </c>
      <c r="B580" s="133">
        <v>47.87</v>
      </c>
      <c r="C580" s="133">
        <v>5.89</v>
      </c>
      <c r="D580" s="133">
        <v>0.71</v>
      </c>
      <c r="E580" s="133">
        <v>2.79</v>
      </c>
      <c r="F580" s="220"/>
      <c r="G580" s="220"/>
      <c r="H580" s="220"/>
    </row>
    <row r="581" spans="1:8" x14ac:dyDescent="0.25">
      <c r="A581" s="171">
        <v>37347</v>
      </c>
      <c r="B581" s="184">
        <v>48.31</v>
      </c>
      <c r="C581" s="184">
        <v>5.65</v>
      </c>
      <c r="D581" s="184">
        <v>0.92</v>
      </c>
      <c r="E581" s="184">
        <v>3.73</v>
      </c>
      <c r="F581" s="219"/>
      <c r="G581" s="219"/>
      <c r="H581" s="219"/>
    </row>
    <row r="582" spans="1:8" x14ac:dyDescent="0.25">
      <c r="A582" s="171">
        <v>37377</v>
      </c>
      <c r="B582" s="133">
        <v>48.6</v>
      </c>
      <c r="C582" s="133">
        <v>5.84</v>
      </c>
      <c r="D582" s="133">
        <v>0.6</v>
      </c>
      <c r="E582" s="133">
        <v>4.3499999999999996</v>
      </c>
      <c r="F582" s="220"/>
      <c r="G582" s="220"/>
      <c r="H582" s="220"/>
    </row>
    <row r="583" spans="1:8" x14ac:dyDescent="0.25">
      <c r="A583" s="171">
        <v>37408</v>
      </c>
      <c r="B583" s="184">
        <v>48.81</v>
      </c>
      <c r="C583" s="184">
        <v>6.25</v>
      </c>
      <c r="D583" s="184">
        <v>0.43</v>
      </c>
      <c r="E583" s="184">
        <v>4.79</v>
      </c>
      <c r="F583" s="219"/>
      <c r="G583" s="219"/>
      <c r="H583" s="219"/>
    </row>
    <row r="584" spans="1:8" x14ac:dyDescent="0.25">
      <c r="A584" s="171">
        <v>37438</v>
      </c>
      <c r="B584" s="133">
        <v>48.82</v>
      </c>
      <c r="C584" s="133">
        <v>6.16</v>
      </c>
      <c r="D584" s="133">
        <v>0.02</v>
      </c>
      <c r="E584" s="133">
        <v>4.82</v>
      </c>
      <c r="F584" s="220"/>
      <c r="G584" s="220"/>
      <c r="H584" s="220"/>
    </row>
    <row r="585" spans="1:8" x14ac:dyDescent="0.25">
      <c r="A585" s="171">
        <v>37469</v>
      </c>
      <c r="B585" s="184">
        <v>48.87</v>
      </c>
      <c r="C585" s="184">
        <v>5.98</v>
      </c>
      <c r="D585" s="184">
        <v>0.09</v>
      </c>
      <c r="E585" s="184">
        <v>4.92</v>
      </c>
      <c r="F585" s="219"/>
      <c r="G585" s="219"/>
      <c r="H585" s="219"/>
    </row>
    <row r="586" spans="1:8" x14ac:dyDescent="0.25">
      <c r="A586" s="171">
        <v>37500</v>
      </c>
      <c r="B586" s="133">
        <v>49.04</v>
      </c>
      <c r="C586" s="133">
        <v>5.97</v>
      </c>
      <c r="D586" s="133">
        <v>0.36</v>
      </c>
      <c r="E586" s="133">
        <v>5.3</v>
      </c>
      <c r="F586" s="220"/>
      <c r="G586" s="220"/>
      <c r="H586" s="220"/>
    </row>
    <row r="587" spans="1:8" x14ac:dyDescent="0.25">
      <c r="A587" s="171">
        <v>37530</v>
      </c>
      <c r="B587" s="184">
        <v>49.32</v>
      </c>
      <c r="C587" s="184">
        <v>6.37</v>
      </c>
      <c r="D587" s="184">
        <v>0.56000000000000005</v>
      </c>
      <c r="E587" s="184">
        <v>5.88</v>
      </c>
      <c r="F587" s="219"/>
      <c r="G587" s="219"/>
      <c r="H587" s="219"/>
    </row>
    <row r="588" spans="1:8" x14ac:dyDescent="0.25">
      <c r="A588" s="171">
        <v>37561</v>
      </c>
      <c r="B588" s="133">
        <v>49.7</v>
      </c>
      <c r="C588" s="133">
        <v>7.07</v>
      </c>
      <c r="D588" s="133">
        <v>0.78</v>
      </c>
      <c r="E588" s="133">
        <v>6.71</v>
      </c>
      <c r="F588" s="220"/>
      <c r="G588" s="220"/>
      <c r="H588" s="220"/>
    </row>
    <row r="589" spans="1:8" x14ac:dyDescent="0.25">
      <c r="A589" s="171">
        <v>37591</v>
      </c>
      <c r="B589" s="184">
        <v>49.83</v>
      </c>
      <c r="C589" s="184">
        <v>6.99</v>
      </c>
      <c r="D589" s="184">
        <v>0.27</v>
      </c>
      <c r="E589" s="184">
        <v>6.99</v>
      </c>
      <c r="F589" s="219"/>
      <c r="G589" s="219"/>
      <c r="H589" s="219"/>
    </row>
    <row r="590" spans="1:8" x14ac:dyDescent="0.25">
      <c r="A590" s="171">
        <v>37622</v>
      </c>
      <c r="B590" s="133">
        <v>50.42</v>
      </c>
      <c r="C590" s="133">
        <v>7.39</v>
      </c>
      <c r="D590" s="133">
        <v>1.17</v>
      </c>
      <c r="E590" s="133">
        <v>1.17</v>
      </c>
      <c r="F590" s="220"/>
      <c r="G590" s="220"/>
      <c r="H590" s="220"/>
    </row>
    <row r="591" spans="1:8" x14ac:dyDescent="0.25">
      <c r="A591" s="171">
        <v>37653</v>
      </c>
      <c r="B591" s="184">
        <v>50.98</v>
      </c>
      <c r="C591" s="184">
        <v>7.24</v>
      </c>
      <c r="D591" s="184">
        <v>1.1100000000000001</v>
      </c>
      <c r="E591" s="184">
        <v>2.2999999999999998</v>
      </c>
      <c r="F591" s="219"/>
      <c r="G591" s="219"/>
      <c r="H591" s="219"/>
    </row>
    <row r="592" spans="1:8" x14ac:dyDescent="0.25">
      <c r="A592" s="171">
        <v>37681</v>
      </c>
      <c r="B592" s="133">
        <v>51.51</v>
      </c>
      <c r="C592" s="133">
        <v>7.6</v>
      </c>
      <c r="D592" s="133">
        <v>1.05</v>
      </c>
      <c r="E592" s="133">
        <v>3.37</v>
      </c>
      <c r="F592" s="220"/>
      <c r="G592" s="220"/>
      <c r="H592" s="220"/>
    </row>
    <row r="593" spans="1:8" x14ac:dyDescent="0.25">
      <c r="A593" s="171">
        <v>37712</v>
      </c>
      <c r="B593" s="184">
        <v>52.1</v>
      </c>
      <c r="C593" s="184">
        <v>7.85</v>
      </c>
      <c r="D593" s="184">
        <v>1.1499999999999999</v>
      </c>
      <c r="E593" s="184">
        <v>4.5599999999999996</v>
      </c>
      <c r="F593" s="219"/>
      <c r="G593" s="219"/>
      <c r="H593" s="219"/>
    </row>
    <row r="594" spans="1:8" x14ac:dyDescent="0.25">
      <c r="A594" s="171">
        <v>37742</v>
      </c>
      <c r="B594" s="133">
        <v>52.36</v>
      </c>
      <c r="C594" s="133">
        <v>7.73</v>
      </c>
      <c r="D594" s="133">
        <v>0.49</v>
      </c>
      <c r="E594" s="133">
        <v>5.07</v>
      </c>
      <c r="F594" s="220"/>
      <c r="G594" s="220"/>
      <c r="H594" s="220"/>
    </row>
    <row r="595" spans="1:8" x14ac:dyDescent="0.25">
      <c r="A595" s="171">
        <v>37773</v>
      </c>
      <c r="B595" s="184">
        <v>52.33</v>
      </c>
      <c r="C595" s="184">
        <v>7.21</v>
      </c>
      <c r="D595" s="184">
        <v>-0.05</v>
      </c>
      <c r="E595" s="184">
        <v>5.01</v>
      </c>
      <c r="F595" s="219"/>
      <c r="G595" s="219"/>
      <c r="H595" s="219"/>
    </row>
    <row r="596" spans="1:8" x14ac:dyDescent="0.25">
      <c r="A596" s="171">
        <v>37803</v>
      </c>
      <c r="B596" s="133">
        <v>52.26</v>
      </c>
      <c r="C596" s="133">
        <v>7.04</v>
      </c>
      <c r="D596" s="133">
        <v>-0.14000000000000001</v>
      </c>
      <c r="E596" s="133">
        <v>4.8600000000000003</v>
      </c>
      <c r="F596" s="220"/>
      <c r="G596" s="220"/>
      <c r="H596" s="220"/>
    </row>
    <row r="597" spans="1:8" x14ac:dyDescent="0.25">
      <c r="A597" s="171">
        <v>37834</v>
      </c>
      <c r="B597" s="184">
        <v>52.42</v>
      </c>
      <c r="C597" s="184">
        <v>7.26</v>
      </c>
      <c r="D597" s="184">
        <v>0.31</v>
      </c>
      <c r="E597" s="184">
        <v>5.18</v>
      </c>
      <c r="F597" s="219"/>
      <c r="G597" s="219"/>
      <c r="H597" s="219"/>
    </row>
    <row r="598" spans="1:8" x14ac:dyDescent="0.25">
      <c r="A598" s="171">
        <v>37865</v>
      </c>
      <c r="B598" s="133">
        <v>52.53</v>
      </c>
      <c r="C598" s="133">
        <v>7.11</v>
      </c>
      <c r="D598" s="133">
        <v>0.22</v>
      </c>
      <c r="E598" s="133">
        <v>5.42</v>
      </c>
      <c r="F598" s="220"/>
      <c r="G598" s="220"/>
      <c r="H598" s="220"/>
    </row>
    <row r="599" spans="1:8" x14ac:dyDescent="0.25">
      <c r="A599" s="171">
        <v>37895</v>
      </c>
      <c r="B599" s="184">
        <v>52.56</v>
      </c>
      <c r="C599" s="184">
        <v>6.58</v>
      </c>
      <c r="D599" s="184">
        <v>0.06</v>
      </c>
      <c r="E599" s="184">
        <v>5.48</v>
      </c>
      <c r="F599" s="219"/>
      <c r="G599" s="219"/>
      <c r="H599" s="219"/>
    </row>
    <row r="600" spans="1:8" x14ac:dyDescent="0.25">
      <c r="A600" s="171">
        <v>37926</v>
      </c>
      <c r="B600" s="133">
        <v>52.75</v>
      </c>
      <c r="C600" s="133">
        <v>6.13</v>
      </c>
      <c r="D600" s="133">
        <v>0.35</v>
      </c>
      <c r="E600" s="133">
        <v>5.85</v>
      </c>
      <c r="F600" s="220"/>
      <c r="G600" s="220"/>
      <c r="H600" s="220"/>
    </row>
    <row r="601" spans="1:8" x14ac:dyDescent="0.25">
      <c r="A601" s="171">
        <v>37956</v>
      </c>
      <c r="B601" s="184">
        <v>53.07</v>
      </c>
      <c r="C601" s="184">
        <v>6.49</v>
      </c>
      <c r="D601" s="184">
        <v>0.61</v>
      </c>
      <c r="E601" s="184">
        <v>6.49</v>
      </c>
      <c r="F601" s="219"/>
      <c r="G601" s="219"/>
      <c r="H601" s="219"/>
    </row>
    <row r="602" spans="1:8" x14ac:dyDescent="0.25">
      <c r="A602" s="171">
        <v>37987</v>
      </c>
      <c r="B602" s="133">
        <v>53.54</v>
      </c>
      <c r="C602" s="133">
        <v>6.19</v>
      </c>
      <c r="D602" s="133">
        <v>0.89</v>
      </c>
      <c r="E602" s="133">
        <v>0.89</v>
      </c>
      <c r="F602" s="220"/>
      <c r="G602" s="220"/>
      <c r="H602" s="220"/>
    </row>
    <row r="603" spans="1:8" x14ac:dyDescent="0.25">
      <c r="A603" s="171">
        <v>38018</v>
      </c>
      <c r="B603" s="184">
        <v>54.18</v>
      </c>
      <c r="C603" s="184">
        <v>6.28</v>
      </c>
      <c r="D603" s="184">
        <v>1.2</v>
      </c>
      <c r="E603" s="184">
        <v>2.1</v>
      </c>
      <c r="F603" s="219"/>
      <c r="G603" s="219"/>
      <c r="H603" s="219"/>
    </row>
    <row r="604" spans="1:8" x14ac:dyDescent="0.25">
      <c r="A604" s="171">
        <v>38047</v>
      </c>
      <c r="B604" s="133">
        <v>54.71</v>
      </c>
      <c r="C604" s="133">
        <v>6.21</v>
      </c>
      <c r="D604" s="133">
        <v>0.98</v>
      </c>
      <c r="E604" s="133">
        <v>3.1</v>
      </c>
      <c r="F604" s="220"/>
      <c r="G604" s="220"/>
      <c r="H604" s="220"/>
    </row>
    <row r="605" spans="1:8" x14ac:dyDescent="0.25">
      <c r="A605" s="171">
        <v>38078</v>
      </c>
      <c r="B605" s="184">
        <v>54.96</v>
      </c>
      <c r="C605" s="184">
        <v>5.49</v>
      </c>
      <c r="D605" s="184">
        <v>0.46</v>
      </c>
      <c r="E605" s="184">
        <v>3.57</v>
      </c>
      <c r="F605" s="219"/>
      <c r="G605" s="219"/>
      <c r="H605" s="219"/>
    </row>
    <row r="606" spans="1:8" x14ac:dyDescent="0.25">
      <c r="A606" s="171">
        <v>38108</v>
      </c>
      <c r="B606" s="133">
        <v>55.17</v>
      </c>
      <c r="C606" s="133">
        <v>5.37</v>
      </c>
      <c r="D606" s="133">
        <v>0.38</v>
      </c>
      <c r="E606" s="133">
        <v>3.97</v>
      </c>
      <c r="F606" s="220"/>
      <c r="G606" s="220"/>
      <c r="H606" s="220"/>
    </row>
    <row r="607" spans="1:8" x14ac:dyDescent="0.25">
      <c r="A607" s="171">
        <v>38139</v>
      </c>
      <c r="B607" s="184">
        <v>55.51</v>
      </c>
      <c r="C607" s="184">
        <v>6.07</v>
      </c>
      <c r="D607" s="184">
        <v>0.6</v>
      </c>
      <c r="E607" s="184">
        <v>4.59</v>
      </c>
      <c r="F607" s="219"/>
      <c r="G607" s="219"/>
      <c r="H607" s="219"/>
    </row>
    <row r="608" spans="1:8" x14ac:dyDescent="0.25">
      <c r="A608" s="171">
        <v>38169</v>
      </c>
      <c r="B608" s="133">
        <v>55.49</v>
      </c>
      <c r="C608" s="133">
        <v>6.19</v>
      </c>
      <c r="D608" s="133">
        <v>-0.03</v>
      </c>
      <c r="E608" s="133">
        <v>4.5599999999999996</v>
      </c>
      <c r="F608" s="220"/>
      <c r="G608" s="220"/>
      <c r="H608" s="220"/>
    </row>
    <row r="609" spans="1:8" x14ac:dyDescent="0.25">
      <c r="A609" s="171">
        <v>38200</v>
      </c>
      <c r="B609" s="184">
        <v>55.51</v>
      </c>
      <c r="C609" s="184">
        <v>5.89</v>
      </c>
      <c r="D609" s="184">
        <v>0.03</v>
      </c>
      <c r="E609" s="184">
        <v>4.59</v>
      </c>
      <c r="F609" s="219"/>
      <c r="G609" s="219"/>
      <c r="H609" s="219"/>
    </row>
    <row r="610" spans="1:8" x14ac:dyDescent="0.25">
      <c r="A610" s="171">
        <v>38231</v>
      </c>
      <c r="B610" s="133">
        <v>55.67</v>
      </c>
      <c r="C610" s="133">
        <v>5.97</v>
      </c>
      <c r="D610" s="133">
        <v>0.3</v>
      </c>
      <c r="E610" s="133">
        <v>4.9000000000000004</v>
      </c>
      <c r="F610" s="220"/>
      <c r="G610" s="220"/>
      <c r="H610" s="220"/>
    </row>
    <row r="611" spans="1:8" x14ac:dyDescent="0.25">
      <c r="A611" s="171">
        <v>38261</v>
      </c>
      <c r="B611" s="184">
        <v>55.66</v>
      </c>
      <c r="C611" s="184">
        <v>5.9</v>
      </c>
      <c r="D611" s="184">
        <v>-0.01</v>
      </c>
      <c r="E611" s="184">
        <v>4.8899999999999997</v>
      </c>
      <c r="F611" s="219"/>
      <c r="G611" s="219"/>
      <c r="H611" s="219"/>
    </row>
    <row r="612" spans="1:8" x14ac:dyDescent="0.25">
      <c r="A612" s="171">
        <v>38292</v>
      </c>
      <c r="B612" s="133">
        <v>55.82</v>
      </c>
      <c r="C612" s="133">
        <v>5.82</v>
      </c>
      <c r="D612" s="133">
        <v>0.28000000000000003</v>
      </c>
      <c r="E612" s="133">
        <v>5.18</v>
      </c>
      <c r="F612" s="220"/>
      <c r="G612" s="220"/>
      <c r="H612" s="220"/>
    </row>
    <row r="613" spans="1:8" x14ac:dyDescent="0.25">
      <c r="A613" s="171">
        <v>38322</v>
      </c>
      <c r="B613" s="184">
        <v>55.99</v>
      </c>
      <c r="C613" s="184">
        <v>5.5</v>
      </c>
      <c r="D613" s="184">
        <v>0.3</v>
      </c>
      <c r="E613" s="184">
        <v>5.5</v>
      </c>
      <c r="F613" s="219"/>
      <c r="G613" s="219"/>
      <c r="H613" s="219"/>
    </row>
    <row r="614" spans="1:8" x14ac:dyDescent="0.25">
      <c r="A614" s="171">
        <v>38353</v>
      </c>
      <c r="B614" s="133">
        <v>56.45</v>
      </c>
      <c r="C614" s="133">
        <v>5.43</v>
      </c>
      <c r="D614" s="133">
        <v>0.82</v>
      </c>
      <c r="E614" s="133">
        <v>0.82</v>
      </c>
      <c r="F614" s="220"/>
      <c r="G614" s="220"/>
      <c r="H614" s="220"/>
    </row>
    <row r="615" spans="1:8" x14ac:dyDescent="0.25">
      <c r="A615" s="171">
        <v>38384</v>
      </c>
      <c r="B615" s="184">
        <v>57.02</v>
      </c>
      <c r="C615" s="184">
        <v>5.25</v>
      </c>
      <c r="D615" s="184">
        <v>1.02</v>
      </c>
      <c r="E615" s="184">
        <v>1.85</v>
      </c>
      <c r="F615" s="219"/>
      <c r="G615" s="219"/>
      <c r="H615" s="219"/>
    </row>
    <row r="616" spans="1:8" x14ac:dyDescent="0.25">
      <c r="A616" s="171">
        <v>38412</v>
      </c>
      <c r="B616" s="133">
        <v>57.46</v>
      </c>
      <c r="C616" s="133">
        <v>5.03</v>
      </c>
      <c r="D616" s="133">
        <v>0.77</v>
      </c>
      <c r="E616" s="133">
        <v>2.64</v>
      </c>
      <c r="F616" s="220"/>
      <c r="G616" s="220"/>
      <c r="H616" s="220"/>
    </row>
    <row r="617" spans="1:8" x14ac:dyDescent="0.25">
      <c r="A617" s="171">
        <v>38443</v>
      </c>
      <c r="B617" s="184">
        <v>57.72</v>
      </c>
      <c r="C617" s="184">
        <v>5.01</v>
      </c>
      <c r="D617" s="184">
        <v>0.44</v>
      </c>
      <c r="E617" s="184">
        <v>3.09</v>
      </c>
      <c r="F617" s="219"/>
      <c r="G617" s="219"/>
      <c r="H617" s="219"/>
    </row>
    <row r="618" spans="1:8" x14ac:dyDescent="0.25">
      <c r="A618" s="171">
        <v>38473</v>
      </c>
      <c r="B618" s="133">
        <v>57.95</v>
      </c>
      <c r="C618" s="133">
        <v>5.04</v>
      </c>
      <c r="D618" s="133">
        <v>0.41</v>
      </c>
      <c r="E618" s="133">
        <v>3.51</v>
      </c>
      <c r="F618" s="220"/>
      <c r="G618" s="220"/>
      <c r="H618" s="220"/>
    </row>
    <row r="619" spans="1:8" x14ac:dyDescent="0.25">
      <c r="A619" s="171">
        <v>38504</v>
      </c>
      <c r="B619" s="184">
        <v>58.18</v>
      </c>
      <c r="C619" s="184">
        <v>4.83</v>
      </c>
      <c r="D619" s="184">
        <v>0.4</v>
      </c>
      <c r="E619" s="184">
        <v>3.93</v>
      </c>
      <c r="F619" s="219"/>
      <c r="G619" s="219"/>
      <c r="H619" s="219"/>
    </row>
    <row r="620" spans="1:8" x14ac:dyDescent="0.25">
      <c r="A620" s="171">
        <v>38534</v>
      </c>
      <c r="B620" s="133">
        <v>58.21</v>
      </c>
      <c r="C620" s="133">
        <v>4.91</v>
      </c>
      <c r="D620" s="133">
        <v>0.05</v>
      </c>
      <c r="E620" s="133">
        <v>3.98</v>
      </c>
      <c r="F620" s="220"/>
      <c r="G620" s="220"/>
      <c r="H620" s="220"/>
    </row>
    <row r="621" spans="1:8" x14ac:dyDescent="0.25">
      <c r="A621" s="171">
        <v>38565</v>
      </c>
      <c r="B621" s="184">
        <v>58.21</v>
      </c>
      <c r="C621" s="184">
        <v>4.88</v>
      </c>
      <c r="D621" s="184">
        <v>0</v>
      </c>
      <c r="E621" s="184">
        <v>3.98</v>
      </c>
      <c r="F621" s="219"/>
      <c r="G621" s="219"/>
      <c r="H621" s="219"/>
    </row>
    <row r="622" spans="1:8" x14ac:dyDescent="0.25">
      <c r="A622" s="171">
        <v>38596</v>
      </c>
      <c r="B622" s="133">
        <v>58.46</v>
      </c>
      <c r="C622" s="133">
        <v>5.0199999999999996</v>
      </c>
      <c r="D622" s="133">
        <v>0.43</v>
      </c>
      <c r="E622" s="133">
        <v>4.42</v>
      </c>
      <c r="F622" s="220"/>
      <c r="G622" s="220"/>
      <c r="H622" s="220"/>
    </row>
    <row r="623" spans="1:8" x14ac:dyDescent="0.25">
      <c r="A623" s="171">
        <v>38626</v>
      </c>
      <c r="B623" s="184">
        <v>58.6</v>
      </c>
      <c r="C623" s="184">
        <v>5.27</v>
      </c>
      <c r="D623" s="184">
        <v>0.23</v>
      </c>
      <c r="E623" s="184">
        <v>4.66</v>
      </c>
      <c r="F623" s="219"/>
      <c r="G623" s="219"/>
      <c r="H623" s="219"/>
    </row>
    <row r="624" spans="1:8" x14ac:dyDescent="0.25">
      <c r="A624" s="171">
        <v>38657</v>
      </c>
      <c r="B624" s="133">
        <v>58.66</v>
      </c>
      <c r="C624" s="133">
        <v>5.0999999999999996</v>
      </c>
      <c r="D624" s="133">
        <v>0.11</v>
      </c>
      <c r="E624" s="133">
        <v>4.78</v>
      </c>
      <c r="F624" s="220"/>
      <c r="G624" s="220"/>
      <c r="H624" s="220"/>
    </row>
    <row r="625" spans="1:8" x14ac:dyDescent="0.25">
      <c r="A625" s="171">
        <v>38687</v>
      </c>
      <c r="B625" s="184">
        <v>58.7</v>
      </c>
      <c r="C625" s="184">
        <v>4.8499999999999996</v>
      </c>
      <c r="D625" s="184">
        <v>7.0000000000000007E-2</v>
      </c>
      <c r="E625" s="184">
        <v>4.8499999999999996</v>
      </c>
      <c r="F625" s="219"/>
      <c r="G625" s="219"/>
      <c r="H625" s="219"/>
    </row>
    <row r="626" spans="1:8" x14ac:dyDescent="0.25">
      <c r="A626" s="171">
        <v>38718</v>
      </c>
      <c r="B626" s="133">
        <v>59.02</v>
      </c>
      <c r="C626" s="133">
        <v>4.5599999999999996</v>
      </c>
      <c r="D626" s="133">
        <v>0.54</v>
      </c>
      <c r="E626" s="133">
        <v>0.54</v>
      </c>
      <c r="F626" s="220"/>
      <c r="G626" s="220"/>
      <c r="H626" s="220"/>
    </row>
    <row r="627" spans="1:8" x14ac:dyDescent="0.25">
      <c r="A627" s="171">
        <v>38749</v>
      </c>
      <c r="B627" s="184">
        <v>59.41</v>
      </c>
      <c r="C627" s="184">
        <v>4.1900000000000004</v>
      </c>
      <c r="D627" s="184">
        <v>0.66</v>
      </c>
      <c r="E627" s="184">
        <v>1.2</v>
      </c>
      <c r="F627" s="219"/>
      <c r="G627" s="219"/>
      <c r="H627" s="219"/>
    </row>
    <row r="628" spans="1:8" x14ac:dyDescent="0.25">
      <c r="A628" s="171">
        <v>38777</v>
      </c>
      <c r="B628" s="133">
        <v>59.83</v>
      </c>
      <c r="C628" s="133">
        <v>4.1100000000000003</v>
      </c>
      <c r="D628" s="133">
        <v>0.7</v>
      </c>
      <c r="E628" s="133">
        <v>1.91</v>
      </c>
      <c r="F628" s="220"/>
      <c r="G628" s="220"/>
      <c r="H628" s="220"/>
    </row>
    <row r="629" spans="1:8" x14ac:dyDescent="0.25">
      <c r="A629" s="171">
        <v>38808</v>
      </c>
      <c r="B629" s="184">
        <v>60.09</v>
      </c>
      <c r="C629" s="184">
        <v>4.12</v>
      </c>
      <c r="D629" s="184">
        <v>0.45</v>
      </c>
      <c r="E629" s="184">
        <v>2.37</v>
      </c>
      <c r="F629" s="219"/>
      <c r="G629" s="219"/>
      <c r="H629" s="219"/>
    </row>
    <row r="630" spans="1:8" x14ac:dyDescent="0.25">
      <c r="A630" s="171">
        <v>38838</v>
      </c>
      <c r="B630" s="133">
        <v>60.29</v>
      </c>
      <c r="C630" s="133">
        <v>4.04</v>
      </c>
      <c r="D630" s="133">
        <v>0.33</v>
      </c>
      <c r="E630" s="133">
        <v>2.71</v>
      </c>
      <c r="F630" s="220"/>
      <c r="G630" s="220"/>
      <c r="H630" s="220"/>
    </row>
    <row r="631" spans="1:8" x14ac:dyDescent="0.25">
      <c r="A631" s="171">
        <v>38869</v>
      </c>
      <c r="B631" s="184">
        <v>60.48</v>
      </c>
      <c r="C631" s="184">
        <v>3.94</v>
      </c>
      <c r="D631" s="184">
        <v>0.3</v>
      </c>
      <c r="E631" s="184">
        <v>3.02</v>
      </c>
      <c r="F631" s="219"/>
      <c r="G631" s="219"/>
      <c r="H631" s="219"/>
    </row>
    <row r="632" spans="1:8" x14ac:dyDescent="0.25">
      <c r="A632" s="171">
        <v>38899</v>
      </c>
      <c r="B632" s="133">
        <v>60.73</v>
      </c>
      <c r="C632" s="133">
        <v>4.32</v>
      </c>
      <c r="D632" s="133">
        <v>0.41</v>
      </c>
      <c r="E632" s="133">
        <v>3.44</v>
      </c>
      <c r="F632" s="220"/>
      <c r="G632" s="220"/>
      <c r="H632" s="220"/>
    </row>
    <row r="633" spans="1:8" x14ac:dyDescent="0.25">
      <c r="A633" s="171">
        <v>38930</v>
      </c>
      <c r="B633" s="184">
        <v>60.96</v>
      </c>
      <c r="C633" s="184">
        <v>4.72</v>
      </c>
      <c r="D633" s="184">
        <v>0.39</v>
      </c>
      <c r="E633" s="184">
        <v>3.85</v>
      </c>
      <c r="F633" s="219"/>
      <c r="G633" s="219"/>
      <c r="H633" s="219"/>
    </row>
    <row r="634" spans="1:8" x14ac:dyDescent="0.25">
      <c r="A634" s="171">
        <v>38961</v>
      </c>
      <c r="B634" s="133">
        <v>61.14</v>
      </c>
      <c r="C634" s="133">
        <v>4.58</v>
      </c>
      <c r="D634" s="133">
        <v>0.28999999999999998</v>
      </c>
      <c r="E634" s="133">
        <v>4.1500000000000004</v>
      </c>
      <c r="F634" s="220"/>
      <c r="G634" s="220"/>
      <c r="H634" s="220"/>
    </row>
    <row r="635" spans="1:8" x14ac:dyDescent="0.25">
      <c r="A635" s="171">
        <v>38991</v>
      </c>
      <c r="B635" s="184">
        <v>61.05</v>
      </c>
      <c r="C635" s="184">
        <v>4.1900000000000004</v>
      </c>
      <c r="D635" s="184">
        <v>-0.14000000000000001</v>
      </c>
      <c r="E635" s="184">
        <v>4</v>
      </c>
      <c r="F635" s="219"/>
      <c r="G635" s="219"/>
      <c r="H635" s="219"/>
    </row>
    <row r="636" spans="1:8" x14ac:dyDescent="0.25">
      <c r="A636" s="171">
        <v>39022</v>
      </c>
      <c r="B636" s="133">
        <v>61.19</v>
      </c>
      <c r="C636" s="133">
        <v>4.3099999999999996</v>
      </c>
      <c r="D636" s="133">
        <v>0.24</v>
      </c>
      <c r="E636" s="133">
        <v>4.24</v>
      </c>
      <c r="F636" s="220"/>
      <c r="G636" s="220"/>
      <c r="H636" s="220"/>
    </row>
    <row r="637" spans="1:8" x14ac:dyDescent="0.25">
      <c r="A637" s="171">
        <v>39052</v>
      </c>
      <c r="B637" s="184">
        <v>61.33</v>
      </c>
      <c r="C637" s="184">
        <v>4.4800000000000004</v>
      </c>
      <c r="D637" s="184">
        <v>0.23</v>
      </c>
      <c r="E637" s="184">
        <v>4.4800000000000004</v>
      </c>
      <c r="F637" s="219"/>
      <c r="G637" s="219"/>
      <c r="H637" s="219"/>
    </row>
    <row r="638" spans="1:8" x14ac:dyDescent="0.25">
      <c r="A638" s="171">
        <v>39083</v>
      </c>
      <c r="B638" s="133">
        <v>61.8</v>
      </c>
      <c r="C638" s="133">
        <v>4.71</v>
      </c>
      <c r="D638" s="133">
        <v>0.77</v>
      </c>
      <c r="E638" s="133">
        <v>0.77</v>
      </c>
      <c r="F638" s="220"/>
      <c r="G638" s="220"/>
      <c r="H638" s="220"/>
    </row>
    <row r="639" spans="1:8" x14ac:dyDescent="0.25">
      <c r="A639" s="171">
        <v>39114</v>
      </c>
      <c r="B639" s="184">
        <v>62.53</v>
      </c>
      <c r="C639" s="184">
        <v>5.25</v>
      </c>
      <c r="D639" s="184">
        <v>1.17</v>
      </c>
      <c r="E639" s="184">
        <v>1.95</v>
      </c>
      <c r="F639" s="219"/>
      <c r="G639" s="219"/>
      <c r="H639" s="219"/>
    </row>
    <row r="640" spans="1:8" x14ac:dyDescent="0.25">
      <c r="A640" s="171">
        <v>39142</v>
      </c>
      <c r="B640" s="133">
        <v>63.29</v>
      </c>
      <c r="C640" s="133">
        <v>5.78</v>
      </c>
      <c r="D640" s="133">
        <v>1.21</v>
      </c>
      <c r="E640" s="133">
        <v>3.18</v>
      </c>
      <c r="F640" s="220"/>
      <c r="G640" s="220"/>
      <c r="H640" s="220"/>
    </row>
    <row r="641" spans="1:8" x14ac:dyDescent="0.25">
      <c r="A641" s="171">
        <v>39173</v>
      </c>
      <c r="B641" s="184">
        <v>63.85</v>
      </c>
      <c r="C641" s="184">
        <v>6.26</v>
      </c>
      <c r="D641" s="184">
        <v>0.9</v>
      </c>
      <c r="E641" s="184">
        <v>4.1100000000000003</v>
      </c>
      <c r="F641" s="219"/>
      <c r="G641" s="219"/>
      <c r="H641" s="219"/>
    </row>
    <row r="642" spans="1:8" x14ac:dyDescent="0.25">
      <c r="A642" s="171">
        <v>39203</v>
      </c>
      <c r="B642" s="133">
        <v>64.05</v>
      </c>
      <c r="C642" s="133">
        <v>6.23</v>
      </c>
      <c r="D642" s="133">
        <v>0.3</v>
      </c>
      <c r="E642" s="133">
        <v>4.42</v>
      </c>
      <c r="F642" s="220"/>
      <c r="G642" s="220"/>
      <c r="H642" s="220"/>
    </row>
    <row r="643" spans="1:8" x14ac:dyDescent="0.25">
      <c r="A643" s="171">
        <v>39234</v>
      </c>
      <c r="B643" s="184">
        <v>64.12</v>
      </c>
      <c r="C643" s="184">
        <v>6.03</v>
      </c>
      <c r="D643" s="184">
        <v>0.12</v>
      </c>
      <c r="E643" s="184">
        <v>4.55</v>
      </c>
      <c r="F643" s="219"/>
      <c r="G643" s="219"/>
      <c r="H643" s="219"/>
    </row>
    <row r="644" spans="1:8" x14ac:dyDescent="0.25">
      <c r="A644" s="171">
        <v>39264</v>
      </c>
      <c r="B644" s="133">
        <v>64.23</v>
      </c>
      <c r="C644" s="133">
        <v>5.77</v>
      </c>
      <c r="D644" s="133">
        <v>0.17</v>
      </c>
      <c r="E644" s="133">
        <v>4.72</v>
      </c>
      <c r="F644" s="220"/>
      <c r="G644" s="220"/>
      <c r="H644" s="220"/>
    </row>
    <row r="645" spans="1:8" x14ac:dyDescent="0.25">
      <c r="A645" s="171">
        <v>39295</v>
      </c>
      <c r="B645" s="184">
        <v>64.14</v>
      </c>
      <c r="C645" s="184">
        <v>5.22</v>
      </c>
      <c r="D645" s="184">
        <v>-0.13</v>
      </c>
      <c r="E645" s="184">
        <v>4.58</v>
      </c>
      <c r="F645" s="219"/>
      <c r="G645" s="219"/>
      <c r="H645" s="219"/>
    </row>
    <row r="646" spans="1:8" x14ac:dyDescent="0.25">
      <c r="A646" s="171">
        <v>39326</v>
      </c>
      <c r="B646" s="133">
        <v>64.2</v>
      </c>
      <c r="C646" s="133">
        <v>5.01</v>
      </c>
      <c r="D646" s="133">
        <v>0.08</v>
      </c>
      <c r="E646" s="133">
        <v>4.67</v>
      </c>
      <c r="F646" s="220"/>
      <c r="G646" s="220"/>
      <c r="H646" s="220"/>
    </row>
    <row r="647" spans="1:8" x14ac:dyDescent="0.25">
      <c r="A647" s="171">
        <v>39356</v>
      </c>
      <c r="B647" s="184">
        <v>64.2</v>
      </c>
      <c r="C647" s="184">
        <v>5.16</v>
      </c>
      <c r="D647" s="184">
        <v>0.01</v>
      </c>
      <c r="E647" s="184">
        <v>4.68</v>
      </c>
      <c r="F647" s="219"/>
      <c r="G647" s="219"/>
      <c r="H647" s="219"/>
    </row>
    <row r="648" spans="1:8" x14ac:dyDescent="0.25">
      <c r="A648" s="171">
        <v>39387</v>
      </c>
      <c r="B648" s="133">
        <v>64.510000000000005</v>
      </c>
      <c r="C648" s="133">
        <v>5.41</v>
      </c>
      <c r="D648" s="133">
        <v>0.47</v>
      </c>
      <c r="E648" s="133">
        <v>5.17</v>
      </c>
      <c r="F648" s="220"/>
      <c r="G648" s="220"/>
      <c r="H648" s="220"/>
    </row>
    <row r="649" spans="1:8" x14ac:dyDescent="0.25">
      <c r="A649" s="171">
        <v>39417</v>
      </c>
      <c r="B649" s="184">
        <v>64.819999999999993</v>
      </c>
      <c r="C649" s="184">
        <v>5.69</v>
      </c>
      <c r="D649" s="184">
        <v>0.49</v>
      </c>
      <c r="E649" s="184">
        <v>5.69</v>
      </c>
      <c r="F649" s="219"/>
      <c r="G649" s="219"/>
      <c r="H649" s="219"/>
    </row>
    <row r="650" spans="1:8" x14ac:dyDescent="0.25">
      <c r="A650" s="171">
        <v>39448</v>
      </c>
      <c r="B650" s="133">
        <v>65.510000000000005</v>
      </c>
      <c r="C650" s="133">
        <v>6</v>
      </c>
      <c r="D650" s="133">
        <v>1.06</v>
      </c>
      <c r="E650" s="133">
        <v>1.06</v>
      </c>
      <c r="F650" s="220"/>
      <c r="G650" s="220"/>
      <c r="H650" s="220"/>
    </row>
    <row r="651" spans="1:8" x14ac:dyDescent="0.25">
      <c r="A651" s="171">
        <v>39479</v>
      </c>
      <c r="B651" s="184">
        <v>66.5</v>
      </c>
      <c r="C651" s="184">
        <v>6.35</v>
      </c>
      <c r="D651" s="184">
        <v>1.51</v>
      </c>
      <c r="E651" s="184">
        <v>2.58</v>
      </c>
      <c r="F651" s="219"/>
      <c r="G651" s="219"/>
      <c r="H651" s="219"/>
    </row>
    <row r="652" spans="1:8" x14ac:dyDescent="0.25">
      <c r="A652" s="171">
        <v>39508</v>
      </c>
      <c r="B652" s="133">
        <v>67.040000000000006</v>
      </c>
      <c r="C652" s="133">
        <v>5.93</v>
      </c>
      <c r="D652" s="133">
        <v>0.81</v>
      </c>
      <c r="E652" s="133">
        <v>3.41</v>
      </c>
      <c r="F652" s="220"/>
      <c r="G652" s="220"/>
      <c r="H652" s="220"/>
    </row>
    <row r="653" spans="1:8" x14ac:dyDescent="0.25">
      <c r="A653" s="171">
        <v>39539</v>
      </c>
      <c r="B653" s="184">
        <v>67.510000000000005</v>
      </c>
      <c r="C653" s="184">
        <v>5.73</v>
      </c>
      <c r="D653" s="184">
        <v>0.71</v>
      </c>
      <c r="E653" s="184">
        <v>4.1500000000000004</v>
      </c>
      <c r="F653" s="219"/>
      <c r="G653" s="219"/>
      <c r="H653" s="219"/>
    </row>
    <row r="654" spans="1:8" x14ac:dyDescent="0.25">
      <c r="A654" s="171">
        <v>39569</v>
      </c>
      <c r="B654" s="133">
        <v>68.14</v>
      </c>
      <c r="C654" s="133">
        <v>6.39</v>
      </c>
      <c r="D654" s="133">
        <v>0.93</v>
      </c>
      <c r="E654" s="133">
        <v>5.12</v>
      </c>
      <c r="F654" s="220"/>
      <c r="G654" s="220"/>
      <c r="H654" s="220"/>
    </row>
    <row r="655" spans="1:8" x14ac:dyDescent="0.25">
      <c r="A655" s="171">
        <v>39600</v>
      </c>
      <c r="B655" s="184">
        <v>68.73</v>
      </c>
      <c r="C655" s="184">
        <v>7.18</v>
      </c>
      <c r="D655" s="184">
        <v>0.86</v>
      </c>
      <c r="E655" s="184">
        <v>6.02</v>
      </c>
      <c r="F655" s="219"/>
      <c r="G655" s="219"/>
      <c r="H655" s="219"/>
    </row>
    <row r="656" spans="1:8" x14ac:dyDescent="0.25">
      <c r="A656" s="171">
        <v>39630</v>
      </c>
      <c r="B656" s="133">
        <v>69.06</v>
      </c>
      <c r="C656" s="133">
        <v>7.52</v>
      </c>
      <c r="D656" s="133">
        <v>0.48</v>
      </c>
      <c r="E656" s="133">
        <v>6.53</v>
      </c>
      <c r="F656" s="220"/>
      <c r="G656" s="220"/>
      <c r="H656" s="220"/>
    </row>
    <row r="657" spans="1:8" x14ac:dyDescent="0.25">
      <c r="A657" s="171">
        <v>39661</v>
      </c>
      <c r="B657" s="184">
        <v>69.19</v>
      </c>
      <c r="C657" s="184">
        <v>7.87</v>
      </c>
      <c r="D657" s="184">
        <v>0.19</v>
      </c>
      <c r="E657" s="184">
        <v>6.74</v>
      </c>
      <c r="F657" s="219"/>
      <c r="G657" s="219"/>
      <c r="H657" s="219"/>
    </row>
    <row r="658" spans="1:8" x14ac:dyDescent="0.25">
      <c r="A658" s="171">
        <v>39692</v>
      </c>
      <c r="B658" s="133">
        <v>69.06</v>
      </c>
      <c r="C658" s="133">
        <v>7.57</v>
      </c>
      <c r="D658" s="133">
        <v>-0.19</v>
      </c>
      <c r="E658" s="133">
        <v>6.53</v>
      </c>
      <c r="F658" s="220"/>
      <c r="G658" s="220"/>
      <c r="H658" s="220"/>
    </row>
    <row r="659" spans="1:8" x14ac:dyDescent="0.25">
      <c r="A659" s="171">
        <v>39722</v>
      </c>
      <c r="B659" s="184">
        <v>69.3</v>
      </c>
      <c r="C659" s="184">
        <v>7.94</v>
      </c>
      <c r="D659" s="184">
        <v>0.35</v>
      </c>
      <c r="E659" s="184">
        <v>6.9</v>
      </c>
      <c r="F659" s="219"/>
      <c r="G659" s="219"/>
      <c r="H659" s="219"/>
    </row>
    <row r="660" spans="1:8" x14ac:dyDescent="0.25">
      <c r="A660" s="171">
        <v>39753</v>
      </c>
      <c r="B660" s="133">
        <v>69.489999999999995</v>
      </c>
      <c r="C660" s="133">
        <v>7.73</v>
      </c>
      <c r="D660" s="133">
        <v>0.28000000000000003</v>
      </c>
      <c r="E660" s="133">
        <v>7.2</v>
      </c>
      <c r="F660" s="220"/>
      <c r="G660" s="220"/>
      <c r="H660" s="220"/>
    </row>
    <row r="661" spans="1:8" x14ac:dyDescent="0.25">
      <c r="A661" s="171">
        <v>39783</v>
      </c>
      <c r="B661" s="184">
        <v>69.8</v>
      </c>
      <c r="C661" s="184">
        <v>7.67</v>
      </c>
      <c r="D661" s="184">
        <v>0.44</v>
      </c>
      <c r="E661" s="184">
        <v>7.67</v>
      </c>
      <c r="F661" s="219"/>
      <c r="G661" s="219"/>
      <c r="H661" s="219"/>
    </row>
    <row r="662" spans="1:8" x14ac:dyDescent="0.25">
      <c r="A662" s="171">
        <v>39814</v>
      </c>
      <c r="B662" s="133">
        <v>70.209999999999994</v>
      </c>
      <c r="C662" s="133">
        <v>7.18</v>
      </c>
      <c r="D662" s="133">
        <v>0.59</v>
      </c>
      <c r="E662" s="133">
        <v>0.59</v>
      </c>
      <c r="F662" s="220"/>
      <c r="G662" s="220"/>
      <c r="H662" s="220"/>
    </row>
    <row r="663" spans="1:8" x14ac:dyDescent="0.25">
      <c r="A663" s="171">
        <v>39845</v>
      </c>
      <c r="B663" s="184">
        <v>70.8</v>
      </c>
      <c r="C663" s="184">
        <v>6.47</v>
      </c>
      <c r="D663" s="184">
        <v>0.84</v>
      </c>
      <c r="E663" s="184">
        <v>1.43</v>
      </c>
      <c r="F663" s="219"/>
      <c r="G663" s="219"/>
      <c r="H663" s="219"/>
    </row>
    <row r="664" spans="1:8" x14ac:dyDescent="0.25">
      <c r="A664" s="171">
        <v>39873</v>
      </c>
      <c r="B664" s="133">
        <v>71.150000000000006</v>
      </c>
      <c r="C664" s="133">
        <v>6.14</v>
      </c>
      <c r="D664" s="133">
        <v>0.5</v>
      </c>
      <c r="E664" s="133">
        <v>1.94</v>
      </c>
      <c r="F664" s="220"/>
      <c r="G664" s="220"/>
      <c r="H664" s="220"/>
    </row>
    <row r="665" spans="1:8" x14ac:dyDescent="0.25">
      <c r="A665" s="171">
        <v>39904</v>
      </c>
      <c r="B665" s="184">
        <v>71.38</v>
      </c>
      <c r="C665" s="184">
        <v>5.73</v>
      </c>
      <c r="D665" s="184">
        <v>0.32</v>
      </c>
      <c r="E665" s="184">
        <v>2.2599999999999998</v>
      </c>
      <c r="F665" s="219"/>
      <c r="G665" s="219"/>
      <c r="H665" s="219"/>
    </row>
    <row r="666" spans="1:8" x14ac:dyDescent="0.25">
      <c r="A666" s="171">
        <v>39934</v>
      </c>
      <c r="B666" s="133">
        <v>71.39</v>
      </c>
      <c r="C666" s="133">
        <v>4.7699999999999996</v>
      </c>
      <c r="D666" s="133">
        <v>0.01</v>
      </c>
      <c r="E666" s="133">
        <v>2.2799999999999998</v>
      </c>
      <c r="F666" s="220"/>
      <c r="G666" s="220"/>
      <c r="H666" s="220"/>
    </row>
    <row r="667" spans="1:8" x14ac:dyDescent="0.25">
      <c r="A667" s="171">
        <v>39965</v>
      </c>
      <c r="B667" s="184">
        <v>71.349999999999994</v>
      </c>
      <c r="C667" s="184">
        <v>3.81</v>
      </c>
      <c r="D667" s="184">
        <v>-0.06</v>
      </c>
      <c r="E667" s="184">
        <v>2.2200000000000002</v>
      </c>
      <c r="F667" s="219"/>
      <c r="G667" s="219"/>
      <c r="H667" s="219"/>
    </row>
    <row r="668" spans="1:8" x14ac:dyDescent="0.25">
      <c r="A668" s="171">
        <v>39995</v>
      </c>
      <c r="B668" s="133">
        <v>71.319999999999993</v>
      </c>
      <c r="C668" s="133">
        <v>3.28</v>
      </c>
      <c r="D668" s="133">
        <v>-0.04</v>
      </c>
      <c r="E668" s="133">
        <v>2.1800000000000002</v>
      </c>
      <c r="F668" s="220"/>
      <c r="G668" s="220"/>
      <c r="H668" s="220"/>
    </row>
    <row r="669" spans="1:8" x14ac:dyDescent="0.25">
      <c r="A669" s="171">
        <v>40026</v>
      </c>
      <c r="B669" s="184">
        <v>71.349999999999994</v>
      </c>
      <c r="C669" s="184">
        <v>3.13</v>
      </c>
      <c r="D669" s="184">
        <v>0.04</v>
      </c>
      <c r="E669" s="184">
        <v>2.23</v>
      </c>
      <c r="F669" s="219"/>
      <c r="G669" s="219"/>
      <c r="H669" s="219"/>
    </row>
    <row r="670" spans="1:8" x14ac:dyDescent="0.25">
      <c r="A670" s="171">
        <v>40057</v>
      </c>
      <c r="B670" s="133">
        <v>71.28</v>
      </c>
      <c r="C670" s="133">
        <v>3.21</v>
      </c>
      <c r="D670" s="133">
        <v>-0.11</v>
      </c>
      <c r="E670" s="133">
        <v>2.12</v>
      </c>
      <c r="F670" s="220"/>
      <c r="G670" s="220"/>
      <c r="H670" s="220"/>
    </row>
    <row r="671" spans="1:8" x14ac:dyDescent="0.25">
      <c r="A671" s="171">
        <v>40087</v>
      </c>
      <c r="B671" s="184">
        <v>71.19</v>
      </c>
      <c r="C671" s="184">
        <v>2.72</v>
      </c>
      <c r="D671" s="184">
        <v>-0.13</v>
      </c>
      <c r="E671" s="184">
        <v>1.98</v>
      </c>
      <c r="F671" s="219"/>
      <c r="G671" s="219"/>
      <c r="H671" s="219"/>
    </row>
    <row r="672" spans="1:8" x14ac:dyDescent="0.25">
      <c r="A672" s="171">
        <v>40118</v>
      </c>
      <c r="B672" s="133">
        <v>71.14</v>
      </c>
      <c r="C672" s="133">
        <v>2.37</v>
      </c>
      <c r="D672" s="133">
        <v>-7.0000000000000007E-2</v>
      </c>
      <c r="E672" s="133">
        <v>1.92</v>
      </c>
      <c r="F672" s="220"/>
      <c r="G672" s="220"/>
      <c r="H672" s="220"/>
    </row>
    <row r="673" spans="1:8" x14ac:dyDescent="0.25">
      <c r="A673" s="171">
        <v>40148</v>
      </c>
      <c r="B673" s="184">
        <v>71.2</v>
      </c>
      <c r="C673" s="184">
        <v>2</v>
      </c>
      <c r="D673" s="184">
        <v>0.08</v>
      </c>
      <c r="E673" s="184">
        <v>2</v>
      </c>
      <c r="F673" s="219"/>
      <c r="G673" s="219"/>
      <c r="H673" s="219"/>
    </row>
    <row r="674" spans="1:8" x14ac:dyDescent="0.25">
      <c r="A674" s="171">
        <v>40179</v>
      </c>
      <c r="B674" s="133">
        <v>71.69</v>
      </c>
      <c r="C674" s="133">
        <v>2.1</v>
      </c>
      <c r="D674" s="133">
        <v>0.69</v>
      </c>
      <c r="E674" s="133">
        <v>0.69</v>
      </c>
      <c r="F674" s="220"/>
      <c r="G674" s="220"/>
      <c r="H674" s="220"/>
    </row>
    <row r="675" spans="1:8" x14ac:dyDescent="0.25">
      <c r="A675" s="171">
        <v>40210</v>
      </c>
      <c r="B675" s="184">
        <v>72.28</v>
      </c>
      <c r="C675" s="184">
        <v>2.09</v>
      </c>
      <c r="D675" s="184">
        <v>0.83</v>
      </c>
      <c r="E675" s="184">
        <v>1.52</v>
      </c>
      <c r="F675" s="219"/>
      <c r="G675" s="219"/>
      <c r="H675" s="219"/>
    </row>
    <row r="676" spans="1:8" x14ac:dyDescent="0.25">
      <c r="A676" s="171">
        <v>40238</v>
      </c>
      <c r="B676" s="133">
        <v>72.459999999999994</v>
      </c>
      <c r="C676" s="133">
        <v>1.84</v>
      </c>
      <c r="D676" s="133">
        <v>0.25</v>
      </c>
      <c r="E676" s="133">
        <v>1.78</v>
      </c>
      <c r="F676" s="220"/>
      <c r="G676" s="220"/>
      <c r="H676" s="220"/>
    </row>
    <row r="677" spans="1:8" x14ac:dyDescent="0.25">
      <c r="A677" s="171">
        <v>40269</v>
      </c>
      <c r="B677" s="184">
        <v>72.790000000000006</v>
      </c>
      <c r="C677" s="184">
        <v>1.98</v>
      </c>
      <c r="D677" s="184">
        <v>0.46</v>
      </c>
      <c r="E677" s="184">
        <v>2.2400000000000002</v>
      </c>
      <c r="F677" s="219"/>
      <c r="G677" s="219"/>
      <c r="H677" s="219"/>
    </row>
    <row r="678" spans="1:8" x14ac:dyDescent="0.25">
      <c r="A678" s="171">
        <v>40299</v>
      </c>
      <c r="B678" s="133">
        <v>72.87</v>
      </c>
      <c r="C678" s="133">
        <v>2.0699999999999998</v>
      </c>
      <c r="D678" s="133">
        <v>0.1</v>
      </c>
      <c r="E678" s="133">
        <v>2.35</v>
      </c>
      <c r="F678" s="220"/>
      <c r="G678" s="220"/>
      <c r="H678" s="220"/>
    </row>
    <row r="679" spans="1:8" x14ac:dyDescent="0.25">
      <c r="A679" s="171">
        <v>40330</v>
      </c>
      <c r="B679" s="184">
        <v>72.95</v>
      </c>
      <c r="C679" s="184">
        <v>2.25</v>
      </c>
      <c r="D679" s="184">
        <v>0.11</v>
      </c>
      <c r="E679" s="184">
        <v>2.4700000000000002</v>
      </c>
      <c r="F679" s="219"/>
      <c r="G679" s="219"/>
      <c r="H679" s="219"/>
    </row>
    <row r="680" spans="1:8" x14ac:dyDescent="0.25">
      <c r="A680" s="171">
        <v>40360</v>
      </c>
      <c r="B680" s="133">
        <v>72.92</v>
      </c>
      <c r="C680" s="133">
        <v>2.2400000000000002</v>
      </c>
      <c r="D680" s="133">
        <v>-0.04</v>
      </c>
      <c r="E680" s="133">
        <v>2.42</v>
      </c>
      <c r="F680" s="220"/>
      <c r="G680" s="220"/>
      <c r="H680" s="220"/>
    </row>
    <row r="681" spans="1:8" x14ac:dyDescent="0.25">
      <c r="A681" s="171">
        <v>40391</v>
      </c>
      <c r="B681" s="184">
        <v>73</v>
      </c>
      <c r="C681" s="184">
        <v>2.31</v>
      </c>
      <c r="D681" s="184">
        <v>0.11</v>
      </c>
      <c r="E681" s="184">
        <v>2.54</v>
      </c>
      <c r="F681" s="219"/>
      <c r="G681" s="219"/>
      <c r="H681" s="219"/>
    </row>
    <row r="682" spans="1:8" x14ac:dyDescent="0.25">
      <c r="A682" s="171">
        <v>40422</v>
      </c>
      <c r="B682" s="133">
        <v>72.900000000000006</v>
      </c>
      <c r="C682" s="133">
        <v>2.2799999999999998</v>
      </c>
      <c r="D682" s="133">
        <v>-0.14000000000000001</v>
      </c>
      <c r="E682" s="133">
        <v>2.4</v>
      </c>
      <c r="F682" s="220"/>
      <c r="G682" s="220"/>
      <c r="H682" s="220"/>
    </row>
    <row r="683" spans="1:8" x14ac:dyDescent="0.25">
      <c r="A683" s="171">
        <v>40452</v>
      </c>
      <c r="B683" s="184">
        <v>72.84</v>
      </c>
      <c r="C683" s="184">
        <v>2.33</v>
      </c>
      <c r="D683" s="184">
        <v>-0.09</v>
      </c>
      <c r="E683" s="184">
        <v>2.31</v>
      </c>
      <c r="F683" s="219"/>
      <c r="G683" s="219"/>
      <c r="H683" s="219"/>
    </row>
    <row r="684" spans="1:8" x14ac:dyDescent="0.25">
      <c r="A684" s="171">
        <v>40483</v>
      </c>
      <c r="B684" s="133">
        <v>72.98</v>
      </c>
      <c r="C684" s="133">
        <v>2.59</v>
      </c>
      <c r="D684" s="133">
        <v>0.19</v>
      </c>
      <c r="E684" s="133">
        <v>2.5099999999999998</v>
      </c>
      <c r="F684" s="220"/>
      <c r="G684" s="220"/>
      <c r="H684" s="220"/>
    </row>
    <row r="685" spans="1:8" x14ac:dyDescent="0.25">
      <c r="A685" s="171">
        <v>40513</v>
      </c>
      <c r="B685" s="184">
        <v>73.45</v>
      </c>
      <c r="C685" s="184">
        <v>3.17</v>
      </c>
      <c r="D685" s="184">
        <v>0.65</v>
      </c>
      <c r="E685" s="184">
        <v>3.17</v>
      </c>
      <c r="F685" s="219"/>
      <c r="G685" s="219"/>
      <c r="H685" s="219"/>
    </row>
    <row r="686" spans="1:8" x14ac:dyDescent="0.25">
      <c r="A686" s="171">
        <v>40544</v>
      </c>
      <c r="B686" s="133">
        <v>74.12</v>
      </c>
      <c r="C686" s="133">
        <v>3.4</v>
      </c>
      <c r="D686" s="133">
        <v>0.91</v>
      </c>
      <c r="E686" s="133">
        <v>0.91</v>
      </c>
      <c r="F686" s="220"/>
      <c r="G686" s="220"/>
      <c r="H686" s="220"/>
    </row>
    <row r="687" spans="1:8" x14ac:dyDescent="0.25">
      <c r="A687" s="171">
        <v>40575</v>
      </c>
      <c r="B687" s="184">
        <v>74.569999999999993</v>
      </c>
      <c r="C687" s="184">
        <v>3.17</v>
      </c>
      <c r="D687" s="184">
        <v>0.6</v>
      </c>
      <c r="E687" s="184">
        <v>1.52</v>
      </c>
      <c r="F687" s="219"/>
      <c r="G687" s="219"/>
      <c r="H687" s="219"/>
    </row>
    <row r="688" spans="1:8" x14ac:dyDescent="0.25">
      <c r="A688" s="171">
        <v>40603</v>
      </c>
      <c r="B688" s="133">
        <v>74.77</v>
      </c>
      <c r="C688" s="133">
        <v>3.19</v>
      </c>
      <c r="D688" s="133">
        <v>0.27</v>
      </c>
      <c r="E688" s="133">
        <v>1.79</v>
      </c>
      <c r="F688" s="220"/>
      <c r="G688" s="220"/>
      <c r="H688" s="220"/>
    </row>
    <row r="689" spans="1:8" x14ac:dyDescent="0.25">
      <c r="A689" s="171">
        <v>40634</v>
      </c>
      <c r="B689" s="184">
        <v>74.86</v>
      </c>
      <c r="C689" s="184">
        <v>2.84</v>
      </c>
      <c r="D689" s="184">
        <v>0.12</v>
      </c>
      <c r="E689" s="184">
        <v>1.91</v>
      </c>
      <c r="F689" s="219"/>
      <c r="G689" s="219"/>
      <c r="H689" s="219"/>
    </row>
    <row r="690" spans="1:8" x14ac:dyDescent="0.25">
      <c r="A690" s="171">
        <v>40664</v>
      </c>
      <c r="B690" s="133">
        <v>75.069999999999993</v>
      </c>
      <c r="C690" s="133">
        <v>3.02</v>
      </c>
      <c r="D690" s="133">
        <v>0.28000000000000003</v>
      </c>
      <c r="E690" s="133">
        <v>2.2000000000000002</v>
      </c>
      <c r="F690" s="220"/>
      <c r="G690" s="220"/>
      <c r="H690" s="220"/>
    </row>
    <row r="691" spans="1:8" x14ac:dyDescent="0.25">
      <c r="A691" s="171">
        <v>40695</v>
      </c>
      <c r="B691" s="184">
        <v>75.31</v>
      </c>
      <c r="C691" s="184">
        <v>3.23</v>
      </c>
      <c r="D691" s="184">
        <v>0.32</v>
      </c>
      <c r="E691" s="184">
        <v>2.5299999999999998</v>
      </c>
      <c r="F691" s="219"/>
      <c r="G691" s="219"/>
      <c r="H691" s="219"/>
    </row>
    <row r="692" spans="1:8" x14ac:dyDescent="0.25">
      <c r="A692" s="171">
        <v>40725</v>
      </c>
      <c r="B692" s="133">
        <v>75.42</v>
      </c>
      <c r="C692" s="133">
        <v>3.42</v>
      </c>
      <c r="D692" s="133">
        <v>0.14000000000000001</v>
      </c>
      <c r="E692" s="133">
        <v>2.67</v>
      </c>
      <c r="F692" s="220"/>
      <c r="G692" s="220"/>
      <c r="H692" s="220"/>
    </row>
    <row r="693" spans="1:8" x14ac:dyDescent="0.25">
      <c r="A693" s="171">
        <v>40756</v>
      </c>
      <c r="B693" s="184">
        <v>75.39</v>
      </c>
      <c r="C693" s="184">
        <v>3.27</v>
      </c>
      <c r="D693" s="184">
        <v>-0.03</v>
      </c>
      <c r="E693" s="184">
        <v>2.64</v>
      </c>
      <c r="F693" s="219"/>
      <c r="G693" s="219"/>
      <c r="H693" s="219"/>
    </row>
    <row r="694" spans="1:8" x14ac:dyDescent="0.25">
      <c r="A694" s="171">
        <v>40787</v>
      </c>
      <c r="B694" s="133">
        <v>75.62</v>
      </c>
      <c r="C694" s="133">
        <v>3.73</v>
      </c>
      <c r="D694" s="133">
        <v>0.31</v>
      </c>
      <c r="E694" s="133">
        <v>2.95</v>
      </c>
      <c r="F694" s="220"/>
      <c r="G694" s="220"/>
      <c r="H694" s="220"/>
    </row>
    <row r="695" spans="1:8" x14ac:dyDescent="0.25">
      <c r="A695" s="171">
        <v>40817</v>
      </c>
      <c r="B695" s="184">
        <v>75.77</v>
      </c>
      <c r="C695" s="184">
        <v>4.0199999999999996</v>
      </c>
      <c r="D695" s="184">
        <v>0.19</v>
      </c>
      <c r="E695" s="184">
        <v>3.15</v>
      </c>
      <c r="F695" s="219"/>
      <c r="G695" s="219"/>
      <c r="H695" s="219"/>
    </row>
    <row r="696" spans="1:8" x14ac:dyDescent="0.25">
      <c r="A696" s="171">
        <v>40848</v>
      </c>
      <c r="B696" s="133">
        <v>75.87</v>
      </c>
      <c r="C696" s="133">
        <v>3.96</v>
      </c>
      <c r="D696" s="133">
        <v>0.14000000000000001</v>
      </c>
      <c r="E696" s="133">
        <v>3.29</v>
      </c>
      <c r="F696" s="220"/>
      <c r="G696" s="220"/>
      <c r="H696" s="220"/>
    </row>
    <row r="697" spans="1:8" x14ac:dyDescent="0.25">
      <c r="A697" s="171">
        <v>40878</v>
      </c>
      <c r="B697" s="184">
        <v>76.19</v>
      </c>
      <c r="C697" s="184">
        <v>3.73</v>
      </c>
      <c r="D697" s="184">
        <v>0.42</v>
      </c>
      <c r="E697" s="184">
        <v>3.73</v>
      </c>
      <c r="F697" s="219"/>
      <c r="G697" s="219"/>
      <c r="H697" s="219"/>
    </row>
    <row r="698" spans="1:8" x14ac:dyDescent="0.25">
      <c r="A698" s="171">
        <v>40909</v>
      </c>
      <c r="B698" s="133">
        <v>76.75</v>
      </c>
      <c r="C698" s="133">
        <v>3.54</v>
      </c>
      <c r="D698" s="133">
        <v>0.73</v>
      </c>
      <c r="E698" s="133">
        <v>0.73</v>
      </c>
      <c r="F698" s="220"/>
      <c r="G698" s="220"/>
      <c r="H698" s="220"/>
    </row>
    <row r="699" spans="1:8" x14ac:dyDescent="0.25">
      <c r="A699" s="171">
        <v>40940</v>
      </c>
      <c r="B699" s="184">
        <v>77.22</v>
      </c>
      <c r="C699" s="184">
        <v>3.55</v>
      </c>
      <c r="D699" s="184">
        <v>0.61</v>
      </c>
      <c r="E699" s="184">
        <v>1.35</v>
      </c>
      <c r="F699" s="219"/>
      <c r="G699" s="219"/>
      <c r="H699" s="219"/>
    </row>
    <row r="700" spans="1:8" x14ac:dyDescent="0.25">
      <c r="A700" s="171">
        <v>40969</v>
      </c>
      <c r="B700" s="133">
        <v>77.31</v>
      </c>
      <c r="C700" s="133">
        <v>3.4</v>
      </c>
      <c r="D700" s="133">
        <v>0.12</v>
      </c>
      <c r="E700" s="133">
        <v>1.47</v>
      </c>
      <c r="F700" s="220"/>
      <c r="G700" s="220"/>
      <c r="H700" s="220"/>
    </row>
    <row r="701" spans="1:8" x14ac:dyDescent="0.25">
      <c r="A701" s="171">
        <v>41000</v>
      </c>
      <c r="B701" s="184">
        <v>77.42</v>
      </c>
      <c r="C701" s="184">
        <v>3.43</v>
      </c>
      <c r="D701" s="184">
        <v>0.14000000000000001</v>
      </c>
      <c r="E701" s="184">
        <v>1.62</v>
      </c>
      <c r="F701" s="219"/>
      <c r="G701" s="219"/>
      <c r="H701" s="219"/>
    </row>
    <row r="702" spans="1:8" x14ac:dyDescent="0.25">
      <c r="A702" s="171">
        <v>41030</v>
      </c>
      <c r="B702" s="133">
        <v>77.66</v>
      </c>
      <c r="C702" s="133">
        <v>3.44</v>
      </c>
      <c r="D702" s="133">
        <v>0.3</v>
      </c>
      <c r="E702" s="133">
        <v>1.92</v>
      </c>
      <c r="F702" s="220"/>
      <c r="G702" s="220"/>
      <c r="H702" s="220"/>
    </row>
    <row r="703" spans="1:8" x14ac:dyDescent="0.25">
      <c r="A703" s="171">
        <v>41061</v>
      </c>
      <c r="B703" s="184">
        <v>77.72</v>
      </c>
      <c r="C703" s="184">
        <v>3.2</v>
      </c>
      <c r="D703" s="184">
        <v>0.08</v>
      </c>
      <c r="E703" s="184">
        <v>2.0099999999999998</v>
      </c>
      <c r="F703" s="219"/>
      <c r="G703" s="219"/>
      <c r="H703" s="219"/>
    </row>
    <row r="704" spans="1:8" x14ac:dyDescent="0.25">
      <c r="A704" s="171">
        <v>41091</v>
      </c>
      <c r="B704" s="133">
        <v>77.7</v>
      </c>
      <c r="C704" s="133">
        <v>3.03</v>
      </c>
      <c r="D704" s="133">
        <v>-0.02</v>
      </c>
      <c r="E704" s="133">
        <v>1.98</v>
      </c>
      <c r="F704" s="220"/>
      <c r="G704" s="220"/>
      <c r="H704" s="220"/>
    </row>
    <row r="705" spans="1:8" x14ac:dyDescent="0.25">
      <c r="A705" s="171">
        <v>41122</v>
      </c>
      <c r="B705" s="184">
        <v>77.73</v>
      </c>
      <c r="C705" s="184">
        <v>3.11</v>
      </c>
      <c r="D705" s="184">
        <v>0.04</v>
      </c>
      <c r="E705" s="184">
        <v>2.0299999999999998</v>
      </c>
      <c r="F705" s="219"/>
      <c r="G705" s="219"/>
      <c r="H705" s="219"/>
    </row>
    <row r="706" spans="1:8" x14ac:dyDescent="0.25">
      <c r="A706" s="171">
        <v>41153</v>
      </c>
      <c r="B706" s="133">
        <v>77.959999999999994</v>
      </c>
      <c r="C706" s="133">
        <v>3.08</v>
      </c>
      <c r="D706" s="133">
        <v>0.28999999999999998</v>
      </c>
      <c r="E706" s="133">
        <v>2.3199999999999998</v>
      </c>
      <c r="F706" s="220"/>
      <c r="G706" s="220"/>
      <c r="H706" s="220"/>
    </row>
    <row r="707" spans="1:8" x14ac:dyDescent="0.25">
      <c r="A707" s="171">
        <v>41183</v>
      </c>
      <c r="B707" s="184">
        <v>78.08</v>
      </c>
      <c r="C707" s="184">
        <v>3.06</v>
      </c>
      <c r="D707" s="184">
        <v>0.16</v>
      </c>
      <c r="E707" s="184">
        <v>2.48</v>
      </c>
      <c r="F707" s="219"/>
      <c r="G707" s="219"/>
      <c r="H707" s="219"/>
    </row>
    <row r="708" spans="1:8" x14ac:dyDescent="0.25">
      <c r="A708" s="171">
        <v>41214</v>
      </c>
      <c r="B708" s="133">
        <v>77.98</v>
      </c>
      <c r="C708" s="133">
        <v>2.77</v>
      </c>
      <c r="D708" s="133">
        <v>-0.14000000000000001</v>
      </c>
      <c r="E708" s="133">
        <v>2.34</v>
      </c>
      <c r="F708" s="220"/>
      <c r="G708" s="220"/>
      <c r="H708" s="220"/>
    </row>
    <row r="709" spans="1:8" x14ac:dyDescent="0.25">
      <c r="A709" s="171">
        <v>41244</v>
      </c>
      <c r="B709" s="184">
        <v>78.05</v>
      </c>
      <c r="C709" s="184">
        <v>2.44</v>
      </c>
      <c r="D709" s="184">
        <v>0.09</v>
      </c>
      <c r="E709" s="184">
        <v>2.44</v>
      </c>
      <c r="F709" s="219"/>
      <c r="G709" s="219"/>
      <c r="H709" s="219"/>
    </row>
    <row r="710" spans="1:8" x14ac:dyDescent="0.25">
      <c r="A710" s="171">
        <v>41275</v>
      </c>
      <c r="B710" s="133">
        <v>78.28</v>
      </c>
      <c r="C710" s="133">
        <v>2</v>
      </c>
      <c r="D710" s="133">
        <v>0.3</v>
      </c>
      <c r="E710" s="133">
        <v>0.3</v>
      </c>
      <c r="F710" s="220"/>
      <c r="G710" s="220"/>
      <c r="H710" s="220"/>
    </row>
    <row r="711" spans="1:8" x14ac:dyDescent="0.25">
      <c r="A711" s="171">
        <v>41306</v>
      </c>
      <c r="B711" s="184">
        <v>78.63</v>
      </c>
      <c r="C711" s="184">
        <v>1.83</v>
      </c>
      <c r="D711" s="184">
        <v>0.44</v>
      </c>
      <c r="E711" s="184">
        <v>0.74</v>
      </c>
      <c r="F711" s="219"/>
      <c r="G711" s="219"/>
      <c r="H711" s="219"/>
    </row>
    <row r="712" spans="1:8" x14ac:dyDescent="0.25">
      <c r="A712" s="171">
        <v>41334</v>
      </c>
      <c r="B712" s="133">
        <v>78.790000000000006</v>
      </c>
      <c r="C712" s="133">
        <v>1.91</v>
      </c>
      <c r="D712" s="133">
        <v>0.21</v>
      </c>
      <c r="E712" s="133">
        <v>0.95</v>
      </c>
      <c r="F712" s="220"/>
      <c r="G712" s="220"/>
      <c r="H712" s="220"/>
    </row>
    <row r="713" spans="1:8" x14ac:dyDescent="0.25">
      <c r="A713" s="171">
        <v>41365</v>
      </c>
      <c r="B713" s="184">
        <v>78.989999999999995</v>
      </c>
      <c r="C713" s="184">
        <v>2.02</v>
      </c>
      <c r="D713" s="184">
        <v>0.25</v>
      </c>
      <c r="E713" s="184">
        <v>1.21</v>
      </c>
      <c r="F713" s="219"/>
      <c r="G713" s="219"/>
      <c r="H713" s="219"/>
    </row>
    <row r="714" spans="1:8" x14ac:dyDescent="0.25">
      <c r="A714" s="171">
        <v>41395</v>
      </c>
      <c r="B714" s="133">
        <v>79.209999999999994</v>
      </c>
      <c r="C714" s="133">
        <v>2</v>
      </c>
      <c r="D714" s="133">
        <v>0.28000000000000003</v>
      </c>
      <c r="E714" s="133">
        <v>1.49</v>
      </c>
      <c r="F714" s="220"/>
      <c r="G714" s="220"/>
      <c r="H714" s="220"/>
    </row>
    <row r="715" spans="1:8" x14ac:dyDescent="0.25">
      <c r="A715" s="171">
        <v>41426</v>
      </c>
      <c r="B715" s="184">
        <v>79.39</v>
      </c>
      <c r="C715" s="184">
        <v>2.16</v>
      </c>
      <c r="D715" s="184">
        <v>0.23</v>
      </c>
      <c r="E715" s="184">
        <v>1.73</v>
      </c>
      <c r="F715" s="219"/>
      <c r="G715" s="219"/>
      <c r="H715" s="219"/>
    </row>
    <row r="716" spans="1:8" x14ac:dyDescent="0.25">
      <c r="A716" s="171">
        <v>41456</v>
      </c>
      <c r="B716" s="133">
        <v>79.430000000000007</v>
      </c>
      <c r="C716" s="133">
        <v>2.2200000000000002</v>
      </c>
      <c r="D716" s="133">
        <v>0.04</v>
      </c>
      <c r="E716" s="133">
        <v>1.77</v>
      </c>
      <c r="F716" s="220"/>
      <c r="G716" s="220"/>
      <c r="H716" s="220"/>
    </row>
    <row r="717" spans="1:8" x14ac:dyDescent="0.25">
      <c r="A717" s="171">
        <v>41487</v>
      </c>
      <c r="B717" s="184">
        <v>79.5</v>
      </c>
      <c r="C717" s="184">
        <v>2.27</v>
      </c>
      <c r="D717" s="184">
        <v>0.08</v>
      </c>
      <c r="E717" s="184">
        <v>1.86</v>
      </c>
      <c r="F717" s="219"/>
      <c r="G717" s="219"/>
      <c r="H717" s="219"/>
    </row>
    <row r="718" spans="1:8" x14ac:dyDescent="0.25">
      <c r="A718" s="171">
        <v>41518</v>
      </c>
      <c r="B718" s="133">
        <v>79.73</v>
      </c>
      <c r="C718" s="133">
        <v>2.27</v>
      </c>
      <c r="D718" s="133">
        <v>0.28999999999999998</v>
      </c>
      <c r="E718" s="133">
        <v>2.16</v>
      </c>
      <c r="F718" s="220"/>
      <c r="G718" s="220"/>
      <c r="H718" s="220"/>
    </row>
    <row r="719" spans="1:8" x14ac:dyDescent="0.25">
      <c r="A719" s="171">
        <v>41548</v>
      </c>
      <c r="B719" s="184">
        <v>79.52</v>
      </c>
      <c r="C719" s="184">
        <v>1.84</v>
      </c>
      <c r="D719" s="184">
        <v>-0.26</v>
      </c>
      <c r="E719" s="184">
        <v>1.89</v>
      </c>
      <c r="F719" s="219"/>
      <c r="G719" s="219"/>
      <c r="H719" s="219"/>
    </row>
    <row r="720" spans="1:8" x14ac:dyDescent="0.25">
      <c r="A720" s="171">
        <v>41579</v>
      </c>
      <c r="B720" s="133">
        <v>79.349999999999994</v>
      </c>
      <c r="C720" s="133">
        <v>1.76</v>
      </c>
      <c r="D720" s="133">
        <v>-0.22</v>
      </c>
      <c r="E720" s="133">
        <v>1.67</v>
      </c>
      <c r="F720" s="220"/>
      <c r="G720" s="220"/>
      <c r="H720" s="220"/>
    </row>
    <row r="721" spans="1:8" x14ac:dyDescent="0.25">
      <c r="A721" s="171">
        <v>41609</v>
      </c>
      <c r="B721" s="134">
        <v>79.56</v>
      </c>
      <c r="C721" s="134">
        <v>1.94</v>
      </c>
      <c r="D721" s="134">
        <v>0.26</v>
      </c>
      <c r="E721" s="134">
        <v>1.94</v>
      </c>
      <c r="F721" s="216"/>
      <c r="G721" s="216"/>
      <c r="H721" s="216"/>
    </row>
    <row r="722" spans="1:8" x14ac:dyDescent="0.25">
      <c r="A722" s="171">
        <v>41640</v>
      </c>
      <c r="B722" s="133">
        <v>79.95</v>
      </c>
      <c r="C722" s="133">
        <v>2.13</v>
      </c>
      <c r="D722" s="133">
        <v>0.49</v>
      </c>
      <c r="E722" s="133">
        <v>0.49</v>
      </c>
      <c r="F722" s="220"/>
      <c r="G722" s="220"/>
      <c r="H722" s="220"/>
    </row>
    <row r="723" spans="1:8" x14ac:dyDescent="0.25">
      <c r="A723" s="171">
        <v>41671</v>
      </c>
      <c r="B723" s="184">
        <v>80.45</v>
      </c>
      <c r="C723" s="184">
        <v>2.3199999999999998</v>
      </c>
      <c r="D723" s="184">
        <v>0.63</v>
      </c>
      <c r="E723" s="184">
        <v>1.1200000000000001</v>
      </c>
      <c r="F723" s="219"/>
      <c r="G723" s="219"/>
      <c r="H723" s="219"/>
    </row>
    <row r="724" spans="1:8" x14ac:dyDescent="0.25">
      <c r="A724" s="171">
        <v>41699</v>
      </c>
      <c r="B724" s="133">
        <v>80.77</v>
      </c>
      <c r="C724" s="133">
        <v>2.5099999999999998</v>
      </c>
      <c r="D724" s="133">
        <v>0.39</v>
      </c>
      <c r="E724" s="133">
        <v>1.52</v>
      </c>
      <c r="F724" s="220"/>
      <c r="G724" s="220"/>
      <c r="H724" s="220"/>
    </row>
    <row r="725" spans="1:8" x14ac:dyDescent="0.25">
      <c r="A725" s="171">
        <v>41730</v>
      </c>
      <c r="B725" s="184">
        <v>81.14</v>
      </c>
      <c r="C725" s="184">
        <v>2.72</v>
      </c>
      <c r="D725" s="184">
        <v>0.46</v>
      </c>
      <c r="E725" s="184">
        <v>1.98</v>
      </c>
      <c r="F725" s="219"/>
      <c r="G725" s="219"/>
      <c r="H725" s="219"/>
    </row>
    <row r="726" spans="1:8" x14ac:dyDescent="0.25">
      <c r="A726" s="171">
        <v>41760</v>
      </c>
      <c r="B726" s="133">
        <v>81.53</v>
      </c>
      <c r="C726" s="133">
        <v>2.93</v>
      </c>
      <c r="D726" s="133">
        <v>0.48</v>
      </c>
      <c r="E726" s="133">
        <v>2.48</v>
      </c>
      <c r="F726" s="220"/>
      <c r="G726" s="220"/>
      <c r="H726" s="220"/>
    </row>
    <row r="727" spans="1:8" x14ac:dyDescent="0.25">
      <c r="A727" s="171">
        <v>41791</v>
      </c>
      <c r="B727" s="184">
        <v>81.61</v>
      </c>
      <c r="C727" s="184">
        <v>2.79</v>
      </c>
      <c r="D727" s="184">
        <v>0.09</v>
      </c>
      <c r="E727" s="184">
        <v>2.57</v>
      </c>
      <c r="F727" s="219"/>
      <c r="G727" s="219"/>
      <c r="H727" s="219"/>
    </row>
    <row r="728" spans="1:8" x14ac:dyDescent="0.25">
      <c r="A728" s="171">
        <v>41821</v>
      </c>
      <c r="B728" s="133">
        <v>81.73</v>
      </c>
      <c r="C728" s="133">
        <v>2.89</v>
      </c>
      <c r="D728" s="133">
        <v>0.15</v>
      </c>
      <c r="E728" s="133">
        <v>2.73</v>
      </c>
      <c r="F728" s="220"/>
      <c r="G728" s="220"/>
      <c r="H728" s="220"/>
    </row>
    <row r="729" spans="1:8" x14ac:dyDescent="0.25">
      <c r="A729" s="171">
        <v>41852</v>
      </c>
      <c r="B729" s="184">
        <v>81.900000000000006</v>
      </c>
      <c r="C729" s="184">
        <v>3.02</v>
      </c>
      <c r="D729" s="184">
        <v>0.2</v>
      </c>
      <c r="E729" s="184">
        <v>2.94</v>
      </c>
      <c r="F729" s="219"/>
      <c r="G729" s="219"/>
      <c r="H729" s="219"/>
    </row>
    <row r="730" spans="1:8" x14ac:dyDescent="0.25">
      <c r="A730" s="171">
        <v>41883</v>
      </c>
      <c r="B730" s="133">
        <v>82.01</v>
      </c>
      <c r="C730" s="133">
        <v>2.86</v>
      </c>
      <c r="D730" s="133">
        <v>0.14000000000000001</v>
      </c>
      <c r="E730" s="133">
        <v>3.08</v>
      </c>
      <c r="F730" s="220"/>
      <c r="G730" s="220"/>
      <c r="H730" s="220"/>
    </row>
    <row r="731" spans="1:8" x14ac:dyDescent="0.25">
      <c r="A731" s="171">
        <v>41913</v>
      </c>
      <c r="B731" s="184">
        <v>82.14</v>
      </c>
      <c r="C731" s="184">
        <v>3.29</v>
      </c>
      <c r="D731" s="184">
        <v>0.16</v>
      </c>
      <c r="E731" s="184">
        <v>3.25</v>
      </c>
      <c r="F731" s="219"/>
      <c r="G731" s="219"/>
      <c r="H731" s="219"/>
    </row>
    <row r="732" spans="1:8" x14ac:dyDescent="0.25">
      <c r="A732" s="171">
        <v>41944</v>
      </c>
      <c r="B732" s="133">
        <v>82.25</v>
      </c>
      <c r="C732" s="133">
        <v>3.65</v>
      </c>
      <c r="D732" s="133">
        <v>0.13</v>
      </c>
      <c r="E732" s="133">
        <v>3.38</v>
      </c>
      <c r="F732" s="220"/>
      <c r="G732" s="220"/>
      <c r="H732" s="220"/>
    </row>
    <row r="733" spans="1:8" x14ac:dyDescent="0.25">
      <c r="A733" s="171">
        <v>41974</v>
      </c>
      <c r="B733" s="134">
        <v>82.47</v>
      </c>
      <c r="C733" s="134">
        <v>3.66</v>
      </c>
      <c r="D733" s="134">
        <v>0.27</v>
      </c>
      <c r="E733" s="134">
        <v>3.66</v>
      </c>
      <c r="F733" s="216"/>
      <c r="G733" s="216"/>
      <c r="H733" s="216"/>
    </row>
    <row r="734" spans="1:8" x14ac:dyDescent="0.25">
      <c r="A734" s="171">
        <v>42005</v>
      </c>
      <c r="B734" s="133">
        <v>83</v>
      </c>
      <c r="C734" s="133">
        <v>3.82</v>
      </c>
      <c r="D734" s="133">
        <v>0.64</v>
      </c>
      <c r="E734" s="133">
        <v>0.64</v>
      </c>
      <c r="F734" s="220"/>
      <c r="G734" s="220"/>
      <c r="H734" s="220"/>
    </row>
    <row r="735" spans="1:8" x14ac:dyDescent="0.25">
      <c r="A735" s="171">
        <v>42036</v>
      </c>
      <c r="B735" s="184">
        <v>83.96</v>
      </c>
      <c r="C735" s="184">
        <v>4.3600000000000003</v>
      </c>
      <c r="D735" s="184">
        <v>1.1499999999999999</v>
      </c>
      <c r="E735" s="184">
        <v>1.8</v>
      </c>
      <c r="F735" s="219"/>
      <c r="G735" s="219"/>
      <c r="H735" s="219"/>
    </row>
    <row r="736" spans="1:8" x14ac:dyDescent="0.25">
      <c r="A736" s="171">
        <v>42064</v>
      </c>
      <c r="B736" s="133">
        <v>84.45</v>
      </c>
      <c r="C736" s="133">
        <v>4.5599999999999996</v>
      </c>
      <c r="D736" s="133">
        <v>0.59</v>
      </c>
      <c r="E736" s="133">
        <v>2.4</v>
      </c>
      <c r="F736" s="220"/>
      <c r="G736" s="220"/>
      <c r="H736" s="220"/>
    </row>
    <row r="737" spans="1:8" x14ac:dyDescent="0.25">
      <c r="A737" s="171">
        <v>42095</v>
      </c>
      <c r="B737" s="184">
        <v>84.9</v>
      </c>
      <c r="C737" s="184">
        <v>4.6399999999999997</v>
      </c>
      <c r="D737" s="184">
        <v>0.54</v>
      </c>
      <c r="E737" s="184">
        <v>2.95</v>
      </c>
      <c r="F737" s="219"/>
      <c r="G737" s="219"/>
      <c r="H737" s="219"/>
    </row>
    <row r="738" spans="1:8" x14ac:dyDescent="0.25">
      <c r="A738" s="171">
        <v>42125</v>
      </c>
      <c r="B738" s="133">
        <v>85.12</v>
      </c>
      <c r="C738" s="133">
        <v>4.41</v>
      </c>
      <c r="D738" s="133">
        <v>0.26</v>
      </c>
      <c r="E738" s="133">
        <v>3.22</v>
      </c>
      <c r="F738" s="220"/>
      <c r="G738" s="220"/>
      <c r="H738" s="220"/>
    </row>
    <row r="739" spans="1:8" x14ac:dyDescent="0.25">
      <c r="A739" s="171">
        <v>42156</v>
      </c>
      <c r="B739" s="184">
        <v>85.21</v>
      </c>
      <c r="C739" s="184">
        <v>4.42</v>
      </c>
      <c r="D739" s="184">
        <v>0.1</v>
      </c>
      <c r="E739" s="184">
        <v>3.33</v>
      </c>
      <c r="F739" s="219"/>
      <c r="G739" s="219"/>
      <c r="H739" s="219"/>
    </row>
    <row r="740" spans="1:8" x14ac:dyDescent="0.25">
      <c r="A740" s="171">
        <v>42186</v>
      </c>
      <c r="B740" s="133">
        <v>85.37</v>
      </c>
      <c r="C740" s="133">
        <v>4.46</v>
      </c>
      <c r="D740" s="133">
        <v>0.19</v>
      </c>
      <c r="E740" s="133">
        <v>3.52</v>
      </c>
      <c r="F740" s="220"/>
      <c r="G740" s="220"/>
      <c r="H740" s="220"/>
    </row>
    <row r="741" spans="1:8" x14ac:dyDescent="0.25">
      <c r="A741" s="171">
        <v>42217</v>
      </c>
      <c r="B741" s="184">
        <v>85.78</v>
      </c>
      <c r="C741" s="184">
        <v>4.74</v>
      </c>
      <c r="D741" s="184">
        <v>0.48</v>
      </c>
      <c r="E741" s="184">
        <v>4.0199999999999996</v>
      </c>
      <c r="F741" s="219"/>
      <c r="G741" s="219"/>
      <c r="H741" s="219"/>
    </row>
    <row r="742" spans="1:8" x14ac:dyDescent="0.25">
      <c r="A742" s="171">
        <v>42248</v>
      </c>
      <c r="B742" s="133">
        <v>86.39</v>
      </c>
      <c r="C742" s="133">
        <v>5.35</v>
      </c>
      <c r="D742" s="133">
        <v>0.72</v>
      </c>
      <c r="E742" s="133">
        <v>4.76</v>
      </c>
      <c r="F742" s="220"/>
      <c r="G742" s="220"/>
      <c r="H742" s="220"/>
    </row>
    <row r="743" spans="1:8" x14ac:dyDescent="0.25">
      <c r="A743" s="171">
        <v>42278</v>
      </c>
      <c r="B743" s="184">
        <v>86.98</v>
      </c>
      <c r="C743" s="184">
        <v>5.89</v>
      </c>
      <c r="D743" s="184">
        <v>0.68</v>
      </c>
      <c r="E743" s="184">
        <v>5.47</v>
      </c>
      <c r="F743" s="219"/>
      <c r="G743" s="219"/>
      <c r="H743" s="219"/>
    </row>
    <row r="744" spans="1:8" x14ac:dyDescent="0.25">
      <c r="A744" s="171">
        <v>42309</v>
      </c>
      <c r="B744" s="133">
        <v>87.51</v>
      </c>
      <c r="C744" s="133">
        <v>6.39</v>
      </c>
      <c r="D744" s="133">
        <v>0.6</v>
      </c>
      <c r="E744" s="133">
        <v>6.11</v>
      </c>
      <c r="F744" s="220"/>
      <c r="G744" s="220"/>
      <c r="H744" s="220"/>
    </row>
    <row r="745" spans="1:8" x14ac:dyDescent="0.25">
      <c r="A745" s="171">
        <v>42339</v>
      </c>
      <c r="B745" s="134">
        <v>88.05</v>
      </c>
      <c r="C745" s="134">
        <v>6.77</v>
      </c>
      <c r="D745" s="134">
        <v>0.62</v>
      </c>
      <c r="E745" s="134">
        <v>6.77</v>
      </c>
      <c r="F745" s="216"/>
      <c r="G745" s="216"/>
      <c r="H745" s="216"/>
    </row>
    <row r="746" spans="1:8" x14ac:dyDescent="0.25">
      <c r="A746" s="171">
        <v>42370</v>
      </c>
      <c r="B746" s="133">
        <v>89.19</v>
      </c>
      <c r="C746" s="133">
        <v>7.45</v>
      </c>
      <c r="D746" s="133">
        <v>1.29</v>
      </c>
      <c r="E746" s="133">
        <v>1.29</v>
      </c>
      <c r="F746" s="220"/>
      <c r="G746" s="220"/>
      <c r="H746" s="220"/>
    </row>
    <row r="747" spans="1:8" x14ac:dyDescent="0.25">
      <c r="A747" s="171">
        <v>42401</v>
      </c>
      <c r="B747" s="184">
        <v>90.33</v>
      </c>
      <c r="C747" s="184">
        <v>7.59</v>
      </c>
      <c r="D747" s="184">
        <v>1.28</v>
      </c>
      <c r="E747" s="184">
        <v>2.59</v>
      </c>
      <c r="F747" s="219"/>
      <c r="G747" s="219"/>
      <c r="H747" s="219"/>
    </row>
    <row r="748" spans="1:8" x14ac:dyDescent="0.25">
      <c r="A748" s="171">
        <v>42430</v>
      </c>
      <c r="B748" s="133">
        <v>91.18</v>
      </c>
      <c r="C748" s="133">
        <v>7.98</v>
      </c>
      <c r="D748" s="133">
        <v>0.94</v>
      </c>
      <c r="E748" s="133">
        <v>3.55</v>
      </c>
      <c r="F748" s="220"/>
      <c r="G748" s="220"/>
      <c r="H748" s="220"/>
    </row>
    <row r="749" spans="1:8" x14ac:dyDescent="0.25">
      <c r="A749" s="171">
        <v>42461</v>
      </c>
      <c r="B749" s="184">
        <v>91.63</v>
      </c>
      <c r="C749" s="184">
        <v>7.93</v>
      </c>
      <c r="D749" s="184">
        <v>0.5</v>
      </c>
      <c r="E749" s="184">
        <v>4.07</v>
      </c>
      <c r="F749" s="219"/>
      <c r="G749" s="219"/>
      <c r="H749" s="219"/>
    </row>
    <row r="750" spans="1:8" x14ac:dyDescent="0.25">
      <c r="A750" s="171">
        <v>42491</v>
      </c>
      <c r="B750" s="133">
        <v>92.1</v>
      </c>
      <c r="C750" s="133">
        <v>8.1999999999999993</v>
      </c>
      <c r="D750" s="133">
        <v>0.51</v>
      </c>
      <c r="E750" s="133">
        <v>4.5999999999999996</v>
      </c>
      <c r="F750" s="220"/>
      <c r="G750" s="220"/>
      <c r="H750" s="220"/>
    </row>
    <row r="751" spans="1:8" x14ac:dyDescent="0.25">
      <c r="A751" s="171">
        <v>42522</v>
      </c>
      <c r="B751" s="184">
        <v>92.54</v>
      </c>
      <c r="C751" s="184">
        <v>8.6</v>
      </c>
      <c r="D751" s="184">
        <v>0.48</v>
      </c>
      <c r="E751" s="184">
        <v>5.0999999999999996</v>
      </c>
      <c r="F751" s="219"/>
      <c r="G751" s="219"/>
      <c r="H751" s="219"/>
    </row>
    <row r="752" spans="1:8" x14ac:dyDescent="0.25">
      <c r="A752" s="171">
        <v>42552</v>
      </c>
      <c r="B752" s="133">
        <v>93.02</v>
      </c>
      <c r="C752" s="133">
        <v>8.9700000000000006</v>
      </c>
      <c r="D752" s="133">
        <v>0.52</v>
      </c>
      <c r="E752" s="133">
        <v>5.65</v>
      </c>
      <c r="F752" s="220"/>
      <c r="G752" s="220"/>
      <c r="H752" s="220"/>
    </row>
    <row r="753" spans="1:8" x14ac:dyDescent="0.25">
      <c r="A753" s="171">
        <v>42583</v>
      </c>
      <c r="B753" s="184">
        <v>92.73</v>
      </c>
      <c r="C753" s="184">
        <v>8.1</v>
      </c>
      <c r="D753" s="184">
        <v>-0.32</v>
      </c>
      <c r="E753" s="184">
        <v>5.31</v>
      </c>
      <c r="F753" s="219"/>
      <c r="G753" s="219"/>
      <c r="H753" s="219"/>
    </row>
    <row r="754" spans="1:8" x14ac:dyDescent="0.25">
      <c r="A754" s="171">
        <v>42614</v>
      </c>
      <c r="B754" s="133">
        <v>92.68</v>
      </c>
      <c r="C754" s="133">
        <v>7.27</v>
      </c>
      <c r="D754" s="133">
        <v>-0.05</v>
      </c>
      <c r="E754" s="133">
        <v>5.25</v>
      </c>
      <c r="F754" s="220"/>
      <c r="G754" s="220"/>
      <c r="H754" s="220"/>
    </row>
    <row r="755" spans="1:8" x14ac:dyDescent="0.25">
      <c r="A755" s="171">
        <v>42644</v>
      </c>
      <c r="B755" s="184">
        <v>92.62</v>
      </c>
      <c r="C755" s="184">
        <v>6.48</v>
      </c>
      <c r="D755" s="184">
        <v>-0.06</v>
      </c>
      <c r="E755" s="184">
        <v>5.19</v>
      </c>
      <c r="F755" s="219"/>
      <c r="G755" s="219"/>
      <c r="H755" s="219"/>
    </row>
    <row r="756" spans="1:8" x14ac:dyDescent="0.25">
      <c r="A756" s="171">
        <v>42675</v>
      </c>
      <c r="B756" s="133">
        <v>92.73</v>
      </c>
      <c r="C756" s="133">
        <v>5.96</v>
      </c>
      <c r="D756" s="133">
        <v>0.11</v>
      </c>
      <c r="E756" s="133">
        <v>5.31</v>
      </c>
      <c r="F756" s="220"/>
      <c r="G756" s="220"/>
      <c r="H756" s="220"/>
    </row>
    <row r="757" spans="1:8" x14ac:dyDescent="0.25">
      <c r="A757" s="171">
        <v>42705</v>
      </c>
      <c r="B757" s="134">
        <v>93.11</v>
      </c>
      <c r="C757" s="134">
        <v>5.75</v>
      </c>
      <c r="D757" s="134">
        <v>0.42</v>
      </c>
      <c r="E757" s="134">
        <v>5.75</v>
      </c>
      <c r="F757" s="216"/>
      <c r="G757" s="216"/>
      <c r="H757" s="216"/>
    </row>
    <row r="758" spans="1:8" x14ac:dyDescent="0.25">
      <c r="A758" s="171">
        <v>42736</v>
      </c>
      <c r="B758" s="133">
        <v>94.07</v>
      </c>
      <c r="C758" s="133">
        <v>5.47</v>
      </c>
      <c r="D758" s="133">
        <v>1.02</v>
      </c>
      <c r="E758" s="133">
        <v>1.02</v>
      </c>
      <c r="F758" s="220"/>
      <c r="G758" s="220"/>
      <c r="H758" s="220"/>
    </row>
    <row r="759" spans="1:8" x14ac:dyDescent="0.25">
      <c r="A759" s="171">
        <v>42767</v>
      </c>
      <c r="B759" s="184">
        <v>95.01</v>
      </c>
      <c r="C759" s="184">
        <v>5.18</v>
      </c>
      <c r="D759" s="184">
        <v>1.01</v>
      </c>
      <c r="E759" s="184">
        <v>2.04</v>
      </c>
      <c r="F759" s="219"/>
      <c r="G759" s="219"/>
      <c r="H759" s="219"/>
    </row>
    <row r="760" spans="1:8" x14ac:dyDescent="0.25">
      <c r="A760" s="171">
        <v>42795</v>
      </c>
      <c r="B760" s="133">
        <v>95.46</v>
      </c>
      <c r="C760" s="133">
        <v>4.6900000000000004</v>
      </c>
      <c r="D760" s="133">
        <v>0.47</v>
      </c>
      <c r="E760" s="133">
        <v>2.52</v>
      </c>
      <c r="F760" s="220"/>
      <c r="G760" s="220"/>
      <c r="H760" s="220"/>
    </row>
    <row r="761" spans="1:8" x14ac:dyDescent="0.25">
      <c r="A761" s="171">
        <v>42826</v>
      </c>
      <c r="B761" s="184">
        <v>95.91</v>
      </c>
      <c r="C761" s="184">
        <v>4.66</v>
      </c>
      <c r="D761" s="184">
        <v>0.47</v>
      </c>
      <c r="E761" s="184">
        <v>3</v>
      </c>
      <c r="F761" s="219"/>
      <c r="G761" s="219"/>
      <c r="H761" s="219"/>
    </row>
    <row r="762" spans="1:8" x14ac:dyDescent="0.25">
      <c r="A762" s="171">
        <v>42856</v>
      </c>
      <c r="B762" s="133">
        <v>96.12</v>
      </c>
      <c r="C762" s="133">
        <v>4.37</v>
      </c>
      <c r="D762" s="133">
        <v>0.23</v>
      </c>
      <c r="E762" s="133">
        <v>3.23</v>
      </c>
      <c r="F762" s="220"/>
      <c r="G762" s="220"/>
      <c r="H762" s="220"/>
    </row>
    <row r="763" spans="1:8" x14ac:dyDescent="0.25">
      <c r="A763" s="171">
        <v>42887</v>
      </c>
      <c r="B763" s="184">
        <v>96.23</v>
      </c>
      <c r="C763" s="184">
        <v>3.99</v>
      </c>
      <c r="D763" s="184">
        <v>0.11</v>
      </c>
      <c r="E763" s="184">
        <v>3.35</v>
      </c>
      <c r="F763" s="219"/>
      <c r="G763" s="219"/>
      <c r="H763" s="219"/>
    </row>
    <row r="764" spans="1:8" x14ac:dyDescent="0.25">
      <c r="A764" s="171">
        <v>42917</v>
      </c>
      <c r="B764" s="133">
        <v>96.18</v>
      </c>
      <c r="C764" s="133">
        <v>3.4</v>
      </c>
      <c r="D764" s="133">
        <v>-0.05</v>
      </c>
      <c r="E764" s="133">
        <v>3.3</v>
      </c>
      <c r="F764" s="220"/>
      <c r="G764" s="220"/>
      <c r="H764" s="220"/>
    </row>
    <row r="765" spans="1:8" x14ac:dyDescent="0.25">
      <c r="A765" s="171">
        <v>42948</v>
      </c>
      <c r="B765" s="184">
        <v>96.32</v>
      </c>
      <c r="C765" s="184">
        <v>3.87</v>
      </c>
      <c r="D765" s="184">
        <v>0.14000000000000001</v>
      </c>
      <c r="E765" s="184">
        <v>3.44</v>
      </c>
      <c r="F765" s="219"/>
      <c r="G765" s="219"/>
      <c r="H765" s="219"/>
    </row>
    <row r="766" spans="1:8" x14ac:dyDescent="0.25">
      <c r="A766" s="171">
        <v>42979</v>
      </c>
      <c r="B766" s="133">
        <v>96.36</v>
      </c>
      <c r="C766" s="133">
        <v>3.97</v>
      </c>
      <c r="D766" s="133">
        <v>0.04</v>
      </c>
      <c r="E766" s="133">
        <v>3.49</v>
      </c>
      <c r="F766" s="220"/>
      <c r="G766" s="220"/>
      <c r="H766" s="220"/>
    </row>
    <row r="767" spans="1:8" x14ac:dyDescent="0.25">
      <c r="A767" s="171">
        <v>43009</v>
      </c>
      <c r="B767" s="184">
        <v>96.37</v>
      </c>
      <c r="C767" s="184">
        <v>4.05</v>
      </c>
      <c r="D767" s="184">
        <v>0.02</v>
      </c>
      <c r="E767" s="184">
        <v>3.5</v>
      </c>
      <c r="F767" s="219"/>
      <c r="G767" s="219"/>
      <c r="H767" s="219"/>
    </row>
    <row r="768" spans="1:8" x14ac:dyDescent="0.25">
      <c r="A768" s="171">
        <v>43040</v>
      </c>
      <c r="B768" s="133">
        <v>96.55</v>
      </c>
      <c r="C768" s="133">
        <v>4.12</v>
      </c>
      <c r="D768" s="133">
        <v>0.18</v>
      </c>
      <c r="E768" s="133">
        <v>3.69</v>
      </c>
      <c r="F768" s="220"/>
      <c r="G768" s="220"/>
      <c r="H768" s="220"/>
    </row>
    <row r="769" spans="1:17" x14ac:dyDescent="0.25">
      <c r="A769" s="171">
        <v>43070</v>
      </c>
      <c r="B769" s="134">
        <v>96.92</v>
      </c>
      <c r="C769" s="134">
        <v>4.09</v>
      </c>
      <c r="D769" s="134">
        <v>0.38</v>
      </c>
      <c r="E769" s="134">
        <v>4.09</v>
      </c>
      <c r="F769" s="216"/>
      <c r="G769" s="216"/>
      <c r="H769" s="216"/>
    </row>
    <row r="770" spans="1:17" x14ac:dyDescent="0.25">
      <c r="A770" s="171">
        <v>43101</v>
      </c>
      <c r="B770" s="189">
        <v>97.53</v>
      </c>
      <c r="C770" s="189">
        <v>3.68</v>
      </c>
      <c r="D770" s="189">
        <v>0.63</v>
      </c>
      <c r="E770" s="189">
        <v>0.63</v>
      </c>
      <c r="F770" s="221"/>
      <c r="G770" s="221"/>
      <c r="H770" s="221"/>
    </row>
    <row r="771" spans="1:17" x14ac:dyDescent="0.25">
      <c r="A771" s="171">
        <v>43132</v>
      </c>
      <c r="B771" s="189">
        <v>98.22</v>
      </c>
      <c r="C771" s="189">
        <v>3.37</v>
      </c>
      <c r="D771" s="189">
        <v>0.71</v>
      </c>
      <c r="E771" s="189">
        <v>1.34</v>
      </c>
      <c r="F771" s="221"/>
      <c r="G771" s="221"/>
      <c r="H771" s="221"/>
    </row>
    <row r="772" spans="1:17" x14ac:dyDescent="0.25">
      <c r="A772" s="171">
        <v>43160</v>
      </c>
      <c r="B772" s="189">
        <v>98.45</v>
      </c>
      <c r="C772" s="189">
        <v>3.14</v>
      </c>
      <c r="D772" s="189">
        <v>0.24</v>
      </c>
      <c r="E772" s="189">
        <v>1.58</v>
      </c>
      <c r="F772" s="221"/>
      <c r="G772" s="221"/>
      <c r="H772" s="221"/>
    </row>
    <row r="773" spans="1:17" x14ac:dyDescent="0.25">
      <c r="A773" s="171">
        <v>43191</v>
      </c>
      <c r="B773" s="189">
        <v>98.91</v>
      </c>
      <c r="C773" s="189">
        <v>3.13</v>
      </c>
      <c r="D773" s="189">
        <v>0.46</v>
      </c>
      <c r="E773" s="189">
        <v>2.0499999999999998</v>
      </c>
      <c r="F773" s="221"/>
      <c r="G773" s="221"/>
      <c r="H773" s="221"/>
    </row>
    <row r="774" spans="1:17" x14ac:dyDescent="0.25">
      <c r="A774" s="171">
        <v>43221</v>
      </c>
      <c r="B774" s="189">
        <v>99.16</v>
      </c>
      <c r="C774" s="189">
        <v>3.16</v>
      </c>
      <c r="D774" s="189">
        <v>0.25</v>
      </c>
      <c r="E774" s="189">
        <v>2.31</v>
      </c>
      <c r="F774" s="221"/>
      <c r="G774" s="221"/>
      <c r="H774" s="221"/>
    </row>
    <row r="775" spans="1:17" x14ac:dyDescent="0.25">
      <c r="A775" s="171">
        <v>43252</v>
      </c>
      <c r="B775" s="189">
        <v>99.31</v>
      </c>
      <c r="C775" s="189">
        <v>3.2</v>
      </c>
      <c r="D775" s="189">
        <v>0.15</v>
      </c>
      <c r="E775" s="189">
        <v>2.4700000000000002</v>
      </c>
      <c r="F775" s="221"/>
      <c r="G775" s="221"/>
      <c r="H775" s="221"/>
    </row>
    <row r="776" spans="1:17" x14ac:dyDescent="0.25">
      <c r="A776" s="171">
        <v>43282</v>
      </c>
      <c r="B776" s="189">
        <v>99.18</v>
      </c>
      <c r="C776" s="189">
        <v>3.12</v>
      </c>
      <c r="D776" s="189">
        <v>-0.13</v>
      </c>
      <c r="E776" s="189">
        <v>2.34</v>
      </c>
      <c r="F776" s="221"/>
      <c r="G776" s="221"/>
      <c r="H776" s="221"/>
    </row>
    <row r="777" spans="1:17" x14ac:dyDescent="0.25">
      <c r="A777" s="171">
        <v>43313</v>
      </c>
      <c r="B777" s="189">
        <v>99.3</v>
      </c>
      <c r="C777" s="189">
        <v>3.1</v>
      </c>
      <c r="D777" s="189">
        <v>0.12</v>
      </c>
      <c r="E777" s="189">
        <v>2.46</v>
      </c>
      <c r="F777" s="221"/>
      <c r="G777" s="221"/>
      <c r="H777" s="221"/>
    </row>
    <row r="778" spans="1:17" x14ac:dyDescent="0.25">
      <c r="A778" s="171">
        <v>43344</v>
      </c>
      <c r="B778" s="189">
        <v>99.47</v>
      </c>
      <c r="C778" s="189">
        <v>3.23</v>
      </c>
      <c r="D778" s="189">
        <v>0.16</v>
      </c>
      <c r="E778" s="189">
        <v>2.63</v>
      </c>
      <c r="F778" s="221"/>
      <c r="G778" s="221"/>
      <c r="H778" s="221"/>
    </row>
    <row r="779" spans="1:17" x14ac:dyDescent="0.25">
      <c r="A779" s="171">
        <v>43374</v>
      </c>
      <c r="B779" s="189">
        <v>99.59</v>
      </c>
      <c r="C779" s="189">
        <v>3.33</v>
      </c>
      <c r="D779" s="189">
        <v>0.12</v>
      </c>
      <c r="E779" s="189">
        <v>2.75</v>
      </c>
      <c r="F779" s="221"/>
      <c r="G779" s="221"/>
      <c r="H779" s="221"/>
    </row>
    <row r="780" spans="1:17" x14ac:dyDescent="0.25">
      <c r="A780" s="171">
        <v>43405</v>
      </c>
      <c r="B780" s="189">
        <v>99.7</v>
      </c>
      <c r="C780" s="189">
        <v>3.27</v>
      </c>
      <c r="D780" s="189">
        <v>0.12</v>
      </c>
      <c r="E780" s="227">
        <v>2.87</v>
      </c>
      <c r="F780" s="221"/>
      <c r="G780" s="221"/>
      <c r="H780" s="221"/>
      <c r="I780" s="230"/>
      <c r="J780" s="230"/>
      <c r="K780" s="230"/>
    </row>
    <row r="781" spans="1:17" x14ac:dyDescent="0.25">
      <c r="A781" s="171">
        <v>43435</v>
      </c>
      <c r="B781" s="208">
        <v>100</v>
      </c>
      <c r="C781" s="207">
        <v>3.18</v>
      </c>
      <c r="D781" s="207">
        <v>0.3</v>
      </c>
      <c r="E781" s="228">
        <v>3.18</v>
      </c>
      <c r="F781" s="225"/>
      <c r="G781" s="231"/>
      <c r="H781" s="221"/>
      <c r="J781" s="221"/>
      <c r="K781" s="221"/>
      <c r="L781" s="232"/>
      <c r="M781" s="34"/>
    </row>
    <row r="782" spans="1:17" x14ac:dyDescent="0.25">
      <c r="A782" s="171">
        <v>43466</v>
      </c>
      <c r="B782" s="209">
        <f>+B781*(1+D782%)</f>
        <v>100.6</v>
      </c>
      <c r="C782" s="210">
        <v>3.15</v>
      </c>
      <c r="D782" s="210">
        <v>0.6</v>
      </c>
      <c r="E782" s="229">
        <v>0.6</v>
      </c>
      <c r="F782" s="222"/>
      <c r="G782" s="225"/>
      <c r="H782" s="226"/>
      <c r="I782" s="232"/>
      <c r="J782" s="188"/>
      <c r="K782" s="232"/>
      <c r="L782" s="232"/>
      <c r="M782" s="232"/>
      <c r="N782" s="233"/>
    </row>
    <row r="783" spans="1:17" x14ac:dyDescent="0.25">
      <c r="A783" s="171">
        <v>43497</v>
      </c>
      <c r="B783" s="209">
        <f t="shared" ref="B783:B846" si="0">+B782*(1+D783%)</f>
        <v>101.17341999999999</v>
      </c>
      <c r="C783" s="210">
        <v>3.01</v>
      </c>
      <c r="D783" s="210">
        <f>0.57</f>
        <v>0.56999999999999995</v>
      </c>
      <c r="E783" s="229">
        <v>1.18</v>
      </c>
      <c r="F783" s="226"/>
      <c r="G783" s="225"/>
      <c r="H783" s="226"/>
      <c r="I783" s="232"/>
      <c r="J783" s="234"/>
      <c r="K783" s="235"/>
      <c r="L783" s="236"/>
      <c r="M783" s="237"/>
      <c r="N783" s="233"/>
      <c r="P783" s="238"/>
      <c r="Q783" s="187"/>
    </row>
    <row r="784" spans="1:17" x14ac:dyDescent="0.25">
      <c r="A784" s="171">
        <v>43525</v>
      </c>
      <c r="B784" s="209">
        <f t="shared" si="0"/>
        <v>101.60846570599999</v>
      </c>
      <c r="C784" s="210">
        <v>3.21</v>
      </c>
      <c r="D784" s="210">
        <f>0.43</f>
        <v>0.43</v>
      </c>
      <c r="E784" s="229">
        <v>1.62</v>
      </c>
      <c r="F784" s="226"/>
      <c r="G784" s="225"/>
      <c r="H784" s="226"/>
      <c r="I784" s="232"/>
      <c r="J784" s="234"/>
      <c r="K784" s="234"/>
      <c r="L784" s="232"/>
      <c r="M784" s="232"/>
      <c r="N784" s="233"/>
    </row>
    <row r="785" spans="1:14" x14ac:dyDescent="0.25">
      <c r="A785" s="171">
        <v>43556</v>
      </c>
      <c r="B785" s="209">
        <f t="shared" si="0"/>
        <v>102.11650803452999</v>
      </c>
      <c r="C785" s="210">
        <v>3.25</v>
      </c>
      <c r="D785" s="210">
        <v>0.5</v>
      </c>
      <c r="E785" s="229">
        <v>2.12</v>
      </c>
      <c r="F785" s="226"/>
      <c r="G785" s="225"/>
      <c r="H785" s="226"/>
      <c r="I785" s="232"/>
      <c r="J785" s="234"/>
      <c r="K785" s="234"/>
      <c r="L785" s="232"/>
      <c r="M785" s="232"/>
      <c r="N785" s="233"/>
    </row>
    <row r="786" spans="1:14" x14ac:dyDescent="0.25">
      <c r="A786" s="171">
        <v>43586</v>
      </c>
      <c r="B786" s="209">
        <f t="shared" si="0"/>
        <v>102.43306920943704</v>
      </c>
      <c r="C786" s="210">
        <v>3.31</v>
      </c>
      <c r="D786" s="210">
        <v>0.31</v>
      </c>
      <c r="E786" s="229">
        <v>2.44</v>
      </c>
      <c r="F786" s="226"/>
      <c r="G786" s="225"/>
      <c r="H786" s="226"/>
      <c r="I786" s="232"/>
      <c r="J786" s="234"/>
      <c r="K786" s="234"/>
      <c r="L786" s="232"/>
      <c r="M786" s="232"/>
      <c r="N786" s="233"/>
    </row>
    <row r="787" spans="1:14" x14ac:dyDescent="0.25">
      <c r="A787" s="171">
        <v>43617</v>
      </c>
      <c r="B787" s="209">
        <f t="shared" si="0"/>
        <v>102.7096384963025</v>
      </c>
      <c r="C787" s="210">
        <v>3.43</v>
      </c>
      <c r="D787" s="210">
        <v>0.27</v>
      </c>
      <c r="E787" s="229">
        <v>2.71</v>
      </c>
      <c r="F787" s="226"/>
      <c r="G787" s="225"/>
      <c r="H787" s="226"/>
      <c r="I787" s="232"/>
      <c r="J787" s="234"/>
      <c r="K787" s="234"/>
      <c r="L787" s="232"/>
      <c r="M787" s="232"/>
      <c r="N787" s="233"/>
    </row>
    <row r="788" spans="1:14" x14ac:dyDescent="0.25">
      <c r="A788" s="171">
        <v>43647</v>
      </c>
      <c r="B788" s="209">
        <f t="shared" si="0"/>
        <v>102.93559970099437</v>
      </c>
      <c r="C788" s="210">
        <v>3.79</v>
      </c>
      <c r="D788" s="210">
        <v>0.22</v>
      </c>
      <c r="E788" s="229">
        <v>2.94</v>
      </c>
      <c r="F788" s="226"/>
      <c r="G788" s="225"/>
      <c r="H788" s="226"/>
      <c r="I788" s="232"/>
      <c r="J788" s="234"/>
      <c r="K788" s="234"/>
      <c r="L788" s="232"/>
      <c r="M788" s="232"/>
      <c r="N788" s="233"/>
    </row>
    <row r="789" spans="1:14" x14ac:dyDescent="0.25">
      <c r="A789" s="171">
        <v>43678</v>
      </c>
      <c r="B789" s="209">
        <f t="shared" si="0"/>
        <v>103.02824174072526</v>
      </c>
      <c r="C789" s="210">
        <v>3.75</v>
      </c>
      <c r="D789" s="210">
        <v>0.09</v>
      </c>
      <c r="E789" s="229">
        <v>3.03</v>
      </c>
      <c r="F789" s="226"/>
      <c r="G789" s="225"/>
      <c r="H789" s="226"/>
      <c r="I789" s="232"/>
      <c r="J789" s="234"/>
      <c r="K789" s="234"/>
      <c r="L789" s="232"/>
      <c r="M789" s="232"/>
      <c r="N789" s="233"/>
    </row>
    <row r="790" spans="1:14" x14ac:dyDescent="0.25">
      <c r="A790" s="171">
        <v>43709</v>
      </c>
      <c r="B790" s="209">
        <f t="shared" si="0"/>
        <v>103.26520669672892</v>
      </c>
      <c r="C790" s="210">
        <v>3.82</v>
      </c>
      <c r="D790" s="210">
        <v>0.23</v>
      </c>
      <c r="E790" s="229">
        <v>3.26</v>
      </c>
      <c r="F790" s="226"/>
      <c r="G790" s="225"/>
      <c r="H790" s="226"/>
      <c r="I790" s="232"/>
      <c r="J790" s="234"/>
      <c r="K790" s="234"/>
      <c r="L790" s="232"/>
      <c r="M790" s="232"/>
      <c r="N790" s="233"/>
    </row>
    <row r="791" spans="1:14" x14ac:dyDescent="0.25">
      <c r="A791" s="171">
        <v>43739</v>
      </c>
      <c r="B791" s="209">
        <f t="shared" si="0"/>
        <v>103.43043102744369</v>
      </c>
      <c r="C791" s="210">
        <v>3.86</v>
      </c>
      <c r="D791" s="210">
        <v>0.16</v>
      </c>
      <c r="E791" s="229">
        <v>3.43</v>
      </c>
      <c r="F791" s="226"/>
      <c r="G791" s="225"/>
      <c r="H791" s="226"/>
      <c r="I791" s="232"/>
      <c r="J791" s="234"/>
      <c r="K791" s="234"/>
      <c r="L791" s="232"/>
      <c r="M791" s="232"/>
      <c r="N791" s="233"/>
    </row>
    <row r="792" spans="1:14" x14ac:dyDescent="0.25">
      <c r="A792" s="171">
        <v>43770</v>
      </c>
      <c r="B792" s="209">
        <f t="shared" si="0"/>
        <v>103.53386145847112</v>
      </c>
      <c r="C792" s="210">
        <v>3.84</v>
      </c>
      <c r="D792" s="210">
        <v>0.1</v>
      </c>
      <c r="E792" s="229">
        <v>3.54</v>
      </c>
      <c r="F792" s="226"/>
      <c r="G792" s="225"/>
      <c r="H792" s="226"/>
      <c r="I792" s="232"/>
      <c r="J792" s="234"/>
      <c r="K792" s="234"/>
      <c r="L792" s="232"/>
      <c r="M792" s="232"/>
      <c r="N792" s="233"/>
    </row>
    <row r="793" spans="1:14" x14ac:dyDescent="0.25">
      <c r="A793" s="171">
        <v>43800</v>
      </c>
      <c r="B793" s="209">
        <f t="shared" si="0"/>
        <v>103.80304949826314</v>
      </c>
      <c r="C793" s="207">
        <v>3.8</v>
      </c>
      <c r="D793" s="207">
        <v>0.26</v>
      </c>
      <c r="E793" s="228">
        <v>3.8</v>
      </c>
      <c r="F793" s="226"/>
      <c r="G793" s="225"/>
      <c r="H793" s="226"/>
      <c r="I793" s="232"/>
      <c r="J793" s="234"/>
      <c r="K793" s="234"/>
      <c r="L793" s="232"/>
      <c r="M793" s="232"/>
      <c r="N793" s="233"/>
    </row>
    <row r="794" spans="1:14" x14ac:dyDescent="0.25">
      <c r="A794" s="171">
        <v>43831</v>
      </c>
      <c r="B794" s="209">
        <f t="shared" si="0"/>
        <v>104.23902230615583</v>
      </c>
      <c r="C794" s="211">
        <v>3.62</v>
      </c>
      <c r="D794" s="211">
        <v>0.42</v>
      </c>
      <c r="E794" s="211">
        <v>0.42</v>
      </c>
      <c r="F794" s="222"/>
      <c r="G794" s="223"/>
      <c r="H794" s="223"/>
      <c r="I794" s="188"/>
      <c r="J794" s="188"/>
      <c r="K794" s="188"/>
      <c r="L794" s="34"/>
    </row>
    <row r="795" spans="1:14" x14ac:dyDescent="0.25">
      <c r="A795" s="171">
        <v>43862</v>
      </c>
      <c r="B795" s="209">
        <f t="shared" si="0"/>
        <v>104.93742375560707</v>
      </c>
      <c r="C795" s="210">
        <v>3.72</v>
      </c>
      <c r="D795" s="210">
        <v>0.67</v>
      </c>
      <c r="E795" s="210">
        <v>1.0900000000000001</v>
      </c>
      <c r="F795" s="222"/>
      <c r="G795" s="223"/>
      <c r="H795" s="223"/>
      <c r="I795" s="188"/>
      <c r="J795" s="188"/>
      <c r="K795" s="188"/>
      <c r="L795" s="34"/>
    </row>
    <row r="796" spans="1:14" x14ac:dyDescent="0.25">
      <c r="A796" s="171">
        <v>43891</v>
      </c>
      <c r="B796" s="209">
        <f t="shared" si="0"/>
        <v>105.53556707101403</v>
      </c>
      <c r="C796" s="210">
        <v>3.86</v>
      </c>
      <c r="D796" s="210">
        <v>0.56999999999999995</v>
      </c>
      <c r="E796" s="210">
        <v>1.67</v>
      </c>
      <c r="F796" s="222"/>
      <c r="G796" s="223"/>
      <c r="H796" s="223"/>
      <c r="I796" s="188"/>
      <c r="J796" s="188"/>
      <c r="K796" s="188"/>
      <c r="L796" s="34"/>
    </row>
    <row r="797" spans="1:14" x14ac:dyDescent="0.25">
      <c r="A797" s="171">
        <v>43922</v>
      </c>
      <c r="B797" s="209">
        <f t="shared" si="0"/>
        <v>105.70442397832765</v>
      </c>
      <c r="C797" s="210">
        <v>3.51</v>
      </c>
      <c r="D797" s="210">
        <v>0.16</v>
      </c>
      <c r="E797" s="210">
        <v>1.83</v>
      </c>
      <c r="F797" s="222"/>
      <c r="G797" s="223"/>
      <c r="H797" s="223"/>
      <c r="I797" s="188"/>
      <c r="J797" s="188"/>
      <c r="K797" s="188"/>
      <c r="L797" s="34"/>
    </row>
    <row r="798" spans="1:14" x14ac:dyDescent="0.25">
      <c r="A798" s="171">
        <v>43952</v>
      </c>
      <c r="B798" s="209">
        <f t="shared" si="0"/>
        <v>105.36616982159701</v>
      </c>
      <c r="C798" s="210">
        <v>2.85</v>
      </c>
      <c r="D798" s="210">
        <v>-0.32</v>
      </c>
      <c r="E798" s="210">
        <v>1.5</v>
      </c>
      <c r="F798" s="222"/>
      <c r="G798" s="223"/>
      <c r="H798" s="223"/>
      <c r="I798" s="188"/>
      <c r="J798" s="188"/>
      <c r="K798" s="188"/>
      <c r="L798" s="34"/>
    </row>
    <row r="799" spans="1:14" x14ac:dyDescent="0.25">
      <c r="A799" s="171">
        <v>43983</v>
      </c>
      <c r="B799" s="209">
        <f t="shared" si="0"/>
        <v>104.96577837627494</v>
      </c>
      <c r="C799" s="210">
        <v>2.19</v>
      </c>
      <c r="D799" s="210">
        <v>-0.38</v>
      </c>
      <c r="E799" s="210">
        <v>1.1200000000000001</v>
      </c>
      <c r="F799" s="222"/>
      <c r="G799" s="223"/>
      <c r="H799" s="223"/>
      <c r="I799" s="188"/>
      <c r="J799" s="188"/>
      <c r="K799" s="188"/>
      <c r="L799" s="34"/>
    </row>
    <row r="800" spans="1:14" x14ac:dyDescent="0.25">
      <c r="A800" s="171">
        <v>44013</v>
      </c>
      <c r="B800" s="209">
        <f t="shared" si="0"/>
        <v>104.96577837627494</v>
      </c>
      <c r="C800" s="210">
        <v>1.97</v>
      </c>
      <c r="D800" s="210">
        <v>0</v>
      </c>
      <c r="E800" s="210">
        <v>1.1200000000000001</v>
      </c>
      <c r="F800" s="222"/>
      <c r="G800" s="223"/>
      <c r="H800" s="223"/>
      <c r="I800" s="188"/>
      <c r="J800" s="188"/>
      <c r="K800" s="188"/>
      <c r="L800" s="34"/>
    </row>
    <row r="801" spans="1:12" x14ac:dyDescent="0.25">
      <c r="A801" s="171">
        <v>44044</v>
      </c>
      <c r="B801" s="209">
        <f t="shared" si="0"/>
        <v>104.95528179843731</v>
      </c>
      <c r="C801" s="210">
        <v>1.88</v>
      </c>
      <c r="D801" s="210">
        <v>-0.01</v>
      </c>
      <c r="E801" s="210">
        <v>1.1200000000000001</v>
      </c>
      <c r="F801" s="222"/>
      <c r="G801" s="223"/>
      <c r="H801" s="223"/>
      <c r="I801" s="188"/>
      <c r="J801" s="188"/>
      <c r="K801" s="188"/>
      <c r="L801" s="34"/>
    </row>
    <row r="802" spans="1:12" x14ac:dyDescent="0.25">
      <c r="A802" s="171">
        <v>44075</v>
      </c>
      <c r="B802" s="209">
        <f t="shared" si="0"/>
        <v>105.29113870019232</v>
      </c>
      <c r="C802" s="210">
        <v>1.97</v>
      </c>
      <c r="D802" s="210">
        <v>0.32</v>
      </c>
      <c r="E802" s="210">
        <v>1.44</v>
      </c>
      <c r="F802" s="222"/>
      <c r="G802" s="223"/>
      <c r="H802" s="223"/>
      <c r="I802" s="188"/>
      <c r="J802" s="188"/>
      <c r="K802" s="188"/>
      <c r="L802" s="34"/>
    </row>
    <row r="803" spans="1:12" x14ac:dyDescent="0.25">
      <c r="A803" s="171">
        <v>44105</v>
      </c>
      <c r="B803" s="209">
        <f t="shared" si="0"/>
        <v>105.22796401697219</v>
      </c>
      <c r="C803" s="210">
        <v>1.75</v>
      </c>
      <c r="D803" s="210">
        <v>-0.06</v>
      </c>
      <c r="E803" s="210">
        <v>1.38</v>
      </c>
      <c r="F803" s="222"/>
      <c r="G803" s="223"/>
      <c r="H803" s="223"/>
      <c r="I803" s="188"/>
      <c r="J803" s="188"/>
      <c r="K803" s="188"/>
      <c r="L803" s="34"/>
    </row>
    <row r="804" spans="1:12" x14ac:dyDescent="0.25">
      <c r="A804" s="171">
        <v>44136</v>
      </c>
      <c r="B804" s="209">
        <f t="shared" si="0"/>
        <v>105.07012207094674</v>
      </c>
      <c r="C804" s="210">
        <v>1.49</v>
      </c>
      <c r="D804" s="210">
        <v>-0.15</v>
      </c>
      <c r="E804" s="210">
        <v>1.23</v>
      </c>
      <c r="F804" s="222"/>
      <c r="G804" s="223"/>
      <c r="H804" s="223"/>
      <c r="I804" s="188"/>
      <c r="J804" s="188"/>
      <c r="K804" s="188"/>
      <c r="L804" s="34"/>
    </row>
    <row r="805" spans="1:12" x14ac:dyDescent="0.25">
      <c r="A805" s="171">
        <v>44166</v>
      </c>
      <c r="B805" s="209">
        <f t="shared" si="0"/>
        <v>105.46938853481633</v>
      </c>
      <c r="C805" s="207">
        <v>1.61</v>
      </c>
      <c r="D805" s="207">
        <v>0.38</v>
      </c>
      <c r="E805" s="207">
        <v>1.61</v>
      </c>
      <c r="F805" s="222"/>
      <c r="G805" s="223"/>
      <c r="H805" s="223"/>
      <c r="I805" s="188"/>
      <c r="J805" s="188"/>
      <c r="K805" s="188"/>
      <c r="L805" s="188"/>
    </row>
    <row r="806" spans="1:12" x14ac:dyDescent="0.25">
      <c r="A806" s="171">
        <v>44197</v>
      </c>
      <c r="B806" s="209">
        <f t="shared" si="0"/>
        <v>105.90181302780908</v>
      </c>
      <c r="C806" s="210">
        <v>1.6</v>
      </c>
      <c r="D806" s="210">
        <v>0.41</v>
      </c>
      <c r="E806" s="210">
        <v>0.41</v>
      </c>
      <c r="F806" s="222"/>
      <c r="G806" s="223"/>
      <c r="H806" s="223"/>
      <c r="I806" s="188"/>
      <c r="J806" s="188"/>
      <c r="K806" s="188"/>
      <c r="L806" s="188"/>
    </row>
    <row r="807" spans="1:12" x14ac:dyDescent="0.25">
      <c r="A807" s="171">
        <v>44228</v>
      </c>
      <c r="B807" s="209">
        <f t="shared" si="0"/>
        <v>106.57958463118706</v>
      </c>
      <c r="C807" s="210">
        <v>1.56</v>
      </c>
      <c r="D807" s="210">
        <v>0.64</v>
      </c>
      <c r="E807" s="210">
        <v>1.05</v>
      </c>
      <c r="F807" s="222"/>
      <c r="G807" s="223"/>
      <c r="H807" s="223"/>
      <c r="I807" s="188"/>
      <c r="J807" s="188"/>
      <c r="K807" s="188"/>
      <c r="L807" s="188"/>
    </row>
    <row r="808" spans="1:12" x14ac:dyDescent="0.25">
      <c r="A808" s="171">
        <v>44256</v>
      </c>
      <c r="B808" s="209">
        <f t="shared" si="0"/>
        <v>107.12314051280613</v>
      </c>
      <c r="C808" s="210">
        <v>1.51</v>
      </c>
      <c r="D808" s="210">
        <v>0.51</v>
      </c>
      <c r="E808" s="210">
        <v>1.56</v>
      </c>
      <c r="F808" s="222"/>
      <c r="G808" s="223"/>
      <c r="H808" s="223"/>
      <c r="I808" s="188"/>
      <c r="J808" s="188"/>
      <c r="K808" s="188"/>
      <c r="L808" s="188"/>
    </row>
    <row r="809" spans="1:12" x14ac:dyDescent="0.25">
      <c r="A809" s="171">
        <v>44287</v>
      </c>
      <c r="B809" s="209">
        <f t="shared" si="0"/>
        <v>107.75516704183168</v>
      </c>
      <c r="C809" s="210">
        <v>1.95</v>
      </c>
      <c r="D809" s="210">
        <v>0.59</v>
      </c>
      <c r="E809" s="210">
        <v>2.16</v>
      </c>
      <c r="F809" s="222"/>
      <c r="G809" s="223"/>
      <c r="H809" s="223"/>
      <c r="I809" s="188"/>
      <c r="J809" s="188"/>
      <c r="K809" s="188"/>
      <c r="L809" s="188"/>
    </row>
    <row r="810" spans="1:12" x14ac:dyDescent="0.25">
      <c r="A810" s="171">
        <v>44317</v>
      </c>
      <c r="B810" s="209">
        <f t="shared" si="0"/>
        <v>108.83271871225</v>
      </c>
      <c r="C810" s="210">
        <v>3.3</v>
      </c>
      <c r="D810" s="210">
        <v>1</v>
      </c>
      <c r="E810" s="210">
        <v>3.18</v>
      </c>
      <c r="F810" s="222"/>
      <c r="G810" s="223"/>
      <c r="H810" s="223"/>
      <c r="I810" s="188"/>
      <c r="J810" s="188"/>
      <c r="K810" s="188"/>
      <c r="L810" s="188"/>
    </row>
    <row r="811" spans="1:12" x14ac:dyDescent="0.25">
      <c r="A811" s="171">
        <v>44348</v>
      </c>
      <c r="B811" s="209">
        <f t="shared" si="0"/>
        <v>108.77830235289387</v>
      </c>
      <c r="C811" s="210">
        <v>3.63</v>
      </c>
      <c r="D811" s="210">
        <v>-0.05</v>
      </c>
      <c r="E811" s="210">
        <v>3.13</v>
      </c>
      <c r="F811" s="222"/>
      <c r="G811" s="223"/>
      <c r="H811" s="223"/>
      <c r="I811" s="188"/>
      <c r="J811" s="188"/>
      <c r="K811" s="188"/>
      <c r="L811" s="188"/>
    </row>
    <row r="812" spans="1:12" x14ac:dyDescent="0.25">
      <c r="A812" s="171">
        <v>44378</v>
      </c>
      <c r="B812" s="209">
        <f t="shared" si="0"/>
        <v>109.12639292042314</v>
      </c>
      <c r="C812" s="210">
        <v>3.97</v>
      </c>
      <c r="D812" s="210">
        <v>0.32</v>
      </c>
      <c r="E812" s="210">
        <v>3.47</v>
      </c>
      <c r="F812" s="222"/>
      <c r="G812" s="223"/>
      <c r="H812" s="223"/>
      <c r="I812" s="188"/>
      <c r="J812" s="188"/>
      <c r="K812" s="188"/>
      <c r="L812" s="188"/>
    </row>
    <row r="813" spans="1:12" x14ac:dyDescent="0.25">
      <c r="A813" s="171">
        <v>44409</v>
      </c>
      <c r="B813" s="209">
        <f t="shared" si="0"/>
        <v>109.61746168856504</v>
      </c>
      <c r="C813" s="210">
        <v>4.4400000000000004</v>
      </c>
      <c r="D813" s="210">
        <v>0.45</v>
      </c>
      <c r="E813" s="210">
        <v>3.93</v>
      </c>
      <c r="F813" s="222"/>
      <c r="G813" s="223"/>
      <c r="H813" s="223"/>
      <c r="I813" s="188"/>
      <c r="J813" s="188"/>
      <c r="K813" s="188"/>
      <c r="L813" s="188"/>
    </row>
    <row r="814" spans="1:12" x14ac:dyDescent="0.25">
      <c r="A814" s="171">
        <v>44440</v>
      </c>
      <c r="B814" s="209">
        <f t="shared" si="0"/>
        <v>110.0340080429816</v>
      </c>
      <c r="C814" s="210">
        <v>4.51</v>
      </c>
      <c r="D814" s="210">
        <v>0.38</v>
      </c>
      <c r="E814" s="210">
        <v>4.33</v>
      </c>
      <c r="F814" s="222"/>
      <c r="G814" s="223"/>
      <c r="H814" s="223"/>
      <c r="I814" s="188"/>
      <c r="J814" s="188"/>
      <c r="K814" s="188"/>
      <c r="L814" s="188"/>
    </row>
    <row r="815" spans="1:12" x14ac:dyDescent="0.25">
      <c r="A815" s="171">
        <v>44470</v>
      </c>
      <c r="B815" s="209">
        <f t="shared" si="0"/>
        <v>110.0450114437859</v>
      </c>
      <c r="C815" s="210">
        <v>4.58</v>
      </c>
      <c r="D815" s="210">
        <v>0.01</v>
      </c>
      <c r="E815" s="210">
        <v>4.34</v>
      </c>
      <c r="F815" s="222"/>
      <c r="G815" s="223"/>
      <c r="H815" s="223"/>
      <c r="I815" s="188"/>
      <c r="J815" s="188"/>
      <c r="K815" s="188"/>
      <c r="L815" s="188"/>
    </row>
    <row r="816" spans="1:12" x14ac:dyDescent="0.25">
      <c r="A816" s="171">
        <v>44501</v>
      </c>
      <c r="B816" s="209">
        <f t="shared" si="0"/>
        <v>110.59523650100482</v>
      </c>
      <c r="C816" s="210">
        <v>5.26</v>
      </c>
      <c r="D816" s="210">
        <v>0.5</v>
      </c>
      <c r="E816" s="210">
        <v>4.8600000000000003</v>
      </c>
      <c r="F816" s="222"/>
      <c r="G816" s="223"/>
      <c r="H816" s="223"/>
      <c r="I816" s="188"/>
      <c r="J816" s="188"/>
      <c r="K816" s="188"/>
      <c r="L816" s="188"/>
    </row>
    <row r="817" spans="1:13" x14ac:dyDescent="0.25">
      <c r="A817" s="171">
        <v>44531</v>
      </c>
      <c r="B817" s="209">
        <f t="shared" si="0"/>
        <v>111.40258172746216</v>
      </c>
      <c r="C817" s="207">
        <v>5.62</v>
      </c>
      <c r="D817" s="207">
        <v>0.73</v>
      </c>
      <c r="E817" s="207">
        <v>5.62</v>
      </c>
      <c r="F817" s="222"/>
      <c r="G817" s="223"/>
      <c r="H817" s="223"/>
      <c r="I817" s="188"/>
      <c r="J817" s="188"/>
      <c r="K817" s="188"/>
      <c r="L817" s="188"/>
      <c r="M817" s="187"/>
    </row>
    <row r="818" spans="1:13" x14ac:dyDescent="0.25">
      <c r="A818" s="171">
        <v>44562</v>
      </c>
      <c r="B818" s="209">
        <f t="shared" si="0"/>
        <v>113.26300484231078</v>
      </c>
      <c r="C818" s="210">
        <v>6.94</v>
      </c>
      <c r="D818" s="210">
        <v>1.67</v>
      </c>
      <c r="E818" s="210">
        <v>1.67</v>
      </c>
      <c r="F818" s="222"/>
      <c r="G818" s="223"/>
      <c r="H818" s="223"/>
      <c r="I818" s="188"/>
      <c r="J818" s="188"/>
      <c r="K818" s="188"/>
      <c r="L818" s="188"/>
    </row>
    <row r="819" spans="1:13" x14ac:dyDescent="0.25">
      <c r="A819" s="171">
        <v>44593</v>
      </c>
      <c r="B819" s="209">
        <f t="shared" si="0"/>
        <v>115.10919182124044</v>
      </c>
      <c r="C819" s="210">
        <v>8.01</v>
      </c>
      <c r="D819" s="210">
        <v>1.63</v>
      </c>
      <c r="E819" s="210">
        <v>3.33</v>
      </c>
      <c r="F819" s="222"/>
      <c r="G819" s="223"/>
      <c r="H819" s="223"/>
      <c r="I819" s="188"/>
      <c r="J819" s="188"/>
      <c r="K819" s="188"/>
      <c r="L819" s="188"/>
    </row>
    <row r="820" spans="1:13" x14ac:dyDescent="0.25">
      <c r="A820" s="171">
        <v>44621</v>
      </c>
      <c r="B820" s="209">
        <f t="shared" si="0"/>
        <v>116.26028373945284</v>
      </c>
      <c r="C820" s="210">
        <v>8.5299999999999994</v>
      </c>
      <c r="D820" s="210">
        <v>1</v>
      </c>
      <c r="E820" s="210">
        <v>4.3600000000000003</v>
      </c>
      <c r="F820" s="222"/>
      <c r="G820" s="223"/>
      <c r="H820" s="223"/>
      <c r="I820" s="188"/>
      <c r="J820" s="188"/>
      <c r="K820" s="188"/>
      <c r="L820" s="188"/>
    </row>
    <row r="821" spans="1:13" x14ac:dyDescent="0.25">
      <c r="A821" s="171">
        <v>44652</v>
      </c>
      <c r="B821" s="209">
        <f t="shared" si="0"/>
        <v>117.713537286196</v>
      </c>
      <c r="C821" s="210">
        <v>9.23</v>
      </c>
      <c r="D821" s="210">
        <v>1.25</v>
      </c>
      <c r="E821" s="210">
        <v>5.66</v>
      </c>
      <c r="F821" s="222"/>
      <c r="G821" s="223"/>
      <c r="H821" s="223"/>
      <c r="I821" s="188"/>
      <c r="J821" s="188"/>
      <c r="K821" s="188"/>
      <c r="L821" s="188"/>
    </row>
    <row r="822" spans="1:13" x14ac:dyDescent="0.25">
      <c r="A822" s="171">
        <v>44682</v>
      </c>
      <c r="B822" s="209">
        <f t="shared" si="0"/>
        <v>118.70233099940005</v>
      </c>
      <c r="C822" s="210">
        <v>9.07</v>
      </c>
      <c r="D822" s="210">
        <v>0.84</v>
      </c>
      <c r="E822" s="210">
        <v>6.55</v>
      </c>
      <c r="F822" s="222"/>
      <c r="G822" s="223"/>
      <c r="H822" s="223"/>
      <c r="I822" s="188"/>
      <c r="J822" s="188"/>
      <c r="K822" s="188"/>
      <c r="L822" s="188"/>
    </row>
    <row r="823" spans="1:13" x14ac:dyDescent="0.25">
      <c r="A823" s="171">
        <v>44713</v>
      </c>
      <c r="B823" s="209">
        <f t="shared" si="0"/>
        <v>119.307712887497</v>
      </c>
      <c r="C823" s="210">
        <v>9.67</v>
      </c>
      <c r="D823" s="210">
        <v>0.51</v>
      </c>
      <c r="E823" s="210">
        <v>7.09</v>
      </c>
      <c r="F823" s="222"/>
      <c r="G823" s="223"/>
      <c r="H823" s="223"/>
      <c r="I823" s="188"/>
      <c r="J823" s="188"/>
      <c r="K823" s="188"/>
      <c r="L823" s="188"/>
    </row>
    <row r="824" spans="1:13" x14ac:dyDescent="0.25">
      <c r="A824" s="171">
        <v>44743</v>
      </c>
      <c r="B824" s="209">
        <f t="shared" si="0"/>
        <v>120.27410536188573</v>
      </c>
      <c r="C824" s="210">
        <v>10.210000000000001</v>
      </c>
      <c r="D824" s="210">
        <v>0.81</v>
      </c>
      <c r="E824" s="210">
        <v>7.96</v>
      </c>
      <c r="F824" s="222"/>
      <c r="G824" s="223"/>
      <c r="H824" s="223"/>
      <c r="I824" s="188"/>
      <c r="J824" s="188"/>
      <c r="K824" s="188"/>
      <c r="L824" s="188"/>
    </row>
    <row r="825" spans="1:13" x14ac:dyDescent="0.25">
      <c r="A825" s="171">
        <v>44774</v>
      </c>
      <c r="B825" s="209">
        <f t="shared" si="0"/>
        <v>121.50090123657696</v>
      </c>
      <c r="C825" s="210">
        <v>10.84</v>
      </c>
      <c r="D825" s="210">
        <v>1.02</v>
      </c>
      <c r="E825" s="210">
        <v>9.06</v>
      </c>
      <c r="F825" s="222"/>
      <c r="G825" s="223"/>
      <c r="H825" s="223"/>
      <c r="I825" s="188"/>
      <c r="J825" s="188"/>
      <c r="K825" s="188"/>
      <c r="L825" s="188"/>
    </row>
    <row r="826" spans="1:13" x14ac:dyDescent="0.25">
      <c r="A826" s="171">
        <v>44805</v>
      </c>
      <c r="B826" s="209">
        <f t="shared" si="0"/>
        <v>122.63085961807714</v>
      </c>
      <c r="C826" s="210">
        <v>11.44</v>
      </c>
      <c r="D826" s="210">
        <v>0.93</v>
      </c>
      <c r="E826" s="210">
        <v>10.08</v>
      </c>
      <c r="F826" s="222"/>
      <c r="G826" s="223"/>
      <c r="H826" s="223"/>
      <c r="I826" s="188"/>
      <c r="J826" s="188"/>
      <c r="K826" s="188"/>
      <c r="L826" s="188"/>
    </row>
    <row r="827" spans="1:13" x14ac:dyDescent="0.25">
      <c r="A827" s="171">
        <v>44835</v>
      </c>
      <c r="B827" s="209">
        <f t="shared" si="0"/>
        <v>123.51380180732731</v>
      </c>
      <c r="C827" s="210">
        <v>12.22</v>
      </c>
      <c r="D827" s="210">
        <v>0.72</v>
      </c>
      <c r="E827" s="210">
        <v>10.86</v>
      </c>
      <c r="F827" s="222"/>
      <c r="G827" s="223"/>
      <c r="H827" s="223"/>
      <c r="I827" s="188"/>
      <c r="J827" s="188"/>
      <c r="K827" s="188"/>
      <c r="L827" s="188"/>
    </row>
    <row r="828" spans="1:13" x14ac:dyDescent="0.25">
      <c r="A828" s="171">
        <v>44866</v>
      </c>
      <c r="B828" s="209">
        <f t="shared" si="0"/>
        <v>124.46485808124373</v>
      </c>
      <c r="C828" s="210">
        <v>12.53</v>
      </c>
      <c r="D828" s="210">
        <v>0.77</v>
      </c>
      <c r="E828" s="210">
        <v>11.72</v>
      </c>
      <c r="F828" s="222"/>
      <c r="G828" s="223"/>
      <c r="H828" s="223"/>
      <c r="I828" s="188"/>
      <c r="J828" s="188"/>
      <c r="K828" s="188"/>
      <c r="L828" s="188"/>
    </row>
    <row r="829" spans="1:13" x14ac:dyDescent="0.25">
      <c r="A829" s="171">
        <v>44896</v>
      </c>
      <c r="B829" s="209">
        <f t="shared" si="0"/>
        <v>126.0331152930674</v>
      </c>
      <c r="C829" s="207">
        <v>13.12</v>
      </c>
      <c r="D829" s="207">
        <v>1.26</v>
      </c>
      <c r="E829" s="207">
        <v>13.12</v>
      </c>
      <c r="F829" s="222"/>
      <c r="G829" s="223"/>
      <c r="H829" s="223"/>
      <c r="I829" s="188"/>
      <c r="J829" s="188"/>
      <c r="K829" s="188"/>
      <c r="L829" s="188"/>
    </row>
    <row r="830" spans="1:13" x14ac:dyDescent="0.25">
      <c r="A830" s="171">
        <v>44927</v>
      </c>
      <c r="B830" s="209">
        <f t="shared" si="0"/>
        <v>128.276504745284</v>
      </c>
      <c r="C830" s="210">
        <v>13.25</v>
      </c>
      <c r="D830" s="210">
        <v>1.78</v>
      </c>
      <c r="E830" s="210">
        <v>1.78</v>
      </c>
      <c r="F830" s="222"/>
      <c r="G830" s="223"/>
      <c r="H830" s="223"/>
      <c r="I830" s="188"/>
      <c r="J830" s="188"/>
      <c r="K830" s="188"/>
      <c r="L830" s="188"/>
    </row>
    <row r="831" spans="1:13" x14ac:dyDescent="0.25">
      <c r="A831" s="171">
        <v>44958</v>
      </c>
      <c r="B831" s="209">
        <f t="shared" si="0"/>
        <v>130.40589472405571</v>
      </c>
      <c r="C831" s="210">
        <v>13.28</v>
      </c>
      <c r="D831" s="210">
        <v>1.66</v>
      </c>
      <c r="E831" s="210">
        <v>3.47</v>
      </c>
      <c r="F831" s="222"/>
      <c r="G831" s="223"/>
      <c r="H831" s="223"/>
      <c r="I831" s="188"/>
      <c r="J831" s="188"/>
      <c r="K831" s="188"/>
      <c r="L831" s="188"/>
    </row>
    <row r="832" spans="1:13" x14ac:dyDescent="0.25">
      <c r="A832" s="171">
        <v>44986</v>
      </c>
      <c r="B832" s="209">
        <f t="shared" si="0"/>
        <v>131.77515661865829</v>
      </c>
      <c r="C832" s="210">
        <v>13.34</v>
      </c>
      <c r="D832" s="210">
        <v>1.05</v>
      </c>
      <c r="E832" s="210">
        <v>4.5599999999999996</v>
      </c>
      <c r="F832" s="222"/>
      <c r="G832" s="223"/>
      <c r="H832" s="223"/>
      <c r="I832" s="188"/>
      <c r="J832" s="188"/>
      <c r="K832" s="188"/>
      <c r="L832" s="188"/>
    </row>
    <row r="833" spans="1:12" x14ac:dyDescent="0.25">
      <c r="A833" s="171">
        <v>45017</v>
      </c>
      <c r="B833" s="209">
        <f t="shared" si="0"/>
        <v>132.80300284028382</v>
      </c>
      <c r="C833" s="210">
        <v>12.82</v>
      </c>
      <c r="D833" s="210">
        <v>0.78</v>
      </c>
      <c r="E833" s="210">
        <v>5.38</v>
      </c>
      <c r="F833" s="222"/>
      <c r="G833" s="223"/>
      <c r="H833" s="223"/>
      <c r="I833" s="188"/>
      <c r="J833" s="188"/>
      <c r="K833" s="188"/>
      <c r="L833" s="188"/>
    </row>
    <row r="834" spans="1:12" x14ac:dyDescent="0.25">
      <c r="A834" s="171">
        <v>45047</v>
      </c>
      <c r="B834" s="209">
        <f t="shared" si="0"/>
        <v>133.37405575249704</v>
      </c>
      <c r="C834" s="210">
        <v>12.36</v>
      </c>
      <c r="D834" s="210">
        <v>0.43</v>
      </c>
      <c r="E834" s="210">
        <v>5.83</v>
      </c>
      <c r="F834" s="222"/>
      <c r="G834" s="223"/>
      <c r="H834" s="223"/>
      <c r="I834" s="188"/>
      <c r="J834" s="188"/>
      <c r="K834" s="188"/>
      <c r="L834" s="188"/>
    </row>
    <row r="835" spans="1:12" x14ac:dyDescent="0.25">
      <c r="A835" s="171">
        <v>45078</v>
      </c>
      <c r="B835" s="209">
        <f t="shared" si="0"/>
        <v>133.77417791975452</v>
      </c>
      <c r="C835" s="210">
        <v>12.13</v>
      </c>
      <c r="D835" s="210">
        <v>0.3</v>
      </c>
      <c r="E835" s="210">
        <v>6.15</v>
      </c>
      <c r="F835" s="222"/>
      <c r="G835" s="223"/>
      <c r="H835" s="223"/>
      <c r="I835" s="188"/>
      <c r="J835" s="188"/>
      <c r="K835" s="188"/>
      <c r="L835" s="188"/>
    </row>
    <row r="836" spans="1:12" x14ac:dyDescent="0.25">
      <c r="A836" s="171">
        <v>45108</v>
      </c>
      <c r="B836" s="209">
        <f t="shared" si="0"/>
        <v>134.44304880935329</v>
      </c>
      <c r="C836" s="210">
        <v>11.78</v>
      </c>
      <c r="D836" s="210">
        <v>0.5</v>
      </c>
      <c r="E836" s="210">
        <v>6.68</v>
      </c>
      <c r="F836" s="222"/>
      <c r="G836" s="223"/>
      <c r="H836" s="223"/>
      <c r="I836" s="188"/>
      <c r="J836" s="188"/>
      <c r="K836" s="188"/>
      <c r="L836" s="188"/>
    </row>
    <row r="837" spans="1:12" x14ac:dyDescent="0.25">
      <c r="A837" s="171">
        <v>45139</v>
      </c>
      <c r="B837" s="209">
        <f t="shared" si="0"/>
        <v>135.38415015101876</v>
      </c>
      <c r="C837" s="210">
        <v>11.43</v>
      </c>
      <c r="D837" s="210">
        <v>0.7</v>
      </c>
      <c r="E837" s="210">
        <v>7.43</v>
      </c>
      <c r="F837" s="222"/>
      <c r="G837" s="223"/>
      <c r="H837" s="223"/>
      <c r="I837" s="188"/>
      <c r="J837" s="188"/>
      <c r="K837" s="188"/>
      <c r="L837" s="188"/>
    </row>
    <row r="838" spans="1:12" x14ac:dyDescent="0.25">
      <c r="A838" s="171">
        <v>45170</v>
      </c>
      <c r="B838" s="209">
        <f t="shared" si="0"/>
        <v>136.11522456183428</v>
      </c>
      <c r="C838" s="211">
        <v>10.99</v>
      </c>
      <c r="D838" s="211">
        <v>0.54</v>
      </c>
      <c r="E838" s="211">
        <v>8.01</v>
      </c>
      <c r="F838" s="222"/>
      <c r="G838" s="223"/>
      <c r="H838" s="223"/>
      <c r="I838" s="188"/>
      <c r="J838" s="188"/>
      <c r="K838" s="188"/>
      <c r="L838" s="188"/>
    </row>
    <row r="839" spans="1:12" x14ac:dyDescent="0.25">
      <c r="A839" s="171">
        <v>45200</v>
      </c>
      <c r="B839" s="209">
        <f t="shared" si="0"/>
        <v>136.45551262323886</v>
      </c>
      <c r="C839" s="212">
        <v>10.48</v>
      </c>
      <c r="D839" s="212">
        <v>0.25</v>
      </c>
      <c r="E839" s="212">
        <v>8.27</v>
      </c>
      <c r="F839" s="222"/>
      <c r="G839" s="223"/>
      <c r="H839" s="223"/>
      <c r="I839" s="188"/>
      <c r="J839" s="188"/>
      <c r="K839" s="188"/>
      <c r="L839" s="188"/>
    </row>
    <row r="840" spans="1:12" x14ac:dyDescent="0.25">
      <c r="A840" s="171">
        <v>45231</v>
      </c>
      <c r="B840" s="209">
        <f t="shared" si="0"/>
        <v>137.09685353256808</v>
      </c>
      <c r="C840" s="212">
        <v>10.15</v>
      </c>
      <c r="D840" s="212">
        <v>0.47</v>
      </c>
      <c r="E840" s="212">
        <v>8.7799999999999994</v>
      </c>
      <c r="F840" s="222"/>
      <c r="G840" s="223"/>
      <c r="H840" s="223"/>
      <c r="I840" s="188"/>
      <c r="J840" s="188"/>
      <c r="K840" s="188"/>
      <c r="L840" s="188"/>
    </row>
    <row r="841" spans="1:12" x14ac:dyDescent="0.25">
      <c r="A841" s="171">
        <v>45261</v>
      </c>
      <c r="B841" s="209">
        <f t="shared" si="0"/>
        <v>137.71378937346464</v>
      </c>
      <c r="C841" s="213">
        <v>9.2799999999999994</v>
      </c>
      <c r="D841" s="213">
        <v>0.45</v>
      </c>
      <c r="E841" s="213">
        <v>9.2799999999999994</v>
      </c>
      <c r="F841" s="222"/>
      <c r="G841" s="223"/>
      <c r="H841" s="223"/>
      <c r="I841" s="188"/>
      <c r="J841" s="188"/>
      <c r="K841" s="188"/>
      <c r="L841" s="196"/>
    </row>
    <row r="842" spans="1:12" x14ac:dyDescent="0.25">
      <c r="A842" s="171">
        <v>45292</v>
      </c>
      <c r="B842" s="209">
        <f t="shared" si="0"/>
        <v>138.98075623570051</v>
      </c>
      <c r="C842" s="212">
        <v>8.35</v>
      </c>
      <c r="D842" s="212">
        <v>0.92</v>
      </c>
      <c r="E842" s="212">
        <v>0.92</v>
      </c>
      <c r="F842" s="222"/>
      <c r="G842" s="223"/>
      <c r="H842" s="223"/>
      <c r="I842" s="188"/>
      <c r="J842" s="188"/>
      <c r="K842" s="188"/>
      <c r="L842" s="188"/>
    </row>
    <row r="843" spans="1:12" x14ac:dyDescent="0.25">
      <c r="A843" s="171">
        <v>45323</v>
      </c>
      <c r="B843" s="209">
        <f t="shared" si="0"/>
        <v>140.49564647866964</v>
      </c>
      <c r="C843" s="212">
        <v>7.74</v>
      </c>
      <c r="D843" s="212">
        <v>1.0900000000000001</v>
      </c>
      <c r="E843" s="212">
        <f>+E842+D843</f>
        <v>2.0100000000000002</v>
      </c>
      <c r="F843" s="222"/>
      <c r="G843" s="223"/>
      <c r="H843" s="223"/>
      <c r="I843" s="188"/>
      <c r="J843" s="188"/>
      <c r="K843" s="188"/>
      <c r="L843" s="188"/>
    </row>
    <row r="844" spans="1:12" x14ac:dyDescent="0.25">
      <c r="A844" s="171">
        <v>45352</v>
      </c>
      <c r="B844" s="209">
        <f t="shared" si="0"/>
        <v>141.47911600402031</v>
      </c>
      <c r="C844" s="212">
        <v>7.36</v>
      </c>
      <c r="D844" s="212">
        <v>0.7</v>
      </c>
      <c r="E844" s="212">
        <v>2.73</v>
      </c>
      <c r="F844" s="222"/>
      <c r="G844" s="223"/>
      <c r="H844" s="223"/>
      <c r="I844" s="188"/>
      <c r="J844" s="188"/>
      <c r="K844" s="188"/>
      <c r="L844" s="188"/>
    </row>
    <row r="845" spans="1:12" x14ac:dyDescent="0.25">
      <c r="A845" s="171">
        <v>45383</v>
      </c>
      <c r="B845" s="209">
        <f t="shared" si="0"/>
        <v>142.31384278844402</v>
      </c>
      <c r="C845" s="212">
        <v>7.16</v>
      </c>
      <c r="D845" s="212">
        <v>0.59</v>
      </c>
      <c r="E845" s="212">
        <v>3.34</v>
      </c>
      <c r="F845" s="222"/>
      <c r="G845" s="223"/>
      <c r="H845" s="223"/>
      <c r="I845" s="188"/>
      <c r="J845" s="188"/>
      <c r="K845" s="188"/>
      <c r="L845" s="188"/>
    </row>
    <row r="846" spans="1:12" x14ac:dyDescent="0.25">
      <c r="A846" s="171">
        <v>45413</v>
      </c>
      <c r="B846" s="209">
        <f t="shared" si="0"/>
        <v>142.92579231243434</v>
      </c>
      <c r="C846" s="212">
        <v>7.16</v>
      </c>
      <c r="D846" s="212">
        <v>0.43</v>
      </c>
      <c r="E846" s="212">
        <v>3.78</v>
      </c>
      <c r="F846" s="222"/>
      <c r="G846" s="223"/>
      <c r="H846" s="223"/>
      <c r="I846" s="188"/>
      <c r="J846" s="188"/>
      <c r="K846" s="188"/>
      <c r="L846" s="188"/>
    </row>
    <row r="847" spans="1:12" x14ac:dyDescent="0.25">
      <c r="A847" s="171">
        <v>45444</v>
      </c>
      <c r="B847" s="209">
        <f t="shared" ref="B847:B866" si="1">+B846*(1+D847%)</f>
        <v>143.38315484783413</v>
      </c>
      <c r="C847" s="212">
        <v>7.18</v>
      </c>
      <c r="D847" s="212">
        <v>0.32</v>
      </c>
      <c r="E847" s="212">
        <v>4.12</v>
      </c>
      <c r="F847" s="222"/>
      <c r="G847" s="223"/>
      <c r="H847" s="223"/>
      <c r="I847" s="188"/>
      <c r="J847" s="188"/>
      <c r="K847" s="188"/>
      <c r="L847" s="188"/>
    </row>
    <row r="848" spans="1:12" x14ac:dyDescent="0.25">
      <c r="A848" s="171">
        <v>45474</v>
      </c>
      <c r="B848" s="209">
        <f t="shared" si="1"/>
        <v>143.66992115752981</v>
      </c>
      <c r="C848" s="212">
        <v>6.86</v>
      </c>
      <c r="D848" s="212">
        <v>0.2</v>
      </c>
      <c r="E848" s="212">
        <v>4.32</v>
      </c>
      <c r="F848" s="222"/>
      <c r="G848" s="223"/>
      <c r="H848" s="223"/>
      <c r="I848" s="188"/>
      <c r="J848" s="188"/>
      <c r="K848" s="188"/>
      <c r="L848" s="188"/>
    </row>
    <row r="849" spans="1:14" x14ac:dyDescent="0.25">
      <c r="A849" s="171">
        <v>45505</v>
      </c>
      <c r="B849" s="209">
        <f t="shared" si="1"/>
        <v>143.66992115752981</v>
      </c>
      <c r="C849" s="212">
        <v>6.12</v>
      </c>
      <c r="D849" s="212">
        <v>0</v>
      </c>
      <c r="E849" s="212">
        <v>4.33</v>
      </c>
      <c r="F849" s="222"/>
      <c r="G849" s="223"/>
      <c r="H849" s="223"/>
      <c r="I849" s="188"/>
      <c r="J849" s="188"/>
      <c r="K849" s="188"/>
      <c r="L849" s="188"/>
    </row>
    <row r="850" spans="1:14" x14ac:dyDescent="0.25">
      <c r="A850" s="171">
        <v>45536</v>
      </c>
      <c r="B850" s="209">
        <f t="shared" si="1"/>
        <v>144.01472896830788</v>
      </c>
      <c r="C850" s="212">
        <v>5.81</v>
      </c>
      <c r="D850" s="212">
        <v>0.24</v>
      </c>
      <c r="E850" s="212">
        <v>4.58</v>
      </c>
      <c r="F850" s="222"/>
      <c r="G850" s="223"/>
      <c r="H850" s="223"/>
      <c r="I850" s="188"/>
      <c r="J850" s="188"/>
      <c r="K850" s="188"/>
      <c r="L850" s="188"/>
    </row>
    <row r="851" spans="1:14" x14ac:dyDescent="0.25">
      <c r="A851" s="171">
        <v>45566</v>
      </c>
      <c r="B851" s="209">
        <f t="shared" si="1"/>
        <v>143.82750982064908</v>
      </c>
      <c r="C851" s="212">
        <v>5.41</v>
      </c>
      <c r="D851" s="212">
        <v>-0.13</v>
      </c>
      <c r="E851" s="212">
        <v>4.4400000000000004</v>
      </c>
      <c r="F851" s="222"/>
      <c r="G851" s="223"/>
      <c r="H851" s="223"/>
      <c r="I851" s="188"/>
      <c r="J851" s="188"/>
      <c r="K851" s="188"/>
      <c r="L851" s="188"/>
    </row>
    <row r="852" spans="1:14" x14ac:dyDescent="0.25">
      <c r="A852" s="171">
        <v>45597</v>
      </c>
      <c r="B852" s="209">
        <f t="shared" si="1"/>
        <v>144.21584409716482</v>
      </c>
      <c r="C852" s="214">
        <v>5.2</v>
      </c>
      <c r="D852" s="214">
        <v>0.27</v>
      </c>
      <c r="E852" s="214">
        <v>4.72</v>
      </c>
      <c r="F852" s="222"/>
      <c r="G852" s="223"/>
      <c r="H852" s="223"/>
      <c r="I852" s="188"/>
      <c r="J852" s="188"/>
      <c r="K852" s="188"/>
      <c r="L852" s="188"/>
    </row>
    <row r="853" spans="1:14" x14ac:dyDescent="0.25">
      <c r="A853" s="171">
        <v>45627</v>
      </c>
      <c r="B853" s="209">
        <f t="shared" si="1"/>
        <v>144.87923698001177</v>
      </c>
      <c r="C853" s="213">
        <v>5.2</v>
      </c>
      <c r="D853" s="213">
        <v>0.46</v>
      </c>
      <c r="E853" s="213">
        <v>5.2</v>
      </c>
      <c r="F853" s="222"/>
      <c r="G853" s="223"/>
      <c r="H853" s="223"/>
      <c r="I853" s="188"/>
      <c r="J853" s="188"/>
      <c r="K853" s="188"/>
    </row>
    <row r="854" spans="1:14" x14ac:dyDescent="0.25">
      <c r="A854" s="171">
        <v>45658</v>
      </c>
      <c r="B854" s="209">
        <f t="shared" si="1"/>
        <v>146.24110180762389</v>
      </c>
      <c r="C854" s="212">
        <v>5.22</v>
      </c>
      <c r="D854" s="212">
        <v>0.94</v>
      </c>
      <c r="E854" s="212">
        <v>0.94</v>
      </c>
      <c r="F854" s="222"/>
      <c r="G854" s="223"/>
      <c r="H854" s="223"/>
      <c r="M854" s="187"/>
      <c r="N854" s="187"/>
    </row>
    <row r="855" spans="1:14" x14ac:dyDescent="0.25">
      <c r="A855" s="171">
        <v>45689</v>
      </c>
      <c r="B855" s="209">
        <f t="shared" si="1"/>
        <v>147.90825036823082</v>
      </c>
      <c r="C855" s="212">
        <v>5.28</v>
      </c>
      <c r="D855" s="212">
        <v>1.1399999999999999</v>
      </c>
      <c r="E855" s="212">
        <v>2.08</v>
      </c>
      <c r="F855" s="222"/>
      <c r="G855" s="223"/>
      <c r="H855" s="223"/>
      <c r="I855" s="188"/>
      <c r="J855" s="188"/>
      <c r="K855" s="188"/>
    </row>
    <row r="856" spans="1:14" x14ac:dyDescent="0.25">
      <c r="A856" s="171">
        <v>45717</v>
      </c>
      <c r="B856" s="209">
        <f t="shared" si="1"/>
        <v>148.67737327014564</v>
      </c>
      <c r="C856" s="212">
        <v>5.09</v>
      </c>
      <c r="D856" s="212">
        <v>0.52</v>
      </c>
      <c r="E856" s="212">
        <v>2.62</v>
      </c>
      <c r="F856" s="222"/>
      <c r="G856" s="223"/>
      <c r="H856" s="223"/>
      <c r="I856" s="188"/>
      <c r="J856" s="188"/>
      <c r="K856" s="188"/>
    </row>
    <row r="857" spans="1:14" x14ac:dyDescent="0.25">
      <c r="A857" s="171">
        <v>45748</v>
      </c>
      <c r="B857" s="209">
        <f t="shared" si="1"/>
        <v>149.6586439337286</v>
      </c>
      <c r="C857" s="212">
        <v>5.16</v>
      </c>
      <c r="D857" s="212">
        <v>0.66</v>
      </c>
      <c r="E857" s="212">
        <v>3.3</v>
      </c>
      <c r="F857" s="222"/>
      <c r="G857" s="223"/>
      <c r="H857" s="223"/>
      <c r="I857" s="188"/>
      <c r="J857" s="188"/>
      <c r="K857" s="188"/>
    </row>
    <row r="858" spans="1:14" x14ac:dyDescent="0.25">
      <c r="A858" s="171">
        <v>45778</v>
      </c>
      <c r="B858" s="209">
        <f t="shared" si="1"/>
        <v>150.13755159431653</v>
      </c>
      <c r="C858" s="212">
        <v>5.05</v>
      </c>
      <c r="D858" s="212">
        <v>0.32</v>
      </c>
      <c r="E858" s="212">
        <v>3.63</v>
      </c>
      <c r="F858" s="222"/>
      <c r="G858" s="223"/>
      <c r="H858" s="223"/>
      <c r="I858" s="188"/>
      <c r="J858" s="188"/>
      <c r="K858" s="188"/>
    </row>
    <row r="859" spans="1:14" x14ac:dyDescent="0.25">
      <c r="A859" s="171">
        <v>45809</v>
      </c>
      <c r="B859" s="209">
        <f t="shared" si="1"/>
        <v>150.28768914591083</v>
      </c>
      <c r="C859" s="212">
        <v>4.82</v>
      </c>
      <c r="D859" s="212">
        <v>0.1</v>
      </c>
      <c r="E859" s="212">
        <v>3.74</v>
      </c>
      <c r="F859" s="222"/>
      <c r="G859" s="223"/>
      <c r="H859" s="223"/>
      <c r="I859" s="188"/>
      <c r="J859" s="188"/>
      <c r="K859" s="188"/>
    </row>
    <row r="860" spans="1:14" x14ac:dyDescent="0.25">
      <c r="A860" s="171">
        <v>45839</v>
      </c>
      <c r="B860" s="209">
        <f t="shared" si="1"/>
        <v>150.70849467551938</v>
      </c>
      <c r="C860" s="212">
        <v>4.9000000000000004</v>
      </c>
      <c r="D860" s="212">
        <v>0.28000000000000003</v>
      </c>
      <c r="E860" s="212">
        <v>4.0199999999999996</v>
      </c>
      <c r="F860" s="222"/>
      <c r="G860" s="223"/>
      <c r="H860" s="223"/>
      <c r="I860" s="188"/>
      <c r="J860" s="188"/>
      <c r="K860" s="188"/>
    </row>
    <row r="861" spans="1:14" x14ac:dyDescent="0.25">
      <c r="A861" s="171">
        <v>45870</v>
      </c>
      <c r="B861" s="209">
        <f t="shared" si="1"/>
        <v>150.99484081540285</v>
      </c>
      <c r="C861" s="212">
        <v>5.0999999999999996</v>
      </c>
      <c r="D861" s="212">
        <v>0.19</v>
      </c>
      <c r="E861" s="212">
        <v>4.22</v>
      </c>
      <c r="F861" s="222"/>
      <c r="G861" s="223"/>
      <c r="H861" s="223"/>
      <c r="I861" s="188"/>
      <c r="J861" s="188"/>
      <c r="K861" s="188"/>
    </row>
    <row r="862" spans="1:14" x14ac:dyDescent="0.25">
      <c r="A862" s="171">
        <v>45901</v>
      </c>
      <c r="B862" s="209">
        <f t="shared" si="1"/>
        <v>151.47802430601214</v>
      </c>
      <c r="C862" s="212">
        <v>5.18</v>
      </c>
      <c r="D862" s="212">
        <v>0.32</v>
      </c>
      <c r="E862" s="212">
        <v>4.55</v>
      </c>
      <c r="F862" s="222"/>
      <c r="G862" s="223"/>
      <c r="H862" s="223"/>
      <c r="I862" s="188"/>
      <c r="J862" s="188"/>
      <c r="K862" s="188"/>
    </row>
    <row r="863" spans="1:14" x14ac:dyDescent="0.25">
      <c r="A863" s="171">
        <v>45931</v>
      </c>
      <c r="B863" s="209">
        <f t="shared" si="1"/>
        <v>151.75068474976297</v>
      </c>
      <c r="C863" s="212">
        <v>5.51</v>
      </c>
      <c r="D863" s="212">
        <v>0.18</v>
      </c>
      <c r="E863" s="212">
        <v>4.74</v>
      </c>
      <c r="F863" s="222"/>
      <c r="G863" s="223"/>
      <c r="H863" s="223"/>
      <c r="I863" s="188"/>
      <c r="J863" s="188"/>
      <c r="K863" s="188"/>
    </row>
    <row r="864" spans="1:14" x14ac:dyDescent="0.25">
      <c r="A864" s="171">
        <v>45962</v>
      </c>
      <c r="B864" s="209">
        <f t="shared" si="1"/>
        <v>151.85691022908779</v>
      </c>
      <c r="C864" s="212">
        <v>5.3</v>
      </c>
      <c r="D864" s="212">
        <v>7.0000000000000007E-2</v>
      </c>
      <c r="E864" s="212">
        <v>4.82</v>
      </c>
      <c r="F864" s="222"/>
      <c r="G864" s="223"/>
      <c r="H864" s="223"/>
      <c r="I864" s="188"/>
      <c r="J864" s="188"/>
      <c r="K864" s="188"/>
    </row>
    <row r="865" spans="1:15" x14ac:dyDescent="0.25">
      <c r="A865" s="171">
        <v>45992</v>
      </c>
      <c r="B865" s="209">
        <f t="shared" si="1"/>
        <v>152.26692388670631</v>
      </c>
      <c r="C865" s="213">
        <v>5.0999999999999996</v>
      </c>
      <c r="D865" s="213">
        <v>0.27</v>
      </c>
      <c r="E865" s="213">
        <v>5.0999999999999996</v>
      </c>
      <c r="F865" s="222"/>
      <c r="G865" s="223"/>
      <c r="H865" s="223"/>
      <c r="I865" s="205"/>
      <c r="J865" s="205"/>
      <c r="K865" s="205"/>
      <c r="M865" s="187"/>
      <c r="N865" s="187"/>
      <c r="O865" s="206"/>
    </row>
    <row r="866" spans="1:15" x14ac:dyDescent="0.25">
      <c r="A866" s="171">
        <v>46023</v>
      </c>
      <c r="B866" s="209">
        <f t="shared" si="1"/>
        <v>154.06367358856946</v>
      </c>
      <c r="C866" s="212">
        <v>5.35</v>
      </c>
      <c r="D866" s="212">
        <v>1.18</v>
      </c>
      <c r="E866" s="212">
        <v>1.18</v>
      </c>
      <c r="F866" s="222"/>
      <c r="G866" s="223"/>
      <c r="H866" s="223"/>
      <c r="I866" s="188"/>
      <c r="J866" s="188"/>
      <c r="K866" s="188"/>
    </row>
    <row r="868" spans="1:15" x14ac:dyDescent="0.25">
      <c r="A868" s="201" t="s">
        <v>196</v>
      </c>
    </row>
  </sheetData>
  <hyperlinks>
    <hyperlink ref="A868" location="'Tabla de Contenido'!A1" display="Tabla de Contenido" xr:uid="{6DBE994D-57E2-49F1-A4A2-11F1E96FAC93}"/>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97b501b7-a2e5-4bf1-b0a6-e4d35b8721e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7B20CD11EDCEF4A8E42222E85F3019C" ma:contentTypeVersion="12" ma:contentTypeDescription="Create a new document." ma:contentTypeScope="" ma:versionID="28db354ea15bf9c30c3c485cfe4f4575">
  <xsd:schema xmlns:xsd="http://www.w3.org/2001/XMLSchema" xmlns:xs="http://www.w3.org/2001/XMLSchema" xmlns:p="http://schemas.microsoft.com/office/2006/metadata/properties" xmlns:ns3="97b501b7-a2e5-4bf1-b0a6-e4d35b8721e1" xmlns:ns4="fd853141-4775-44c6-a740-83d16fc3a96f" targetNamespace="http://schemas.microsoft.com/office/2006/metadata/properties" ma:root="true" ma:fieldsID="d143157a5d13873e0823eac8c3dfc10f" ns3:_="" ns4:_="">
    <xsd:import namespace="97b501b7-a2e5-4bf1-b0a6-e4d35b8721e1"/>
    <xsd:import namespace="fd853141-4775-44c6-a740-83d16fc3a9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7b501b7-a2e5-4bf1-b0a6-e4d35b8721e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_activity" ma:index="16"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d853141-4775-44c6-a740-83d16fc3a96f"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SharingHintHash" ma:index="19"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EF6F678-8D67-41ED-AEA6-E873B9495087}">
  <ds:schemaRefs>
    <ds:schemaRef ds:uri="http://schemas.microsoft.com/sharepoint/v3/contenttype/forms"/>
  </ds:schemaRefs>
</ds:datastoreItem>
</file>

<file path=customXml/itemProps2.xml><?xml version="1.0" encoding="utf-8"?>
<ds:datastoreItem xmlns:ds="http://schemas.openxmlformats.org/officeDocument/2006/customXml" ds:itemID="{335A6836-BD6A-41FD-8CD5-6C5ED2627228}">
  <ds:schemaRefs>
    <ds:schemaRef ds:uri="97b501b7-a2e5-4bf1-b0a6-e4d35b8721e1"/>
    <ds:schemaRef ds:uri="http://www.w3.org/XML/1998/namespace"/>
    <ds:schemaRef ds:uri="http://schemas.microsoft.com/office/2006/documentManagement/types"/>
    <ds:schemaRef ds:uri="fd853141-4775-44c6-a740-83d16fc3a96f"/>
    <ds:schemaRef ds:uri="http://schemas.microsoft.com/office/2006/metadata/properties"/>
    <ds:schemaRef ds:uri="http://purl.org/dc/elements/1.1/"/>
    <ds:schemaRef ds:uri="http://purl.org/dc/terms/"/>
    <ds:schemaRef ds:uri="http://schemas.openxmlformats.org/package/2006/metadata/core-properties"/>
    <ds:schemaRef ds:uri="http://schemas.microsoft.com/office/infopath/2007/PartnerControls"/>
    <ds:schemaRef ds:uri="http://purl.org/dc/dcmitype/"/>
  </ds:schemaRefs>
</ds:datastoreItem>
</file>

<file path=customXml/itemProps3.xml><?xml version="1.0" encoding="utf-8"?>
<ds:datastoreItem xmlns:ds="http://schemas.openxmlformats.org/officeDocument/2006/customXml" ds:itemID="{D4413A06-F2DE-47C5-9B9F-B5AF70A254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7b501b7-a2e5-4bf1-b0a6-e4d35b8721e1"/>
    <ds:schemaRef ds:uri="fd853141-4775-44c6-a740-83d16fc3a9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9</vt:i4>
      </vt:variant>
    </vt:vector>
  </HeadingPairs>
  <TitlesOfParts>
    <vt:vector size="20" baseType="lpstr">
      <vt:lpstr>Portada</vt:lpstr>
      <vt:lpstr>Tabla de Contenido</vt:lpstr>
      <vt:lpstr>Formato 1A. Estudios Previo</vt:lpstr>
      <vt:lpstr>INDEXADOR</vt:lpstr>
      <vt:lpstr>Modelo Estadistico</vt:lpstr>
      <vt:lpstr>ANALISIS PRESUPUESTAL</vt:lpstr>
      <vt:lpstr>PRESUPUESTO OFICIAL</vt:lpstr>
      <vt:lpstr>INPUTS Y LISTAS</vt:lpstr>
      <vt:lpstr>Cronograma</vt:lpstr>
      <vt:lpstr>INDICES-ICOCIV</vt:lpstr>
      <vt:lpstr>INDICES IPC</vt:lpstr>
      <vt:lpstr>APLICA</vt:lpstr>
      <vt:lpstr>'Modelo Estadistico'!Área_de_impresión</vt:lpstr>
      <vt:lpstr>'PRESUPUESTO OFICIAL'!Área_de_impresión</vt:lpstr>
      <vt:lpstr>CALIFICACION</vt:lpstr>
      <vt:lpstr>DECISION</vt:lpstr>
      <vt:lpstr>'Formato 1A. Estudios Previo'!Fecha</vt:lpstr>
      <vt:lpstr>Fecha</vt:lpstr>
      <vt:lpstr>INDICE</vt:lpstr>
      <vt:lpstr>'Modelo Estadistico'!Títulos_a_imprimir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LILIANA FORERO MARTINEZ</dc:creator>
  <cp:lastModifiedBy>Fabio Luis Pastrana Maestre</cp:lastModifiedBy>
  <cp:revision/>
  <cp:lastPrinted>2023-03-06T16:45:29Z</cp:lastPrinted>
  <dcterms:created xsi:type="dcterms:W3CDTF">2021-02-22T16:03:55Z</dcterms:created>
  <dcterms:modified xsi:type="dcterms:W3CDTF">2026-07-03T03:26:05Z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0x010100E7B20CD11EDCEF4A8E42222E85F3019C</vt:lpwstr>
  </property>
</Properties>
</file>