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USUARIO\Desktop\ALCALDIA\GOBIERNO SEGUIMIENTO\ENLACES\LOGISTICA 2026\LOGISTICA\"/>
    </mc:Choice>
  </mc:AlternateContent>
  <xr:revisionPtr revIDLastSave="0" documentId="13_ncr:1_{8DC9853B-A29F-43AF-9544-FD1E50490348}" xr6:coauthVersionLast="47" xr6:coauthVersionMax="47" xr10:uidLastSave="{00000000-0000-0000-0000-000000000000}"/>
  <bookViews>
    <workbookView xWindow="-120" yWindow="-120" windowWidth="20730" windowHeight="11160" xr2:uid="{00000000-000D-0000-FFFF-FFFF00000000}"/>
  </bookViews>
  <sheets>
    <sheet name="PROMEDIOS"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 i="5" l="1"/>
  <c r="G154" i="5"/>
  <c r="G99" i="5"/>
  <c r="G77" i="5"/>
  <c r="H15" i="5"/>
  <c r="F6" i="5"/>
  <c r="I13" i="5"/>
  <c r="I14" i="5"/>
  <c r="I19" i="5"/>
  <c r="I24" i="5"/>
  <c r="I29" i="5"/>
  <c r="I34" i="5"/>
  <c r="I35" i="5"/>
  <c r="I36" i="5"/>
  <c r="I37" i="5"/>
  <c r="I42" i="5"/>
  <c r="I43" i="5"/>
  <c r="I48" i="5"/>
  <c r="I49" i="5"/>
  <c r="I54" i="5"/>
  <c r="I55" i="5"/>
  <c r="I56" i="5"/>
  <c r="I61" i="5"/>
  <c r="I62" i="5"/>
  <c r="I63" i="5"/>
  <c r="I68" i="5"/>
  <c r="I73" i="5"/>
  <c r="I77" i="5" s="1"/>
  <c r="I74" i="5"/>
  <c r="I75" i="5"/>
  <c r="I76" i="5"/>
  <c r="I83" i="5"/>
  <c r="I90" i="5"/>
  <c r="I95" i="5"/>
  <c r="I96" i="5"/>
  <c r="I99" i="5" s="1"/>
  <c r="I97" i="5"/>
  <c r="I98" i="5"/>
  <c r="I103" i="5"/>
  <c r="I110" i="5"/>
  <c r="I111" i="5"/>
  <c r="I116" i="5"/>
  <c r="I121" i="5"/>
  <c r="I122" i="5"/>
  <c r="I123" i="5"/>
  <c r="I130" i="5"/>
  <c r="I135" i="5"/>
  <c r="I140" i="5"/>
  <c r="I145" i="5"/>
  <c r="I152" i="5"/>
  <c r="I154" i="5" s="1"/>
  <c r="I153" i="5"/>
  <c r="I158" i="5"/>
  <c r="I163" i="5"/>
  <c r="I7" i="5"/>
  <c r="I6" i="5"/>
  <c r="H19" i="5"/>
  <c r="H20" i="5" s="1"/>
  <c r="H96" i="5"/>
  <c r="H97" i="5"/>
  <c r="H98" i="5"/>
  <c r="H158" i="5"/>
  <c r="H159" i="5" s="1"/>
  <c r="H153" i="5"/>
  <c r="J153" i="5" s="1"/>
  <c r="H122" i="5"/>
  <c r="H124" i="5" s="1"/>
  <c r="H123" i="5"/>
  <c r="H111" i="5"/>
  <c r="H90" i="5"/>
  <c r="H91" i="5" s="1"/>
  <c r="H74" i="5"/>
  <c r="H75" i="5"/>
  <c r="H76" i="5"/>
  <c r="H62" i="5"/>
  <c r="H63" i="5"/>
  <c r="H55" i="5"/>
  <c r="H56" i="5"/>
  <c r="H49" i="5"/>
  <c r="H43" i="5"/>
  <c r="H44" i="5" s="1"/>
  <c r="H35" i="5"/>
  <c r="H36" i="5"/>
  <c r="H37" i="5"/>
  <c r="H163" i="5"/>
  <c r="H164" i="5" s="1"/>
  <c r="H152" i="5"/>
  <c r="H154" i="5" s="1"/>
  <c r="H145" i="5"/>
  <c r="H146" i="5" s="1"/>
  <c r="H140" i="5"/>
  <c r="H141" i="5" s="1"/>
  <c r="H135" i="5"/>
  <c r="H136" i="5" s="1"/>
  <c r="H130" i="5"/>
  <c r="H121" i="5"/>
  <c r="H116" i="5"/>
  <c r="H117" i="5" s="1"/>
  <c r="H110" i="5"/>
  <c r="H112" i="5" s="1"/>
  <c r="H103" i="5"/>
  <c r="H104" i="5" s="1"/>
  <c r="H95" i="5"/>
  <c r="H99" i="5" s="1"/>
  <c r="H83" i="5"/>
  <c r="H73" i="5"/>
  <c r="H77" i="5" s="1"/>
  <c r="H68" i="5"/>
  <c r="H61" i="5"/>
  <c r="H54" i="5"/>
  <c r="H57" i="5" s="1"/>
  <c r="H48" i="5"/>
  <c r="H42" i="5"/>
  <c r="H34" i="5"/>
  <c r="H29" i="5"/>
  <c r="H30" i="5" s="1"/>
  <c r="H24" i="5"/>
  <c r="H25" i="5" s="1"/>
  <c r="H14" i="5"/>
  <c r="H13" i="5"/>
  <c r="H6" i="5"/>
  <c r="H7" i="5"/>
  <c r="H8" i="5" s="1"/>
  <c r="H131" i="5"/>
  <c r="F163" i="5"/>
  <c r="F164" i="5" s="1"/>
  <c r="F158" i="5"/>
  <c r="F159" i="5" s="1"/>
  <c r="F152" i="5"/>
  <c r="F154" i="5" s="1"/>
  <c r="F145" i="5"/>
  <c r="F146" i="5" s="1"/>
  <c r="F140" i="5"/>
  <c r="F141" i="5" s="1"/>
  <c r="F135" i="5"/>
  <c r="F136" i="5" s="1"/>
  <c r="F130" i="5"/>
  <c r="F131" i="5" s="1"/>
  <c r="F123" i="5"/>
  <c r="F122" i="5"/>
  <c r="F121" i="5"/>
  <c r="J121" i="5" s="1"/>
  <c r="F116" i="5"/>
  <c r="F117" i="5" s="1"/>
  <c r="F111" i="5"/>
  <c r="F110" i="5"/>
  <c r="F103" i="5"/>
  <c r="F104" i="5" s="1"/>
  <c r="F98" i="5"/>
  <c r="F99" i="5" s="1"/>
  <c r="F97" i="5"/>
  <c r="F96" i="5"/>
  <c r="F95" i="5"/>
  <c r="F90" i="5"/>
  <c r="F91" i="5" s="1"/>
  <c r="F83" i="5"/>
  <c r="F76" i="5"/>
  <c r="F75" i="5"/>
  <c r="F74" i="5"/>
  <c r="F73" i="5"/>
  <c r="F77" i="5" s="1"/>
  <c r="F68" i="5"/>
  <c r="F63" i="5"/>
  <c r="J63" i="5" s="1"/>
  <c r="F62" i="5"/>
  <c r="F61" i="5"/>
  <c r="F56" i="5"/>
  <c r="F55" i="5"/>
  <c r="J55" i="5" s="1"/>
  <c r="F54" i="5"/>
  <c r="F49" i="5"/>
  <c r="F48" i="5"/>
  <c r="F43" i="5"/>
  <c r="J43" i="5" s="1"/>
  <c r="F42" i="5"/>
  <c r="F37" i="5"/>
  <c r="F36" i="5"/>
  <c r="J36" i="5" s="1"/>
  <c r="F35" i="5"/>
  <c r="J35" i="5" s="1"/>
  <c r="F34" i="5"/>
  <c r="F38" i="5" s="1"/>
  <c r="F29" i="5"/>
  <c r="F30" i="5" s="1"/>
  <c r="F24" i="5"/>
  <c r="F25" i="5" s="1"/>
  <c r="F19" i="5"/>
  <c r="F20" i="5" s="1"/>
  <c r="F14" i="5"/>
  <c r="F13" i="5"/>
  <c r="F7" i="5"/>
  <c r="F8" i="5" s="1"/>
  <c r="J75" i="5" l="1"/>
  <c r="J68" i="5"/>
  <c r="J159" i="5"/>
  <c r="J141" i="5"/>
  <c r="J54" i="5"/>
  <c r="J48" i="5"/>
  <c r="J98" i="5"/>
  <c r="J56" i="5"/>
  <c r="J73" i="5"/>
  <c r="J37" i="5"/>
  <c r="J74" i="5"/>
  <c r="J123" i="5"/>
  <c r="J124" i="5" s="1"/>
  <c r="J117" i="5"/>
  <c r="J20" i="5"/>
  <c r="J25" i="5"/>
  <c r="J30" i="5"/>
  <c r="J49" i="5"/>
  <c r="J83" i="5"/>
  <c r="J6" i="5"/>
  <c r="J34" i="5"/>
  <c r="J62" i="5"/>
  <c r="J97" i="5"/>
  <c r="J111" i="5"/>
  <c r="J146" i="5"/>
  <c r="H50" i="5"/>
  <c r="J110" i="5"/>
  <c r="J42" i="5"/>
  <c r="J44" i="5" s="1"/>
  <c r="J131" i="5"/>
  <c r="J76" i="5"/>
  <c r="J136" i="5"/>
  <c r="J140" i="5"/>
  <c r="J14" i="5"/>
  <c r="J96" i="5"/>
  <c r="J164" i="5"/>
  <c r="J13" i="5"/>
  <c r="H64" i="5"/>
  <c r="J95" i="5"/>
  <c r="H84" i="5"/>
  <c r="H85" i="5" s="1"/>
  <c r="J122" i="5"/>
  <c r="J135" i="5"/>
  <c r="J29" i="5"/>
  <c r="J91" i="5"/>
  <c r="J104" i="5"/>
  <c r="J7" i="5"/>
  <c r="J163" i="5"/>
  <c r="J145" i="5"/>
  <c r="J61" i="5"/>
  <c r="J152" i="5"/>
  <c r="J154" i="5" s="1"/>
  <c r="J116" i="5"/>
  <c r="J19" i="5"/>
  <c r="J158" i="5"/>
  <c r="J130" i="5"/>
  <c r="J90" i="5"/>
  <c r="J103" i="5"/>
  <c r="J24" i="5"/>
  <c r="F69" i="5"/>
  <c r="F44" i="5"/>
  <c r="F112" i="5"/>
  <c r="F64" i="5"/>
  <c r="F84" i="5"/>
  <c r="F124" i="5"/>
  <c r="H105" i="5"/>
  <c r="H165" i="5"/>
  <c r="F15" i="5"/>
  <c r="F57" i="5"/>
  <c r="H38" i="5"/>
  <c r="F165" i="5"/>
  <c r="F50" i="5"/>
  <c r="H69" i="5"/>
  <c r="H147" i="5"/>
  <c r="F147" i="5"/>
  <c r="J64" i="5" l="1"/>
  <c r="J15" i="5"/>
  <c r="J112" i="5"/>
  <c r="J99" i="5"/>
  <c r="J77" i="5"/>
  <c r="J57" i="5"/>
  <c r="J50" i="5"/>
  <c r="H125" i="5"/>
  <c r="F105" i="5"/>
  <c r="J105" i="5" s="1"/>
  <c r="J69" i="5"/>
  <c r="F85" i="5"/>
  <c r="J85" i="5" s="1"/>
  <c r="J84" i="5"/>
  <c r="J38" i="5"/>
  <c r="J147" i="5"/>
  <c r="J165" i="5"/>
  <c r="F125" i="5"/>
  <c r="H78" i="5"/>
  <c r="F78" i="5"/>
  <c r="F167" i="5" s="1"/>
  <c r="H167" i="5" l="1"/>
  <c r="J125" i="5"/>
  <c r="J78" i="5"/>
  <c r="J167" i="5" l="1"/>
</calcChain>
</file>

<file path=xl/sharedStrings.xml><?xml version="1.0" encoding="utf-8"?>
<sst xmlns="http://schemas.openxmlformats.org/spreadsheetml/2006/main" count="471" uniqueCount="161">
  <si>
    <t>ITM</t>
  </si>
  <si>
    <t>DETALLE</t>
  </si>
  <si>
    <t>UNIDAD</t>
  </si>
  <si>
    <t>VR TOTAL</t>
  </si>
  <si>
    <t>PENDÓN TIPO ARAÑA CON DIMENSIONES DE 180 CM DE ALTO POR 80 CM DE ANCHO, IMPRESO EN LONA TIPO BANNER DE ALTA RESISTENCIA (MÍNIMO 13 ONZAS) CON ACABADO MATE. LA ESTRUCTURA DEBE SER RETRÁCTIL TIPO ARAÑA, FABRICADA EN ALUMINIO O ACERO LIVIANO, E INCLUIR UN ESTUCHE DE TRANS-PORTE. EL DISEÑO ESTARÁ RELACIONADO CON LA CAMPAÑA, INCLUIRÁ LOS LOGOTIPOS OFICIALES DE LA ADMINISTRACIÓN MUNICIPAL DE TIMBIO, EL LOGO DE LA CAMPAÑA Y, SI APLICA, EL ESCUDO DEL MUNICI-PIO U OTROS ALIADOS INSTITUCIONALES. LA ENTREGA DEBE INCLUIR EL PENDON IMPRESO, ARMADO Y LISTO PARA SU INSTALACIÓN, EL DISEÑO GRÁFICO SERÁ VALIDADO PREVIAMENTE POR EL SUPERVISOR DEL CONTRATO, GARANTIZANDO COHERENCIA CON LA IMAGEN OFICIAL DE LA CAMPAÑA. EL DISEÑO FINAL SERÁ PREVIAMENTE ACORDADO CON EL SUPERVISOR DEL CONTRATO.</t>
  </si>
  <si>
    <t xml:space="preserve">UNIDAD </t>
  </si>
  <si>
    <t>REFRIGERIO, INCLUYE PASTEL DE POLLO O HAWAIANO, ACOMPAÑADO DE BEBIDA CALIENTE EN VASO DESECHABLE DE 7 ONZ (CAFÉ, CHOCOLATE O AGUA DE PANELA) O BEBIDA FRIA  EN ENVASE ASÉPTICO DE CARTÓN O ENVASE DE CARTÓN TIPO TETRA BRIK®. (EMPAQUE MULTICAPA CARTÓN, POLIETILENO Y ALUMINIO)  DE 250 ML., LOS PRODUCTOS DEBERÁN PRESENTARSE EN ÓPTIMAS CONDICIONES PARA EL CONSUMO Y SER ENTREGADOS EN EL SITIO DEFINIDO PARA FACILITAR SU DISTRIBUCIÓN DURANTE EL EVENTO.</t>
  </si>
  <si>
    <t>VIAJE</t>
  </si>
  <si>
    <t>REFRIGERIOS, INCLUYE PASTEL DE POLLO O HAWAIANO, ACOMPAÑADO DE BEBIDA CALIENTE EN VASO DESECHABLE DE 7 ONZ (CAFÉ, CHOCOLATE O AGUA DE PANELA) O BEBIDA FRIA  EN ENVASE ASÉPTICO DE CARTÓN O ENVASE DE CARTÓN TIPO TETRA BRIK®. (EMPAQUE MULTICAPA CARTÓN, POLIETILENO Y ALUMINIO)  DE 250 ML., LOS PRODUCTOS DEBERÁN PRESENTARSE EN ÓPTIMAS CONDICIONES PARA EL CONSUMO Y SER ENTREGADOS EN EL SITIO DEFINIDO PARA FACILITAR SU DISTRIBUCIÓN DURANTE EL EVENTO.</t>
  </si>
  <si>
    <t>REFRIGERIO</t>
  </si>
  <si>
    <t>PAQUETE</t>
  </si>
  <si>
    <t>TRANSPORTE IDA Y REGRESO EN VEHICULOS AFILIADOS A EMPRESAS DE SERVICIO PUBLICO, LEGALMENTE CONSTITUIDAS, LOS VEHÍCULOS DEBEN TENER VIGENTES SOAT, TARJETA DE OPERACIÓN, REVISIÓN TÉCNICO - MECÁNICA Y PÓLIZA DE RESPONSABILIDAD CIVIL CONTRACTUAL Y EXTRACONTRACTUAL.                                                                                           ACORDAR CON EL SUPERVISOR DEL CONTRATO EL PUNTO DE ENCUENTRO Y HORARIO, CON EL SIGUIENTE RECORRIDO:                                                                                                                          DESDE LA CASA DE LA CULTURA MUNICIPAL HASTA EL MUNICPIO DE SORATA   BUS PARA 20 PERSONAS).</t>
  </si>
  <si>
    <t>GLOBAL</t>
  </si>
  <si>
    <t>PORTA PENDON TIPO ARAÑA DE ACERO CON PIN TURA ELECTROSTATICA , TAMAÑO DE 80 X 180 CM, INCLUYE BOLSA DE LONA PARA TRANSPOTE Y ALMACENAJE CON ESPACIO PARA EL PENDON.</t>
  </si>
  <si>
    <t>LITRO</t>
  </si>
  <si>
    <t>MORRAL TIPO TULA, DE 30 CM DE LARGO X 30 CM DE ANCHO, EN TELA RESISTENTE E IMPERMEABLE ANTIFLUIDO Y CORDON DE ALTA RESISTENCIA, CON IMPRESO ALUSIVO A LA ESCUELA DE LIDERAZGO. EL DISEÑO FINAL SERÁ REALIZADO CONFORME A LAS ESPECIFICACIONES DEL SUPERVISOR DEL CONTRATO.</t>
  </si>
  <si>
    <t>DORSALES PARA CARRERA ATLÉTICA, ELABORADOS EN MATERIAL RESISTENTE PROPALCOTE PLASTIFICADO), TAMAÑO APROXIMADO 20 CM X 25 CM, IMPRESIÓN DE ALTA VISIBILIDAD, CON NUMERACIÓN CONSECUTIVA, PERFORACIONES PARA SUJECIÓN Y DISEÑO SUMINISTRADO POR EL CONTRATANTE APROBADO POR EL SUPERVISOR.</t>
  </si>
  <si>
    <t>REFRIGERIOS, INCLUYE AGUA POTABLE TRATADA ENVASADA, PRESENTACIÓN INDIVIDUAL DE 300 ML Y  FRUTA FRESCA (BANANO), EN ESTADO ÓPTIMO DE MADURACIÓN, LIMPIA, SIN MAGULLADURAS NI DETERIORO,LOS PRODUCTOS DEBERÁN PRESENTARSE EN ÓPTIMAS CONDICIONES PARA EL CONSUMO Y SER ENTREGADOS EN EL SITIO DEFINIDO PARA FACILITAR SU DISTRIBUCIÓN DURANTE EL EVENTO.</t>
  </si>
  <si>
    <t xml:space="preserve">INSENTIVO POR PARTICIPACION A GINCANA EN LA ESTRETEGIA RECONOCIENDO EL TERRITORIO, PARA LOS TRES PRIMEROS LUGARES, SE DEFINIRA POR EL SUPERVISOR </t>
  </si>
  <si>
    <t>REFRIGERIOS, INCLUYE AGUA POTABLE TRATADA EM VOLSA, PRESENTACIÓN INDIVIDUAL DE 300 ML Y  FRUTA FRESCA (BANANO), EN ESTADO ÓPTIMO DE MADURACIÓN, LIMPIA, SIN MAGULLADURAS NI DETERIORO,LOS PRODUCTOS DEBERÁN PRESENTARSE EN ÓPTIMAS CONDICIONES PARA EL CONSUMO Y SER ENTREGADOS EN EL SITIO DEFINIDO PARA FACILITAR SU DISTRIBUCIÓN DURANTE EL EVENTO.</t>
  </si>
  <si>
    <t>MAIZ PIRA</t>
  </si>
  <si>
    <t>LIBRA</t>
  </si>
  <si>
    <t xml:space="preserve">ACEITE DE COCINA </t>
  </si>
  <si>
    <t>CONFITE MASTICABLE  ENVOLTURA INDIVIDUAL X 100 UNIDADES, 800 GRAMOS.</t>
  </si>
  <si>
    <t>3.1</t>
  </si>
  <si>
    <t>4.1</t>
  </si>
  <si>
    <t>1.2</t>
  </si>
  <si>
    <t>2.1</t>
  </si>
  <si>
    <t>ALMUERZO, CONTIENE (SOPA, ARROZ ACOMPAÑADO CON GUARNICIÓN (FRIJOL O LENTEJA), PROTEÍNA DE 250 GRS (POLLO, CARNE O CERDO), ENSALADA Y BEBIDA FRIA (JUGO O LIMONADA) EN VASO DESECHABLE DE 7 ONZ O ENVASE ASÉPTICO DE CARTÓN O ENVASE DE CARTÓN TIPO TETRA BRIK®. (EMPAQUE MULTICAPA CARTÓN, POLIETILENO Y ALUMINIO)  DE 250 ML., LOS PRODUCTOS DEBERÁN PRESENTARSE EN ÓPTIMAS CONDICIONES PARA EL CONSUMO Y SER ENTREGADOS EN EMPAQUES BIODEGRADABLES EN EL SITIO DEFINIDO PARA FACILITAR SU DISTRIBUCIÓN DURANTE EL EVENTO.</t>
  </si>
  <si>
    <t>2.2</t>
  </si>
  <si>
    <t>TRANSPORTE DE LAS VEREDAS GUAYABAL (BUSETA CAPACIDAD 20 PERSONAS) Y CAMPOSANO (BUSETA CAPACIDAD 20 PERSONAS) AL SITIO DE DESARROLLO DEL EVENTO, IDA Y REGRESO, EN VEHÍCULOS AFILIADOS A EMPRESAS DE SERVICIO PUBLICO, LEGALMENTE CONSTITUIDAS, LOS VEHÍCULOS DEBEN TENER VIGENTES SOAT, TARJETA DE OPERACIÓN, REVISIÓN TÉCNICO - MECÁNICA Y PÓLIZA DE RESPONSABILIDAD CIVIL CONTRACTUAL Y EXTRACONTRACTUAL. ACORDAR CON EL SUPERVISOR DEL CONTRATO EL PUNTO DE ENCUENTRO Y HORARIO.</t>
  </si>
  <si>
    <t>AGUA POTABLE TRATADA PARA CONSUMO HUMANO EN PRESENTACIÓN DE BOTELLA INDIVIDUAL DE 300 ML POR 24 UNIDADES, ENVASADA EN RECIPIENTE DE PLÁSTICO PET, TRANSPARENTE DE GRADO ALIMENTICIO, CON TAPA ROSCA HERMÉTICA Y SELLO DE SEGURIDAD.</t>
  </si>
  <si>
    <t>PACA</t>
  </si>
  <si>
    <t xml:space="preserve">DECORACIÓN DEL EVENTO, INCLUYE MESA PRINCIPAL CON MANTEL BLANCO Y ARREGLO FLORAL , CON ADORNO DE 200 GLOBOS DIMENSIÓN R12, DE COLORES ALUSIVOS A LA BANDERA DEL MUNICIPIO DE TIMBÍO, ACORDAR CON EL SUPERVISOR DEL CONTRATO PREVIAMENTE AL EVENTO. </t>
  </si>
  <si>
    <t xml:space="preserve">PENDÓN TIPO ARAÑA CON DIMENSIONES DE 180 CM DE ALTO POR 80 CM DE ANCHO, IMPRESO EN LONA TIPO BANNER DE ALTA RESISTENCIA (MÍNIMO 13 ONZAS) CON ACABADO MATE. LA ESTRUCTURA DEBE SER RETRÁCTIL TIPO ARAÑA, FABRICADA EN ALUMINIO O ACERO LIVIANO, E INCLUIR UN ESTUCHE DE TRANSPORTE. EL DISEÑO ESTARÁ RELACIONADO CON LA CAMPAÑA DE PREVENCION (VIOLENTOMETRO Y CUIDOMETRO), INCLUIRÁ LOS LOGOTIPOS OFICIALES DE LA ADMINISTRACIÓN MUNICIPAL DE TIMBÍO, EL LOGO DE LA CAMPAÑA Y, SI APLICA, EL ESCUDO DEL MUNICIPIO U OTROS ALIADOS INSTITUCIONALES. LA ENTREGA DEBE INCLUIR EL PENDÓN IMPRESO, ARMADO Y LISTO PARA SU INSTALACIÓN, EL DISEÑO GRÁFICO SERÁ VALIDADO PREVIAMENTE POR EL SUPERVISOR DEL CONTRATO, GARANTIZANDO COHERENCIA CON LA IMAGEN OFICIAL DE LA CAMPAÑA. 1.60X60CM. </t>
  </si>
  <si>
    <t>PENDON</t>
  </si>
  <si>
    <t>IMPRESION DE POSTERS CON CONTENIDO DE PREVENCIÓN DE VIOLENCIA (AUTO‑CUIDADO, GESTIÓN EMOCIONAL, HABILIDADES SOCIALES DISEÑO SUMINISTRADO POR EL CONTRATANTE TAMAÑO A2 (42 x 59.4 cm), FULL COLOR,   DISEÑO SUMINISTRADO  Y APROBADO POR EL SUPERVISOR DEL CONTRATO..</t>
  </si>
  <si>
    <t>REFRIGERIOS, INCLUYE AGUA POTABLE TRATADA EN BOLSA, PRESENTACIÓN INDIVIDUAL DE 300 ML Y  FRUTA FRESCA (BANANO), EN ESTADO ÓPTIMO DE MADURACIÓN, LIMPIA, SIN MAGULLADURAS NI DETERIORO,LOS PRODUCTOS DEBERÁN PRESENTARSE EN ÓPTIMAS CONDICIONES PARA EL CONSUMO Y SER ENTREGADOS EN EL SITIO DEFINIDO PARA FACILITAR SU DISTRIBUCIÓN DURANTE EL EVENTO.</t>
  </si>
  <si>
    <t>SUBTOTAL SERVICIO DE PROMOCIÓN DEL ACCESO A LA JUSTICIA</t>
  </si>
  <si>
    <t>SUBTOTAL ASAMBLEAS DE JUVENTUD  - 2 JORNADAS EN 2026</t>
  </si>
  <si>
    <t>SUBTOTAL CONSEJOS DE GOBIERNO -  2 JORNADAS EN 2026</t>
  </si>
  <si>
    <t>SUBTOTAL COMISION DE CONCERTACION  Y DESICION -  2 JORNADAS EN 2026</t>
  </si>
  <si>
    <t>SUBTOTAL SESION DEL SUBSISTEMA - CADA MES</t>
  </si>
  <si>
    <t>SUBTOTAL ESCUELA DE LIDERAZGO - 4 JORNADAS EN 2026</t>
  </si>
  <si>
    <t>SUBTOTAL JORNADA DE AVISTAMIENTO DE AVES</t>
  </si>
  <si>
    <t>SUBTOTAL CARRERA ATLETICA</t>
  </si>
  <si>
    <t>SUBTOTAL GINCANA SECTOR RELIGIOSO</t>
  </si>
  <si>
    <t>SUBTOTAL ACTUALIZACION DE PLATAFORMA</t>
  </si>
  <si>
    <t>SUBTOTAL TARDES DE CINE</t>
  </si>
  <si>
    <t>SUBTOTAL MESAS DE PARTICIPACION DE NIÑOS, NIÑAS Y ADOLESCENTES - 4 SESIONES  Y ACTIVIDADES DEL PLAN DE ACCION.</t>
  </si>
  <si>
    <t>1. ACTIVIDADES: 1. CAPACITACION A NUEVOS DIGNATRIOS DE JUNTAS DE ACCION COMUNAL  MES DE JULIO, Y 2. JORNADAS DE PROMOCION EN CINCO (5) DISTRITOS RURALES Y UNA EN LA CABECERA MUNICIPAL.</t>
  </si>
  <si>
    <t>2. ASAMBLEAS DE JUVENTUD  - 2 JORNADAS EN 2026</t>
  </si>
  <si>
    <t>SUBTOTAL JORNADA DE BIENESTAR DE CUIDADORES Y CUIDADORAS</t>
  </si>
  <si>
    <t>SUBTOTAL COMMEMORACIÓN DIA INTERNACIONAL DE LAS PERSONAS CON DISCAPACIDAD</t>
  </si>
  <si>
    <t>SUBTOTAL FERIA DE EMPRENDIMIENTO PARA PERSONAS CON DISCAPACIDAD Y CUIDADORES</t>
  </si>
  <si>
    <t>SUBTOTAL CAMPAÑA DE PREVENCION DE VIOLENCIAS BASADAS EN GENERO</t>
  </si>
  <si>
    <t xml:space="preserve">SUBTOTAL FORTALECIMIENTO CONSEJO CONSULTIVO DE MUERES MUNICIPAL </t>
  </si>
  <si>
    <t>SUBTOTAL CONMEMORACIÓN DEL 25N</t>
  </si>
  <si>
    <t xml:space="preserve"> LIBERTAD RELIGIOSA Y DE CULTOS - 4502001</t>
  </si>
  <si>
    <t>POLITICA PUBLICA DISCAPACIDAD - 4104020</t>
  </si>
  <si>
    <t>TOTAL POLITICA PUBLICA JUVENTUD</t>
  </si>
  <si>
    <t>POLITICA PUBLICA JUVENTUD - 4102038</t>
  </si>
  <si>
    <t>SUBTOTAL RENOVACION DEL  COMITE MUNICIPAL DE LIBERTAD RELIGIOSA</t>
  </si>
  <si>
    <t>SUBTOTAL CONMEMORACION DEL DIA NACIONAL DE LIBERTAD RELIGIOSA  1 AL 4 DE JULIO</t>
  </si>
  <si>
    <t>SUBTOTAL FERIA DE EMPRENDIMIENTOS DEL SECTOR RELIGIOSO</t>
  </si>
  <si>
    <t>SUBTOTAL SEGUNDO ENCUENTRO DE LIDERES ESPIRITUALES</t>
  </si>
  <si>
    <t>TOTAL LIBERTAD RELIGIOSA Y DE CULTOS - 4502001</t>
  </si>
  <si>
    <t>SUBTOTAL COMITÉS LIDERES MUNICIPALES DE PROGRAMAS SOCIALES DE TRANSFERENCIA MONETARIA</t>
  </si>
  <si>
    <t>SUBTOTAL ASAMBLEA MUNICIPAL DE INTEGRACIÓN Y FORTALECIMIENTO DEL TEJIDO SOCIAL</t>
  </si>
  <si>
    <t xml:space="preserve">SUBTOTAL TALLERES CAPACIDADES SOCIOEMOCIONALES </t>
  </si>
  <si>
    <t>8.1</t>
  </si>
  <si>
    <t>8.2</t>
  </si>
  <si>
    <t>10.1</t>
  </si>
  <si>
    <t>11.3</t>
  </si>
  <si>
    <t>12.1</t>
  </si>
  <si>
    <t>14.3</t>
  </si>
  <si>
    <t>14.4</t>
  </si>
  <si>
    <t>15.1</t>
  </si>
  <si>
    <t>16.1</t>
  </si>
  <si>
    <t>16.2</t>
  </si>
  <si>
    <t>18.1</t>
  </si>
  <si>
    <t>23.2</t>
  </si>
  <si>
    <t>25.1</t>
  </si>
  <si>
    <t>31.3</t>
  </si>
  <si>
    <t>TOTAL PROCESO DE LOGISTICA</t>
  </si>
  <si>
    <t xml:space="preserve">TRANSPORTE IDA Y REGRESO EN VEHICULOS AFILIADOS A EMPRESAS DE SERVICIO PUBLICO, LEGALMENTE CONSTITUIDAS, LOS VEHÍCULOS DEBEN TENER VIGENTES SOAT, TARJETA DE OPERACIÓN, REVISIÓN TÉCNICO - MECÁNICA Y PÓLIZA DE RESPONSABILIDAD CIVIL CONTRACTUAL Y EXTRACONTRACTUAL.                                                                                       ACORDAR CON EL SUPERVISOR DEL CONTRATO EL PUNTO DE ENCUENTRO Y HORARIO, CON EL SIGUIENTE RECORRIDO:                                                                                                                         LA CASA DE LA CULTURA MUNICIPAL HASTA LA VEREDA LA CHORRERA  BUSETAS CON CAPACIDAD DE 20 PERSONAS).                                                           </t>
  </si>
  <si>
    <t>6.1</t>
  </si>
  <si>
    <t>6.2</t>
  </si>
  <si>
    <t xml:space="preserve">DECORACIÓN DEL EVENTO DE CLAUSURA DE CAPACITACION, INCLUYE MESA PRINCIPAL CON MANTEL BLANCO Y SOBREMANTEL, ARREGLO FLORAL , CON ADORNO DE 200 GLOBOS DIMENSIÓN R12, DE COLORES ALUSIVOS A LA BANDERA DEL MUNICIPIO DE TIMBÍO, ACORDAR CON EL SUPERVISOR DEL CONTRATO PREVIAMENTE AL EVENTO. </t>
  </si>
  <si>
    <t xml:space="preserve">TRANSPORTE IDA Y REGRESO CON VEHÍCULOS CLASE CAMPERO AFILIADOS A EMPRESAS DE SERVICIO PUBLICO, LEGALMENTE CONSTITUIDAS, LOS VEHÍCULOS DEBEN TENER VIGENTES SOAT, TARJETA DE OPERACIÓN, REVISIÓN TÉCNICO - MECÁNICA Y PÓLIZA DE RESPONSABILIDAD CIVIL CONTRACTUAL Y EXTRACONTRACTUAL. ACORDAR CON EL SUPERVISOR DEL CONTRATO EL PUNTO DE ENCUENTRO Y HORARIO. DE LOS SIGUIENTES RECORRIDOS                                                                                                                         1. DESDE LA CASA DE LA CULTURA HASTA LA VEREDA EL BOQUERON (CAMPERO CON CAPACIDAD 6 PERSONAS).                                                      2.DESDE LA CASA DE LA CULTURA HASTA LA VEREDA SANTA MARIA  (CAMPERO CON CAPACIDAD 6 PERSONAS).                                                     3.DESDE LA CASA DE LA CULTURA HASTA LA VEREDA CINCO DIAS (CAMPERO CON CAPACIDAD 6 PERSONAS).                                                                           4.DESDE LA CASA DE LA CULTURA HASTA LA VEREDA HATO VIEJO  (CAMPERO CON CAPACIDAD 6 PERSONAS).                                                                           5.DESDE LA CASA DE LA CULTURA HASTA LA VEREDA LA CABAÑA (CAMPERO CON CAPACIDAD 6 PERSONAS).                                                                           6.DESDE LA CASA DE LA CULTURA HASTA EL RESGUARDO KITE KIWE  (CAMPERO CON CAPACIDAD 6 PERSONAS) </t>
  </si>
  <si>
    <t xml:space="preserve">SUMINISTRO DE KIT A PARTICIPANTES DE CARRERA ATLETICA EN LA ONMEMORACIÓN DEL 25N "DÍA INTERNACIONAL DE LA ELIMINACIÓN DE LA VIOLENCIA CONTRA LAS MUJERES" CONSISTENTE EN:                                1. 250 DORSALES PARA CARRERA ATLÉTICA, ELABORADOS EN MATERIAL RESISTENTE PROPALCOTE PLASTIFICADO), TAMAÑO APROXIMADO 20 CM X 25 CM, IMPRESIÓN DE ALTA VISIBILIDAD, CON NUMERACIÓN CONSECUTIVA, PERFORACIONES PARA SUJECIÓN Y DISEÑO SUMINISTRADO POR EL CONTRATANTE APROBADO POR EL SUPERVISOR.                                                                                                                   2. MEDALLA ELABORADA EN ACRÍLICO DE 8CM DE DIAMETRO, INCLUYE CINTA SUBLIMADA CON LOS LOGOS DE LA ADMINISTRACIÓN MUNICIPAL, GARANTIZANDO UNA PRESENTACIÓN INSTITUCIONAL ADECUADA. CONTARÁ CON UN DISEÑO REPRESENTATIVO Y CONMEMORATIVO, ACORDE AL EVENTO, EL CUAL SERÁ PREVIAMENTE APROBADO POR EL SUPERVISOR DEL CONTRATO. </t>
  </si>
  <si>
    <t>KIT</t>
  </si>
  <si>
    <t>1.1.</t>
  </si>
  <si>
    <t>2. CONSEJOS DE GOBIERNO -  2 JORNADAS EN 2026</t>
  </si>
  <si>
    <t>3. COMISION DE CONCERTACION  Y DESICION -  2 JORNADAS EN 2026</t>
  </si>
  <si>
    <t>4. SESION DEL SUBSISTEMA - 24 SECCIONES EN EL AÑO 2026</t>
  </si>
  <si>
    <t>5. ESCUELA DE LIDERAZGO - 6 JORNADAS EN 2026 (40 PERSONAS POR JORNADA)</t>
  </si>
  <si>
    <t>5.1</t>
  </si>
  <si>
    <t>5.2</t>
  </si>
  <si>
    <t>5.3</t>
  </si>
  <si>
    <t>5.4</t>
  </si>
  <si>
    <t xml:space="preserve">6. JORNADA DE AVISTAMIENTO DE AVES </t>
  </si>
  <si>
    <t xml:space="preserve">7. JORNADA DE AVISTAMIENTO DE AVES </t>
  </si>
  <si>
    <t>7.1</t>
  </si>
  <si>
    <t>7.2</t>
  </si>
  <si>
    <t xml:space="preserve">8. CARRERA ATLETICA </t>
  </si>
  <si>
    <t>8.3</t>
  </si>
  <si>
    <t>9. GINCANA SECTOR RELIGIOSO</t>
  </si>
  <si>
    <t>9.1</t>
  </si>
  <si>
    <t>9.2</t>
  </si>
  <si>
    <t>9.3</t>
  </si>
  <si>
    <t xml:space="preserve">10. ACTUALIZACION DE PLATAFORMA </t>
  </si>
  <si>
    <t>11. TARDES DE CINE</t>
  </si>
  <si>
    <t>11.1</t>
  </si>
  <si>
    <t>11.2</t>
  </si>
  <si>
    <t>11.4</t>
  </si>
  <si>
    <t>12. MESAS DE PARTICIPACION DE NIÑOS, NIÑAS Y ADOLESCENTES - 4 SESIONES  Y ACTIVIDADES DEL PLAN DE ACCION.</t>
  </si>
  <si>
    <t>13. JORNADA DE BIENESTAR DE CUIDADORES Y CUIDADORAS DE POBLACIÓN CON DISCAPACIDAD 24 DE JULIO Y 06 DE NOVIEMBRE DEL 2025</t>
  </si>
  <si>
    <t>13.1</t>
  </si>
  <si>
    <t>14. COMMEMORACIÓN DIA INTERNACIONAL DE LAS PERSONAS CON DISCAPACIDAD - DICIEMBRE DEL 2026</t>
  </si>
  <si>
    <t>14.1</t>
  </si>
  <si>
    <t>14.2</t>
  </si>
  <si>
    <t>15. FERIA DE EMPRENDIMIENTO PARA PERSONAS CON DISCAPACIDAD Y CUIDADORES (NOVIEMBRE)</t>
  </si>
  <si>
    <t>16.  CAMPAÑA DE PREVENCION DE VIOLENCIAS BASADAS EN GENERO JUNIO A DICIEMBRE</t>
  </si>
  <si>
    <t>17. FORTALECIMIENTO CONSEJO CONSULTIVO DE MUERES MUNICIPAL (SESIONA 4 VECES AL AÑO Y SE DEBE REALIZAR ELECCION DE LOS SECTORES INOPERANTES)</t>
  </si>
  <si>
    <t>17.1</t>
  </si>
  <si>
    <t>18. CONMEMORACIÓN DEL 25N "DÍA INTERNACIONAL DE LA ELIMINACIÓN DE LA VIOLENCIA CONTRA LAS MUJERES", 25 DE NOVIEMBRE.</t>
  </si>
  <si>
    <t>18.2</t>
  </si>
  <si>
    <t>18.3</t>
  </si>
  <si>
    <t xml:space="preserve">19. RENOVACION DEL  COMITE MUNICIPAL DE LIBERTAD RELIGIOSA - 1 JORNADA </t>
  </si>
  <si>
    <t>19.1</t>
  </si>
  <si>
    <t>20. CONMEMORACION DEL DIA NACIONAL DE LIBERTAD RELIGIOSA  1 AL 4 DE JULIO</t>
  </si>
  <si>
    <t>20.1</t>
  </si>
  <si>
    <t>21. FERIA DE EMPRENDIMIENTOS DEL SECTOR RELIGIOSO</t>
  </si>
  <si>
    <t>21.1</t>
  </si>
  <si>
    <t xml:space="preserve"> 22. SEGUNDO ENCUENTRO DE LIDERES ESPIRITUALES</t>
  </si>
  <si>
    <t>22.1</t>
  </si>
  <si>
    <t xml:space="preserve"> 23. COMITÉS LIDERES MUNICIPALES DE PROGRAMAS SOCIALES DE TRANSFERENCIA MONETARIA, 3 COMITES.</t>
  </si>
  <si>
    <t>23.1</t>
  </si>
  <si>
    <t>24. ASAMBLEA MUNICIPAL DE INTEGRACIÓN Y FORTALECIMIENTO DEL TEJIDO SOCIAL, NOVIEMBRE 2026</t>
  </si>
  <si>
    <t>25. TALLERES CAPACIDADES SOCIOEMOCIONALES (9 TALLERES VIGENCIA 2026), DE MAYO A DICIEMBRE</t>
  </si>
  <si>
    <t>POLITICA PUBLICA NIÑOS, NIÑAS Y ADOLESCENTES  -  PRODUCTO 4102038</t>
  </si>
  <si>
    <t xml:space="preserve">TOTAL POLITICA PUBLICA NIÑOS, NIÑAS Y ADOLESCENTES  </t>
  </si>
  <si>
    <t xml:space="preserve">TOTAL POLITICA PUBLICA DISCAPACIDAD </t>
  </si>
  <si>
    <t>POLITICA PUBLICA DE GENERO</t>
  </si>
  <si>
    <t>POLITICA PUBLICA DE GENERO -  4501050</t>
  </si>
  <si>
    <t>SERVICIO DE PROMOCIÓN DEL ACCESO A LA JUSTICIA - 1203014</t>
  </si>
  <si>
    <t>TOTAL PROGRAMAS SOCIALES DE TRANSFERENCIAS MONETARIA</t>
  </si>
  <si>
    <t>PROGRAMAS SOCIALES DE TRANSFERENCIAS MONETARIA 4502001</t>
  </si>
  <si>
    <t>TRANSPORTE IDA Y REGRESO,  AL SITIO DE DESARROLLO DEL EVENTO, EN VEHICULOS DE CAPACIDAD 20 PASAJEROS, AFILIADOS A EMPRESAS DE SERVICIO PUBLICO, LEGALMENTE CONSTITUIDAS, LOS VEHÍCULOS DEBEN TENER VIGENTES SOAT, TARJETA DE OPERACIÓN, REVISIÓN TÉCNICO - MECÁNICA Y PÓLIZA DE RESPONSABILIDAD CIVIL CONTRACTUAL Y EXTRACONTRACTUAL. ACORDAR CON EL SUPERVISOR DEL CONTRATO EL PUNTO DE ENCUENTRO Y HORARIO.DESDE LAS VEREDAS:                                                                                                                       1.VEREDA EL BOQUERON (BUSETA CAPACIDAD 20 PERSONAS).                                                  2.VEREDA SANTAMARIA (BUSETA CAPACIDAD 20 PERSONAS).                                               3.VEREDA CINCO DIAS  (BUSETA CAPACIDAD 20 PERSONAS).                                                    5.COLEGIO PROMOCION SOCIAL  (BUSETA CAPACIDAD 20 PERSONAS).                                                            4.VEREDA LA CABAÑA  (BUSETA CAPACIDAD 20 PERSONAS).                                                 6.COLEGIO ELIAS TROCHES DEL RESGUARDO KITE KIWE  (BUSETA CAPACIDAD 20 PERSONAS)</t>
  </si>
  <si>
    <t xml:space="preserve">DECORACIÓN DEL ESPACIO PARA ACTO SIMBÓLICO Y CONMEMORATIVO, GARANTIZANDO LA ADECUACIÓN DEL SITIO DONDE SE DESARROLLARÁ EL EVENTO, CON CENEFA EN GLOBOS MORADOS.DECORACIÓN DEL EVENTO, INCLUYE MESA PRINCIPAL CON MANTEL BLANCO Y ARREGLO FLORAL , CON ADORNO DE 200 GLOBOS DIMENSIÓN R12, DE COLORES ALUSIVOS A LA CONMEMORACION, ACORDAR CON EL SUPERVISOR DEL CONTRATO PREVIAMENTE AL EVENTO. </t>
  </si>
  <si>
    <t>MILLAR</t>
  </si>
  <si>
    <t>UNID</t>
  </si>
  <si>
    <t>CANT</t>
  </si>
  <si>
    <t>VR UNIT</t>
  </si>
  <si>
    <t>VR TOTAL PROM</t>
  </si>
  <si>
    <t>VR UNIT  PROM</t>
  </si>
  <si>
    <t>COTIZACION 1</t>
  </si>
  <si>
    <t>COTIZACION 2</t>
  </si>
  <si>
    <t>PROMEDIOS</t>
  </si>
  <si>
    <t>“EL CONTRATISTA SE OBLIGA CON EL MUNICIPIO DE TIMBÍO A PRESTAR LOS SERVICIOS DE OPERADOR LOGÍSTICO, PARA LA EJECUCIÓN DE ACTIVIDADES EN CUMPLIMIENTO DE LAS POLÍTICAS PUBLICAS Y PROGRAMAS SOCIALES, A CARGO DE LA SECRETARIA DE GOBIERNO Y PARTICIPACIÓN COMUNITARIA, ENMARCADAS EN EL PLAN DE ACCIÓN DE LA VIGENCIA 2026 Y EL PLAN DE DESARROLLO 2024 –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</si>
</sst>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quot;$&quot;\ * #,##0_-;\-&quot;$&quot;\ * #,##0_-;_-&quot;$&quot;\ * &quot;-&quot;_-;_-@"/>
    <numFmt numFmtId="165" formatCode="d\.m\."/>
    <numFmt numFmtId="166" formatCode="d\.m"/>
    <numFmt numFmtId="167" formatCode="_-&quot;$&quot;* #,##0_-;\-&quot;$&quot;* #,##0_-;_-&quot;$&quot;* &quot;-&quot;??_-;_-@"/>
    <numFmt numFmtId="168" formatCode="_-&quot;$&quot;* #,##0_-;\-&quot;$&quot;* #,##0_-;_-&quot;$&quot;* &quot;-&quot;??_-;_-@_-"/>
    <numFmt numFmtId="169" formatCode="_-&quot;$&quot;\ * #,##0_-;\-&quot;$&quot;\ * #,##0_-;_-&quot;$&quot;\ * &quot;-&quot;??_-;_-@_-"/>
    <numFmt numFmtId="170" formatCode="_-&quot;$&quot;* #,##0.00_-;\-&quot;$&quot;* #,##0.00_-;_-&quot;$&quot;* &quot;-&quot;??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Narrow"/>
      <family val="2"/>
    </font>
    <font>
      <b/>
      <sz val="10"/>
      <name val="Arial Narrow"/>
      <family val="2"/>
    </font>
    <font>
      <sz val="10"/>
      <color theme="1"/>
      <name val="Arial Narrow"/>
      <family val="2"/>
    </font>
    <font>
      <sz val="10"/>
      <name val="Arial Narrow"/>
      <family val="2"/>
    </font>
    <font>
      <b/>
      <sz val="8"/>
      <color theme="1"/>
      <name val="Arial Narrow"/>
      <family val="2"/>
    </font>
    <font>
      <b/>
      <sz val="8"/>
      <color theme="1"/>
      <name val="Calibri"/>
      <family val="2"/>
      <scheme val="minor"/>
    </font>
  </fonts>
  <fills count="13">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rgb="FFFF0066"/>
        <bgColor indexed="64"/>
      </patternFill>
    </fill>
    <fill>
      <patternFill patternType="solid">
        <fgColor rgb="FF92D050"/>
        <bgColor indexed="64"/>
      </patternFill>
    </fill>
    <fill>
      <patternFill patternType="solid">
        <fgColor rgb="FFFF99FF"/>
        <bgColor indexed="64"/>
      </patternFill>
    </fill>
    <fill>
      <patternFill patternType="solid">
        <fgColor rgb="FFFF6600"/>
        <bgColor indexed="64"/>
      </patternFill>
    </fill>
    <fill>
      <patternFill patternType="solid">
        <fgColor theme="4" tint="-0.249977111117893"/>
        <bgColor indexed="64"/>
      </patternFill>
    </fill>
    <fill>
      <patternFill patternType="solid">
        <fgColor rgb="FF0070C0"/>
        <bgColor indexed="64"/>
      </patternFill>
    </fill>
    <fill>
      <patternFill patternType="solid">
        <fgColor theme="0" tint="-0.34998626667073579"/>
        <bgColor indexed="64"/>
      </patternFill>
    </fill>
    <fill>
      <patternFill patternType="solid">
        <fgColor rgb="FF00B0F0"/>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155">
    <xf numFmtId="0" fontId="0" fillId="0" borderId="0" xfId="0"/>
    <xf numFmtId="0" fontId="2" fillId="0" borderId="0" xfId="0" applyFont="1" applyAlignment="1">
      <alignment horizontal="center"/>
    </xf>
    <xf numFmtId="0" fontId="0" fillId="0" borderId="0" xfId="0" applyAlignment="1">
      <alignment vertical="top"/>
    </xf>
    <xf numFmtId="44" fontId="0" fillId="0" borderId="0" xfId="1" applyFont="1"/>
    <xf numFmtId="0" fontId="5" fillId="0" borderId="1" xfId="0" applyFont="1" applyBorder="1" applyAlignment="1">
      <alignment horizontal="center" vertical="justify" wrapText="1"/>
    </xf>
    <xf numFmtId="0" fontId="5" fillId="0" borderId="0" xfId="0" applyFont="1" applyAlignment="1">
      <alignment horizontal="center" vertical="justify"/>
    </xf>
    <xf numFmtId="0" fontId="5" fillId="0" borderId="1" xfId="0" applyFont="1" applyBorder="1" applyAlignment="1">
      <alignment horizontal="center" vertical="justify"/>
    </xf>
    <xf numFmtId="0" fontId="6" fillId="0" borderId="1" xfId="0" applyFont="1" applyBorder="1" applyAlignment="1">
      <alignment horizontal="center" vertical="justify"/>
    </xf>
    <xf numFmtId="0" fontId="6" fillId="0" borderId="1" xfId="0" applyFont="1" applyBorder="1" applyAlignment="1">
      <alignment horizontal="justify" vertical="justify"/>
    </xf>
    <xf numFmtId="44" fontId="6" fillId="0" borderId="1" xfId="1" applyFont="1" applyFill="1" applyBorder="1" applyAlignment="1">
      <alignment horizontal="justify" vertical="justify"/>
    </xf>
    <xf numFmtId="0" fontId="6" fillId="0" borderId="1" xfId="0" applyFont="1" applyBorder="1" applyAlignment="1">
      <alignment horizontal="center" vertical="justify" wrapText="1"/>
    </xf>
    <xf numFmtId="164" fontId="3" fillId="0" borderId="1" xfId="0" applyNumberFormat="1" applyFont="1" applyBorder="1" applyAlignment="1">
      <alignment horizontal="justify" vertical="justify" wrapText="1"/>
    </xf>
    <xf numFmtId="0" fontId="5" fillId="0" borderId="1" xfId="0" applyFont="1" applyBorder="1" applyAlignment="1">
      <alignment horizontal="justify" vertical="justify" wrapText="1"/>
    </xf>
    <xf numFmtId="164" fontId="5" fillId="0" borderId="1" xfId="0" applyNumberFormat="1" applyFont="1" applyBorder="1" applyAlignment="1">
      <alignment horizontal="justify" vertical="justify" wrapText="1"/>
    </xf>
    <xf numFmtId="0" fontId="5" fillId="0" borderId="0" xfId="0" applyFont="1" applyAlignment="1">
      <alignment horizontal="justify" vertical="justify"/>
    </xf>
    <xf numFmtId="165" fontId="5" fillId="0" borderId="1" xfId="0" applyNumberFormat="1" applyFont="1" applyBorder="1" applyAlignment="1">
      <alignment horizontal="justify" vertical="justify" wrapText="1"/>
    </xf>
    <xf numFmtId="0" fontId="5" fillId="0" borderId="1" xfId="0" applyFont="1" applyBorder="1" applyAlignment="1">
      <alignment horizontal="justify" vertical="justify"/>
    </xf>
    <xf numFmtId="164" fontId="3" fillId="4" borderId="1" xfId="0" applyNumberFormat="1" applyFont="1" applyFill="1" applyBorder="1" applyAlignment="1">
      <alignment horizontal="justify" vertical="justify"/>
    </xf>
    <xf numFmtId="167" fontId="5" fillId="0" borderId="1" xfId="0" applyNumberFormat="1" applyFont="1" applyBorder="1" applyAlignment="1">
      <alignment horizontal="justify" vertical="justify" wrapText="1"/>
    </xf>
    <xf numFmtId="0" fontId="6" fillId="0" borderId="1" xfId="0" applyFont="1" applyBorder="1" applyAlignment="1">
      <alignment horizontal="justify" vertical="justify" wrapText="1"/>
    </xf>
    <xf numFmtId="168" fontId="6" fillId="0" borderId="1" xfId="1" applyNumberFormat="1" applyFont="1" applyFill="1" applyBorder="1" applyAlignment="1">
      <alignment horizontal="justify" vertical="justify"/>
    </xf>
    <xf numFmtId="168" fontId="3" fillId="5" borderId="1" xfId="0" applyNumberFormat="1" applyFont="1" applyFill="1" applyBorder="1" applyAlignment="1">
      <alignment horizontal="justify" vertical="justify"/>
    </xf>
    <xf numFmtId="164" fontId="3" fillId="6" borderId="1" xfId="0" applyNumberFormat="1" applyFont="1" applyFill="1" applyBorder="1" applyAlignment="1">
      <alignment horizontal="justify" vertical="justify" wrapText="1"/>
    </xf>
    <xf numFmtId="168" fontId="6" fillId="0" borderId="1" xfId="1" applyNumberFormat="1" applyFont="1" applyFill="1" applyBorder="1" applyAlignment="1">
      <alignment horizontal="justify" vertical="justify" wrapText="1"/>
    </xf>
    <xf numFmtId="168" fontId="4" fillId="0" borderId="1" xfId="1" applyNumberFormat="1" applyFont="1" applyFill="1" applyBorder="1" applyAlignment="1">
      <alignment horizontal="justify" vertical="justify"/>
    </xf>
    <xf numFmtId="168" fontId="5" fillId="0" borderId="1" xfId="1" applyNumberFormat="1" applyFont="1" applyFill="1" applyBorder="1" applyAlignment="1">
      <alignment horizontal="justify" vertical="justify"/>
    </xf>
    <xf numFmtId="169" fontId="4" fillId="7" borderId="1" xfId="0" applyNumberFormat="1" applyFont="1" applyFill="1" applyBorder="1" applyAlignment="1">
      <alignment horizontal="justify" vertical="justify"/>
    </xf>
    <xf numFmtId="0" fontId="5" fillId="0" borderId="1" xfId="0" quotePrefix="1" applyFont="1" applyBorder="1" applyAlignment="1">
      <alignment horizontal="justify" vertical="justify" wrapText="1"/>
    </xf>
    <xf numFmtId="164" fontId="3" fillId="2" borderId="1" xfId="0" applyNumberFormat="1" applyFont="1" applyFill="1" applyBorder="1" applyAlignment="1">
      <alignment horizontal="justify" vertical="justify"/>
    </xf>
    <xf numFmtId="0" fontId="3" fillId="0" borderId="1" xfId="0" applyFont="1" applyBorder="1" applyAlignment="1">
      <alignment vertical="justify" wrapText="1"/>
    </xf>
    <xf numFmtId="168" fontId="4" fillId="0" borderId="1" xfId="1" applyNumberFormat="1" applyFont="1" applyFill="1" applyBorder="1" applyAlignment="1">
      <alignment vertical="justify"/>
    </xf>
    <xf numFmtId="0" fontId="4" fillId="7" borderId="1" xfId="0" applyFont="1" applyFill="1" applyBorder="1" applyAlignment="1">
      <alignment vertical="justify"/>
    </xf>
    <xf numFmtId="0" fontId="4" fillId="0" borderId="1" xfId="0" applyFont="1" applyBorder="1" applyAlignment="1">
      <alignment vertical="justify" wrapText="1"/>
    </xf>
    <xf numFmtId="0" fontId="4" fillId="0" borderId="1" xfId="0" applyFont="1" applyBorder="1" applyAlignment="1">
      <alignment vertical="justify"/>
    </xf>
    <xf numFmtId="169" fontId="6" fillId="0" borderId="1" xfId="1" applyNumberFormat="1" applyFont="1" applyFill="1" applyBorder="1" applyAlignment="1">
      <alignment horizontal="justify" vertical="justify"/>
    </xf>
    <xf numFmtId="169" fontId="5" fillId="0" borderId="1" xfId="0" applyNumberFormat="1" applyFont="1" applyBorder="1" applyAlignment="1">
      <alignment horizontal="justify" vertical="justify" wrapText="1"/>
    </xf>
    <xf numFmtId="164" fontId="3" fillId="2" borderId="1" xfId="0" applyNumberFormat="1" applyFont="1" applyFill="1" applyBorder="1" applyAlignment="1">
      <alignment horizontal="justify" vertical="top"/>
    </xf>
    <xf numFmtId="164" fontId="2" fillId="0" borderId="1" xfId="0" applyNumberFormat="1" applyFont="1" applyBorder="1" applyAlignment="1">
      <alignment vertical="top"/>
    </xf>
    <xf numFmtId="0" fontId="4" fillId="4" borderId="1" xfId="0" applyFont="1" applyFill="1" applyBorder="1" applyAlignment="1">
      <alignment vertical="justify"/>
    </xf>
    <xf numFmtId="166" fontId="5" fillId="0" borderId="1" xfId="0" applyNumberFormat="1" applyFont="1" applyBorder="1" applyAlignment="1">
      <alignment horizontal="justify" vertical="justify" wrapText="1"/>
    </xf>
    <xf numFmtId="164" fontId="3" fillId="9" borderId="1" xfId="0" applyNumberFormat="1" applyFont="1" applyFill="1" applyBorder="1" applyAlignment="1">
      <alignment horizontal="justify" vertical="justify" wrapText="1"/>
    </xf>
    <xf numFmtId="0" fontId="4" fillId="9" borderId="1" xfId="0" applyFont="1" applyFill="1" applyBorder="1" applyAlignment="1">
      <alignment vertical="justify"/>
    </xf>
    <xf numFmtId="0" fontId="3" fillId="5" borderId="1" xfId="0" applyFont="1" applyFill="1" applyBorder="1" applyAlignment="1">
      <alignment vertical="justify"/>
    </xf>
    <xf numFmtId="0" fontId="3" fillId="6" borderId="1" xfId="0" applyFont="1" applyFill="1" applyBorder="1" applyAlignment="1">
      <alignment vertical="justify"/>
    </xf>
    <xf numFmtId="0" fontId="6" fillId="0" borderId="1" xfId="0" applyFont="1" applyBorder="1" applyAlignment="1">
      <alignment vertical="justify"/>
    </xf>
    <xf numFmtId="164" fontId="2" fillId="2" borderId="1" xfId="0" applyNumberFormat="1" applyFont="1" applyFill="1" applyBorder="1" applyAlignment="1">
      <alignment vertical="top"/>
    </xf>
    <xf numFmtId="164" fontId="3" fillId="11" borderId="1" xfId="0" applyNumberFormat="1" applyFont="1" applyFill="1" applyBorder="1" applyAlignment="1">
      <alignment horizontal="justify" vertical="justify" wrapText="1"/>
    </xf>
    <xf numFmtId="0" fontId="4" fillId="11" borderId="1" xfId="0" applyFont="1" applyFill="1" applyBorder="1" applyAlignment="1">
      <alignment vertical="justify"/>
    </xf>
    <xf numFmtId="164" fontId="2" fillId="11" borderId="1" xfId="0" applyNumberFormat="1" applyFont="1" applyFill="1" applyBorder="1" applyAlignment="1">
      <alignment vertical="top"/>
    </xf>
    <xf numFmtId="168" fontId="4" fillId="0" borderId="1" xfId="0" applyNumberFormat="1" applyFont="1" applyBorder="1" applyAlignment="1">
      <alignment horizontal="justify" vertical="justify" wrapText="1"/>
    </xf>
    <xf numFmtId="44" fontId="4" fillId="0" borderId="1" xfId="1" applyFont="1" applyFill="1" applyBorder="1" applyAlignment="1">
      <alignment horizontal="justify" vertical="justify"/>
    </xf>
    <xf numFmtId="168" fontId="4" fillId="0" borderId="1" xfId="0" applyNumberFormat="1" applyFont="1" applyBorder="1" applyAlignment="1">
      <alignment horizontal="justify" vertical="justify"/>
    </xf>
    <xf numFmtId="164" fontId="2" fillId="4" borderId="1" xfId="0" applyNumberFormat="1" applyFont="1" applyFill="1" applyBorder="1" applyAlignment="1">
      <alignment vertical="top"/>
    </xf>
    <xf numFmtId="164" fontId="2" fillId="9" borderId="1" xfId="0" applyNumberFormat="1" applyFont="1" applyFill="1" applyBorder="1" applyAlignment="1">
      <alignment vertical="top"/>
    </xf>
    <xf numFmtId="164" fontId="2" fillId="5" borderId="1" xfId="0" applyNumberFormat="1" applyFont="1" applyFill="1" applyBorder="1" applyAlignment="1">
      <alignment vertical="top"/>
    </xf>
    <xf numFmtId="164" fontId="2" fillId="7" borderId="1" xfId="0" applyNumberFormat="1" applyFont="1" applyFill="1" applyBorder="1" applyAlignment="1">
      <alignment vertical="top"/>
    </xf>
    <xf numFmtId="164" fontId="3" fillId="12" borderId="1" xfId="0" applyNumberFormat="1" applyFont="1" applyFill="1" applyBorder="1" applyAlignment="1">
      <alignment horizontal="justify" vertical="justify" wrapText="1"/>
    </xf>
    <xf numFmtId="0" fontId="7" fillId="0" borderId="1" xfId="0" applyFont="1" applyBorder="1" applyAlignment="1">
      <alignment horizontal="center" vertical="justify" wrapText="1"/>
    </xf>
    <xf numFmtId="164" fontId="7" fillId="0" borderId="1" xfId="0" applyNumberFormat="1" applyFont="1" applyBorder="1" applyAlignment="1">
      <alignment horizontal="center" vertical="justify" wrapText="1"/>
    </xf>
    <xf numFmtId="0" fontId="8" fillId="0" borderId="1" xfId="0" applyFont="1" applyBorder="1" applyAlignment="1">
      <alignment horizontal="center" vertical="top"/>
    </xf>
    <xf numFmtId="0" fontId="8" fillId="0" borderId="0" xfId="0" applyFont="1" applyAlignment="1">
      <alignment horizontal="center"/>
    </xf>
    <xf numFmtId="164" fontId="0" fillId="0" borderId="1" xfId="0" applyNumberFormat="1" applyBorder="1" applyAlignment="1">
      <alignment vertical="top"/>
    </xf>
    <xf numFmtId="169" fontId="0" fillId="0" borderId="0" xfId="1" applyNumberFormat="1" applyFont="1" applyAlignment="1">
      <alignment vertical="top"/>
    </xf>
    <xf numFmtId="169" fontId="0" fillId="0" borderId="0" xfId="0" applyNumberFormat="1" applyAlignment="1">
      <alignment vertical="top"/>
    </xf>
    <xf numFmtId="164" fontId="2" fillId="6" borderId="1" xfId="0" applyNumberFormat="1" applyFont="1" applyFill="1" applyBorder="1" applyAlignment="1">
      <alignment vertical="top"/>
    </xf>
    <xf numFmtId="0" fontId="5" fillId="0" borderId="2" xfId="0" applyFont="1" applyBorder="1" applyAlignment="1">
      <alignment vertical="justify"/>
    </xf>
    <xf numFmtId="0" fontId="5" fillId="0" borderId="3" xfId="0" applyFont="1" applyBorder="1" applyAlignment="1">
      <alignment vertical="justify"/>
    </xf>
    <xf numFmtId="0" fontId="5" fillId="0" borderId="4" xfId="0" applyFont="1" applyBorder="1" applyAlignment="1">
      <alignment vertical="justify"/>
    </xf>
    <xf numFmtId="44" fontId="0" fillId="0" borderId="0" xfId="0" applyNumberFormat="1"/>
    <xf numFmtId="0" fontId="5" fillId="0" borderId="2" xfId="0" applyFont="1" applyBorder="1" applyAlignment="1">
      <alignment horizontal="center" vertical="justify"/>
    </xf>
    <xf numFmtId="0" fontId="5" fillId="0" borderId="3" xfId="0" applyFont="1" applyBorder="1" applyAlignment="1">
      <alignment horizontal="center" vertical="justify"/>
    </xf>
    <xf numFmtId="0" fontId="5" fillId="0" borderId="4" xfId="0" applyFont="1" applyBorder="1" applyAlignment="1">
      <alignment horizontal="center" vertical="justify"/>
    </xf>
    <xf numFmtId="168" fontId="6" fillId="0" borderId="2" xfId="1" applyNumberFormat="1" applyFont="1" applyFill="1" applyBorder="1" applyAlignment="1">
      <alignment horizontal="center" vertical="justify"/>
    </xf>
    <xf numFmtId="168" fontId="6" fillId="0" borderId="3" xfId="1" applyNumberFormat="1" applyFont="1" applyFill="1" applyBorder="1" applyAlignment="1">
      <alignment horizontal="center" vertical="justify"/>
    </xf>
    <xf numFmtId="168" fontId="6" fillId="0" borderId="4" xfId="1" applyNumberFormat="1" applyFont="1" applyFill="1" applyBorder="1" applyAlignment="1">
      <alignment horizontal="center" vertical="justify"/>
    </xf>
    <xf numFmtId="0" fontId="4" fillId="0" borderId="2" xfId="0" applyFont="1" applyBorder="1" applyAlignment="1">
      <alignment horizontal="center" vertical="justify" wrapText="1"/>
    </xf>
    <xf numFmtId="0" fontId="4" fillId="0" borderId="3" xfId="0" applyFont="1" applyBorder="1" applyAlignment="1">
      <alignment horizontal="center" vertical="justify" wrapText="1"/>
    </xf>
    <xf numFmtId="0" fontId="4" fillId="0" borderId="4" xfId="0" applyFont="1" applyBorder="1" applyAlignment="1">
      <alignment horizontal="center" vertical="justify" wrapText="1"/>
    </xf>
    <xf numFmtId="0" fontId="3" fillId="0" borderId="2" xfId="0" applyFont="1" applyBorder="1" applyAlignment="1">
      <alignment horizontal="center" vertical="justify" wrapText="1"/>
    </xf>
    <xf numFmtId="0" fontId="3" fillId="0" borderId="3" xfId="0" applyFont="1" applyBorder="1" applyAlignment="1">
      <alignment horizontal="center" vertical="justify" wrapText="1"/>
    </xf>
    <xf numFmtId="0" fontId="3" fillId="0" borderId="4" xfId="0" applyFont="1" applyBorder="1" applyAlignment="1">
      <alignment horizontal="center" vertical="justify" wrapText="1"/>
    </xf>
    <xf numFmtId="0" fontId="4" fillId="0" borderId="1" xfId="0" applyFont="1" applyBorder="1" applyAlignment="1">
      <alignment horizontal="right" vertical="justify" wrapText="1"/>
    </xf>
    <xf numFmtId="0" fontId="4" fillId="7" borderId="1" xfId="0" applyFont="1" applyFill="1" applyBorder="1" applyAlignment="1">
      <alignment horizontal="right" vertical="justify"/>
    </xf>
    <xf numFmtId="0" fontId="4" fillId="0" borderId="1" xfId="0" applyFont="1" applyBorder="1" applyAlignment="1">
      <alignment horizontal="right" vertical="justify"/>
    </xf>
    <xf numFmtId="0" fontId="6" fillId="0" borderId="1" xfId="0" applyFont="1" applyBorder="1" applyAlignment="1">
      <alignment horizontal="justify" vertical="justify"/>
    </xf>
    <xf numFmtId="0" fontId="3" fillId="3" borderId="2" xfId="0" applyFont="1" applyFill="1" applyBorder="1" applyAlignment="1">
      <alignment horizontal="center" vertical="justify" wrapText="1"/>
    </xf>
    <xf numFmtId="0" fontId="3" fillId="3" borderId="3" xfId="0" applyFont="1" applyFill="1" applyBorder="1" applyAlignment="1">
      <alignment horizontal="center" vertical="justify" wrapText="1"/>
    </xf>
    <xf numFmtId="0" fontId="3" fillId="3" borderId="4" xfId="0" applyFont="1" applyFill="1" applyBorder="1" applyAlignment="1">
      <alignment horizontal="center" vertical="justify" wrapText="1"/>
    </xf>
    <xf numFmtId="0" fontId="3" fillId="4" borderId="2" xfId="0" applyFont="1" applyFill="1" applyBorder="1" applyAlignment="1">
      <alignment horizontal="center" vertical="justify" wrapText="1"/>
    </xf>
    <xf numFmtId="0" fontId="3" fillId="4" borderId="3" xfId="0" applyFont="1" applyFill="1" applyBorder="1" applyAlignment="1">
      <alignment horizontal="center" vertical="justify" wrapText="1"/>
    </xf>
    <xf numFmtId="0" fontId="3" fillId="4" borderId="4" xfId="0" applyFont="1" applyFill="1" applyBorder="1" applyAlignment="1">
      <alignment horizontal="center" vertical="justify" wrapText="1"/>
    </xf>
    <xf numFmtId="0" fontId="3" fillId="2" borderId="1" xfId="0" applyFont="1" applyFill="1" applyBorder="1" applyAlignment="1">
      <alignment horizontal="center" vertical="justify"/>
    </xf>
    <xf numFmtId="0" fontId="2" fillId="2" borderId="1" xfId="0" applyFont="1" applyFill="1" applyBorder="1" applyAlignment="1">
      <alignment horizontal="center" vertical="top"/>
    </xf>
    <xf numFmtId="0" fontId="3" fillId="10" borderId="2" xfId="0" applyFont="1" applyFill="1" applyBorder="1" applyAlignment="1">
      <alignment horizontal="right" vertical="justify" wrapText="1"/>
    </xf>
    <xf numFmtId="0" fontId="3" fillId="10" borderId="3" xfId="0" applyFont="1" applyFill="1" applyBorder="1" applyAlignment="1">
      <alignment horizontal="right" vertical="justify" wrapText="1"/>
    </xf>
    <xf numFmtId="0" fontId="3" fillId="10" borderId="4" xfId="0" applyFont="1" applyFill="1" applyBorder="1" applyAlignment="1">
      <alignment horizontal="right" vertical="justify" wrapText="1"/>
    </xf>
    <xf numFmtId="0" fontId="3" fillId="0" borderId="1" xfId="0" applyFont="1" applyBorder="1" applyAlignment="1">
      <alignment horizontal="right" vertical="justify" wrapText="1"/>
    </xf>
    <xf numFmtId="166" fontId="3" fillId="0" borderId="1" xfId="0" applyNumberFormat="1" applyFont="1" applyBorder="1" applyAlignment="1">
      <alignment horizontal="right" vertical="justify" wrapText="1"/>
    </xf>
    <xf numFmtId="0" fontId="4" fillId="5" borderId="2" xfId="0" applyFont="1" applyFill="1" applyBorder="1" applyAlignment="1">
      <alignment horizontal="center" vertical="justify"/>
    </xf>
    <xf numFmtId="0" fontId="4" fillId="5" borderId="3" xfId="0" applyFont="1" applyFill="1" applyBorder="1" applyAlignment="1">
      <alignment horizontal="center" vertical="justify"/>
    </xf>
    <xf numFmtId="0" fontId="4" fillId="5" borderId="4" xfId="0" applyFont="1" applyFill="1" applyBorder="1" applyAlignment="1">
      <alignment horizontal="center" vertical="justify"/>
    </xf>
    <xf numFmtId="0" fontId="3" fillId="9" borderId="1" xfId="0" applyFont="1" applyFill="1" applyBorder="1" applyAlignment="1">
      <alignment horizontal="right" vertical="justify" wrapText="1"/>
    </xf>
    <xf numFmtId="0" fontId="4" fillId="9" borderId="1" xfId="0" applyFont="1" applyFill="1" applyBorder="1" applyAlignment="1">
      <alignment horizontal="right" vertical="justify"/>
    </xf>
    <xf numFmtId="0" fontId="3" fillId="4" borderId="1" xfId="0" applyFont="1" applyFill="1" applyBorder="1" applyAlignment="1">
      <alignment horizontal="right" vertical="justify"/>
    </xf>
    <xf numFmtId="0" fontId="4" fillId="4" borderId="1" xfId="0" applyFont="1" applyFill="1" applyBorder="1" applyAlignment="1">
      <alignment horizontal="right" vertical="justify"/>
    </xf>
    <xf numFmtId="0" fontId="4" fillId="0" borderId="2" xfId="0" applyFont="1" applyBorder="1" applyAlignment="1">
      <alignment horizontal="center" vertical="justify"/>
    </xf>
    <xf numFmtId="0" fontId="4" fillId="0" borderId="3" xfId="0" applyFont="1" applyBorder="1" applyAlignment="1">
      <alignment horizontal="center" vertical="justify"/>
    </xf>
    <xf numFmtId="0" fontId="4" fillId="0" borderId="4" xfId="0" applyFont="1" applyBorder="1" applyAlignment="1">
      <alignment horizontal="center" vertical="justify"/>
    </xf>
    <xf numFmtId="0" fontId="3" fillId="5" borderId="1" xfId="0" applyFont="1" applyFill="1" applyBorder="1" applyAlignment="1">
      <alignment horizontal="right" vertical="justify"/>
    </xf>
    <xf numFmtId="170" fontId="3" fillId="6" borderId="2" xfId="0" applyNumberFormat="1" applyFont="1" applyFill="1" applyBorder="1" applyAlignment="1">
      <alignment horizontal="center" vertical="justify" wrapText="1"/>
    </xf>
    <xf numFmtId="170" fontId="3" fillId="6" borderId="3" xfId="0" applyNumberFormat="1" applyFont="1" applyFill="1" applyBorder="1" applyAlignment="1">
      <alignment horizontal="center" vertical="justify" wrapText="1"/>
    </xf>
    <xf numFmtId="170" fontId="3" fillId="6" borderId="4" xfId="0" applyNumberFormat="1" applyFont="1" applyFill="1" applyBorder="1" applyAlignment="1">
      <alignment horizontal="center" vertical="justify" wrapText="1"/>
    </xf>
    <xf numFmtId="0" fontId="3" fillId="6" borderId="2" xfId="0" applyFont="1" applyFill="1" applyBorder="1" applyAlignment="1">
      <alignment horizontal="center" vertical="justify" wrapText="1"/>
    </xf>
    <xf numFmtId="0" fontId="3" fillId="6" borderId="3" xfId="0" applyFont="1" applyFill="1" applyBorder="1" applyAlignment="1">
      <alignment horizontal="center" vertical="justify" wrapText="1"/>
    </xf>
    <xf numFmtId="0" fontId="3" fillId="6" borderId="4" xfId="0" applyFont="1" applyFill="1" applyBorder="1" applyAlignment="1">
      <alignment horizontal="center" vertical="justify" wrapText="1"/>
    </xf>
    <xf numFmtId="0" fontId="3" fillId="0" borderId="2" xfId="0" applyFont="1" applyBorder="1" applyAlignment="1">
      <alignment horizontal="center" vertical="justify"/>
    </xf>
    <xf numFmtId="0" fontId="3" fillId="0" borderId="3" xfId="0" applyFont="1" applyBorder="1" applyAlignment="1">
      <alignment horizontal="center" vertical="justify"/>
    </xf>
    <xf numFmtId="0" fontId="3" fillId="0" borderId="4" xfId="0" applyFont="1" applyBorder="1" applyAlignment="1">
      <alignment horizontal="center" vertical="justify"/>
    </xf>
    <xf numFmtId="0" fontId="5" fillId="0" borderId="2" xfId="0" applyFont="1" applyBorder="1" applyAlignment="1">
      <alignment horizontal="center" vertical="justify" wrapText="1"/>
    </xf>
    <xf numFmtId="0" fontId="5" fillId="0" borderId="3" xfId="0" applyFont="1" applyBorder="1" applyAlignment="1">
      <alignment horizontal="center" vertical="justify" wrapText="1"/>
    </xf>
    <xf numFmtId="0" fontId="5" fillId="0" borderId="4" xfId="0" applyFont="1" applyBorder="1" applyAlignment="1">
      <alignment horizontal="center" vertical="justify" wrapText="1"/>
    </xf>
    <xf numFmtId="0" fontId="3" fillId="11" borderId="1" xfId="0" applyFont="1" applyFill="1" applyBorder="1" applyAlignment="1">
      <alignment horizontal="right" vertical="justify" wrapText="1"/>
    </xf>
    <xf numFmtId="0" fontId="4" fillId="11" borderId="1" xfId="0" applyFont="1" applyFill="1" applyBorder="1" applyAlignment="1">
      <alignment horizontal="right" vertical="justify"/>
    </xf>
    <xf numFmtId="0" fontId="3" fillId="2" borderId="1" xfId="0" applyFont="1" applyFill="1" applyBorder="1" applyAlignment="1">
      <alignment horizontal="right" vertical="justify"/>
    </xf>
    <xf numFmtId="0" fontId="3" fillId="11" borderId="2" xfId="0" applyFont="1" applyFill="1" applyBorder="1" applyAlignment="1">
      <alignment horizontal="center" vertical="justify" wrapText="1"/>
    </xf>
    <xf numFmtId="0" fontId="3" fillId="11" borderId="3" xfId="0" applyFont="1" applyFill="1" applyBorder="1" applyAlignment="1">
      <alignment horizontal="center" vertical="justify" wrapText="1"/>
    </xf>
    <xf numFmtId="0" fontId="3" fillId="11" borderId="4" xfId="0" applyFont="1" applyFill="1" applyBorder="1" applyAlignment="1">
      <alignment horizontal="center" vertical="justify" wrapText="1"/>
    </xf>
    <xf numFmtId="166" fontId="3" fillId="4" borderId="2" xfId="0" applyNumberFormat="1" applyFont="1" applyFill="1" applyBorder="1" applyAlignment="1">
      <alignment horizontal="center" vertical="justify" wrapText="1"/>
    </xf>
    <xf numFmtId="166" fontId="3" fillId="4" borderId="3" xfId="0" applyNumberFormat="1" applyFont="1" applyFill="1" applyBorder="1" applyAlignment="1">
      <alignment horizontal="center" vertical="justify" wrapText="1"/>
    </xf>
    <xf numFmtId="166" fontId="3" fillId="4" borderId="4" xfId="0" applyNumberFormat="1" applyFont="1" applyFill="1" applyBorder="1" applyAlignment="1">
      <alignment horizontal="center" vertical="justify" wrapText="1"/>
    </xf>
    <xf numFmtId="0" fontId="3" fillId="8" borderId="2" xfId="0" applyFont="1" applyFill="1" applyBorder="1" applyAlignment="1">
      <alignment horizontal="center" vertical="justify" wrapText="1"/>
    </xf>
    <xf numFmtId="0" fontId="3" fillId="8" borderId="3" xfId="0" applyFont="1" applyFill="1" applyBorder="1" applyAlignment="1">
      <alignment horizontal="center" vertical="justify" wrapText="1"/>
    </xf>
    <xf numFmtId="0" fontId="3" fillId="8" borderId="4" xfId="0" applyFont="1" applyFill="1" applyBorder="1" applyAlignment="1">
      <alignment horizontal="center" vertical="justify" wrapText="1"/>
    </xf>
    <xf numFmtId="0" fontId="3" fillId="8" borderId="6" xfId="0" applyFont="1" applyFill="1" applyBorder="1" applyAlignment="1">
      <alignment horizontal="center" vertical="justify" wrapText="1"/>
    </xf>
    <xf numFmtId="0" fontId="3" fillId="8" borderId="5" xfId="0" applyFont="1" applyFill="1" applyBorder="1" applyAlignment="1">
      <alignment horizontal="center" vertical="justify" wrapText="1"/>
    </xf>
    <xf numFmtId="0" fontId="3" fillId="8" borderId="7" xfId="0" applyFont="1" applyFill="1" applyBorder="1" applyAlignment="1">
      <alignment horizontal="center" vertical="justify" wrapText="1"/>
    </xf>
    <xf numFmtId="165" fontId="3" fillId="4" borderId="2" xfId="0" applyNumberFormat="1" applyFont="1" applyFill="1" applyBorder="1" applyAlignment="1">
      <alignment horizontal="center" vertical="justify" wrapText="1"/>
    </xf>
    <xf numFmtId="165" fontId="3" fillId="4" borderId="3" xfId="0" applyNumberFormat="1" applyFont="1" applyFill="1" applyBorder="1" applyAlignment="1">
      <alignment horizontal="center" vertical="justify" wrapText="1"/>
    </xf>
    <xf numFmtId="165" fontId="3" fillId="4" borderId="4" xfId="0" applyNumberFormat="1" applyFont="1" applyFill="1" applyBorder="1" applyAlignment="1">
      <alignment horizontal="center" vertical="justify" wrapText="1"/>
    </xf>
    <xf numFmtId="165" fontId="3" fillId="0" borderId="1" xfId="0" applyNumberFormat="1" applyFont="1" applyBorder="1" applyAlignment="1">
      <alignment horizontal="right" vertical="justify" wrapText="1"/>
    </xf>
    <xf numFmtId="165" fontId="3" fillId="0" borderId="2" xfId="0" applyNumberFormat="1" applyFont="1" applyBorder="1" applyAlignment="1">
      <alignment horizontal="center" vertical="justify" wrapText="1"/>
    </xf>
    <xf numFmtId="165" fontId="3" fillId="0" borderId="3" xfId="0" applyNumberFormat="1" applyFont="1" applyBorder="1" applyAlignment="1">
      <alignment horizontal="center" vertical="justify" wrapText="1"/>
    </xf>
    <xf numFmtId="165" fontId="3" fillId="0" borderId="4" xfId="0" applyNumberFormat="1" applyFont="1" applyBorder="1" applyAlignment="1">
      <alignment horizontal="center" vertical="justify" wrapText="1"/>
    </xf>
    <xf numFmtId="0" fontId="3" fillId="0" borderId="1" xfId="0" applyFont="1" applyBorder="1" applyAlignment="1">
      <alignment horizontal="center" vertical="justify"/>
    </xf>
    <xf numFmtId="0" fontId="4" fillId="7" borderId="2" xfId="0" applyFont="1" applyFill="1" applyBorder="1" applyAlignment="1">
      <alignment horizontal="center" vertical="justify"/>
    </xf>
    <xf numFmtId="0" fontId="4" fillId="7" borderId="3" xfId="0" applyFont="1" applyFill="1" applyBorder="1" applyAlignment="1">
      <alignment horizontal="center" vertical="justify"/>
    </xf>
    <xf numFmtId="0" fontId="4" fillId="7" borderId="4" xfId="0" applyFont="1" applyFill="1" applyBorder="1" applyAlignment="1">
      <alignment horizontal="center" vertical="justify"/>
    </xf>
    <xf numFmtId="0" fontId="3" fillId="6" borderId="1" xfId="0" applyFont="1" applyFill="1" applyBorder="1" applyAlignment="1">
      <alignment horizontal="right" vertical="justify"/>
    </xf>
    <xf numFmtId="168" fontId="4" fillId="0" borderId="1" xfId="1" applyNumberFormat="1" applyFont="1" applyFill="1" applyBorder="1" applyAlignment="1">
      <alignment horizontal="right" vertical="justify"/>
    </xf>
    <xf numFmtId="166" fontId="3" fillId="0" borderId="2" xfId="0" applyNumberFormat="1" applyFont="1" applyBorder="1" applyAlignment="1">
      <alignment horizontal="center" vertical="justify" wrapText="1"/>
    </xf>
    <xf numFmtId="166" fontId="3" fillId="0" borderId="3" xfId="0" applyNumberFormat="1" applyFont="1" applyBorder="1" applyAlignment="1">
      <alignment horizontal="center" vertical="justify" wrapText="1"/>
    </xf>
    <xf numFmtId="166" fontId="3" fillId="0" borderId="4" xfId="0" applyNumberFormat="1" applyFont="1" applyBorder="1" applyAlignment="1">
      <alignment horizontal="center" vertical="justify" wrapText="1"/>
    </xf>
    <xf numFmtId="165" fontId="5" fillId="0" borderId="2" xfId="0" applyNumberFormat="1" applyFont="1" applyBorder="1" applyAlignment="1">
      <alignment horizontal="center" vertical="justify" wrapText="1"/>
    </xf>
    <xf numFmtId="165" fontId="5" fillId="0" borderId="3" xfId="0" applyNumberFormat="1" applyFont="1" applyBorder="1" applyAlignment="1">
      <alignment horizontal="center" vertical="justify" wrapText="1"/>
    </xf>
    <xf numFmtId="165" fontId="5" fillId="0" borderId="4" xfId="0" applyNumberFormat="1" applyFont="1" applyBorder="1" applyAlignment="1">
      <alignment horizontal="center" vertical="justify" wrapText="1"/>
    </xf>
  </cellXfs>
  <cellStyles count="2">
    <cellStyle name="Moneda" xfId="1" builtinId="4"/>
    <cellStyle name="Normal" xfId="0" builtinId="0"/>
  </cellStyles>
  <dxfs count="0"/>
  <tableStyles count="0" defaultTableStyle="TableStyleMedium2" defaultPivotStyle="PivotStyleLight16"/>
  <colors>
    <mruColors>
      <color rgb="FFFF99FF"/>
      <color rgb="FFFF0066"/>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CF328-BCCE-4B1E-8946-A97212DD05B2}">
  <dimension ref="A1:L173"/>
  <sheetViews>
    <sheetView tabSelected="1" topLeftCell="A160" workbookViewId="0">
      <selection activeCell="G173" sqref="G173"/>
    </sheetView>
  </sheetViews>
  <sheetFormatPr baseColWidth="10" defaultRowHeight="15" x14ac:dyDescent="0.25"/>
  <cols>
    <col min="1" max="1" width="4.140625" style="14" bestFit="1" customWidth="1"/>
    <col min="2" max="2" width="66.5703125" style="14" customWidth="1"/>
    <col min="3" max="3" width="10.5703125" style="5" bestFit="1" customWidth="1"/>
    <col min="4" max="4" width="4.7109375" style="5" bestFit="1" customWidth="1"/>
    <col min="5" max="5" width="10.85546875" style="14" bestFit="1" customWidth="1"/>
    <col min="6" max="6" width="12.140625" style="14" bestFit="1" customWidth="1"/>
    <col min="7" max="7" width="10.85546875" style="14" bestFit="1" customWidth="1"/>
    <col min="8" max="8" width="12.140625" style="14" bestFit="1" customWidth="1"/>
    <col min="9" max="9" width="12" style="2" customWidth="1"/>
    <col min="10" max="10" width="13" style="2" bestFit="1" customWidth="1"/>
    <col min="11" max="12" width="15.5703125" bestFit="1" customWidth="1"/>
  </cols>
  <sheetData>
    <row r="1" spans="1:12" ht="42.75" customHeight="1" x14ac:dyDescent="0.25">
      <c r="A1" s="143" t="s">
        <v>160</v>
      </c>
      <c r="B1" s="143"/>
      <c r="C1" s="143"/>
      <c r="D1" s="143"/>
      <c r="E1" s="143"/>
      <c r="F1" s="143"/>
      <c r="G1" s="143"/>
      <c r="H1" s="143"/>
      <c r="I1" s="143"/>
      <c r="J1" s="143"/>
      <c r="L1" s="3"/>
    </row>
    <row r="2" spans="1:12" x14ac:dyDescent="0.25">
      <c r="A2" s="69"/>
      <c r="B2" s="70"/>
      <c r="C2" s="70"/>
      <c r="D2" s="71"/>
      <c r="E2" s="91" t="s">
        <v>157</v>
      </c>
      <c r="F2" s="91"/>
      <c r="G2" s="91" t="s">
        <v>158</v>
      </c>
      <c r="H2" s="91"/>
      <c r="I2" s="92" t="s">
        <v>159</v>
      </c>
      <c r="J2" s="92"/>
      <c r="L2" s="3"/>
    </row>
    <row r="3" spans="1:12" ht="15" customHeight="1" x14ac:dyDescent="0.25">
      <c r="A3" s="85" t="s">
        <v>146</v>
      </c>
      <c r="B3" s="86"/>
      <c r="C3" s="86"/>
      <c r="D3" s="86"/>
      <c r="E3" s="86"/>
      <c r="F3" s="86"/>
      <c r="G3" s="86"/>
      <c r="H3" s="86"/>
      <c r="I3" s="86"/>
      <c r="J3" s="87"/>
      <c r="L3" s="3"/>
    </row>
    <row r="4" spans="1:12" x14ac:dyDescent="0.25">
      <c r="A4" s="85" t="s">
        <v>50</v>
      </c>
      <c r="B4" s="86"/>
      <c r="C4" s="86"/>
      <c r="D4" s="86"/>
      <c r="E4" s="86"/>
      <c r="F4" s="86"/>
      <c r="G4" s="86"/>
      <c r="H4" s="86"/>
      <c r="I4" s="86"/>
      <c r="J4" s="87"/>
      <c r="L4" s="3"/>
    </row>
    <row r="5" spans="1:12" s="60" customFormat="1" ht="15" customHeight="1" x14ac:dyDescent="0.25">
      <c r="A5" s="57" t="s">
        <v>0</v>
      </c>
      <c r="B5" s="57" t="s">
        <v>1</v>
      </c>
      <c r="C5" s="57" t="s">
        <v>152</v>
      </c>
      <c r="D5" s="57" t="s">
        <v>153</v>
      </c>
      <c r="E5" s="58" t="s">
        <v>154</v>
      </c>
      <c r="F5" s="58" t="s">
        <v>3</v>
      </c>
      <c r="G5" s="58" t="s">
        <v>154</v>
      </c>
      <c r="H5" s="58" t="s">
        <v>3</v>
      </c>
      <c r="I5" s="59" t="s">
        <v>156</v>
      </c>
      <c r="J5" s="59" t="s">
        <v>155</v>
      </c>
      <c r="L5" s="3"/>
    </row>
    <row r="6" spans="1:12" ht="153" x14ac:dyDescent="0.25">
      <c r="A6" s="12" t="s">
        <v>92</v>
      </c>
      <c r="B6" s="12" t="s">
        <v>4</v>
      </c>
      <c r="C6" s="4" t="s">
        <v>5</v>
      </c>
      <c r="D6" s="4">
        <v>1</v>
      </c>
      <c r="E6" s="13">
        <v>190000</v>
      </c>
      <c r="F6" s="13">
        <f>D6*E6</f>
        <v>190000</v>
      </c>
      <c r="G6" s="13">
        <v>170000</v>
      </c>
      <c r="H6" s="13">
        <f>D6*G6</f>
        <v>170000</v>
      </c>
      <c r="I6" s="61">
        <f>(E6+G6)/2</f>
        <v>180000</v>
      </c>
      <c r="J6" s="61">
        <f>(F6+H6)/2</f>
        <v>180000</v>
      </c>
    </row>
    <row r="7" spans="1:12" ht="89.25" x14ac:dyDescent="0.25">
      <c r="A7" s="12" t="s">
        <v>26</v>
      </c>
      <c r="B7" s="12" t="s">
        <v>6</v>
      </c>
      <c r="C7" s="4" t="s">
        <v>5</v>
      </c>
      <c r="D7" s="4">
        <v>380</v>
      </c>
      <c r="E7" s="13">
        <v>6500</v>
      </c>
      <c r="F7" s="13">
        <f>D7*E7</f>
        <v>2470000</v>
      </c>
      <c r="G7" s="13">
        <v>7500</v>
      </c>
      <c r="H7" s="13">
        <f>D7*G7</f>
        <v>2850000</v>
      </c>
      <c r="I7" s="61">
        <f>(E7+G7)/2</f>
        <v>7000</v>
      </c>
      <c r="J7" s="61">
        <f t="shared" ref="J7:J69" si="0">(F7+H7)/2</f>
        <v>2660000</v>
      </c>
    </row>
    <row r="8" spans="1:12" ht="15" customHeight="1" x14ac:dyDescent="0.25">
      <c r="A8" s="93" t="s">
        <v>38</v>
      </c>
      <c r="B8" s="94"/>
      <c r="C8" s="94"/>
      <c r="D8" s="94"/>
      <c r="E8" s="95"/>
      <c r="F8" s="56">
        <f>SUM(F6:F7)</f>
        <v>2660000</v>
      </c>
      <c r="G8" s="56"/>
      <c r="H8" s="56">
        <f t="shared" ref="H8:J8" si="1">SUM(H6:H7)</f>
        <v>3020000</v>
      </c>
      <c r="I8" s="56"/>
      <c r="J8" s="56">
        <f t="shared" si="1"/>
        <v>2840000</v>
      </c>
    </row>
    <row r="9" spans="1:12" x14ac:dyDescent="0.25">
      <c r="A9" s="69"/>
      <c r="B9" s="70"/>
      <c r="C9" s="70"/>
      <c r="D9" s="70"/>
      <c r="E9" s="70"/>
      <c r="F9" s="70"/>
      <c r="G9" s="70"/>
      <c r="H9" s="70"/>
      <c r="I9" s="70"/>
      <c r="J9" s="71"/>
    </row>
    <row r="10" spans="1:12" ht="15" customHeight="1" x14ac:dyDescent="0.25">
      <c r="A10" s="88" t="s">
        <v>61</v>
      </c>
      <c r="B10" s="89"/>
      <c r="C10" s="89"/>
      <c r="D10" s="89"/>
      <c r="E10" s="89"/>
      <c r="F10" s="89"/>
      <c r="G10" s="89"/>
      <c r="H10" s="89"/>
      <c r="I10" s="89"/>
      <c r="J10" s="90"/>
      <c r="L10" s="60"/>
    </row>
    <row r="11" spans="1:12" ht="15" customHeight="1" x14ac:dyDescent="0.25">
      <c r="A11" s="88" t="s">
        <v>51</v>
      </c>
      <c r="B11" s="89"/>
      <c r="C11" s="89"/>
      <c r="D11" s="89"/>
      <c r="E11" s="89"/>
      <c r="F11" s="89"/>
      <c r="G11" s="89"/>
      <c r="H11" s="89"/>
      <c r="I11" s="89"/>
      <c r="J11" s="90"/>
    </row>
    <row r="12" spans="1:12" s="60" customFormat="1" ht="15" customHeight="1" x14ac:dyDescent="0.25">
      <c r="A12" s="57" t="s">
        <v>0</v>
      </c>
      <c r="B12" s="57" t="s">
        <v>1</v>
      </c>
      <c r="C12" s="57" t="s">
        <v>152</v>
      </c>
      <c r="D12" s="57" t="s">
        <v>153</v>
      </c>
      <c r="E12" s="58" t="s">
        <v>154</v>
      </c>
      <c r="F12" s="58" t="s">
        <v>3</v>
      </c>
      <c r="G12" s="58" t="s">
        <v>154</v>
      </c>
      <c r="H12" s="58" t="s">
        <v>3</v>
      </c>
      <c r="I12" s="59" t="s">
        <v>156</v>
      </c>
      <c r="J12" s="59" t="s">
        <v>155</v>
      </c>
      <c r="L12"/>
    </row>
    <row r="13" spans="1:12" ht="178.5" x14ac:dyDescent="0.25">
      <c r="A13" s="15" t="s">
        <v>27</v>
      </c>
      <c r="B13" s="12" t="s">
        <v>149</v>
      </c>
      <c r="C13" s="4" t="s">
        <v>7</v>
      </c>
      <c r="D13" s="4">
        <v>6</v>
      </c>
      <c r="E13" s="13">
        <v>500000</v>
      </c>
      <c r="F13" s="13">
        <f>D13*E13</f>
        <v>3000000</v>
      </c>
      <c r="G13" s="13">
        <v>530000</v>
      </c>
      <c r="H13" s="13">
        <f>D13*G13</f>
        <v>3180000</v>
      </c>
      <c r="I13" s="61">
        <f t="shared" ref="I13:I68" si="2">(E13+G13)/2</f>
        <v>515000</v>
      </c>
      <c r="J13" s="61">
        <f t="shared" si="0"/>
        <v>3090000</v>
      </c>
    </row>
    <row r="14" spans="1:12" ht="89.25" x14ac:dyDescent="0.25">
      <c r="A14" s="15" t="s">
        <v>29</v>
      </c>
      <c r="B14" s="12" t="s">
        <v>8</v>
      </c>
      <c r="C14" s="4" t="s">
        <v>9</v>
      </c>
      <c r="D14" s="4">
        <v>250</v>
      </c>
      <c r="E14" s="13">
        <v>6500</v>
      </c>
      <c r="F14" s="13">
        <f>D14*E14</f>
        <v>1625000</v>
      </c>
      <c r="G14" s="13">
        <v>7500</v>
      </c>
      <c r="H14" s="13">
        <f>D14*G14</f>
        <v>1875000</v>
      </c>
      <c r="I14" s="61">
        <f t="shared" si="2"/>
        <v>7000</v>
      </c>
      <c r="J14" s="61">
        <f t="shared" si="0"/>
        <v>1750000</v>
      </c>
    </row>
    <row r="15" spans="1:12" ht="15" customHeight="1" x14ac:dyDescent="0.25">
      <c r="A15" s="96" t="s">
        <v>39</v>
      </c>
      <c r="B15" s="83"/>
      <c r="C15" s="83"/>
      <c r="D15" s="83"/>
      <c r="E15" s="83"/>
      <c r="F15" s="11">
        <f>SUM(F13:F14)</f>
        <v>4625000</v>
      </c>
      <c r="G15" s="11"/>
      <c r="H15" s="11">
        <f t="shared" ref="H15:J15" si="3">SUM(H13:H14)</f>
        <v>5055000</v>
      </c>
      <c r="I15" s="11"/>
      <c r="J15" s="11">
        <f t="shared" si="3"/>
        <v>4840000</v>
      </c>
    </row>
    <row r="16" spans="1:12" x14ac:dyDescent="0.25">
      <c r="A16" s="118"/>
      <c r="B16" s="119"/>
      <c r="C16" s="119"/>
      <c r="D16" s="119"/>
      <c r="E16" s="119"/>
      <c r="F16" s="119"/>
      <c r="G16" s="119"/>
      <c r="H16" s="119"/>
      <c r="I16" s="119"/>
      <c r="J16" s="120"/>
      <c r="L16" s="60"/>
    </row>
    <row r="17" spans="1:12" ht="15" customHeight="1" x14ac:dyDescent="0.25">
      <c r="A17" s="88" t="s">
        <v>93</v>
      </c>
      <c r="B17" s="89"/>
      <c r="C17" s="89"/>
      <c r="D17" s="89"/>
      <c r="E17" s="89"/>
      <c r="F17" s="89"/>
      <c r="G17" s="89"/>
      <c r="H17" s="89"/>
      <c r="I17" s="89"/>
      <c r="J17" s="90"/>
    </row>
    <row r="18" spans="1:12" s="60" customFormat="1" ht="15" customHeight="1" x14ac:dyDescent="0.25">
      <c r="A18" s="57" t="s">
        <v>0</v>
      </c>
      <c r="B18" s="57" t="s">
        <v>1</v>
      </c>
      <c r="C18" s="57" t="s">
        <v>152</v>
      </c>
      <c r="D18" s="57" t="s">
        <v>153</v>
      </c>
      <c r="E18" s="58" t="s">
        <v>154</v>
      </c>
      <c r="F18" s="58" t="s">
        <v>3</v>
      </c>
      <c r="G18" s="58" t="s">
        <v>154</v>
      </c>
      <c r="H18" s="58" t="s">
        <v>3</v>
      </c>
      <c r="I18" s="59" t="s">
        <v>156</v>
      </c>
      <c r="J18" s="59" t="s">
        <v>155</v>
      </c>
      <c r="L18"/>
    </row>
    <row r="19" spans="1:12" ht="89.25" x14ac:dyDescent="0.25">
      <c r="A19" s="15" t="s">
        <v>27</v>
      </c>
      <c r="B19" s="12" t="s">
        <v>8</v>
      </c>
      <c r="C19" s="4" t="s">
        <v>9</v>
      </c>
      <c r="D19" s="4">
        <v>40</v>
      </c>
      <c r="E19" s="13">
        <v>6500</v>
      </c>
      <c r="F19" s="13">
        <f>D19*E19</f>
        <v>260000</v>
      </c>
      <c r="G19" s="13">
        <v>7500</v>
      </c>
      <c r="H19" s="13">
        <f>D19*G19</f>
        <v>300000</v>
      </c>
      <c r="I19" s="61">
        <f t="shared" si="2"/>
        <v>7000</v>
      </c>
      <c r="J19" s="61">
        <f t="shared" si="0"/>
        <v>280000</v>
      </c>
    </row>
    <row r="20" spans="1:12" ht="15" customHeight="1" x14ac:dyDescent="0.25">
      <c r="A20" s="96" t="s">
        <v>40</v>
      </c>
      <c r="B20" s="83"/>
      <c r="C20" s="83"/>
      <c r="D20" s="83"/>
      <c r="E20" s="83"/>
      <c r="F20" s="11">
        <f>SUM(F19)</f>
        <v>260000</v>
      </c>
      <c r="G20" s="33"/>
      <c r="H20" s="11">
        <f>SUM(H19)</f>
        <v>300000</v>
      </c>
      <c r="I20" s="37"/>
      <c r="J20" s="37">
        <f t="shared" si="0"/>
        <v>280000</v>
      </c>
    </row>
    <row r="21" spans="1:12" x14ac:dyDescent="0.25">
      <c r="A21" s="78"/>
      <c r="B21" s="79"/>
      <c r="C21" s="79"/>
      <c r="D21" s="79"/>
      <c r="E21" s="79"/>
      <c r="F21" s="79"/>
      <c r="G21" s="79"/>
      <c r="H21" s="79"/>
      <c r="I21" s="79"/>
      <c r="J21" s="80"/>
    </row>
    <row r="22" spans="1:12" ht="15" customHeight="1" x14ac:dyDescent="0.25">
      <c r="A22" s="88" t="s">
        <v>94</v>
      </c>
      <c r="B22" s="89"/>
      <c r="C22" s="89"/>
      <c r="D22" s="89"/>
      <c r="E22" s="89"/>
      <c r="F22" s="89"/>
      <c r="G22" s="89"/>
      <c r="H22" s="89"/>
      <c r="I22" s="89"/>
      <c r="J22" s="90"/>
      <c r="L22" s="60"/>
    </row>
    <row r="23" spans="1:12" s="60" customFormat="1" ht="15" customHeight="1" x14ac:dyDescent="0.25">
      <c r="A23" s="57" t="s">
        <v>0</v>
      </c>
      <c r="B23" s="57" t="s">
        <v>1</v>
      </c>
      <c r="C23" s="57" t="s">
        <v>152</v>
      </c>
      <c r="D23" s="57" t="s">
        <v>153</v>
      </c>
      <c r="E23" s="58" t="s">
        <v>154</v>
      </c>
      <c r="F23" s="58" t="s">
        <v>3</v>
      </c>
      <c r="G23" s="58" t="s">
        <v>154</v>
      </c>
      <c r="H23" s="58" t="s">
        <v>3</v>
      </c>
      <c r="I23" s="59" t="s">
        <v>156</v>
      </c>
      <c r="J23" s="59" t="s">
        <v>155</v>
      </c>
      <c r="L23"/>
    </row>
    <row r="24" spans="1:12" ht="89.25" x14ac:dyDescent="0.25">
      <c r="A24" s="15" t="s">
        <v>24</v>
      </c>
      <c r="B24" s="12" t="s">
        <v>8</v>
      </c>
      <c r="C24" s="4" t="s">
        <v>9</v>
      </c>
      <c r="D24" s="4">
        <v>40</v>
      </c>
      <c r="E24" s="13">
        <v>6500</v>
      </c>
      <c r="F24" s="13">
        <f>D24*E24</f>
        <v>260000</v>
      </c>
      <c r="G24" s="13">
        <v>7500</v>
      </c>
      <c r="H24" s="13">
        <f>D24*G24</f>
        <v>300000</v>
      </c>
      <c r="I24" s="61">
        <f t="shared" si="2"/>
        <v>7000</v>
      </c>
      <c r="J24" s="61">
        <f t="shared" si="0"/>
        <v>280000</v>
      </c>
    </row>
    <row r="25" spans="1:12" ht="15" customHeight="1" x14ac:dyDescent="0.25">
      <c r="A25" s="96" t="s">
        <v>41</v>
      </c>
      <c r="B25" s="83"/>
      <c r="C25" s="83"/>
      <c r="D25" s="83"/>
      <c r="E25" s="83"/>
      <c r="F25" s="11">
        <f>SUM(F24)</f>
        <v>260000</v>
      </c>
      <c r="G25" s="33"/>
      <c r="H25" s="11">
        <f>SUM(H24)</f>
        <v>300000</v>
      </c>
      <c r="I25" s="37"/>
      <c r="J25" s="37">
        <f t="shared" si="0"/>
        <v>280000</v>
      </c>
    </row>
    <row r="26" spans="1:12" x14ac:dyDescent="0.25">
      <c r="A26" s="78"/>
      <c r="B26" s="79"/>
      <c r="C26" s="79"/>
      <c r="D26" s="79"/>
      <c r="E26" s="79"/>
      <c r="F26" s="79"/>
      <c r="G26" s="79"/>
      <c r="H26" s="79"/>
      <c r="I26" s="79"/>
      <c r="J26" s="80"/>
    </row>
    <row r="27" spans="1:12" ht="15" customHeight="1" x14ac:dyDescent="0.25">
      <c r="A27" s="88" t="s">
        <v>95</v>
      </c>
      <c r="B27" s="89"/>
      <c r="C27" s="89"/>
      <c r="D27" s="89"/>
      <c r="E27" s="89"/>
      <c r="F27" s="89"/>
      <c r="G27" s="89"/>
      <c r="H27" s="89"/>
      <c r="I27" s="89"/>
      <c r="J27" s="90"/>
      <c r="L27" s="60"/>
    </row>
    <row r="28" spans="1:12" s="60" customFormat="1" ht="15" customHeight="1" x14ac:dyDescent="0.25">
      <c r="A28" s="57" t="s">
        <v>0</v>
      </c>
      <c r="B28" s="57" t="s">
        <v>1</v>
      </c>
      <c r="C28" s="57" t="s">
        <v>152</v>
      </c>
      <c r="D28" s="57" t="s">
        <v>153</v>
      </c>
      <c r="E28" s="58" t="s">
        <v>154</v>
      </c>
      <c r="F28" s="58" t="s">
        <v>3</v>
      </c>
      <c r="G28" s="58" t="s">
        <v>154</v>
      </c>
      <c r="H28" s="58" t="s">
        <v>3</v>
      </c>
      <c r="I28" s="59" t="s">
        <v>156</v>
      </c>
      <c r="J28" s="59" t="s">
        <v>155</v>
      </c>
      <c r="L28"/>
    </row>
    <row r="29" spans="1:12" ht="89.25" x14ac:dyDescent="0.25">
      <c r="A29" s="15" t="s">
        <v>25</v>
      </c>
      <c r="B29" s="12" t="s">
        <v>8</v>
      </c>
      <c r="C29" s="4" t="s">
        <v>9</v>
      </c>
      <c r="D29" s="4">
        <v>220</v>
      </c>
      <c r="E29" s="13">
        <v>6500</v>
      </c>
      <c r="F29" s="13">
        <f>D29*E29</f>
        <v>1430000</v>
      </c>
      <c r="G29" s="13">
        <v>7500</v>
      </c>
      <c r="H29" s="13">
        <f>D29*G29</f>
        <v>1650000</v>
      </c>
      <c r="I29" s="61">
        <f t="shared" si="2"/>
        <v>7000</v>
      </c>
      <c r="J29" s="61">
        <f t="shared" si="0"/>
        <v>1540000</v>
      </c>
    </row>
    <row r="30" spans="1:12" ht="15" customHeight="1" x14ac:dyDescent="0.25">
      <c r="A30" s="96" t="s">
        <v>42</v>
      </c>
      <c r="B30" s="83"/>
      <c r="C30" s="83"/>
      <c r="D30" s="83"/>
      <c r="E30" s="83"/>
      <c r="F30" s="11">
        <f>SUM(F29)</f>
        <v>1430000</v>
      </c>
      <c r="G30" s="33"/>
      <c r="H30" s="11">
        <f>SUM(H29)</f>
        <v>1650000</v>
      </c>
      <c r="I30" s="37"/>
      <c r="J30" s="37">
        <f t="shared" si="0"/>
        <v>1540000</v>
      </c>
    </row>
    <row r="31" spans="1:12" x14ac:dyDescent="0.25">
      <c r="A31" s="118"/>
      <c r="B31" s="119"/>
      <c r="C31" s="119"/>
      <c r="D31" s="119"/>
      <c r="E31" s="119"/>
      <c r="F31" s="119"/>
      <c r="G31" s="119"/>
      <c r="H31" s="119"/>
      <c r="I31" s="119"/>
      <c r="J31" s="120"/>
    </row>
    <row r="32" spans="1:12" ht="15" customHeight="1" x14ac:dyDescent="0.25">
      <c r="A32" s="88" t="s">
        <v>96</v>
      </c>
      <c r="B32" s="89"/>
      <c r="C32" s="89"/>
      <c r="D32" s="89"/>
      <c r="E32" s="89"/>
      <c r="F32" s="89"/>
      <c r="G32" s="89"/>
      <c r="H32" s="89"/>
      <c r="I32" s="89"/>
      <c r="J32" s="90"/>
      <c r="L32" s="60"/>
    </row>
    <row r="33" spans="1:12" s="60" customFormat="1" ht="15" customHeight="1" x14ac:dyDescent="0.25">
      <c r="A33" s="57" t="s">
        <v>0</v>
      </c>
      <c r="B33" s="57" t="s">
        <v>1</v>
      </c>
      <c r="C33" s="57" t="s">
        <v>152</v>
      </c>
      <c r="D33" s="57" t="s">
        <v>153</v>
      </c>
      <c r="E33" s="58" t="s">
        <v>154</v>
      </c>
      <c r="F33" s="58" t="s">
        <v>3</v>
      </c>
      <c r="G33" s="58" t="s">
        <v>154</v>
      </c>
      <c r="H33" s="58" t="s">
        <v>3</v>
      </c>
      <c r="I33" s="59" t="s">
        <v>156</v>
      </c>
      <c r="J33" s="59" t="s">
        <v>155</v>
      </c>
      <c r="L33"/>
    </row>
    <row r="34" spans="1:12" ht="102" x14ac:dyDescent="0.25">
      <c r="A34" s="15" t="s">
        <v>97</v>
      </c>
      <c r="B34" s="12" t="s">
        <v>85</v>
      </c>
      <c r="C34" s="4" t="s">
        <v>7</v>
      </c>
      <c r="D34" s="4">
        <v>2</v>
      </c>
      <c r="E34" s="13">
        <v>280000</v>
      </c>
      <c r="F34" s="13">
        <f>D34*E34</f>
        <v>560000</v>
      </c>
      <c r="G34" s="13">
        <v>300000</v>
      </c>
      <c r="H34" s="13">
        <f>D34*G34</f>
        <v>600000</v>
      </c>
      <c r="I34" s="61">
        <f t="shared" si="2"/>
        <v>290000</v>
      </c>
      <c r="J34" s="61">
        <f t="shared" si="0"/>
        <v>580000</v>
      </c>
    </row>
    <row r="35" spans="1:12" ht="102" x14ac:dyDescent="0.25">
      <c r="A35" s="15" t="s">
        <v>98</v>
      </c>
      <c r="B35" s="12" t="s">
        <v>11</v>
      </c>
      <c r="C35" s="4" t="s">
        <v>7</v>
      </c>
      <c r="D35" s="4">
        <v>2</v>
      </c>
      <c r="E35" s="13">
        <v>760000</v>
      </c>
      <c r="F35" s="13">
        <f>D35*E35</f>
        <v>1520000</v>
      </c>
      <c r="G35" s="13">
        <v>800000</v>
      </c>
      <c r="H35" s="13">
        <f t="shared" ref="H35:H37" si="4">D35*G35</f>
        <v>1600000</v>
      </c>
      <c r="I35" s="61">
        <f t="shared" si="2"/>
        <v>780000</v>
      </c>
      <c r="J35" s="61">
        <f t="shared" si="0"/>
        <v>1560000</v>
      </c>
    </row>
    <row r="36" spans="1:12" ht="89.25" x14ac:dyDescent="0.25">
      <c r="A36" s="15" t="s">
        <v>99</v>
      </c>
      <c r="B36" s="12" t="s">
        <v>8</v>
      </c>
      <c r="C36" s="4" t="s">
        <v>9</v>
      </c>
      <c r="D36" s="4">
        <v>240</v>
      </c>
      <c r="E36" s="13">
        <v>6500</v>
      </c>
      <c r="F36" s="13">
        <f>D36*E36</f>
        <v>1560000</v>
      </c>
      <c r="G36" s="13">
        <v>7500</v>
      </c>
      <c r="H36" s="13">
        <f t="shared" si="4"/>
        <v>1800000</v>
      </c>
      <c r="I36" s="61">
        <f t="shared" si="2"/>
        <v>7000</v>
      </c>
      <c r="J36" s="61">
        <f t="shared" si="0"/>
        <v>1680000</v>
      </c>
    </row>
    <row r="37" spans="1:12" ht="63.75" x14ac:dyDescent="0.25">
      <c r="A37" s="15" t="s">
        <v>100</v>
      </c>
      <c r="B37" s="12" t="s">
        <v>88</v>
      </c>
      <c r="C37" s="4" t="s">
        <v>12</v>
      </c>
      <c r="D37" s="4">
        <v>1</v>
      </c>
      <c r="E37" s="13">
        <v>300000</v>
      </c>
      <c r="F37" s="13">
        <f>D37*E37</f>
        <v>300000</v>
      </c>
      <c r="G37" s="13">
        <v>280000</v>
      </c>
      <c r="H37" s="13">
        <f t="shared" si="4"/>
        <v>280000</v>
      </c>
      <c r="I37" s="61">
        <f t="shared" si="2"/>
        <v>290000</v>
      </c>
      <c r="J37" s="61">
        <f t="shared" si="0"/>
        <v>290000</v>
      </c>
      <c r="L37" s="60"/>
    </row>
    <row r="38" spans="1:12" ht="15" customHeight="1" x14ac:dyDescent="0.25">
      <c r="A38" s="96" t="s">
        <v>43</v>
      </c>
      <c r="B38" s="83"/>
      <c r="C38" s="83"/>
      <c r="D38" s="83"/>
      <c r="E38" s="83"/>
      <c r="F38" s="11">
        <f>SUM(F34:F37)</f>
        <v>3940000</v>
      </c>
      <c r="G38" s="33"/>
      <c r="H38" s="11">
        <f>SUM(H34:H37)</f>
        <v>4280000</v>
      </c>
      <c r="I38" s="37"/>
      <c r="J38" s="37">
        <f t="shared" si="0"/>
        <v>4110000</v>
      </c>
    </row>
    <row r="39" spans="1:12" x14ac:dyDescent="0.25">
      <c r="A39" s="78"/>
      <c r="B39" s="79"/>
      <c r="C39" s="79"/>
      <c r="D39" s="79"/>
      <c r="E39" s="79"/>
      <c r="F39" s="79"/>
      <c r="G39" s="79"/>
      <c r="H39" s="79"/>
      <c r="I39" s="79"/>
      <c r="J39" s="80"/>
    </row>
    <row r="40" spans="1:12" ht="15" customHeight="1" x14ac:dyDescent="0.25">
      <c r="A40" s="88" t="s">
        <v>101</v>
      </c>
      <c r="B40" s="89"/>
      <c r="C40" s="89"/>
      <c r="D40" s="89"/>
      <c r="E40" s="89"/>
      <c r="F40" s="89"/>
      <c r="G40" s="89"/>
      <c r="H40" s="89"/>
      <c r="I40" s="89"/>
      <c r="J40" s="90"/>
    </row>
    <row r="41" spans="1:12" s="60" customFormat="1" ht="15" customHeight="1" x14ac:dyDescent="0.25">
      <c r="A41" s="57" t="s">
        <v>0</v>
      </c>
      <c r="B41" s="57" t="s">
        <v>1</v>
      </c>
      <c r="C41" s="57" t="s">
        <v>152</v>
      </c>
      <c r="D41" s="57" t="s">
        <v>153</v>
      </c>
      <c r="E41" s="58" t="s">
        <v>154</v>
      </c>
      <c r="F41" s="58" t="s">
        <v>3</v>
      </c>
      <c r="G41" s="58" t="s">
        <v>154</v>
      </c>
      <c r="H41" s="58" t="s">
        <v>3</v>
      </c>
      <c r="I41" s="59" t="s">
        <v>156</v>
      </c>
      <c r="J41" s="59" t="s">
        <v>155</v>
      </c>
      <c r="L41"/>
    </row>
    <row r="42" spans="1:12" ht="153" x14ac:dyDescent="0.25">
      <c r="A42" s="15" t="s">
        <v>86</v>
      </c>
      <c r="B42" s="12" t="s">
        <v>4</v>
      </c>
      <c r="C42" s="4" t="s">
        <v>5</v>
      </c>
      <c r="D42" s="4">
        <v>1</v>
      </c>
      <c r="E42" s="13">
        <v>190000</v>
      </c>
      <c r="F42" s="13">
        <f>D42*E42</f>
        <v>190000</v>
      </c>
      <c r="G42" s="13">
        <v>170000</v>
      </c>
      <c r="H42" s="13">
        <f>D42*G42</f>
        <v>170000</v>
      </c>
      <c r="I42" s="61">
        <f t="shared" si="2"/>
        <v>180000</v>
      </c>
      <c r="J42" s="61">
        <f t="shared" si="0"/>
        <v>180000</v>
      </c>
    </row>
    <row r="43" spans="1:12" ht="38.25" x14ac:dyDescent="0.25">
      <c r="A43" s="15" t="s">
        <v>87</v>
      </c>
      <c r="B43" s="12" t="s">
        <v>13</v>
      </c>
      <c r="C43" s="4" t="s">
        <v>2</v>
      </c>
      <c r="D43" s="4">
        <v>2</v>
      </c>
      <c r="E43" s="13">
        <v>125000</v>
      </c>
      <c r="F43" s="13">
        <f>D43*E43</f>
        <v>250000</v>
      </c>
      <c r="G43" s="13">
        <v>130000</v>
      </c>
      <c r="H43" s="13">
        <f>D43*G43</f>
        <v>260000</v>
      </c>
      <c r="I43" s="61">
        <f t="shared" si="2"/>
        <v>127500</v>
      </c>
      <c r="J43" s="61">
        <f t="shared" si="0"/>
        <v>255000</v>
      </c>
    </row>
    <row r="44" spans="1:12" ht="15" customHeight="1" x14ac:dyDescent="0.25">
      <c r="A44" s="97" t="s">
        <v>44</v>
      </c>
      <c r="B44" s="83"/>
      <c r="C44" s="83"/>
      <c r="D44" s="83"/>
      <c r="E44" s="83"/>
      <c r="F44" s="11">
        <f>SUM(F42:F43)</f>
        <v>440000</v>
      </c>
      <c r="G44" s="11"/>
      <c r="H44" s="11">
        <f t="shared" ref="H44:J44" si="5">SUM(H42:H43)</f>
        <v>430000</v>
      </c>
      <c r="I44" s="11"/>
      <c r="J44" s="11">
        <f t="shared" si="5"/>
        <v>435000</v>
      </c>
    </row>
    <row r="45" spans="1:12" x14ac:dyDescent="0.25">
      <c r="A45" s="78"/>
      <c r="B45" s="79"/>
      <c r="C45" s="79"/>
      <c r="D45" s="79"/>
      <c r="E45" s="79"/>
      <c r="F45" s="79"/>
      <c r="G45" s="79"/>
      <c r="H45" s="79"/>
      <c r="I45" s="79"/>
      <c r="J45" s="80"/>
      <c r="L45" s="60"/>
    </row>
    <row r="46" spans="1:12" ht="15" customHeight="1" x14ac:dyDescent="0.25">
      <c r="A46" s="88" t="s">
        <v>102</v>
      </c>
      <c r="B46" s="89"/>
      <c r="C46" s="89"/>
      <c r="D46" s="89"/>
      <c r="E46" s="89"/>
      <c r="F46" s="89"/>
      <c r="G46" s="89"/>
      <c r="H46" s="89"/>
      <c r="I46" s="89"/>
      <c r="J46" s="90"/>
    </row>
    <row r="47" spans="1:12" s="60" customFormat="1" ht="15" customHeight="1" x14ac:dyDescent="0.25">
      <c r="A47" s="57" t="s">
        <v>0</v>
      </c>
      <c r="B47" s="57" t="s">
        <v>1</v>
      </c>
      <c r="C47" s="57" t="s">
        <v>152</v>
      </c>
      <c r="D47" s="57" t="s">
        <v>153</v>
      </c>
      <c r="E47" s="58" t="s">
        <v>154</v>
      </c>
      <c r="F47" s="58" t="s">
        <v>3</v>
      </c>
      <c r="G47" s="58" t="s">
        <v>154</v>
      </c>
      <c r="H47" s="58" t="s">
        <v>3</v>
      </c>
      <c r="I47" s="59" t="s">
        <v>156</v>
      </c>
      <c r="J47" s="59" t="s">
        <v>155</v>
      </c>
      <c r="L47"/>
    </row>
    <row r="48" spans="1:12" ht="89.25" x14ac:dyDescent="0.25">
      <c r="A48" s="15" t="s">
        <v>103</v>
      </c>
      <c r="B48" s="12" t="s">
        <v>8</v>
      </c>
      <c r="C48" s="4" t="s">
        <v>9</v>
      </c>
      <c r="D48" s="4">
        <v>20</v>
      </c>
      <c r="E48" s="13">
        <v>6500</v>
      </c>
      <c r="F48" s="13">
        <f>D48*E48</f>
        <v>130000</v>
      </c>
      <c r="G48" s="13">
        <v>7500</v>
      </c>
      <c r="H48" s="13">
        <f>D48*G48</f>
        <v>150000</v>
      </c>
      <c r="I48" s="61">
        <f t="shared" si="2"/>
        <v>7000</v>
      </c>
      <c r="J48" s="61">
        <f t="shared" si="0"/>
        <v>140000</v>
      </c>
    </row>
    <row r="49" spans="1:12" ht="51" x14ac:dyDescent="0.25">
      <c r="A49" s="15" t="s">
        <v>104</v>
      </c>
      <c r="B49" s="12" t="s">
        <v>15</v>
      </c>
      <c r="C49" s="4" t="s">
        <v>2</v>
      </c>
      <c r="D49" s="4">
        <v>20</v>
      </c>
      <c r="E49" s="13">
        <v>20000</v>
      </c>
      <c r="F49" s="13">
        <f>D49*E49</f>
        <v>400000</v>
      </c>
      <c r="G49" s="13">
        <v>16000</v>
      </c>
      <c r="H49" s="13">
        <f>D49*G49</f>
        <v>320000</v>
      </c>
      <c r="I49" s="61">
        <f t="shared" si="2"/>
        <v>18000</v>
      </c>
      <c r="J49" s="61">
        <f t="shared" si="0"/>
        <v>360000</v>
      </c>
    </row>
    <row r="50" spans="1:12" ht="15" customHeight="1" x14ac:dyDescent="0.25">
      <c r="A50" s="97" t="s">
        <v>44</v>
      </c>
      <c r="B50" s="83"/>
      <c r="C50" s="83"/>
      <c r="D50" s="83"/>
      <c r="E50" s="83"/>
      <c r="F50" s="11">
        <f>SUM(F48:F49)</f>
        <v>530000</v>
      </c>
      <c r="G50" s="33"/>
      <c r="H50" s="11">
        <f>SUM(H48:H49)</f>
        <v>470000</v>
      </c>
      <c r="I50" s="37"/>
      <c r="J50" s="37">
        <f t="shared" si="0"/>
        <v>500000</v>
      </c>
    </row>
    <row r="51" spans="1:12" x14ac:dyDescent="0.25">
      <c r="A51" s="149"/>
      <c r="B51" s="150"/>
      <c r="C51" s="150"/>
      <c r="D51" s="150"/>
      <c r="E51" s="150"/>
      <c r="F51" s="150"/>
      <c r="G51" s="150"/>
      <c r="H51" s="150"/>
      <c r="I51" s="150"/>
      <c r="J51" s="151"/>
      <c r="L51" s="60"/>
    </row>
    <row r="52" spans="1:12" ht="15" customHeight="1" x14ac:dyDescent="0.25">
      <c r="A52" s="88" t="s">
        <v>105</v>
      </c>
      <c r="B52" s="89"/>
      <c r="C52" s="89"/>
      <c r="D52" s="89"/>
      <c r="E52" s="89"/>
      <c r="F52" s="89"/>
      <c r="G52" s="89"/>
      <c r="H52" s="89"/>
      <c r="I52" s="89"/>
      <c r="J52" s="90"/>
    </row>
    <row r="53" spans="1:12" s="60" customFormat="1" ht="15" customHeight="1" x14ac:dyDescent="0.25">
      <c r="A53" s="57" t="s">
        <v>0</v>
      </c>
      <c r="B53" s="57" t="s">
        <v>1</v>
      </c>
      <c r="C53" s="57" t="s">
        <v>152</v>
      </c>
      <c r="D53" s="57" t="s">
        <v>153</v>
      </c>
      <c r="E53" s="58" t="s">
        <v>154</v>
      </c>
      <c r="F53" s="58" t="s">
        <v>3</v>
      </c>
      <c r="G53" s="58" t="s">
        <v>154</v>
      </c>
      <c r="H53" s="58" t="s">
        <v>3</v>
      </c>
      <c r="I53" s="59" t="s">
        <v>156</v>
      </c>
      <c r="J53" s="59" t="s">
        <v>155</v>
      </c>
      <c r="L53"/>
    </row>
    <row r="54" spans="1:12" ht="89.25" x14ac:dyDescent="0.25">
      <c r="A54" s="15" t="s">
        <v>70</v>
      </c>
      <c r="B54" s="12" t="s">
        <v>8</v>
      </c>
      <c r="C54" s="4" t="s">
        <v>9</v>
      </c>
      <c r="D54" s="4">
        <v>20</v>
      </c>
      <c r="E54" s="13">
        <v>6500</v>
      </c>
      <c r="F54" s="13">
        <f>D54*E54</f>
        <v>130000</v>
      </c>
      <c r="G54" s="13">
        <v>7500</v>
      </c>
      <c r="H54" s="13">
        <f>D54*G54</f>
        <v>150000</v>
      </c>
      <c r="I54" s="61">
        <f t="shared" si="2"/>
        <v>7000</v>
      </c>
      <c r="J54" s="61">
        <f t="shared" si="0"/>
        <v>140000</v>
      </c>
    </row>
    <row r="55" spans="1:12" ht="76.5" x14ac:dyDescent="0.25">
      <c r="A55" s="39" t="s">
        <v>71</v>
      </c>
      <c r="B55" s="12" t="s">
        <v>17</v>
      </c>
      <c r="C55" s="4" t="s">
        <v>9</v>
      </c>
      <c r="D55" s="4">
        <v>250</v>
      </c>
      <c r="E55" s="13">
        <v>6500</v>
      </c>
      <c r="F55" s="13">
        <f>D55*E55</f>
        <v>1625000</v>
      </c>
      <c r="G55" s="13">
        <v>7500</v>
      </c>
      <c r="H55" s="13">
        <f t="shared" ref="H55:H56" si="6">D55*G55</f>
        <v>1875000</v>
      </c>
      <c r="I55" s="61">
        <f t="shared" si="2"/>
        <v>7000</v>
      </c>
      <c r="J55" s="61">
        <f t="shared" si="0"/>
        <v>1750000</v>
      </c>
    </row>
    <row r="56" spans="1:12" ht="63.75" x14ac:dyDescent="0.25">
      <c r="A56" s="15" t="s">
        <v>106</v>
      </c>
      <c r="B56" s="12" t="s">
        <v>16</v>
      </c>
      <c r="C56" s="4" t="s">
        <v>2</v>
      </c>
      <c r="D56" s="4">
        <v>250</v>
      </c>
      <c r="E56" s="13">
        <v>3000</v>
      </c>
      <c r="F56" s="13">
        <f>D56*E56</f>
        <v>750000</v>
      </c>
      <c r="G56" s="13">
        <v>3750</v>
      </c>
      <c r="H56" s="13">
        <f t="shared" si="6"/>
        <v>937500</v>
      </c>
      <c r="I56" s="61">
        <f t="shared" si="2"/>
        <v>3375</v>
      </c>
      <c r="J56" s="61">
        <f t="shared" si="0"/>
        <v>843750</v>
      </c>
    </row>
    <row r="57" spans="1:12" ht="15" customHeight="1" x14ac:dyDescent="0.25">
      <c r="A57" s="139" t="s">
        <v>45</v>
      </c>
      <c r="B57" s="83"/>
      <c r="C57" s="83"/>
      <c r="D57" s="83"/>
      <c r="E57" s="83"/>
      <c r="F57" s="11">
        <f>SUM(F54:F56)</f>
        <v>2505000</v>
      </c>
      <c r="G57" s="11"/>
      <c r="H57" s="11">
        <f t="shared" ref="H57:J57" si="7">SUM(H54:H56)</f>
        <v>2962500</v>
      </c>
      <c r="I57" s="11"/>
      <c r="J57" s="11">
        <f t="shared" si="7"/>
        <v>2733750</v>
      </c>
      <c r="L57" s="60"/>
    </row>
    <row r="58" spans="1:12" x14ac:dyDescent="0.25">
      <c r="A58" s="152"/>
      <c r="B58" s="153"/>
      <c r="C58" s="153"/>
      <c r="D58" s="153"/>
      <c r="E58" s="153"/>
      <c r="F58" s="153"/>
      <c r="G58" s="153"/>
      <c r="H58" s="153"/>
      <c r="I58" s="153"/>
      <c r="J58" s="154"/>
    </row>
    <row r="59" spans="1:12" ht="15" customHeight="1" x14ac:dyDescent="0.25">
      <c r="A59" s="88" t="s">
        <v>107</v>
      </c>
      <c r="B59" s="89"/>
      <c r="C59" s="89"/>
      <c r="D59" s="89"/>
      <c r="E59" s="89"/>
      <c r="F59" s="89"/>
      <c r="G59" s="89"/>
      <c r="H59" s="89"/>
      <c r="I59" s="89"/>
      <c r="J59" s="90"/>
    </row>
    <row r="60" spans="1:12" s="60" customFormat="1" ht="15" customHeight="1" x14ac:dyDescent="0.25">
      <c r="A60" s="57" t="s">
        <v>0</v>
      </c>
      <c r="B60" s="57" t="s">
        <v>1</v>
      </c>
      <c r="C60" s="57" t="s">
        <v>152</v>
      </c>
      <c r="D60" s="57" t="s">
        <v>153</v>
      </c>
      <c r="E60" s="58" t="s">
        <v>154</v>
      </c>
      <c r="F60" s="58" t="s">
        <v>3</v>
      </c>
      <c r="G60" s="58" t="s">
        <v>154</v>
      </c>
      <c r="H60" s="58" t="s">
        <v>3</v>
      </c>
      <c r="I60" s="59" t="s">
        <v>156</v>
      </c>
      <c r="J60" s="59" t="s">
        <v>155</v>
      </c>
      <c r="L60"/>
    </row>
    <row r="61" spans="1:12" ht="89.25" x14ac:dyDescent="0.25">
      <c r="A61" s="15" t="s">
        <v>108</v>
      </c>
      <c r="B61" s="12" t="s">
        <v>8</v>
      </c>
      <c r="C61" s="4" t="s">
        <v>9</v>
      </c>
      <c r="D61" s="4">
        <v>20</v>
      </c>
      <c r="E61" s="13">
        <v>6500</v>
      </c>
      <c r="F61" s="13">
        <f>D61*E61</f>
        <v>130000</v>
      </c>
      <c r="G61" s="13">
        <v>7500</v>
      </c>
      <c r="H61" s="13">
        <f>D61*G61</f>
        <v>150000</v>
      </c>
      <c r="I61" s="61">
        <f t="shared" si="2"/>
        <v>7000</v>
      </c>
      <c r="J61" s="61">
        <f t="shared" si="0"/>
        <v>140000</v>
      </c>
    </row>
    <row r="62" spans="1:12" ht="25.5" customHeight="1" x14ac:dyDescent="0.25">
      <c r="A62" s="15" t="s">
        <v>109</v>
      </c>
      <c r="B62" s="12" t="s">
        <v>18</v>
      </c>
      <c r="C62" s="4" t="s">
        <v>12</v>
      </c>
      <c r="D62" s="4">
        <v>1</v>
      </c>
      <c r="E62" s="13">
        <v>1000000</v>
      </c>
      <c r="F62" s="13">
        <f>D62*E62</f>
        <v>1000000</v>
      </c>
      <c r="G62" s="13">
        <v>1000000</v>
      </c>
      <c r="H62" s="13">
        <f t="shared" ref="H62:H63" si="8">D62*G62</f>
        <v>1000000</v>
      </c>
      <c r="I62" s="61">
        <f t="shared" si="2"/>
        <v>1000000</v>
      </c>
      <c r="J62" s="61">
        <f t="shared" si="0"/>
        <v>1000000</v>
      </c>
    </row>
    <row r="63" spans="1:12" ht="76.5" x14ac:dyDescent="0.25">
      <c r="A63" s="15" t="s">
        <v>110</v>
      </c>
      <c r="B63" s="12" t="s">
        <v>19</v>
      </c>
      <c r="C63" s="4" t="s">
        <v>9</v>
      </c>
      <c r="D63" s="4">
        <v>100</v>
      </c>
      <c r="E63" s="13">
        <v>6500</v>
      </c>
      <c r="F63" s="13">
        <f>D63*E63</f>
        <v>650000</v>
      </c>
      <c r="G63" s="13">
        <v>7500</v>
      </c>
      <c r="H63" s="13">
        <f t="shared" si="8"/>
        <v>750000</v>
      </c>
      <c r="I63" s="61">
        <f t="shared" si="2"/>
        <v>7000</v>
      </c>
      <c r="J63" s="61">
        <f t="shared" si="0"/>
        <v>700000</v>
      </c>
    </row>
    <row r="64" spans="1:12" ht="15" customHeight="1" x14ac:dyDescent="0.25">
      <c r="A64" s="139" t="s">
        <v>46</v>
      </c>
      <c r="B64" s="83"/>
      <c r="C64" s="83"/>
      <c r="D64" s="83"/>
      <c r="E64" s="83"/>
      <c r="F64" s="11">
        <f>SUM(F61:F63)</f>
        <v>1780000</v>
      </c>
      <c r="G64" s="33"/>
      <c r="H64" s="11">
        <f>SUM(H61:H63)</f>
        <v>1900000</v>
      </c>
      <c r="I64" s="37"/>
      <c r="J64" s="37">
        <f t="shared" si="0"/>
        <v>1840000</v>
      </c>
      <c r="L64" s="60"/>
    </row>
    <row r="65" spans="1:12" x14ac:dyDescent="0.25">
      <c r="A65" s="140"/>
      <c r="B65" s="141"/>
      <c r="C65" s="141"/>
      <c r="D65" s="141"/>
      <c r="E65" s="141"/>
      <c r="F65" s="141"/>
      <c r="G65" s="141"/>
      <c r="H65" s="141"/>
      <c r="I65" s="141"/>
      <c r="J65" s="142"/>
    </row>
    <row r="66" spans="1:12" ht="15" customHeight="1" x14ac:dyDescent="0.25">
      <c r="A66" s="136" t="s">
        <v>111</v>
      </c>
      <c r="B66" s="137"/>
      <c r="C66" s="137"/>
      <c r="D66" s="137"/>
      <c r="E66" s="137"/>
      <c r="F66" s="137"/>
      <c r="G66" s="137"/>
      <c r="H66" s="137"/>
      <c r="I66" s="137"/>
      <c r="J66" s="138"/>
    </row>
    <row r="67" spans="1:12" s="60" customFormat="1" ht="15" customHeight="1" x14ac:dyDescent="0.25">
      <c r="A67" s="57" t="s">
        <v>0</v>
      </c>
      <c r="B67" s="57" t="s">
        <v>1</v>
      </c>
      <c r="C67" s="57" t="s">
        <v>152</v>
      </c>
      <c r="D67" s="57" t="s">
        <v>153</v>
      </c>
      <c r="E67" s="58" t="s">
        <v>154</v>
      </c>
      <c r="F67" s="58" t="s">
        <v>3</v>
      </c>
      <c r="G67" s="58" t="s">
        <v>154</v>
      </c>
      <c r="H67" s="58" t="s">
        <v>3</v>
      </c>
      <c r="I67" s="59" t="s">
        <v>156</v>
      </c>
      <c r="J67" s="59" t="s">
        <v>155</v>
      </c>
      <c r="L67"/>
    </row>
    <row r="68" spans="1:12" ht="89.25" x14ac:dyDescent="0.25">
      <c r="A68" s="15" t="s">
        <v>72</v>
      </c>
      <c r="B68" s="12" t="s">
        <v>8</v>
      </c>
      <c r="C68" s="4" t="s">
        <v>9</v>
      </c>
      <c r="D68" s="6">
        <v>150</v>
      </c>
      <c r="E68" s="13">
        <v>6500</v>
      </c>
      <c r="F68" s="13">
        <f>D68*E68</f>
        <v>975000</v>
      </c>
      <c r="G68" s="13">
        <v>7500</v>
      </c>
      <c r="H68" s="13">
        <f>D68*G68</f>
        <v>1125000</v>
      </c>
      <c r="I68" s="61">
        <f t="shared" si="2"/>
        <v>7000</v>
      </c>
      <c r="J68" s="61">
        <f t="shared" si="0"/>
        <v>1050000</v>
      </c>
    </row>
    <row r="69" spans="1:12" ht="15" customHeight="1" x14ac:dyDescent="0.25">
      <c r="A69" s="97" t="s">
        <v>47</v>
      </c>
      <c r="B69" s="83"/>
      <c r="C69" s="83"/>
      <c r="D69" s="83"/>
      <c r="E69" s="83"/>
      <c r="F69" s="11">
        <f>SUM(F68:F68)</f>
        <v>975000</v>
      </c>
      <c r="G69" s="33"/>
      <c r="H69" s="11">
        <f>SUM(H68:H68)</f>
        <v>1125000</v>
      </c>
      <c r="I69" s="37"/>
      <c r="J69" s="37">
        <f t="shared" si="0"/>
        <v>1050000</v>
      </c>
    </row>
    <row r="70" spans="1:12" x14ac:dyDescent="0.25">
      <c r="A70" s="39"/>
      <c r="B70" s="8"/>
      <c r="C70" s="7"/>
      <c r="D70" s="7"/>
      <c r="E70" s="8"/>
      <c r="F70" s="13"/>
      <c r="G70" s="8"/>
      <c r="H70" s="13"/>
      <c r="I70" s="37"/>
      <c r="J70" s="37"/>
    </row>
    <row r="71" spans="1:12" ht="15" customHeight="1" x14ac:dyDescent="0.25">
      <c r="A71" s="127" t="s">
        <v>112</v>
      </c>
      <c r="B71" s="128"/>
      <c r="C71" s="128"/>
      <c r="D71" s="128"/>
      <c r="E71" s="128"/>
      <c r="F71" s="128"/>
      <c r="G71" s="128"/>
      <c r="H71" s="128"/>
      <c r="I71" s="128"/>
      <c r="J71" s="129"/>
      <c r="L71" s="60"/>
    </row>
    <row r="72" spans="1:12" s="60" customFormat="1" ht="15" customHeight="1" x14ac:dyDescent="0.25">
      <c r="A72" s="57" t="s">
        <v>0</v>
      </c>
      <c r="B72" s="57" t="s">
        <v>1</v>
      </c>
      <c r="C72" s="57" t="s">
        <v>152</v>
      </c>
      <c r="D72" s="57" t="s">
        <v>153</v>
      </c>
      <c r="E72" s="58" t="s">
        <v>154</v>
      </c>
      <c r="F72" s="58" t="s">
        <v>3</v>
      </c>
      <c r="G72" s="58" t="s">
        <v>154</v>
      </c>
      <c r="H72" s="58" t="s">
        <v>3</v>
      </c>
      <c r="I72" s="59" t="s">
        <v>156</v>
      </c>
      <c r="J72" s="59" t="s">
        <v>155</v>
      </c>
      <c r="L72"/>
    </row>
    <row r="73" spans="1:12" ht="216.75" x14ac:dyDescent="0.25">
      <c r="A73" s="39" t="s">
        <v>113</v>
      </c>
      <c r="B73" s="12" t="s">
        <v>89</v>
      </c>
      <c r="C73" s="4" t="s">
        <v>7</v>
      </c>
      <c r="D73" s="6">
        <v>6</v>
      </c>
      <c r="E73" s="13">
        <v>300000</v>
      </c>
      <c r="F73" s="13">
        <f>D73*E73</f>
        <v>1800000</v>
      </c>
      <c r="G73" s="13">
        <v>280000</v>
      </c>
      <c r="H73" s="13">
        <f>D73*G73</f>
        <v>1680000</v>
      </c>
      <c r="I73" s="61">
        <f t="shared" ref="I73:I130" si="9">(E73+G73)/2</f>
        <v>290000</v>
      </c>
      <c r="J73" s="61">
        <f t="shared" ref="J73:J131" si="10">(F73+H73)/2</f>
        <v>1740000</v>
      </c>
    </row>
    <row r="74" spans="1:12" x14ac:dyDescent="0.25">
      <c r="A74" s="39" t="s">
        <v>114</v>
      </c>
      <c r="B74" s="16" t="s">
        <v>20</v>
      </c>
      <c r="C74" s="4" t="s">
        <v>21</v>
      </c>
      <c r="D74" s="6">
        <v>20</v>
      </c>
      <c r="E74" s="13">
        <v>5500</v>
      </c>
      <c r="F74" s="13">
        <f t="shared" ref="F74:F76" si="11">D74*E74</f>
        <v>110000</v>
      </c>
      <c r="G74" s="13">
        <v>6500</v>
      </c>
      <c r="H74" s="13">
        <f t="shared" ref="H74:H76" si="12">D74*G74</f>
        <v>130000</v>
      </c>
      <c r="I74" s="61">
        <f t="shared" si="9"/>
        <v>6000</v>
      </c>
      <c r="J74" s="61">
        <f t="shared" si="10"/>
        <v>120000</v>
      </c>
    </row>
    <row r="75" spans="1:12" x14ac:dyDescent="0.25">
      <c r="A75" s="39" t="s">
        <v>73</v>
      </c>
      <c r="B75" s="16" t="s">
        <v>22</v>
      </c>
      <c r="C75" s="4" t="s">
        <v>14</v>
      </c>
      <c r="D75" s="6">
        <v>8</v>
      </c>
      <c r="E75" s="13">
        <v>18000</v>
      </c>
      <c r="F75" s="13">
        <f t="shared" si="11"/>
        <v>144000</v>
      </c>
      <c r="G75" s="13">
        <v>14000</v>
      </c>
      <c r="H75" s="13">
        <f t="shared" si="12"/>
        <v>112000</v>
      </c>
      <c r="I75" s="61">
        <f t="shared" si="9"/>
        <v>16000</v>
      </c>
      <c r="J75" s="61">
        <f t="shared" si="10"/>
        <v>128000</v>
      </c>
    </row>
    <row r="76" spans="1:12" x14ac:dyDescent="0.25">
      <c r="A76" s="39" t="s">
        <v>115</v>
      </c>
      <c r="B76" s="16" t="s">
        <v>23</v>
      </c>
      <c r="C76" s="4" t="s">
        <v>10</v>
      </c>
      <c r="D76" s="6">
        <v>50</v>
      </c>
      <c r="E76" s="13">
        <v>13000</v>
      </c>
      <c r="F76" s="13">
        <f t="shared" si="11"/>
        <v>650000</v>
      </c>
      <c r="G76" s="13">
        <v>11000</v>
      </c>
      <c r="H76" s="13">
        <f t="shared" si="12"/>
        <v>550000</v>
      </c>
      <c r="I76" s="61">
        <f t="shared" si="9"/>
        <v>12000</v>
      </c>
      <c r="J76" s="61">
        <f t="shared" si="10"/>
        <v>600000</v>
      </c>
      <c r="L76" s="60"/>
    </row>
    <row r="77" spans="1:12" ht="15" customHeight="1" x14ac:dyDescent="0.25">
      <c r="A77" s="96" t="s">
        <v>48</v>
      </c>
      <c r="B77" s="83"/>
      <c r="C77" s="83"/>
      <c r="D77" s="83"/>
      <c r="E77" s="83"/>
      <c r="F77" s="11">
        <f>SUM(F73:F76)</f>
        <v>2704000</v>
      </c>
      <c r="G77" s="11">
        <f t="shared" ref="G77:J77" si="13">SUM(G73:G76)</f>
        <v>311500</v>
      </c>
      <c r="H77" s="11">
        <f t="shared" si="13"/>
        <v>2472000</v>
      </c>
      <c r="I77" s="11">
        <f t="shared" si="13"/>
        <v>324000</v>
      </c>
      <c r="J77" s="11">
        <f t="shared" si="13"/>
        <v>2588000</v>
      </c>
    </row>
    <row r="78" spans="1:12" ht="15" customHeight="1" x14ac:dyDescent="0.25">
      <c r="A78" s="103" t="s">
        <v>60</v>
      </c>
      <c r="B78" s="104"/>
      <c r="C78" s="104"/>
      <c r="D78" s="104"/>
      <c r="E78" s="104"/>
      <c r="F78" s="17">
        <f>F15+F20+F25+F30+F38+F44+F50+F57+F64+F69+F77</f>
        <v>19449000</v>
      </c>
      <c r="G78" s="38"/>
      <c r="H78" s="17">
        <f>H15+H20+H25+H30+H38+H44+H50+H57+H64+H69+H77</f>
        <v>20944500</v>
      </c>
      <c r="I78" s="52"/>
      <c r="J78" s="52">
        <f t="shared" si="10"/>
        <v>20196750</v>
      </c>
    </row>
    <row r="79" spans="1:12" x14ac:dyDescent="0.25">
      <c r="A79" s="65"/>
      <c r="B79" s="66"/>
      <c r="C79" s="66"/>
      <c r="D79" s="66"/>
      <c r="E79" s="66"/>
      <c r="F79" s="66"/>
      <c r="G79" s="66"/>
      <c r="H79" s="66"/>
      <c r="I79" s="66"/>
      <c r="J79" s="67"/>
    </row>
    <row r="80" spans="1:12" ht="15" customHeight="1" x14ac:dyDescent="0.25">
      <c r="A80" s="130" t="s">
        <v>141</v>
      </c>
      <c r="B80" s="131"/>
      <c r="C80" s="131"/>
      <c r="D80" s="131"/>
      <c r="E80" s="131"/>
      <c r="F80" s="131"/>
      <c r="G80" s="131"/>
      <c r="H80" s="131"/>
      <c r="I80" s="131"/>
      <c r="J80" s="132"/>
    </row>
    <row r="81" spans="1:12" ht="15" customHeight="1" x14ac:dyDescent="0.25">
      <c r="A81" s="133" t="s">
        <v>116</v>
      </c>
      <c r="B81" s="134"/>
      <c r="C81" s="134"/>
      <c r="D81" s="134"/>
      <c r="E81" s="134"/>
      <c r="F81" s="134"/>
      <c r="G81" s="134"/>
      <c r="H81" s="134"/>
      <c r="I81" s="134"/>
      <c r="J81" s="135"/>
    </row>
    <row r="82" spans="1:12" s="60" customFormat="1" ht="15" customHeight="1" x14ac:dyDescent="0.25">
      <c r="A82" s="57" t="s">
        <v>0</v>
      </c>
      <c r="B82" s="57" t="s">
        <v>1</v>
      </c>
      <c r="C82" s="57" t="s">
        <v>152</v>
      </c>
      <c r="D82" s="57" t="s">
        <v>153</v>
      </c>
      <c r="E82" s="58" t="s">
        <v>154</v>
      </c>
      <c r="F82" s="58" t="s">
        <v>3</v>
      </c>
      <c r="G82" s="58" t="s">
        <v>154</v>
      </c>
      <c r="H82" s="58" t="s">
        <v>3</v>
      </c>
      <c r="I82" s="59" t="s">
        <v>156</v>
      </c>
      <c r="J82" s="59" t="s">
        <v>155</v>
      </c>
      <c r="L82"/>
    </row>
    <row r="83" spans="1:12" ht="89.25" x14ac:dyDescent="0.25">
      <c r="A83" s="16" t="s">
        <v>74</v>
      </c>
      <c r="B83" s="12" t="s">
        <v>8</v>
      </c>
      <c r="C83" s="6" t="s">
        <v>2</v>
      </c>
      <c r="D83" s="6">
        <v>150</v>
      </c>
      <c r="E83" s="18">
        <v>8000</v>
      </c>
      <c r="F83" s="13">
        <f>D83*E83</f>
        <v>1200000</v>
      </c>
      <c r="G83" s="18">
        <v>7500</v>
      </c>
      <c r="H83" s="13">
        <f>D83*G83</f>
        <v>1125000</v>
      </c>
      <c r="I83" s="61">
        <f t="shared" si="9"/>
        <v>7750</v>
      </c>
      <c r="J83" s="61">
        <f t="shared" si="10"/>
        <v>1162500</v>
      </c>
    </row>
    <row r="84" spans="1:12" ht="15" customHeight="1" x14ac:dyDescent="0.25">
      <c r="A84" s="96" t="s">
        <v>49</v>
      </c>
      <c r="B84" s="83"/>
      <c r="C84" s="83"/>
      <c r="D84" s="83"/>
      <c r="E84" s="83"/>
      <c r="F84" s="11">
        <f>SUM(F83:F83)</f>
        <v>1200000</v>
      </c>
      <c r="G84" s="33"/>
      <c r="H84" s="11">
        <f>SUM(H83:H83)</f>
        <v>1125000</v>
      </c>
      <c r="I84" s="37"/>
      <c r="J84" s="37">
        <f t="shared" si="10"/>
        <v>1162500</v>
      </c>
    </row>
    <row r="85" spans="1:12" ht="15" customHeight="1" x14ac:dyDescent="0.25">
      <c r="A85" s="101" t="s">
        <v>142</v>
      </c>
      <c r="B85" s="102"/>
      <c r="C85" s="102"/>
      <c r="D85" s="102"/>
      <c r="E85" s="102"/>
      <c r="F85" s="40">
        <f>F84</f>
        <v>1200000</v>
      </c>
      <c r="G85" s="41"/>
      <c r="H85" s="40">
        <f>H84</f>
        <v>1125000</v>
      </c>
      <c r="I85" s="53"/>
      <c r="J85" s="53">
        <f t="shared" si="10"/>
        <v>1162500</v>
      </c>
    </row>
    <row r="86" spans="1:12" x14ac:dyDescent="0.25">
      <c r="A86" s="69"/>
      <c r="B86" s="70"/>
      <c r="C86" s="70"/>
      <c r="D86" s="70"/>
      <c r="E86" s="70"/>
      <c r="F86" s="70"/>
      <c r="G86" s="70"/>
      <c r="H86" s="70"/>
      <c r="I86" s="70"/>
      <c r="J86" s="71"/>
      <c r="K86" s="3"/>
      <c r="L86" s="60"/>
    </row>
    <row r="87" spans="1:12" s="1" customFormat="1" ht="15" customHeight="1" x14ac:dyDescent="0.25">
      <c r="A87" s="98" t="s">
        <v>59</v>
      </c>
      <c r="B87" s="99"/>
      <c r="C87" s="99"/>
      <c r="D87" s="99"/>
      <c r="E87" s="99"/>
      <c r="F87" s="99"/>
      <c r="G87" s="99"/>
      <c r="H87" s="99"/>
      <c r="I87" s="99"/>
      <c r="J87" s="100"/>
      <c r="L87"/>
    </row>
    <row r="88" spans="1:12" s="1" customFormat="1" ht="15" customHeight="1" x14ac:dyDescent="0.25">
      <c r="A88" s="98" t="s">
        <v>117</v>
      </c>
      <c r="B88" s="99"/>
      <c r="C88" s="99"/>
      <c r="D88" s="99"/>
      <c r="E88" s="99"/>
      <c r="F88" s="99"/>
      <c r="G88" s="99"/>
      <c r="H88" s="99"/>
      <c r="I88" s="99"/>
      <c r="J88" s="100"/>
      <c r="L88"/>
    </row>
    <row r="89" spans="1:12" s="60" customFormat="1" ht="15" customHeight="1" x14ac:dyDescent="0.25">
      <c r="A89" s="57" t="s">
        <v>0</v>
      </c>
      <c r="B89" s="57" t="s">
        <v>1</v>
      </c>
      <c r="C89" s="57" t="s">
        <v>152</v>
      </c>
      <c r="D89" s="57" t="s">
        <v>153</v>
      </c>
      <c r="E89" s="58" t="s">
        <v>154</v>
      </c>
      <c r="F89" s="58" t="s">
        <v>3</v>
      </c>
      <c r="G89" s="58" t="s">
        <v>154</v>
      </c>
      <c r="H89" s="58" t="s">
        <v>3</v>
      </c>
      <c r="I89" s="59" t="s">
        <v>156</v>
      </c>
      <c r="J89" s="59" t="s">
        <v>155</v>
      </c>
      <c r="L89"/>
    </row>
    <row r="90" spans="1:12" ht="89.25" x14ac:dyDescent="0.25">
      <c r="A90" s="8" t="s">
        <v>118</v>
      </c>
      <c r="B90" s="19" t="s">
        <v>8</v>
      </c>
      <c r="C90" s="7" t="s">
        <v>2</v>
      </c>
      <c r="D90" s="7">
        <v>100</v>
      </c>
      <c r="E90" s="20">
        <v>6500</v>
      </c>
      <c r="F90" s="20">
        <f>D90*E90</f>
        <v>650000</v>
      </c>
      <c r="G90" s="20">
        <v>7500</v>
      </c>
      <c r="H90" s="13">
        <f t="shared" ref="H90" si="14">D90*G90</f>
        <v>750000</v>
      </c>
      <c r="I90" s="61">
        <f t="shared" si="9"/>
        <v>7000</v>
      </c>
      <c r="J90" s="61">
        <f t="shared" si="10"/>
        <v>700000</v>
      </c>
      <c r="L90" s="1"/>
    </row>
    <row r="91" spans="1:12" ht="15" customHeight="1" x14ac:dyDescent="0.25">
      <c r="A91" s="83" t="s">
        <v>52</v>
      </c>
      <c r="B91" s="83"/>
      <c r="C91" s="83"/>
      <c r="D91" s="83"/>
      <c r="E91" s="83"/>
      <c r="F91" s="51">
        <f>SUM(F90:F90)</f>
        <v>650000</v>
      </c>
      <c r="G91" s="33"/>
      <c r="H91" s="51">
        <f>SUM(H90:H90)</f>
        <v>750000</v>
      </c>
      <c r="I91" s="37"/>
      <c r="J91" s="37">
        <f t="shared" si="10"/>
        <v>700000</v>
      </c>
      <c r="L91" s="1"/>
    </row>
    <row r="92" spans="1:12" x14ac:dyDescent="0.25">
      <c r="A92" s="105"/>
      <c r="B92" s="106"/>
      <c r="C92" s="106"/>
      <c r="D92" s="106"/>
      <c r="E92" s="106"/>
      <c r="F92" s="106"/>
      <c r="G92" s="106"/>
      <c r="H92" s="106"/>
      <c r="I92" s="106"/>
      <c r="J92" s="107"/>
      <c r="L92" s="60"/>
    </row>
    <row r="93" spans="1:12" ht="15" customHeight="1" x14ac:dyDescent="0.25">
      <c r="A93" s="98" t="s">
        <v>119</v>
      </c>
      <c r="B93" s="99"/>
      <c r="C93" s="99"/>
      <c r="D93" s="99"/>
      <c r="E93" s="99"/>
      <c r="F93" s="99"/>
      <c r="G93" s="99"/>
      <c r="H93" s="99"/>
      <c r="I93" s="99"/>
      <c r="J93" s="100"/>
    </row>
    <row r="94" spans="1:12" s="60" customFormat="1" ht="15" customHeight="1" x14ac:dyDescent="0.25">
      <c r="A94" s="57" t="s">
        <v>0</v>
      </c>
      <c r="B94" s="57" t="s">
        <v>1</v>
      </c>
      <c r="C94" s="57" t="s">
        <v>152</v>
      </c>
      <c r="D94" s="57" t="s">
        <v>153</v>
      </c>
      <c r="E94" s="58" t="s">
        <v>154</v>
      </c>
      <c r="F94" s="58" t="s">
        <v>3</v>
      </c>
      <c r="G94" s="58" t="s">
        <v>154</v>
      </c>
      <c r="H94" s="58" t="s">
        <v>3</v>
      </c>
      <c r="I94" s="59" t="s">
        <v>156</v>
      </c>
      <c r="J94" s="59" t="s">
        <v>155</v>
      </c>
      <c r="L94"/>
    </row>
    <row r="95" spans="1:12" ht="102" x14ac:dyDescent="0.25">
      <c r="A95" s="8" t="s">
        <v>120</v>
      </c>
      <c r="B95" s="19" t="s">
        <v>28</v>
      </c>
      <c r="C95" s="7" t="s">
        <v>2</v>
      </c>
      <c r="D95" s="7">
        <v>220</v>
      </c>
      <c r="E95" s="20">
        <v>22000</v>
      </c>
      <c r="F95" s="20">
        <f>D95*E95</f>
        <v>4840000</v>
      </c>
      <c r="G95" s="20">
        <v>18000</v>
      </c>
      <c r="H95" s="13">
        <f>D95*G95</f>
        <v>3960000</v>
      </c>
      <c r="I95" s="61">
        <f t="shared" si="9"/>
        <v>20000</v>
      </c>
      <c r="J95" s="61">
        <f t="shared" si="10"/>
        <v>4400000</v>
      </c>
    </row>
    <row r="96" spans="1:12" ht="89.25" x14ac:dyDescent="0.25">
      <c r="A96" s="8" t="s">
        <v>121</v>
      </c>
      <c r="B96" s="19" t="s">
        <v>30</v>
      </c>
      <c r="C96" s="7" t="s">
        <v>12</v>
      </c>
      <c r="D96" s="7">
        <v>1</v>
      </c>
      <c r="E96" s="20">
        <v>850000</v>
      </c>
      <c r="F96" s="20">
        <f>D96*E96</f>
        <v>850000</v>
      </c>
      <c r="G96" s="20">
        <v>18000</v>
      </c>
      <c r="H96" s="13">
        <f t="shared" ref="H96:H98" si="15">D96*G96</f>
        <v>18000</v>
      </c>
      <c r="I96" s="61">
        <f t="shared" si="9"/>
        <v>434000</v>
      </c>
      <c r="J96" s="61">
        <f t="shared" si="10"/>
        <v>434000</v>
      </c>
    </row>
    <row r="97" spans="1:12" ht="51" x14ac:dyDescent="0.25">
      <c r="A97" s="8" t="s">
        <v>75</v>
      </c>
      <c r="B97" s="19" t="s">
        <v>31</v>
      </c>
      <c r="C97" s="7" t="s">
        <v>32</v>
      </c>
      <c r="D97" s="7">
        <v>10</v>
      </c>
      <c r="E97" s="20">
        <v>14500</v>
      </c>
      <c r="F97" s="20">
        <f>D97*E97</f>
        <v>145000</v>
      </c>
      <c r="G97" s="20">
        <v>18000</v>
      </c>
      <c r="H97" s="13">
        <f t="shared" si="15"/>
        <v>180000</v>
      </c>
      <c r="I97" s="61">
        <f t="shared" si="9"/>
        <v>16250</v>
      </c>
      <c r="J97" s="61">
        <f t="shared" si="10"/>
        <v>162500</v>
      </c>
      <c r="L97" s="60"/>
    </row>
    <row r="98" spans="1:12" ht="51" x14ac:dyDescent="0.25">
      <c r="A98" s="8" t="s">
        <v>76</v>
      </c>
      <c r="B98" s="19" t="s">
        <v>33</v>
      </c>
      <c r="C98" s="7" t="s">
        <v>12</v>
      </c>
      <c r="D98" s="7">
        <v>1</v>
      </c>
      <c r="E98" s="20">
        <v>300000</v>
      </c>
      <c r="F98" s="20">
        <f>D98*E98</f>
        <v>300000</v>
      </c>
      <c r="G98" s="20">
        <v>280000</v>
      </c>
      <c r="H98" s="13">
        <f t="shared" si="15"/>
        <v>280000</v>
      </c>
      <c r="I98" s="61">
        <f t="shared" si="9"/>
        <v>290000</v>
      </c>
      <c r="J98" s="61">
        <f t="shared" si="10"/>
        <v>290000</v>
      </c>
    </row>
    <row r="99" spans="1:12" ht="15" customHeight="1" x14ac:dyDescent="0.25">
      <c r="A99" s="83" t="s">
        <v>53</v>
      </c>
      <c r="B99" s="83"/>
      <c r="C99" s="83"/>
      <c r="D99" s="83"/>
      <c r="E99" s="83"/>
      <c r="F99" s="51">
        <f>SUM(F95:F98)</f>
        <v>6135000</v>
      </c>
      <c r="G99" s="51">
        <f t="shared" ref="G99:J99" si="16">SUM(G95:G98)</f>
        <v>334000</v>
      </c>
      <c r="H99" s="51">
        <f t="shared" si="16"/>
        <v>4438000</v>
      </c>
      <c r="I99" s="51">
        <f t="shared" si="16"/>
        <v>760250</v>
      </c>
      <c r="J99" s="51">
        <f t="shared" si="16"/>
        <v>5286500</v>
      </c>
    </row>
    <row r="100" spans="1:12" x14ac:dyDescent="0.25">
      <c r="A100" s="105"/>
      <c r="B100" s="106"/>
      <c r="C100" s="106"/>
      <c r="D100" s="106"/>
      <c r="E100" s="106"/>
      <c r="F100" s="106"/>
      <c r="G100" s="106"/>
      <c r="H100" s="106"/>
      <c r="I100" s="106"/>
      <c r="J100" s="107"/>
    </row>
    <row r="101" spans="1:12" ht="15" customHeight="1" x14ac:dyDescent="0.25">
      <c r="A101" s="98" t="s">
        <v>122</v>
      </c>
      <c r="B101" s="99"/>
      <c r="C101" s="99"/>
      <c r="D101" s="99"/>
      <c r="E101" s="99"/>
      <c r="F101" s="99"/>
      <c r="G101" s="99"/>
      <c r="H101" s="99"/>
      <c r="I101" s="99"/>
      <c r="J101" s="100"/>
    </row>
    <row r="102" spans="1:12" s="60" customFormat="1" ht="15" customHeight="1" x14ac:dyDescent="0.25">
      <c r="A102" s="57" t="s">
        <v>0</v>
      </c>
      <c r="B102" s="57" t="s">
        <v>1</v>
      </c>
      <c r="C102" s="57" t="s">
        <v>152</v>
      </c>
      <c r="D102" s="57" t="s">
        <v>153</v>
      </c>
      <c r="E102" s="58" t="s">
        <v>154</v>
      </c>
      <c r="F102" s="58" t="s">
        <v>3</v>
      </c>
      <c r="G102" s="58" t="s">
        <v>154</v>
      </c>
      <c r="H102" s="58" t="s">
        <v>3</v>
      </c>
      <c r="I102" s="59" t="s">
        <v>156</v>
      </c>
      <c r="J102" s="59" t="s">
        <v>155</v>
      </c>
      <c r="L102"/>
    </row>
    <row r="103" spans="1:12" ht="102" x14ac:dyDescent="0.25">
      <c r="A103" s="8" t="s">
        <v>77</v>
      </c>
      <c r="B103" s="19" t="s">
        <v>28</v>
      </c>
      <c r="C103" s="7" t="s">
        <v>5</v>
      </c>
      <c r="D103" s="7">
        <v>30</v>
      </c>
      <c r="E103" s="20">
        <v>22000</v>
      </c>
      <c r="F103" s="20">
        <f>D103*E103</f>
        <v>660000</v>
      </c>
      <c r="G103" s="20">
        <v>18000</v>
      </c>
      <c r="H103" s="13">
        <f>D103*G103</f>
        <v>540000</v>
      </c>
      <c r="I103" s="61">
        <f t="shared" si="9"/>
        <v>20000</v>
      </c>
      <c r="J103" s="61">
        <f t="shared" si="10"/>
        <v>600000</v>
      </c>
    </row>
    <row r="104" spans="1:12" ht="15" customHeight="1" x14ac:dyDescent="0.25">
      <c r="A104" s="81" t="s">
        <v>54</v>
      </c>
      <c r="B104" s="81"/>
      <c r="C104" s="81"/>
      <c r="D104" s="81"/>
      <c r="E104" s="81"/>
      <c r="F104" s="24">
        <f>SUM(F103)</f>
        <v>660000</v>
      </c>
      <c r="G104" s="32"/>
      <c r="H104" s="24">
        <f>SUM(H103)</f>
        <v>540000</v>
      </c>
      <c r="I104" s="37"/>
      <c r="J104" s="37">
        <f t="shared" si="10"/>
        <v>600000</v>
      </c>
    </row>
    <row r="105" spans="1:12" ht="16.5" customHeight="1" x14ac:dyDescent="0.25">
      <c r="A105" s="108" t="s">
        <v>143</v>
      </c>
      <c r="B105" s="108"/>
      <c r="C105" s="108"/>
      <c r="D105" s="108"/>
      <c r="E105" s="108"/>
      <c r="F105" s="21">
        <f>F91+F99+F104</f>
        <v>7445000</v>
      </c>
      <c r="G105" s="42"/>
      <c r="H105" s="21">
        <f>H91+H99+H104</f>
        <v>5728000</v>
      </c>
      <c r="I105" s="54"/>
      <c r="J105" s="54">
        <f t="shared" si="10"/>
        <v>6586500</v>
      </c>
      <c r="L105" s="60"/>
    </row>
    <row r="106" spans="1:12" x14ac:dyDescent="0.25">
      <c r="A106" s="115"/>
      <c r="B106" s="116"/>
      <c r="C106" s="116"/>
      <c r="D106" s="116"/>
      <c r="E106" s="116"/>
      <c r="F106" s="116"/>
      <c r="G106" s="116"/>
      <c r="H106" s="116"/>
      <c r="I106" s="116"/>
      <c r="J106" s="117"/>
    </row>
    <row r="107" spans="1:12" ht="15" customHeight="1" x14ac:dyDescent="0.25">
      <c r="A107" s="112" t="s">
        <v>145</v>
      </c>
      <c r="B107" s="113"/>
      <c r="C107" s="113"/>
      <c r="D107" s="113"/>
      <c r="E107" s="113"/>
      <c r="F107" s="113"/>
      <c r="G107" s="113"/>
      <c r="H107" s="113"/>
      <c r="I107" s="113"/>
      <c r="J107" s="114"/>
    </row>
    <row r="108" spans="1:12" ht="15" customHeight="1" x14ac:dyDescent="0.25">
      <c r="A108" s="112" t="s">
        <v>123</v>
      </c>
      <c r="B108" s="113"/>
      <c r="C108" s="113"/>
      <c r="D108" s="113"/>
      <c r="E108" s="113"/>
      <c r="F108" s="113"/>
      <c r="G108" s="113"/>
      <c r="H108" s="113"/>
      <c r="I108" s="113"/>
      <c r="J108" s="114"/>
    </row>
    <row r="109" spans="1:12" s="60" customFormat="1" ht="15" customHeight="1" x14ac:dyDescent="0.25">
      <c r="A109" s="57" t="s">
        <v>0</v>
      </c>
      <c r="B109" s="57" t="s">
        <v>1</v>
      </c>
      <c r="C109" s="57" t="s">
        <v>152</v>
      </c>
      <c r="D109" s="57" t="s">
        <v>153</v>
      </c>
      <c r="E109" s="58" t="s">
        <v>154</v>
      </c>
      <c r="F109" s="58" t="s">
        <v>3</v>
      </c>
      <c r="G109" s="58" t="s">
        <v>154</v>
      </c>
      <c r="H109" s="58" t="s">
        <v>3</v>
      </c>
      <c r="I109" s="59" t="s">
        <v>156</v>
      </c>
      <c r="J109" s="59" t="s">
        <v>155</v>
      </c>
      <c r="L109"/>
    </row>
    <row r="110" spans="1:12" ht="153" x14ac:dyDescent="0.25">
      <c r="A110" s="12" t="s">
        <v>78</v>
      </c>
      <c r="B110" s="8" t="s">
        <v>34</v>
      </c>
      <c r="C110" s="7" t="s">
        <v>35</v>
      </c>
      <c r="D110" s="7">
        <v>1</v>
      </c>
      <c r="E110" s="9">
        <v>190000</v>
      </c>
      <c r="F110" s="9">
        <f>D110*E110</f>
        <v>190000</v>
      </c>
      <c r="G110" s="9">
        <v>170000</v>
      </c>
      <c r="H110" s="13">
        <f>D110*G110</f>
        <v>170000</v>
      </c>
      <c r="I110" s="61">
        <f t="shared" si="9"/>
        <v>180000</v>
      </c>
      <c r="J110" s="61">
        <f t="shared" si="10"/>
        <v>180000</v>
      </c>
    </row>
    <row r="111" spans="1:12" ht="51" x14ac:dyDescent="0.25">
      <c r="A111" s="12" t="s">
        <v>79</v>
      </c>
      <c r="B111" s="8" t="s">
        <v>36</v>
      </c>
      <c r="C111" s="7" t="s">
        <v>151</v>
      </c>
      <c r="D111" s="7">
        <v>1</v>
      </c>
      <c r="E111" s="34">
        <v>1050000</v>
      </c>
      <c r="F111" s="34">
        <f>D111*E111</f>
        <v>1050000</v>
      </c>
      <c r="G111" s="34">
        <v>950000</v>
      </c>
      <c r="H111" s="35">
        <f>D111*G111</f>
        <v>950000</v>
      </c>
      <c r="I111" s="61">
        <f t="shared" si="9"/>
        <v>1000000</v>
      </c>
      <c r="J111" s="61">
        <f t="shared" si="10"/>
        <v>1000000</v>
      </c>
      <c r="L111" s="60"/>
    </row>
    <row r="112" spans="1:12" ht="15" customHeight="1" x14ac:dyDescent="0.25">
      <c r="A112" s="96" t="s">
        <v>55</v>
      </c>
      <c r="B112" s="96"/>
      <c r="C112" s="96"/>
      <c r="D112" s="96"/>
      <c r="E112" s="96"/>
      <c r="F112" s="50">
        <f>SUM(F110:F111)</f>
        <v>1240000</v>
      </c>
      <c r="G112" s="50"/>
      <c r="H112" s="50">
        <f t="shared" ref="H112:J112" si="17">SUM(H110:H111)</f>
        <v>1120000</v>
      </c>
      <c r="I112" s="50"/>
      <c r="J112" s="50">
        <f t="shared" si="17"/>
        <v>1180000</v>
      </c>
    </row>
    <row r="113" spans="1:12" x14ac:dyDescent="0.25">
      <c r="A113" s="118"/>
      <c r="B113" s="119"/>
      <c r="C113" s="119"/>
      <c r="D113" s="119"/>
      <c r="E113" s="119"/>
      <c r="F113" s="119"/>
      <c r="G113" s="119"/>
      <c r="H113" s="119"/>
      <c r="I113" s="119"/>
      <c r="J113" s="120"/>
    </row>
    <row r="114" spans="1:12" ht="15" customHeight="1" x14ac:dyDescent="0.25">
      <c r="A114" s="109" t="s">
        <v>124</v>
      </c>
      <c r="B114" s="110"/>
      <c r="C114" s="110"/>
      <c r="D114" s="110"/>
      <c r="E114" s="110"/>
      <c r="F114" s="110"/>
      <c r="G114" s="110"/>
      <c r="H114" s="110"/>
      <c r="I114" s="110"/>
      <c r="J114" s="111"/>
    </row>
    <row r="115" spans="1:12" s="60" customFormat="1" ht="15" customHeight="1" x14ac:dyDescent="0.25">
      <c r="A115" s="57" t="s">
        <v>0</v>
      </c>
      <c r="B115" s="57" t="s">
        <v>1</v>
      </c>
      <c r="C115" s="57" t="s">
        <v>152</v>
      </c>
      <c r="D115" s="57" t="s">
        <v>153</v>
      </c>
      <c r="E115" s="58" t="s">
        <v>154</v>
      </c>
      <c r="F115" s="58" t="s">
        <v>3</v>
      </c>
      <c r="G115" s="58" t="s">
        <v>154</v>
      </c>
      <c r="H115" s="58" t="s">
        <v>3</v>
      </c>
      <c r="I115" s="59" t="s">
        <v>156</v>
      </c>
      <c r="J115" s="59" t="s">
        <v>155</v>
      </c>
      <c r="L115"/>
    </row>
    <row r="116" spans="1:12" ht="89.25" x14ac:dyDescent="0.25">
      <c r="A116" s="12" t="s">
        <v>125</v>
      </c>
      <c r="B116" s="12" t="s">
        <v>8</v>
      </c>
      <c r="C116" s="4" t="s">
        <v>9</v>
      </c>
      <c r="D116" s="4">
        <v>125</v>
      </c>
      <c r="E116" s="13">
        <v>6500</v>
      </c>
      <c r="F116" s="13">
        <f>E116*D116</f>
        <v>812500</v>
      </c>
      <c r="G116" s="13">
        <v>7500</v>
      </c>
      <c r="H116" s="13">
        <f>D116*G116</f>
        <v>937500</v>
      </c>
      <c r="I116" s="61">
        <f t="shared" si="9"/>
        <v>7000</v>
      </c>
      <c r="J116" s="61">
        <f t="shared" si="10"/>
        <v>875000</v>
      </c>
    </row>
    <row r="117" spans="1:12" ht="15" customHeight="1" x14ac:dyDescent="0.25">
      <c r="A117" s="96" t="s">
        <v>56</v>
      </c>
      <c r="B117" s="83"/>
      <c r="C117" s="83"/>
      <c r="D117" s="83"/>
      <c r="E117" s="83"/>
      <c r="F117" s="11">
        <f>SUM(F116:F116)</f>
        <v>812500</v>
      </c>
      <c r="G117" s="33"/>
      <c r="H117" s="11">
        <f>SUM(H116:H116)</f>
        <v>937500</v>
      </c>
      <c r="I117" s="37"/>
      <c r="J117" s="37">
        <f t="shared" si="10"/>
        <v>875000</v>
      </c>
      <c r="L117" s="60"/>
    </row>
    <row r="118" spans="1:12" x14ac:dyDescent="0.25">
      <c r="A118" s="78"/>
      <c r="B118" s="79"/>
      <c r="C118" s="79"/>
      <c r="D118" s="79"/>
      <c r="E118" s="79"/>
      <c r="F118" s="79"/>
      <c r="G118" s="79"/>
      <c r="H118" s="79"/>
      <c r="I118" s="79"/>
      <c r="J118" s="80"/>
    </row>
    <row r="119" spans="1:12" ht="15" customHeight="1" x14ac:dyDescent="0.25">
      <c r="A119" s="109" t="s">
        <v>126</v>
      </c>
      <c r="B119" s="110"/>
      <c r="C119" s="110"/>
      <c r="D119" s="110"/>
      <c r="E119" s="110"/>
      <c r="F119" s="110"/>
      <c r="G119" s="110"/>
      <c r="H119" s="110"/>
      <c r="I119" s="110"/>
      <c r="J119" s="111"/>
    </row>
    <row r="120" spans="1:12" s="60" customFormat="1" ht="15" customHeight="1" x14ac:dyDescent="0.25">
      <c r="A120" s="57" t="s">
        <v>0</v>
      </c>
      <c r="B120" s="57" t="s">
        <v>1</v>
      </c>
      <c r="C120" s="57" t="s">
        <v>152</v>
      </c>
      <c r="D120" s="57" t="s">
        <v>153</v>
      </c>
      <c r="E120" s="58" t="s">
        <v>154</v>
      </c>
      <c r="F120" s="58" t="s">
        <v>3</v>
      </c>
      <c r="G120" s="58" t="s">
        <v>154</v>
      </c>
      <c r="H120" s="58" t="s">
        <v>3</v>
      </c>
      <c r="I120" s="59" t="s">
        <v>156</v>
      </c>
      <c r="J120" s="59" t="s">
        <v>155</v>
      </c>
      <c r="L120"/>
    </row>
    <row r="121" spans="1:12" ht="76.5" x14ac:dyDescent="0.25">
      <c r="A121" s="12" t="s">
        <v>80</v>
      </c>
      <c r="B121" s="12" t="s">
        <v>150</v>
      </c>
      <c r="C121" s="4" t="s">
        <v>12</v>
      </c>
      <c r="D121" s="4">
        <v>1</v>
      </c>
      <c r="E121" s="13">
        <v>300000</v>
      </c>
      <c r="F121" s="13">
        <f>D121*E121</f>
        <v>300000</v>
      </c>
      <c r="G121" s="13">
        <v>280000</v>
      </c>
      <c r="H121" s="13">
        <f>D121*G121</f>
        <v>280000</v>
      </c>
      <c r="I121" s="61">
        <f t="shared" si="9"/>
        <v>290000</v>
      </c>
      <c r="J121" s="61">
        <f t="shared" si="10"/>
        <v>290000</v>
      </c>
    </row>
    <row r="122" spans="1:12" ht="165.75" x14ac:dyDescent="0.25">
      <c r="A122" s="12" t="s">
        <v>127</v>
      </c>
      <c r="B122" s="12" t="s">
        <v>90</v>
      </c>
      <c r="C122" s="4" t="s">
        <v>91</v>
      </c>
      <c r="D122" s="4">
        <v>250</v>
      </c>
      <c r="E122" s="13">
        <v>8500</v>
      </c>
      <c r="F122" s="13">
        <f>D122*E122</f>
        <v>2125000</v>
      </c>
      <c r="G122" s="13">
        <v>9500</v>
      </c>
      <c r="H122" s="13">
        <f t="shared" ref="H122:H123" si="18">D122*G122</f>
        <v>2375000</v>
      </c>
      <c r="I122" s="61">
        <f t="shared" si="9"/>
        <v>9000</v>
      </c>
      <c r="J122" s="61">
        <f t="shared" si="10"/>
        <v>2250000</v>
      </c>
      <c r="L122" s="60"/>
    </row>
    <row r="123" spans="1:12" ht="76.5" x14ac:dyDescent="0.25">
      <c r="A123" s="12" t="s">
        <v>128</v>
      </c>
      <c r="B123" s="12" t="s">
        <v>37</v>
      </c>
      <c r="C123" s="4" t="s">
        <v>9</v>
      </c>
      <c r="D123" s="4">
        <v>250</v>
      </c>
      <c r="E123" s="13">
        <v>6500</v>
      </c>
      <c r="F123" s="13">
        <f>D123*E123</f>
        <v>1625000</v>
      </c>
      <c r="G123" s="13">
        <v>7500</v>
      </c>
      <c r="H123" s="13">
        <f t="shared" si="18"/>
        <v>1875000</v>
      </c>
      <c r="I123" s="61">
        <f t="shared" si="9"/>
        <v>7000</v>
      </c>
      <c r="J123" s="61">
        <f t="shared" si="10"/>
        <v>1750000</v>
      </c>
    </row>
    <row r="124" spans="1:12" ht="15" customHeight="1" x14ac:dyDescent="0.25">
      <c r="A124" s="96" t="s">
        <v>57</v>
      </c>
      <c r="B124" s="83"/>
      <c r="C124" s="83"/>
      <c r="D124" s="83"/>
      <c r="E124" s="83"/>
      <c r="F124" s="11">
        <f>SUM(F121:F123)</f>
        <v>4050000</v>
      </c>
      <c r="G124" s="11"/>
      <c r="H124" s="11">
        <f t="shared" ref="H124:J124" si="19">SUM(H121:H123)</f>
        <v>4530000</v>
      </c>
      <c r="I124" s="11"/>
      <c r="J124" s="11">
        <f t="shared" si="19"/>
        <v>4290000</v>
      </c>
    </row>
    <row r="125" spans="1:12" ht="15" customHeight="1" x14ac:dyDescent="0.25">
      <c r="A125" s="147" t="s">
        <v>144</v>
      </c>
      <c r="B125" s="147"/>
      <c r="C125" s="147"/>
      <c r="D125" s="147"/>
      <c r="E125" s="147"/>
      <c r="F125" s="22">
        <f>F112+F117+F124</f>
        <v>6102500</v>
      </c>
      <c r="G125" s="43"/>
      <c r="H125" s="22">
        <f>H112+H117+H124</f>
        <v>6587500</v>
      </c>
      <c r="I125" s="64"/>
      <c r="J125" s="64">
        <f t="shared" si="10"/>
        <v>6345000</v>
      </c>
    </row>
    <row r="126" spans="1:12" x14ac:dyDescent="0.25">
      <c r="A126" s="69"/>
      <c r="B126" s="70"/>
      <c r="C126" s="70"/>
      <c r="D126" s="70"/>
      <c r="E126" s="70"/>
      <c r="F126" s="70"/>
      <c r="G126" s="70"/>
      <c r="H126" s="70"/>
      <c r="I126" s="70"/>
      <c r="J126" s="71"/>
    </row>
    <row r="127" spans="1:12" ht="15" customHeight="1" x14ac:dyDescent="0.25">
      <c r="A127" s="144" t="s">
        <v>58</v>
      </c>
      <c r="B127" s="145"/>
      <c r="C127" s="145"/>
      <c r="D127" s="145"/>
      <c r="E127" s="145"/>
      <c r="F127" s="145"/>
      <c r="G127" s="145"/>
      <c r="H127" s="145"/>
      <c r="I127" s="145"/>
      <c r="J127" s="146"/>
    </row>
    <row r="128" spans="1:12" ht="15" customHeight="1" x14ac:dyDescent="0.25">
      <c r="A128" s="144" t="s">
        <v>129</v>
      </c>
      <c r="B128" s="145"/>
      <c r="C128" s="145"/>
      <c r="D128" s="145"/>
      <c r="E128" s="145"/>
      <c r="F128" s="145"/>
      <c r="G128" s="145"/>
      <c r="H128" s="145"/>
      <c r="I128" s="145"/>
      <c r="J128" s="146"/>
    </row>
    <row r="129" spans="1:12" s="60" customFormat="1" ht="15" customHeight="1" x14ac:dyDescent="0.25">
      <c r="A129" s="57" t="s">
        <v>0</v>
      </c>
      <c r="B129" s="57" t="s">
        <v>1</v>
      </c>
      <c r="C129" s="57" t="s">
        <v>152</v>
      </c>
      <c r="D129" s="57" t="s">
        <v>153</v>
      </c>
      <c r="E129" s="58" t="s">
        <v>154</v>
      </c>
      <c r="F129" s="58" t="s">
        <v>3</v>
      </c>
      <c r="G129" s="58" t="s">
        <v>154</v>
      </c>
      <c r="H129" s="58" t="s">
        <v>3</v>
      </c>
      <c r="I129" s="59" t="s">
        <v>156</v>
      </c>
      <c r="J129" s="59" t="s">
        <v>155</v>
      </c>
      <c r="L129"/>
    </row>
    <row r="130" spans="1:12" ht="66.75" customHeight="1" x14ac:dyDescent="0.25">
      <c r="A130" s="19" t="s">
        <v>130</v>
      </c>
      <c r="B130" s="19" t="s">
        <v>8</v>
      </c>
      <c r="C130" s="10" t="s">
        <v>2</v>
      </c>
      <c r="D130" s="10">
        <v>50</v>
      </c>
      <c r="E130" s="23">
        <v>6500</v>
      </c>
      <c r="F130" s="23">
        <f>D130*E130</f>
        <v>325000</v>
      </c>
      <c r="G130" s="23">
        <v>7500</v>
      </c>
      <c r="H130" s="13">
        <f>D130*G130</f>
        <v>375000</v>
      </c>
      <c r="I130" s="61">
        <f t="shared" si="9"/>
        <v>7000</v>
      </c>
      <c r="J130" s="61">
        <f t="shared" si="10"/>
        <v>350000</v>
      </c>
      <c r="L130" s="60"/>
    </row>
    <row r="131" spans="1:12" ht="15" customHeight="1" x14ac:dyDescent="0.25">
      <c r="A131" s="81" t="s">
        <v>62</v>
      </c>
      <c r="B131" s="81"/>
      <c r="C131" s="81"/>
      <c r="D131" s="81"/>
      <c r="E131" s="81"/>
      <c r="F131" s="49">
        <f>SUM(F130)</f>
        <v>325000</v>
      </c>
      <c r="G131" s="32"/>
      <c r="H131" s="49">
        <f>SUM(H130)</f>
        <v>375000</v>
      </c>
      <c r="I131" s="37"/>
      <c r="J131" s="37">
        <f t="shared" si="10"/>
        <v>350000</v>
      </c>
    </row>
    <row r="132" spans="1:12" x14ac:dyDescent="0.25">
      <c r="A132" s="75"/>
      <c r="B132" s="76"/>
      <c r="C132" s="76"/>
      <c r="D132" s="76"/>
      <c r="E132" s="76"/>
      <c r="F132" s="76"/>
      <c r="G132" s="76"/>
      <c r="H132" s="76"/>
      <c r="I132" s="76"/>
      <c r="J132" s="77"/>
    </row>
    <row r="133" spans="1:12" ht="15" customHeight="1" x14ac:dyDescent="0.25">
      <c r="A133" s="144" t="s">
        <v>131</v>
      </c>
      <c r="B133" s="145"/>
      <c r="C133" s="145"/>
      <c r="D133" s="145"/>
      <c r="E133" s="145"/>
      <c r="F133" s="145"/>
      <c r="G133" s="145"/>
      <c r="H133" s="145"/>
      <c r="I133" s="145"/>
      <c r="J133" s="146"/>
    </row>
    <row r="134" spans="1:12" s="60" customFormat="1" ht="15" customHeight="1" x14ac:dyDescent="0.25">
      <c r="A134" s="57" t="s">
        <v>0</v>
      </c>
      <c r="B134" s="57" t="s">
        <v>1</v>
      </c>
      <c r="C134" s="57" t="s">
        <v>152</v>
      </c>
      <c r="D134" s="57" t="s">
        <v>153</v>
      </c>
      <c r="E134" s="58" t="s">
        <v>154</v>
      </c>
      <c r="F134" s="58" t="s">
        <v>3</v>
      </c>
      <c r="G134" s="58" t="s">
        <v>154</v>
      </c>
      <c r="H134" s="58" t="s">
        <v>3</v>
      </c>
      <c r="I134" s="59" t="s">
        <v>156</v>
      </c>
      <c r="J134" s="59" t="s">
        <v>155</v>
      </c>
      <c r="L134"/>
    </row>
    <row r="135" spans="1:12" ht="102" x14ac:dyDescent="0.25">
      <c r="A135" s="8" t="s">
        <v>132</v>
      </c>
      <c r="B135" s="19" t="s">
        <v>28</v>
      </c>
      <c r="C135" s="7" t="s">
        <v>2</v>
      </c>
      <c r="D135" s="7">
        <v>110</v>
      </c>
      <c r="E135" s="20">
        <v>22000</v>
      </c>
      <c r="F135" s="20">
        <f>D135*E135</f>
        <v>2420000</v>
      </c>
      <c r="G135" s="20">
        <v>18000</v>
      </c>
      <c r="H135" s="13">
        <f>D135*G135</f>
        <v>1980000</v>
      </c>
      <c r="I135" s="61">
        <f t="shared" ref="I135:I163" si="20">(E135+G135)/2</f>
        <v>20000</v>
      </c>
      <c r="J135" s="61">
        <f t="shared" ref="J135:J165" si="21">(F135+H135)/2</f>
        <v>2200000</v>
      </c>
      <c r="L135" s="60"/>
    </row>
    <row r="136" spans="1:12" ht="15" customHeight="1" x14ac:dyDescent="0.25">
      <c r="A136" s="83" t="s">
        <v>63</v>
      </c>
      <c r="B136" s="83"/>
      <c r="C136" s="83"/>
      <c r="D136" s="83"/>
      <c r="E136" s="83"/>
      <c r="F136" s="51">
        <f>SUM(F135:F135)</f>
        <v>2420000</v>
      </c>
      <c r="G136" s="33"/>
      <c r="H136" s="51">
        <f>SUM(H135:H135)</f>
        <v>1980000</v>
      </c>
      <c r="I136" s="37"/>
      <c r="J136" s="37">
        <f t="shared" si="21"/>
        <v>2200000</v>
      </c>
    </row>
    <row r="137" spans="1:12" x14ac:dyDescent="0.25">
      <c r="A137" s="84"/>
      <c r="B137" s="84"/>
      <c r="C137" s="84"/>
      <c r="D137" s="84"/>
      <c r="E137" s="84"/>
      <c r="F137" s="84"/>
      <c r="G137" s="44"/>
      <c r="H137" s="44"/>
      <c r="I137" s="37"/>
      <c r="J137" s="37"/>
    </row>
    <row r="138" spans="1:12" ht="15" customHeight="1" x14ac:dyDescent="0.25">
      <c r="A138" s="144" t="s">
        <v>133</v>
      </c>
      <c r="B138" s="145"/>
      <c r="C138" s="145"/>
      <c r="D138" s="145"/>
      <c r="E138" s="145"/>
      <c r="F138" s="145"/>
      <c r="G138" s="145"/>
      <c r="H138" s="145"/>
      <c r="I138" s="145"/>
      <c r="J138" s="146"/>
    </row>
    <row r="139" spans="1:12" s="60" customFormat="1" ht="15" customHeight="1" x14ac:dyDescent="0.25">
      <c r="A139" s="57" t="s">
        <v>0</v>
      </c>
      <c r="B139" s="57" t="s">
        <v>1</v>
      </c>
      <c r="C139" s="57" t="s">
        <v>152</v>
      </c>
      <c r="D139" s="57" t="s">
        <v>153</v>
      </c>
      <c r="E139" s="58" t="s">
        <v>154</v>
      </c>
      <c r="F139" s="58" t="s">
        <v>3</v>
      </c>
      <c r="G139" s="58" t="s">
        <v>154</v>
      </c>
      <c r="H139" s="58" t="s">
        <v>3</v>
      </c>
      <c r="I139" s="59" t="s">
        <v>156</v>
      </c>
      <c r="J139" s="59" t="s">
        <v>155</v>
      </c>
      <c r="L139"/>
    </row>
    <row r="140" spans="1:12" ht="102" x14ac:dyDescent="0.25">
      <c r="A140" s="8" t="s">
        <v>134</v>
      </c>
      <c r="B140" s="12" t="s">
        <v>28</v>
      </c>
      <c r="C140" s="10" t="s">
        <v>2</v>
      </c>
      <c r="D140" s="7">
        <v>40</v>
      </c>
      <c r="E140" s="20">
        <v>22000</v>
      </c>
      <c r="F140" s="20">
        <f>D140*E140</f>
        <v>880000</v>
      </c>
      <c r="G140" s="20">
        <v>18000</v>
      </c>
      <c r="H140" s="13">
        <f>D140*G140</f>
        <v>720000</v>
      </c>
      <c r="I140" s="61">
        <f t="shared" si="20"/>
        <v>20000</v>
      </c>
      <c r="J140" s="61">
        <f t="shared" si="21"/>
        <v>800000</v>
      </c>
      <c r="L140" s="60"/>
    </row>
    <row r="141" spans="1:12" ht="15" customHeight="1" x14ac:dyDescent="0.25">
      <c r="A141" s="148" t="s">
        <v>64</v>
      </c>
      <c r="B141" s="148"/>
      <c r="C141" s="148"/>
      <c r="D141" s="148"/>
      <c r="E141" s="148"/>
      <c r="F141" s="24">
        <f>SUM(F140)</f>
        <v>880000</v>
      </c>
      <c r="G141" s="30"/>
      <c r="H141" s="24">
        <f>SUM(H140)</f>
        <v>720000</v>
      </c>
      <c r="I141" s="37"/>
      <c r="J141" s="37">
        <f t="shared" si="21"/>
        <v>800000</v>
      </c>
    </row>
    <row r="142" spans="1:12" x14ac:dyDescent="0.25">
      <c r="A142" s="72"/>
      <c r="B142" s="73"/>
      <c r="C142" s="73"/>
      <c r="D142" s="73"/>
      <c r="E142" s="73"/>
      <c r="F142" s="73"/>
      <c r="G142" s="73"/>
      <c r="H142" s="73"/>
      <c r="I142" s="73"/>
      <c r="J142" s="74"/>
    </row>
    <row r="143" spans="1:12" ht="15" customHeight="1" x14ac:dyDescent="0.25">
      <c r="A143" s="144" t="s">
        <v>135</v>
      </c>
      <c r="B143" s="145"/>
      <c r="C143" s="145"/>
      <c r="D143" s="145"/>
      <c r="E143" s="145"/>
      <c r="F143" s="145"/>
      <c r="G143" s="145"/>
      <c r="H143" s="145"/>
      <c r="I143" s="145"/>
      <c r="J143" s="146"/>
    </row>
    <row r="144" spans="1:12" s="60" customFormat="1" ht="15" customHeight="1" x14ac:dyDescent="0.25">
      <c r="A144" s="57" t="s">
        <v>0</v>
      </c>
      <c r="B144" s="57" t="s">
        <v>1</v>
      </c>
      <c r="C144" s="57" t="s">
        <v>152</v>
      </c>
      <c r="D144" s="57" t="s">
        <v>153</v>
      </c>
      <c r="E144" s="58" t="s">
        <v>154</v>
      </c>
      <c r="F144" s="58" t="s">
        <v>3</v>
      </c>
      <c r="G144" s="58" t="s">
        <v>154</v>
      </c>
      <c r="H144" s="58" t="s">
        <v>3</v>
      </c>
      <c r="I144" s="59" t="s">
        <v>156</v>
      </c>
      <c r="J144" s="59" t="s">
        <v>155</v>
      </c>
      <c r="L144"/>
    </row>
    <row r="145" spans="1:12" ht="102" x14ac:dyDescent="0.25">
      <c r="A145" s="19" t="s">
        <v>136</v>
      </c>
      <c r="B145" s="19" t="s">
        <v>28</v>
      </c>
      <c r="C145" s="10" t="s">
        <v>2</v>
      </c>
      <c r="D145" s="10">
        <v>70</v>
      </c>
      <c r="E145" s="25">
        <v>22000</v>
      </c>
      <c r="F145" s="25">
        <f>D145*E145</f>
        <v>1540000</v>
      </c>
      <c r="G145" s="25">
        <v>18000</v>
      </c>
      <c r="H145" s="13">
        <f>D145*G145</f>
        <v>1260000</v>
      </c>
      <c r="I145" s="61">
        <f t="shared" si="20"/>
        <v>20000</v>
      </c>
      <c r="J145" s="61">
        <f t="shared" si="21"/>
        <v>1400000</v>
      </c>
      <c r="L145" s="60"/>
    </row>
    <row r="146" spans="1:12" ht="15" customHeight="1" x14ac:dyDescent="0.25">
      <c r="A146" s="81" t="s">
        <v>65</v>
      </c>
      <c r="B146" s="81"/>
      <c r="C146" s="81"/>
      <c r="D146" s="81"/>
      <c r="E146" s="81"/>
      <c r="F146" s="24">
        <f>SUM(F145:F145)</f>
        <v>1540000</v>
      </c>
      <c r="G146" s="32"/>
      <c r="H146" s="24">
        <f>SUM(H145:H145)</f>
        <v>1260000</v>
      </c>
      <c r="I146" s="37"/>
      <c r="J146" s="37">
        <f t="shared" si="21"/>
        <v>1400000</v>
      </c>
    </row>
    <row r="147" spans="1:12" ht="15" customHeight="1" x14ac:dyDescent="0.25">
      <c r="A147" s="82" t="s">
        <v>66</v>
      </c>
      <c r="B147" s="82"/>
      <c r="C147" s="82"/>
      <c r="D147" s="82"/>
      <c r="E147" s="82"/>
      <c r="F147" s="26">
        <f>F131+F136+F141+F146</f>
        <v>5165000</v>
      </c>
      <c r="G147" s="31"/>
      <c r="H147" s="26">
        <f>H131+H136+H141+H146</f>
        <v>4335000</v>
      </c>
      <c r="I147" s="55"/>
      <c r="J147" s="55">
        <f t="shared" si="21"/>
        <v>4750000</v>
      </c>
      <c r="K147" s="3"/>
    </row>
    <row r="148" spans="1:12" x14ac:dyDescent="0.25">
      <c r="A148" s="69"/>
      <c r="B148" s="70"/>
      <c r="C148" s="70"/>
      <c r="D148" s="70"/>
      <c r="E148" s="70"/>
      <c r="F148" s="70"/>
      <c r="G148" s="70"/>
      <c r="H148" s="70"/>
      <c r="I148" s="70"/>
      <c r="J148" s="71"/>
    </row>
    <row r="149" spans="1:12" ht="15" customHeight="1" x14ac:dyDescent="0.25">
      <c r="A149" s="124" t="s">
        <v>148</v>
      </c>
      <c r="B149" s="125"/>
      <c r="C149" s="125"/>
      <c r="D149" s="125"/>
      <c r="E149" s="125"/>
      <c r="F149" s="125"/>
      <c r="G149" s="125"/>
      <c r="H149" s="125"/>
      <c r="I149" s="125"/>
      <c r="J149" s="126"/>
    </row>
    <row r="150" spans="1:12" ht="15" customHeight="1" x14ac:dyDescent="0.25">
      <c r="A150" s="124" t="s">
        <v>137</v>
      </c>
      <c r="B150" s="125"/>
      <c r="C150" s="125"/>
      <c r="D150" s="125"/>
      <c r="E150" s="125"/>
      <c r="F150" s="125"/>
      <c r="G150" s="125"/>
      <c r="H150" s="125"/>
      <c r="I150" s="125"/>
      <c r="J150" s="126"/>
    </row>
    <row r="151" spans="1:12" s="60" customFormat="1" ht="15" customHeight="1" x14ac:dyDescent="0.25">
      <c r="A151" s="57" t="s">
        <v>0</v>
      </c>
      <c r="B151" s="57" t="s">
        <v>1</v>
      </c>
      <c r="C151" s="57" t="s">
        <v>152</v>
      </c>
      <c r="D151" s="57" t="s">
        <v>153</v>
      </c>
      <c r="E151" s="58" t="s">
        <v>154</v>
      </c>
      <c r="F151" s="58" t="s">
        <v>3</v>
      </c>
      <c r="G151" s="58" t="s">
        <v>154</v>
      </c>
      <c r="H151" s="58" t="s">
        <v>3</v>
      </c>
      <c r="I151" s="59" t="s">
        <v>156</v>
      </c>
      <c r="J151" s="59" t="s">
        <v>155</v>
      </c>
      <c r="L151"/>
    </row>
    <row r="152" spans="1:12" ht="89.25" x14ac:dyDescent="0.25">
      <c r="A152" s="12" t="s">
        <v>138</v>
      </c>
      <c r="B152" s="27" t="s">
        <v>8</v>
      </c>
      <c r="C152" s="4" t="s">
        <v>2</v>
      </c>
      <c r="D152" s="4">
        <v>115</v>
      </c>
      <c r="E152" s="13">
        <v>6500</v>
      </c>
      <c r="F152" s="13">
        <f>D152*E152</f>
        <v>747500</v>
      </c>
      <c r="G152" s="13">
        <v>7500</v>
      </c>
      <c r="H152" s="13">
        <f>D152*G152</f>
        <v>862500</v>
      </c>
      <c r="I152" s="61">
        <f t="shared" si="20"/>
        <v>7000</v>
      </c>
      <c r="J152" s="61">
        <f t="shared" si="21"/>
        <v>805000</v>
      </c>
      <c r="L152" s="60"/>
    </row>
    <row r="153" spans="1:12" ht="153" x14ac:dyDescent="0.25">
      <c r="A153" s="12" t="s">
        <v>81</v>
      </c>
      <c r="B153" s="27" t="s">
        <v>34</v>
      </c>
      <c r="C153" s="4" t="s">
        <v>35</v>
      </c>
      <c r="D153" s="4">
        <v>1</v>
      </c>
      <c r="E153" s="13">
        <v>190000</v>
      </c>
      <c r="F153" s="13">
        <v>155000</v>
      </c>
      <c r="G153" s="13">
        <v>170000</v>
      </c>
      <c r="H153" s="13">
        <f>D153*G153</f>
        <v>170000</v>
      </c>
      <c r="I153" s="61">
        <f t="shared" si="20"/>
        <v>180000</v>
      </c>
      <c r="J153" s="61">
        <f t="shared" si="21"/>
        <v>162500</v>
      </c>
    </row>
    <row r="154" spans="1:12" ht="15" customHeight="1" x14ac:dyDescent="0.25">
      <c r="A154" s="96" t="s">
        <v>67</v>
      </c>
      <c r="B154" s="96"/>
      <c r="C154" s="96"/>
      <c r="D154" s="96"/>
      <c r="E154" s="96"/>
      <c r="F154" s="11">
        <f>SUM(F152:F153)</f>
        <v>902500</v>
      </c>
      <c r="G154" s="11">
        <f t="shared" ref="G154:J154" si="22">SUM(G152:G153)</f>
        <v>177500</v>
      </c>
      <c r="H154" s="11">
        <f t="shared" si="22"/>
        <v>1032500</v>
      </c>
      <c r="I154" s="11">
        <f t="shared" si="22"/>
        <v>187000</v>
      </c>
      <c r="J154" s="11">
        <f t="shared" si="22"/>
        <v>967500</v>
      </c>
    </row>
    <row r="155" spans="1:12" x14ac:dyDescent="0.25">
      <c r="A155" s="118"/>
      <c r="B155" s="119"/>
      <c r="C155" s="119"/>
      <c r="D155" s="119"/>
      <c r="E155" s="119"/>
      <c r="F155" s="119"/>
      <c r="G155" s="119"/>
      <c r="H155" s="119"/>
      <c r="I155" s="119"/>
      <c r="J155" s="120"/>
    </row>
    <row r="156" spans="1:12" ht="15" customHeight="1" x14ac:dyDescent="0.25">
      <c r="A156" s="124" t="s">
        <v>139</v>
      </c>
      <c r="B156" s="125"/>
      <c r="C156" s="125"/>
      <c r="D156" s="125"/>
      <c r="E156" s="125"/>
      <c r="F156" s="125"/>
      <c r="G156" s="125"/>
      <c r="H156" s="125"/>
      <c r="I156" s="125"/>
      <c r="J156" s="126"/>
    </row>
    <row r="157" spans="1:12" s="60" customFormat="1" ht="15" customHeight="1" x14ac:dyDescent="0.25">
      <c r="A157" s="57" t="s">
        <v>0</v>
      </c>
      <c r="B157" s="57" t="s">
        <v>1</v>
      </c>
      <c r="C157" s="57" t="s">
        <v>152</v>
      </c>
      <c r="D157" s="57" t="s">
        <v>153</v>
      </c>
      <c r="E157" s="58" t="s">
        <v>154</v>
      </c>
      <c r="F157" s="58" t="s">
        <v>3</v>
      </c>
      <c r="G157" s="58" t="s">
        <v>154</v>
      </c>
      <c r="H157" s="58" t="s">
        <v>3</v>
      </c>
      <c r="I157" s="59" t="s">
        <v>156</v>
      </c>
      <c r="J157" s="59" t="s">
        <v>155</v>
      </c>
      <c r="L157"/>
    </row>
    <row r="158" spans="1:12" ht="88.5" customHeight="1" x14ac:dyDescent="0.25">
      <c r="A158" s="12" t="s">
        <v>83</v>
      </c>
      <c r="B158" s="27" t="s">
        <v>8</v>
      </c>
      <c r="C158" s="4" t="s">
        <v>2</v>
      </c>
      <c r="D158" s="4">
        <v>600</v>
      </c>
      <c r="E158" s="13">
        <v>6500</v>
      </c>
      <c r="F158" s="13">
        <f>D158*E158</f>
        <v>3900000</v>
      </c>
      <c r="G158" s="13">
        <v>7500</v>
      </c>
      <c r="H158" s="13">
        <f>D158*G158</f>
        <v>4500000</v>
      </c>
      <c r="I158" s="61">
        <f t="shared" si="20"/>
        <v>7000</v>
      </c>
      <c r="J158" s="61">
        <f t="shared" si="21"/>
        <v>4200000</v>
      </c>
      <c r="L158" s="60"/>
    </row>
    <row r="159" spans="1:12" ht="15" customHeight="1" x14ac:dyDescent="0.25">
      <c r="A159" s="96" t="s">
        <v>68</v>
      </c>
      <c r="B159" s="96"/>
      <c r="C159" s="96"/>
      <c r="D159" s="96"/>
      <c r="E159" s="96"/>
      <c r="F159" s="11">
        <f>SUM(F158)</f>
        <v>3900000</v>
      </c>
      <c r="G159" s="29"/>
      <c r="H159" s="11">
        <f>SUM(H158)</f>
        <v>4500000</v>
      </c>
      <c r="I159" s="37"/>
      <c r="J159" s="37">
        <f t="shared" si="21"/>
        <v>4200000</v>
      </c>
    </row>
    <row r="160" spans="1:12" x14ac:dyDescent="0.25">
      <c r="A160" s="78"/>
      <c r="B160" s="79"/>
      <c r="C160" s="79"/>
      <c r="D160" s="79"/>
      <c r="E160" s="79"/>
      <c r="F160" s="79"/>
      <c r="G160" s="79"/>
      <c r="H160" s="79"/>
      <c r="I160" s="79"/>
      <c r="J160" s="80"/>
    </row>
    <row r="161" spans="1:12" ht="15" customHeight="1" x14ac:dyDescent="0.25">
      <c r="A161" s="124" t="s">
        <v>140</v>
      </c>
      <c r="B161" s="125"/>
      <c r="C161" s="125"/>
      <c r="D161" s="125"/>
      <c r="E161" s="125"/>
      <c r="F161" s="125"/>
      <c r="G161" s="125"/>
      <c r="H161" s="125"/>
      <c r="I161" s="125"/>
      <c r="J161" s="126"/>
    </row>
    <row r="162" spans="1:12" s="60" customFormat="1" ht="15" customHeight="1" x14ac:dyDescent="0.25">
      <c r="A162" s="57" t="s">
        <v>0</v>
      </c>
      <c r="B162" s="57" t="s">
        <v>1</v>
      </c>
      <c r="C162" s="57" t="s">
        <v>152</v>
      </c>
      <c r="D162" s="57" t="s">
        <v>153</v>
      </c>
      <c r="E162" s="58" t="s">
        <v>154</v>
      </c>
      <c r="F162" s="58" t="s">
        <v>3</v>
      </c>
      <c r="G162" s="58" t="s">
        <v>154</v>
      </c>
      <c r="H162" s="58" t="s">
        <v>3</v>
      </c>
      <c r="I162" s="59" t="s">
        <v>156</v>
      </c>
      <c r="J162" s="59" t="s">
        <v>155</v>
      </c>
      <c r="L162"/>
    </row>
    <row r="163" spans="1:12" ht="67.5" customHeight="1" x14ac:dyDescent="0.25">
      <c r="A163" s="12" t="s">
        <v>82</v>
      </c>
      <c r="B163" s="27" t="s">
        <v>8</v>
      </c>
      <c r="C163" s="4" t="s">
        <v>2</v>
      </c>
      <c r="D163" s="4">
        <v>180</v>
      </c>
      <c r="E163" s="13">
        <v>6500</v>
      </c>
      <c r="F163" s="13">
        <f>D163*E163</f>
        <v>1170000</v>
      </c>
      <c r="G163" s="13">
        <v>7500</v>
      </c>
      <c r="H163" s="13">
        <f>D163*G163</f>
        <v>1350000</v>
      </c>
      <c r="I163" s="61">
        <f t="shared" si="20"/>
        <v>7000</v>
      </c>
      <c r="J163" s="61">
        <f t="shared" si="21"/>
        <v>1260000</v>
      </c>
      <c r="L163" s="60"/>
    </row>
    <row r="164" spans="1:12" ht="15" customHeight="1" x14ac:dyDescent="0.25">
      <c r="A164" s="96" t="s">
        <v>69</v>
      </c>
      <c r="B164" s="96"/>
      <c r="C164" s="96"/>
      <c r="D164" s="96"/>
      <c r="E164" s="96"/>
      <c r="F164" s="11">
        <f>SUM(F163)</f>
        <v>1170000</v>
      </c>
      <c r="G164" s="29"/>
      <c r="H164" s="11">
        <f>SUM(H163)</f>
        <v>1350000</v>
      </c>
      <c r="I164" s="37"/>
      <c r="J164" s="37">
        <f t="shared" si="21"/>
        <v>1260000</v>
      </c>
    </row>
    <row r="165" spans="1:12" ht="15" customHeight="1" x14ac:dyDescent="0.25">
      <c r="A165" s="121" t="s">
        <v>147</v>
      </c>
      <c r="B165" s="122"/>
      <c r="C165" s="122"/>
      <c r="D165" s="122"/>
      <c r="E165" s="122"/>
      <c r="F165" s="46">
        <f>F154+F159+F164</f>
        <v>5972500</v>
      </c>
      <c r="G165" s="47"/>
      <c r="H165" s="46">
        <f>H154+H159+H164</f>
        <v>6882500</v>
      </c>
      <c r="I165" s="48"/>
      <c r="J165" s="48">
        <f t="shared" si="21"/>
        <v>6427500</v>
      </c>
    </row>
    <row r="166" spans="1:12" ht="15" customHeight="1" x14ac:dyDescent="0.25">
      <c r="A166" s="78"/>
      <c r="B166" s="79"/>
      <c r="C166" s="79"/>
      <c r="D166" s="79"/>
      <c r="E166" s="79"/>
      <c r="F166" s="79"/>
      <c r="G166" s="79"/>
      <c r="H166" s="79"/>
      <c r="I166" s="79"/>
      <c r="J166" s="80"/>
      <c r="K166" s="3"/>
    </row>
    <row r="167" spans="1:12" ht="15" customHeight="1" x14ac:dyDescent="0.25">
      <c r="A167" s="123" t="s">
        <v>84</v>
      </c>
      <c r="B167" s="123"/>
      <c r="C167" s="123"/>
      <c r="D167" s="123"/>
      <c r="E167" s="123"/>
      <c r="F167" s="28">
        <f>F8+F78+F85+F105+F125+F147+F165</f>
        <v>47994000</v>
      </c>
      <c r="G167" s="28"/>
      <c r="H167" s="28">
        <f>H8+H78+H85+H105+H125+H147+H165</f>
        <v>48622500</v>
      </c>
      <c r="I167" s="36"/>
      <c r="J167" s="45">
        <f>(F167+H167)/2</f>
        <v>48308250</v>
      </c>
    </row>
    <row r="168" spans="1:12" x14ac:dyDescent="0.25">
      <c r="J168" s="62"/>
      <c r="L168" s="3"/>
    </row>
    <row r="169" spans="1:12" x14ac:dyDescent="0.25">
      <c r="J169" s="63"/>
      <c r="L169" s="3"/>
    </row>
    <row r="170" spans="1:12" x14ac:dyDescent="0.25">
      <c r="L170" s="3"/>
    </row>
    <row r="171" spans="1:12" x14ac:dyDescent="0.25">
      <c r="L171" s="3"/>
    </row>
    <row r="172" spans="1:12" x14ac:dyDescent="0.25">
      <c r="L172" s="3"/>
    </row>
    <row r="173" spans="1:12" x14ac:dyDescent="0.25">
      <c r="L173" s="68"/>
    </row>
  </sheetData>
  <sortState xmlns:xlrd2="http://schemas.microsoft.com/office/spreadsheetml/2017/richdata2" ref="L1:L170">
    <sortCondition ref="L1:L170"/>
  </sortState>
  <mergeCells count="95">
    <mergeCell ref="A51:J51"/>
    <mergeCell ref="A58:J58"/>
    <mergeCell ref="A45:J45"/>
    <mergeCell ref="A39:J39"/>
    <mergeCell ref="A31:J31"/>
    <mergeCell ref="A50:E50"/>
    <mergeCell ref="A117:E117"/>
    <mergeCell ref="A99:E99"/>
    <mergeCell ref="A1:J1"/>
    <mergeCell ref="A150:J150"/>
    <mergeCell ref="A149:J149"/>
    <mergeCell ref="A143:J143"/>
    <mergeCell ref="A93:J93"/>
    <mergeCell ref="A112:E112"/>
    <mergeCell ref="A133:J133"/>
    <mergeCell ref="A138:J138"/>
    <mergeCell ref="A119:J119"/>
    <mergeCell ref="A127:J127"/>
    <mergeCell ref="A128:J128"/>
    <mergeCell ref="A124:E124"/>
    <mergeCell ref="A125:E125"/>
    <mergeCell ref="A141:E141"/>
    <mergeCell ref="A71:J71"/>
    <mergeCell ref="A80:J80"/>
    <mergeCell ref="A81:J81"/>
    <mergeCell ref="A52:J52"/>
    <mergeCell ref="A59:J59"/>
    <mergeCell ref="A66:J66"/>
    <mergeCell ref="A57:E57"/>
    <mergeCell ref="A64:E64"/>
    <mergeCell ref="A69:E69"/>
    <mergeCell ref="A65:J65"/>
    <mergeCell ref="A164:E164"/>
    <mergeCell ref="A165:E165"/>
    <mergeCell ref="A167:E167"/>
    <mergeCell ref="A154:E154"/>
    <mergeCell ref="A159:E159"/>
    <mergeCell ref="A161:J161"/>
    <mergeCell ref="A156:J156"/>
    <mergeCell ref="A166:J166"/>
    <mergeCell ref="A160:J160"/>
    <mergeCell ref="A155:J155"/>
    <mergeCell ref="A104:E104"/>
    <mergeCell ref="A105:E105"/>
    <mergeCell ref="A114:J114"/>
    <mergeCell ref="A107:J107"/>
    <mergeCell ref="A108:J108"/>
    <mergeCell ref="A106:J106"/>
    <mergeCell ref="A113:J113"/>
    <mergeCell ref="A101:J101"/>
    <mergeCell ref="A85:E85"/>
    <mergeCell ref="A91:E91"/>
    <mergeCell ref="A77:E77"/>
    <mergeCell ref="A78:E78"/>
    <mergeCell ref="A84:E84"/>
    <mergeCell ref="A87:J87"/>
    <mergeCell ref="A88:J88"/>
    <mergeCell ref="A100:J100"/>
    <mergeCell ref="A92:J92"/>
    <mergeCell ref="A86:J86"/>
    <mergeCell ref="A15:E15"/>
    <mergeCell ref="A32:J32"/>
    <mergeCell ref="A40:J40"/>
    <mergeCell ref="A46:J46"/>
    <mergeCell ref="A17:J17"/>
    <mergeCell ref="A22:J22"/>
    <mergeCell ref="A27:J27"/>
    <mergeCell ref="A38:E38"/>
    <mergeCell ref="A44:E44"/>
    <mergeCell ref="A26:J26"/>
    <mergeCell ref="A21:J21"/>
    <mergeCell ref="A16:J16"/>
    <mergeCell ref="A20:E20"/>
    <mergeCell ref="A25:E25"/>
    <mergeCell ref="A30:E30"/>
    <mergeCell ref="A2:D2"/>
    <mergeCell ref="A3:J3"/>
    <mergeCell ref="A4:J4"/>
    <mergeCell ref="A10:J10"/>
    <mergeCell ref="A11:J11"/>
    <mergeCell ref="E2:F2"/>
    <mergeCell ref="G2:H2"/>
    <mergeCell ref="I2:J2"/>
    <mergeCell ref="A8:E8"/>
    <mergeCell ref="A9:J9"/>
    <mergeCell ref="A148:J148"/>
    <mergeCell ref="A142:J142"/>
    <mergeCell ref="A126:J126"/>
    <mergeCell ref="A132:J132"/>
    <mergeCell ref="A118:J118"/>
    <mergeCell ref="A146:E146"/>
    <mergeCell ref="A147:E147"/>
    <mergeCell ref="A131:E131"/>
    <mergeCell ref="A136:E136"/>
    <mergeCell ref="A137:F13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PROMEDIOS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2015-06-05T18:19:34Z</dcterms:created>
  <dcterms:modified xsi:type="dcterms:W3CDTF">2026-07-10T21:09:01Z</dcterms:modified>
</cp:coreProperties>
</file>