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d.docs.live.net/5ca80430aca431f1/INSTITUTO TENJO/2026/4. ESAL/2. EVENTOS GRANDES/"/>
    </mc:Choice>
  </mc:AlternateContent>
  <xr:revisionPtr revIDLastSave="0" documentId="14_{2D4C6BC2-87C3-4B4E-901D-21BB12E37794}" xr6:coauthVersionLast="47" xr6:coauthVersionMax="47" xr10:uidLastSave="{00000000-0000-0000-0000-000000000000}"/>
  <bookViews>
    <workbookView xWindow="-108" yWindow="-108" windowWidth="23256" windowHeight="13896" xr2:uid="{A5931F8B-B546-45C8-85AB-63816F2DA6F8}"/>
  </bookViews>
  <sheets>
    <sheet name="FESTIVAL DE DANZA" sheetId="1" r:id="rId1"/>
    <sheet name="Hoja1" sheetId="8"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02" i="1" l="1"/>
  <c r="K205" i="1"/>
  <c r="K207" i="1"/>
  <c r="K188" i="1"/>
  <c r="K189" i="1"/>
  <c r="K190" i="1"/>
  <c r="K191" i="1"/>
  <c r="M191" i="1" s="1"/>
  <c r="K192" i="1"/>
  <c r="M192" i="1" s="1"/>
  <c r="K193" i="1"/>
  <c r="M193" i="1" s="1"/>
  <c r="K194" i="1"/>
  <c r="M194" i="1" s="1"/>
  <c r="K195" i="1"/>
  <c r="M195" i="1" s="1"/>
  <c r="K196" i="1"/>
  <c r="K197" i="1"/>
  <c r="K198" i="1"/>
  <c r="K199" i="1"/>
  <c r="K200" i="1"/>
  <c r="M200" i="1" s="1"/>
  <c r="K201" i="1"/>
  <c r="M201" i="1" s="1"/>
  <c r="K203" i="1"/>
  <c r="M203" i="1" s="1"/>
  <c r="K204" i="1"/>
  <c r="K206" i="1"/>
  <c r="M207" i="1"/>
  <c r="K187" i="1"/>
  <c r="M202" i="1"/>
  <c r="K159" i="1"/>
  <c r="K160" i="1"/>
  <c r="K161" i="1"/>
  <c r="K162" i="1"/>
  <c r="M162" i="1" s="1"/>
  <c r="K163" i="1"/>
  <c r="M163" i="1" s="1"/>
  <c r="K164" i="1"/>
  <c r="K165" i="1"/>
  <c r="K166" i="1"/>
  <c r="K167" i="1"/>
  <c r="K168" i="1"/>
  <c r="K169" i="1"/>
  <c r="K170" i="1"/>
  <c r="K171" i="1"/>
  <c r="K172" i="1"/>
  <c r="K173" i="1"/>
  <c r="K174" i="1"/>
  <c r="K175" i="1"/>
  <c r="K176" i="1"/>
  <c r="K177" i="1"/>
  <c r="K178" i="1"/>
  <c r="K179" i="1"/>
  <c r="K180" i="1"/>
  <c r="K181" i="1"/>
  <c r="K182" i="1"/>
  <c r="K183" i="1"/>
  <c r="K184" i="1"/>
  <c r="K185" i="1"/>
  <c r="K186" i="1"/>
  <c r="M160" i="1"/>
  <c r="K158" i="1"/>
  <c r="K6" i="1"/>
  <c r="K7" i="1"/>
  <c r="K8" i="1"/>
  <c r="K9" i="1"/>
  <c r="K10" i="1"/>
  <c r="K11" i="1"/>
  <c r="M11" i="1" s="1"/>
  <c r="K12" i="1"/>
  <c r="K13" i="1"/>
  <c r="K14" i="1"/>
  <c r="K15" i="1"/>
  <c r="K16" i="1"/>
  <c r="M16" i="1" s="1"/>
  <c r="K17" i="1"/>
  <c r="M17" i="1" s="1"/>
  <c r="K18" i="1"/>
  <c r="M18" i="1" s="1"/>
  <c r="K19" i="1"/>
  <c r="M19" i="1" s="1"/>
  <c r="K20" i="1"/>
  <c r="K21" i="1"/>
  <c r="K22" i="1"/>
  <c r="K23" i="1"/>
  <c r="K24" i="1"/>
  <c r="K25" i="1"/>
  <c r="K26" i="1"/>
  <c r="K27" i="1"/>
  <c r="K28" i="1"/>
  <c r="K29" i="1"/>
  <c r="K30" i="1"/>
  <c r="K31" i="1"/>
  <c r="K32" i="1"/>
  <c r="M32" i="1" s="1"/>
  <c r="K33" i="1"/>
  <c r="M33" i="1" s="1"/>
  <c r="K34" i="1"/>
  <c r="M34" i="1" s="1"/>
  <c r="K35" i="1"/>
  <c r="M35" i="1" s="1"/>
  <c r="K36" i="1"/>
  <c r="K37" i="1"/>
  <c r="K38" i="1"/>
  <c r="K39" i="1"/>
  <c r="K40" i="1"/>
  <c r="K5"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206" i="1"/>
  <c r="H207" i="1"/>
  <c r="H158" i="1"/>
  <c r="H141" i="1"/>
  <c r="H142" i="1"/>
  <c r="H143" i="1"/>
  <c r="H144" i="1"/>
  <c r="K144" i="1" s="1"/>
  <c r="M144" i="1" s="1"/>
  <c r="H145" i="1"/>
  <c r="K145" i="1" s="1"/>
  <c r="M145" i="1" s="1"/>
  <c r="H146" i="1"/>
  <c r="K146" i="1" s="1"/>
  <c r="M146" i="1" s="1"/>
  <c r="H147" i="1"/>
  <c r="K147" i="1" s="1"/>
  <c r="M147" i="1" s="1"/>
  <c r="H148" i="1"/>
  <c r="K148" i="1" s="1"/>
  <c r="M148" i="1" s="1"/>
  <c r="H149" i="1"/>
  <c r="H150" i="1"/>
  <c r="K150" i="1" s="1"/>
  <c r="M150" i="1" s="1"/>
  <c r="H151" i="1"/>
  <c r="K151" i="1" s="1"/>
  <c r="M151" i="1" s="1"/>
  <c r="H152" i="1"/>
  <c r="H153" i="1"/>
  <c r="H154" i="1"/>
  <c r="K154" i="1" s="1"/>
  <c r="M154" i="1" s="1"/>
  <c r="H140" i="1"/>
  <c r="H122" i="1"/>
  <c r="H123" i="1"/>
  <c r="H124" i="1"/>
  <c r="H125" i="1"/>
  <c r="K125" i="1" s="1"/>
  <c r="M125" i="1" s="1"/>
  <c r="H126" i="1"/>
  <c r="K126" i="1" s="1"/>
  <c r="M126" i="1" s="1"/>
  <c r="H127" i="1"/>
  <c r="K127" i="1" s="1"/>
  <c r="M127" i="1" s="1"/>
  <c r="H128" i="1"/>
  <c r="K128" i="1" s="1"/>
  <c r="M128" i="1" s="1"/>
  <c r="H129" i="1"/>
  <c r="K129" i="1" s="1"/>
  <c r="M129" i="1" s="1"/>
  <c r="H130" i="1"/>
  <c r="H131" i="1"/>
  <c r="H132" i="1"/>
  <c r="H133" i="1"/>
  <c r="H134" i="1"/>
  <c r="H135" i="1"/>
  <c r="K135" i="1" s="1"/>
  <c r="M135" i="1" s="1"/>
  <c r="H136" i="1"/>
  <c r="K136" i="1" s="1"/>
  <c r="M136" i="1" s="1"/>
  <c r="H121" i="1"/>
  <c r="H93" i="1"/>
  <c r="H94" i="1"/>
  <c r="H95" i="1"/>
  <c r="H96" i="1"/>
  <c r="H97" i="1"/>
  <c r="H98" i="1"/>
  <c r="K98" i="1" s="1"/>
  <c r="M98" i="1" s="1"/>
  <c r="H99" i="1"/>
  <c r="K99" i="1" s="1"/>
  <c r="M99" i="1" s="1"/>
  <c r="H100" i="1"/>
  <c r="K100" i="1" s="1"/>
  <c r="M100" i="1" s="1"/>
  <c r="H101" i="1"/>
  <c r="H102" i="1"/>
  <c r="H103" i="1"/>
  <c r="H104" i="1"/>
  <c r="K104" i="1" s="1"/>
  <c r="M104" i="1" s="1"/>
  <c r="H105" i="1"/>
  <c r="K105" i="1" s="1"/>
  <c r="M105" i="1" s="1"/>
  <c r="H106" i="1"/>
  <c r="K106" i="1" s="1"/>
  <c r="M106" i="1" s="1"/>
  <c r="H107" i="1"/>
  <c r="K107" i="1" s="1"/>
  <c r="M107" i="1" s="1"/>
  <c r="H108" i="1"/>
  <c r="K108" i="1" s="1"/>
  <c r="M108" i="1" s="1"/>
  <c r="H109" i="1"/>
  <c r="H110" i="1"/>
  <c r="H111" i="1"/>
  <c r="H112" i="1"/>
  <c r="H113" i="1"/>
  <c r="H114" i="1"/>
  <c r="H115" i="1"/>
  <c r="K115" i="1" s="1"/>
  <c r="M115" i="1" s="1"/>
  <c r="H116" i="1"/>
  <c r="K116" i="1" s="1"/>
  <c r="M116" i="1" s="1"/>
  <c r="H117" i="1"/>
  <c r="H92" i="1"/>
  <c r="H64" i="1"/>
  <c r="K64" i="1" s="1"/>
  <c r="M64" i="1" s="1"/>
  <c r="H65" i="1"/>
  <c r="H66" i="1"/>
  <c r="H67" i="1"/>
  <c r="K67" i="1" s="1"/>
  <c r="M67" i="1" s="1"/>
  <c r="H68" i="1"/>
  <c r="K68" i="1" s="1"/>
  <c r="M68" i="1" s="1"/>
  <c r="H69" i="1"/>
  <c r="K69" i="1" s="1"/>
  <c r="M69" i="1" s="1"/>
  <c r="H70" i="1"/>
  <c r="K70" i="1" s="1"/>
  <c r="M70" i="1" s="1"/>
  <c r="H71" i="1"/>
  <c r="K71" i="1" s="1"/>
  <c r="M71" i="1" s="1"/>
  <c r="H72" i="1"/>
  <c r="K72" i="1" s="1"/>
  <c r="M72" i="1" s="1"/>
  <c r="H73" i="1"/>
  <c r="H74" i="1"/>
  <c r="H75" i="1"/>
  <c r="H76" i="1"/>
  <c r="H77" i="1"/>
  <c r="H78" i="1"/>
  <c r="K78" i="1" s="1"/>
  <c r="M78" i="1" s="1"/>
  <c r="H79" i="1"/>
  <c r="K79" i="1" s="1"/>
  <c r="M79" i="1" s="1"/>
  <c r="H80" i="1"/>
  <c r="K80" i="1" s="1"/>
  <c r="M80" i="1" s="1"/>
  <c r="H81" i="1"/>
  <c r="H82" i="1"/>
  <c r="H83" i="1"/>
  <c r="H84" i="1"/>
  <c r="H85" i="1"/>
  <c r="H86" i="1"/>
  <c r="H87" i="1"/>
  <c r="H88" i="1"/>
  <c r="H63" i="1"/>
  <c r="H45" i="1"/>
  <c r="H46" i="1"/>
  <c r="K46" i="1" s="1"/>
  <c r="M46" i="1" s="1"/>
  <c r="H47" i="1"/>
  <c r="H48" i="1"/>
  <c r="H49" i="1"/>
  <c r="K49" i="1" s="1"/>
  <c r="M49" i="1" s="1"/>
  <c r="H50" i="1"/>
  <c r="K50" i="1" s="1"/>
  <c r="M50" i="1" s="1"/>
  <c r="H51" i="1"/>
  <c r="K51" i="1" s="1"/>
  <c r="M51" i="1" s="1"/>
  <c r="H52" i="1"/>
  <c r="K52" i="1" s="1"/>
  <c r="M52" i="1" s="1"/>
  <c r="H53" i="1"/>
  <c r="H54" i="1"/>
  <c r="H55" i="1"/>
  <c r="H56" i="1"/>
  <c r="H57" i="1"/>
  <c r="H58" i="1"/>
  <c r="K58" i="1" s="1"/>
  <c r="M58" i="1" s="1"/>
  <c r="H59" i="1"/>
  <c r="K59" i="1" s="1"/>
  <c r="M59" i="1" s="1"/>
  <c r="H44" i="1"/>
  <c r="H6" i="1"/>
  <c r="H7" i="1"/>
  <c r="H8" i="1"/>
  <c r="H9" i="1"/>
  <c r="H10" i="1"/>
  <c r="H11" i="1"/>
  <c r="H12" i="1"/>
  <c r="M12" i="1" s="1"/>
  <c r="H13" i="1"/>
  <c r="H14" i="1"/>
  <c r="H15" i="1"/>
  <c r="H16" i="1"/>
  <c r="H17" i="1"/>
  <c r="H18" i="1"/>
  <c r="H19" i="1"/>
  <c r="H20" i="1"/>
  <c r="M20" i="1" s="1"/>
  <c r="H21" i="1"/>
  <c r="H22" i="1"/>
  <c r="H23" i="1"/>
  <c r="H24" i="1"/>
  <c r="H25" i="1"/>
  <c r="H26" i="1"/>
  <c r="H27" i="1"/>
  <c r="H28" i="1"/>
  <c r="M28" i="1" s="1"/>
  <c r="H29" i="1"/>
  <c r="H30" i="1"/>
  <c r="H31" i="1"/>
  <c r="H32" i="1"/>
  <c r="H33" i="1"/>
  <c r="H34" i="1"/>
  <c r="H35" i="1"/>
  <c r="H36" i="1"/>
  <c r="M36" i="1" s="1"/>
  <c r="H37" i="1"/>
  <c r="H38" i="1"/>
  <c r="H39" i="1"/>
  <c r="H40" i="1"/>
  <c r="H5" i="1"/>
  <c r="K152" i="1"/>
  <c r="M152" i="1" s="1"/>
  <c r="K153" i="1"/>
  <c r="M153" i="1" s="1"/>
  <c r="K114" i="1"/>
  <c r="M114" i="1" s="1"/>
  <c r="K75" i="1"/>
  <c r="M75" i="1" s="1"/>
  <c r="K76" i="1"/>
  <c r="M76" i="1" s="1"/>
  <c r="K77" i="1"/>
  <c r="M77" i="1" s="1"/>
  <c r="K83" i="1"/>
  <c r="M83" i="1" s="1"/>
  <c r="K84" i="1"/>
  <c r="M84" i="1" s="1"/>
  <c r="K85" i="1"/>
  <c r="M85" i="1" s="1"/>
  <c r="K86" i="1"/>
  <c r="M86" i="1" s="1"/>
  <c r="K87" i="1"/>
  <c r="M87" i="1" s="1"/>
  <c r="K48" i="1"/>
  <c r="M48" i="1" s="1"/>
  <c r="K56" i="1"/>
  <c r="M56" i="1" s="1"/>
  <c r="K57" i="1"/>
  <c r="M57" i="1" s="1"/>
  <c r="M161" i="1"/>
  <c r="M185" i="1"/>
  <c r="M186" i="1"/>
  <c r="M158" i="1"/>
  <c r="M14" i="1"/>
  <c r="M22" i="1"/>
  <c r="M24" i="1"/>
  <c r="M25" i="1"/>
  <c r="M26" i="1"/>
  <c r="K122" i="1"/>
  <c r="M122" i="1" s="1"/>
  <c r="K123" i="1"/>
  <c r="M123" i="1" s="1"/>
  <c r="K124" i="1"/>
  <c r="M124" i="1" s="1"/>
  <c r="K130" i="1"/>
  <c r="M130" i="1" s="1"/>
  <c r="K131" i="1"/>
  <c r="M131" i="1" s="1"/>
  <c r="K132" i="1"/>
  <c r="M132" i="1" s="1"/>
  <c r="K133" i="1"/>
  <c r="M133" i="1" s="1"/>
  <c r="K134" i="1"/>
  <c r="M134" i="1" s="1"/>
  <c r="K121" i="1"/>
  <c r="M121" i="1" s="1"/>
  <c r="K93" i="1"/>
  <c r="M93" i="1" s="1"/>
  <c r="K94" i="1"/>
  <c r="M94" i="1" s="1"/>
  <c r="K95" i="1"/>
  <c r="M95" i="1" s="1"/>
  <c r="K96" i="1"/>
  <c r="M96" i="1" s="1"/>
  <c r="K97" i="1"/>
  <c r="M97" i="1" s="1"/>
  <c r="K101" i="1"/>
  <c r="M101" i="1" s="1"/>
  <c r="K102" i="1"/>
  <c r="M102" i="1" s="1"/>
  <c r="K103" i="1"/>
  <c r="M103" i="1" s="1"/>
  <c r="K109" i="1"/>
  <c r="M109" i="1" s="1"/>
  <c r="K110" i="1"/>
  <c r="M110" i="1" s="1"/>
  <c r="K111" i="1"/>
  <c r="M111" i="1" s="1"/>
  <c r="K112" i="1"/>
  <c r="M112" i="1" s="1"/>
  <c r="K113" i="1"/>
  <c r="M113" i="1" s="1"/>
  <c r="K117" i="1"/>
  <c r="M117" i="1" s="1"/>
  <c r="K92" i="1"/>
  <c r="M92" i="1" s="1"/>
  <c r="K65" i="1"/>
  <c r="M65" i="1" s="1"/>
  <c r="K66" i="1"/>
  <c r="M66" i="1" s="1"/>
  <c r="K73" i="1"/>
  <c r="M73" i="1" s="1"/>
  <c r="K74" i="1"/>
  <c r="M74" i="1" s="1"/>
  <c r="K81" i="1"/>
  <c r="M81" i="1" s="1"/>
  <c r="K82" i="1"/>
  <c r="M82" i="1" s="1"/>
  <c r="K88" i="1"/>
  <c r="M88" i="1" s="1"/>
  <c r="K63" i="1"/>
  <c r="M63" i="1" s="1"/>
  <c r="K45" i="1"/>
  <c r="M45" i="1" s="1"/>
  <c r="K47" i="1"/>
  <c r="M47" i="1" s="1"/>
  <c r="K53" i="1"/>
  <c r="M53" i="1" s="1"/>
  <c r="K54" i="1"/>
  <c r="M54" i="1" s="1"/>
  <c r="K55" i="1"/>
  <c r="M55" i="1" s="1"/>
  <c r="K44" i="1"/>
  <c r="M44" i="1" s="1"/>
  <c r="M6" i="1"/>
  <c r="M7" i="1"/>
  <c r="M8" i="1"/>
  <c r="M9" i="1"/>
  <c r="M10" i="1"/>
  <c r="M15" i="1"/>
  <c r="M23" i="1"/>
  <c r="M27" i="1"/>
  <c r="M30" i="1"/>
  <c r="M31" i="1"/>
  <c r="M38" i="1"/>
  <c r="M39" i="1"/>
  <c r="M40" i="1"/>
  <c r="M5" i="1"/>
  <c r="K141" i="1"/>
  <c r="M141" i="1" s="1"/>
  <c r="K142" i="1"/>
  <c r="M142" i="1" s="1"/>
  <c r="K143" i="1"/>
  <c r="M143" i="1" s="1"/>
  <c r="K149" i="1"/>
  <c r="M149" i="1" s="1"/>
  <c r="K140" i="1"/>
  <c r="M140" i="1" s="1"/>
  <c r="M159" i="1"/>
  <c r="M167" i="1"/>
  <c r="M168" i="1"/>
  <c r="M169" i="1"/>
  <c r="M170" i="1"/>
  <c r="M171" i="1"/>
  <c r="M175" i="1"/>
  <c r="M176" i="1"/>
  <c r="M177" i="1"/>
  <c r="M178" i="1"/>
  <c r="M179" i="1"/>
  <c r="M183" i="1"/>
  <c r="M184" i="1"/>
  <c r="M187" i="1"/>
  <c r="M199" i="1"/>
  <c r="M198" i="1" l="1"/>
  <c r="M174" i="1"/>
  <c r="M189" i="1"/>
  <c r="M173" i="1"/>
  <c r="M204" i="1"/>
  <c r="M196" i="1"/>
  <c r="M188" i="1"/>
  <c r="M180" i="1"/>
  <c r="M164" i="1"/>
  <c r="M190" i="1"/>
  <c r="M166" i="1"/>
  <c r="M205" i="1"/>
  <c r="M181" i="1"/>
  <c r="M165" i="1"/>
  <c r="M172" i="1"/>
  <c r="M206" i="1"/>
  <c r="M182" i="1"/>
  <c r="M197" i="1"/>
  <c r="M37" i="1"/>
  <c r="M29" i="1"/>
  <c r="M21" i="1"/>
  <c r="M13" i="1"/>
  <c r="I159" i="1"/>
  <c r="I160" i="1"/>
  <c r="I161" i="1"/>
  <c r="I167" i="1"/>
  <c r="I168" i="1"/>
  <c r="I169" i="1"/>
  <c r="I175" i="1"/>
  <c r="I176" i="1"/>
  <c r="I177" i="1"/>
  <c r="I183" i="1"/>
  <c r="I184" i="1"/>
  <c r="I185" i="1"/>
  <c r="I187" i="1"/>
  <c r="I191" i="1"/>
  <c r="I192" i="1"/>
  <c r="I193" i="1"/>
  <c r="I200" i="1"/>
  <c r="I201" i="1"/>
  <c r="I207" i="1"/>
  <c r="I158" i="1"/>
  <c r="I141" i="1"/>
  <c r="I147" i="1"/>
  <c r="I148" i="1"/>
  <c r="I149" i="1"/>
  <c r="I140" i="1"/>
  <c r="I122" i="1"/>
  <c r="I123" i="1"/>
  <c r="I129" i="1"/>
  <c r="I130" i="1"/>
  <c r="I131" i="1"/>
  <c r="I121" i="1"/>
  <c r="I93" i="1"/>
  <c r="I94" i="1"/>
  <c r="I100" i="1"/>
  <c r="I101" i="1"/>
  <c r="I102" i="1"/>
  <c r="I108" i="1"/>
  <c r="I109" i="1"/>
  <c r="I110" i="1"/>
  <c r="I116" i="1"/>
  <c r="I117" i="1"/>
  <c r="I92" i="1"/>
  <c r="I162" i="1"/>
  <c r="I163" i="1"/>
  <c r="I164" i="1"/>
  <c r="I165" i="1"/>
  <c r="I166" i="1"/>
  <c r="I170" i="1"/>
  <c r="I171" i="1"/>
  <c r="I172" i="1"/>
  <c r="I173" i="1"/>
  <c r="I174" i="1"/>
  <c r="I178" i="1"/>
  <c r="I179" i="1"/>
  <c r="I180" i="1"/>
  <c r="I181" i="1"/>
  <c r="I182" i="1"/>
  <c r="I186" i="1"/>
  <c r="I188" i="1"/>
  <c r="I189" i="1"/>
  <c r="I190" i="1"/>
  <c r="I194" i="1"/>
  <c r="I195" i="1"/>
  <c r="I196" i="1"/>
  <c r="I197" i="1"/>
  <c r="I198" i="1"/>
  <c r="I202" i="1"/>
  <c r="I203" i="1"/>
  <c r="I204" i="1"/>
  <c r="I205" i="1"/>
  <c r="I206" i="1"/>
  <c r="I142" i="1"/>
  <c r="I143" i="1"/>
  <c r="I144" i="1"/>
  <c r="I145" i="1"/>
  <c r="I146" i="1"/>
  <c r="I150" i="1"/>
  <c r="I151" i="1"/>
  <c r="I152" i="1"/>
  <c r="I153" i="1"/>
  <c r="I154" i="1"/>
  <c r="I124" i="1"/>
  <c r="I125" i="1"/>
  <c r="I126" i="1"/>
  <c r="I127" i="1"/>
  <c r="I128" i="1"/>
  <c r="I132" i="1"/>
  <c r="I133" i="1"/>
  <c r="I134" i="1"/>
  <c r="I135" i="1"/>
  <c r="I136" i="1"/>
  <c r="I95" i="1"/>
  <c r="I96" i="1"/>
  <c r="I97" i="1"/>
  <c r="I98" i="1"/>
  <c r="I99" i="1"/>
  <c r="I103" i="1"/>
  <c r="I104" i="1"/>
  <c r="I105" i="1"/>
  <c r="I106" i="1"/>
  <c r="I107" i="1"/>
  <c r="I111" i="1"/>
  <c r="I112" i="1"/>
  <c r="I113" i="1"/>
  <c r="I114" i="1"/>
  <c r="I115" i="1"/>
  <c r="I86" i="1"/>
  <c r="I64" i="1"/>
  <c r="I65" i="1"/>
  <c r="I66" i="1"/>
  <c r="I71" i="1"/>
  <c r="I72" i="1"/>
  <c r="I73" i="1"/>
  <c r="I74" i="1"/>
  <c r="I79" i="1"/>
  <c r="I80" i="1"/>
  <c r="I81" i="1"/>
  <c r="I82" i="1"/>
  <c r="I87" i="1"/>
  <c r="I88" i="1"/>
  <c r="I63" i="1"/>
  <c r="I45" i="1"/>
  <c r="I50" i="1"/>
  <c r="I51" i="1"/>
  <c r="I52" i="1"/>
  <c r="I53" i="1"/>
  <c r="I58" i="1"/>
  <c r="I59" i="1"/>
  <c r="I44" i="1"/>
  <c r="I6" i="1"/>
  <c r="I11" i="1"/>
  <c r="I12" i="1"/>
  <c r="I13" i="1"/>
  <c r="I14" i="1"/>
  <c r="I19" i="1"/>
  <c r="I20" i="1"/>
  <c r="I21" i="1"/>
  <c r="I22" i="1"/>
  <c r="I27" i="1"/>
  <c r="I28" i="1"/>
  <c r="I29" i="1"/>
  <c r="I30" i="1"/>
  <c r="I35" i="1"/>
  <c r="I36" i="1"/>
  <c r="I37" i="1"/>
  <c r="I38" i="1"/>
  <c r="I67" i="1"/>
  <c r="I68" i="1"/>
  <c r="I69" i="1"/>
  <c r="I70" i="1"/>
  <c r="I75" i="1"/>
  <c r="I76" i="1"/>
  <c r="I77" i="1"/>
  <c r="I78" i="1"/>
  <c r="I83" i="1"/>
  <c r="I84" i="1"/>
  <c r="I85" i="1"/>
  <c r="I46" i="1"/>
  <c r="I47" i="1"/>
  <c r="I48" i="1"/>
  <c r="I49" i="1"/>
  <c r="I54" i="1"/>
  <c r="I55" i="1"/>
  <c r="I56" i="1"/>
  <c r="I57" i="1"/>
  <c r="I7" i="1"/>
  <c r="I8" i="1"/>
  <c r="I9" i="1"/>
  <c r="I16" i="1"/>
  <c r="I18" i="1"/>
  <c r="I24" i="1"/>
  <c r="I26" i="1"/>
  <c r="I32" i="1"/>
  <c r="I34" i="1"/>
  <c r="I40" i="1"/>
  <c r="I10" i="1" l="1"/>
  <c r="L9" i="1"/>
  <c r="I5" i="1"/>
  <c r="I33" i="1"/>
  <c r="I25" i="1"/>
  <c r="I17" i="1"/>
  <c r="L24" i="1"/>
  <c r="L16" i="1"/>
  <c r="L7" i="1"/>
  <c r="I39" i="1"/>
  <c r="I31" i="1"/>
  <c r="I23" i="1"/>
  <c r="I15" i="1"/>
  <c r="N207" i="1"/>
  <c r="N206" i="1"/>
  <c r="N205" i="1"/>
  <c r="N204" i="1"/>
  <c r="N203" i="1"/>
  <c r="N202" i="1"/>
  <c r="N201" i="1"/>
  <c r="N200" i="1"/>
  <c r="N199" i="1"/>
  <c r="N198" i="1"/>
  <c r="N197" i="1"/>
  <c r="N196" i="1"/>
  <c r="N195" i="1"/>
  <c r="N194" i="1"/>
  <c r="N193" i="1"/>
  <c r="N192" i="1"/>
  <c r="N191" i="1"/>
  <c r="N190" i="1"/>
  <c r="N189" i="1"/>
  <c r="N188" i="1"/>
  <c r="N187" i="1"/>
  <c r="N186" i="1"/>
  <c r="N185" i="1"/>
  <c r="N184" i="1"/>
  <c r="N183" i="1"/>
  <c r="N182" i="1"/>
  <c r="N181" i="1"/>
  <c r="N180" i="1"/>
  <c r="N179" i="1"/>
  <c r="N178" i="1"/>
  <c r="N177" i="1"/>
  <c r="N176" i="1"/>
  <c r="N175" i="1"/>
  <c r="N174" i="1"/>
  <c r="N173" i="1"/>
  <c r="N172" i="1"/>
  <c r="N171" i="1"/>
  <c r="N170" i="1"/>
  <c r="N169" i="1"/>
  <c r="N168" i="1"/>
  <c r="N167" i="1"/>
  <c r="N166" i="1"/>
  <c r="N165" i="1"/>
  <c r="N164" i="1"/>
  <c r="N163" i="1"/>
  <c r="N162" i="1"/>
  <c r="N161" i="1"/>
  <c r="N160" i="1"/>
  <c r="N159" i="1"/>
  <c r="N158" i="1"/>
  <c r="N154" i="1"/>
  <c r="N153" i="1"/>
  <c r="N152" i="1"/>
  <c r="N151" i="1"/>
  <c r="N150" i="1"/>
  <c r="N149" i="1"/>
  <c r="N148" i="1"/>
  <c r="N147" i="1"/>
  <c r="N146" i="1"/>
  <c r="N145" i="1"/>
  <c r="N144" i="1"/>
  <c r="N143" i="1"/>
  <c r="N142" i="1"/>
  <c r="N141" i="1"/>
  <c r="N140" i="1"/>
  <c r="N136" i="1"/>
  <c r="N135" i="1"/>
  <c r="N134" i="1"/>
  <c r="N133" i="1"/>
  <c r="N132" i="1"/>
  <c r="N131" i="1"/>
  <c r="N130" i="1"/>
  <c r="N129" i="1"/>
  <c r="N128" i="1"/>
  <c r="N127" i="1"/>
  <c r="N126" i="1"/>
  <c r="N125" i="1"/>
  <c r="N124" i="1"/>
  <c r="N123" i="1"/>
  <c r="N122" i="1"/>
  <c r="N121" i="1"/>
  <c r="N117" i="1"/>
  <c r="N116" i="1"/>
  <c r="N115" i="1"/>
  <c r="N114" i="1"/>
  <c r="N113" i="1"/>
  <c r="N112" i="1"/>
  <c r="N111" i="1"/>
  <c r="N110" i="1"/>
  <c r="N109" i="1"/>
  <c r="N108" i="1"/>
  <c r="N107" i="1"/>
  <c r="N106" i="1"/>
  <c r="N105" i="1"/>
  <c r="N104" i="1"/>
  <c r="N103" i="1"/>
  <c r="N102" i="1"/>
  <c r="N101" i="1"/>
  <c r="N100" i="1"/>
  <c r="N99" i="1"/>
  <c r="N98" i="1"/>
  <c r="N97" i="1"/>
  <c r="N96" i="1"/>
  <c r="N95" i="1"/>
  <c r="N94" i="1"/>
  <c r="N93" i="1"/>
  <c r="N92" i="1"/>
  <c r="N88" i="1"/>
  <c r="N87" i="1"/>
  <c r="N86" i="1"/>
  <c r="N85" i="1"/>
  <c r="N84" i="1"/>
  <c r="N83" i="1"/>
  <c r="N82" i="1"/>
  <c r="N81" i="1"/>
  <c r="N80" i="1"/>
  <c r="N79" i="1"/>
  <c r="N78" i="1"/>
  <c r="N77" i="1"/>
  <c r="N76" i="1"/>
  <c r="N75" i="1"/>
  <c r="N74" i="1"/>
  <c r="N73" i="1"/>
  <c r="N72" i="1"/>
  <c r="N71" i="1"/>
  <c r="N70" i="1"/>
  <c r="N69" i="1"/>
  <c r="N68" i="1"/>
  <c r="N67" i="1"/>
  <c r="N66" i="1"/>
  <c r="N65" i="1"/>
  <c r="N64" i="1"/>
  <c r="N63" i="1"/>
  <c r="N59" i="1"/>
  <c r="N58" i="1"/>
  <c r="N57" i="1"/>
  <c r="N56" i="1"/>
  <c r="N55" i="1"/>
  <c r="N54" i="1"/>
  <c r="N53" i="1"/>
  <c r="N52" i="1"/>
  <c r="N51" i="1"/>
  <c r="N50" i="1"/>
  <c r="N49" i="1"/>
  <c r="N48" i="1"/>
  <c r="N47" i="1"/>
  <c r="N46" i="1"/>
  <c r="N45" i="1"/>
  <c r="N44" i="1"/>
  <c r="N40" i="1"/>
  <c r="N39" i="1"/>
  <c r="N38" i="1"/>
  <c r="N37" i="1"/>
  <c r="N36" i="1"/>
  <c r="N35" i="1"/>
  <c r="N34" i="1"/>
  <c r="N33" i="1"/>
  <c r="N32" i="1"/>
  <c r="N31" i="1"/>
  <c r="N30" i="1"/>
  <c r="N29" i="1"/>
  <c r="N28" i="1"/>
  <c r="N27" i="1"/>
  <c r="N26" i="1"/>
  <c r="N25" i="1"/>
  <c r="N24" i="1"/>
  <c r="N23" i="1"/>
  <c r="N22" i="1"/>
  <c r="N21" i="1"/>
  <c r="N20" i="1"/>
  <c r="N19" i="1"/>
  <c r="N18" i="1"/>
  <c r="N17" i="1"/>
  <c r="N16" i="1"/>
  <c r="N15" i="1"/>
  <c r="N14" i="1"/>
  <c r="N13" i="1"/>
  <c r="N12" i="1"/>
  <c r="N11" i="1"/>
  <c r="N10" i="1"/>
  <c r="N9" i="1"/>
  <c r="N8" i="1"/>
  <c r="N7" i="1"/>
  <c r="N6" i="1"/>
  <c r="N5" i="1"/>
  <c r="L207" i="1"/>
  <c r="L206" i="1"/>
  <c r="L205" i="1"/>
  <c r="L204" i="1"/>
  <c r="O204" i="1" s="1"/>
  <c r="L203" i="1"/>
  <c r="L202" i="1"/>
  <c r="O202" i="1" s="1"/>
  <c r="L201" i="1"/>
  <c r="L200" i="1"/>
  <c r="L199" i="1"/>
  <c r="L198" i="1"/>
  <c r="L197" i="1"/>
  <c r="L196" i="1"/>
  <c r="O196" i="1" s="1"/>
  <c r="L195" i="1"/>
  <c r="L194" i="1"/>
  <c r="O194" i="1" s="1"/>
  <c r="L193" i="1"/>
  <c r="L192" i="1"/>
  <c r="L191" i="1"/>
  <c r="L190" i="1"/>
  <c r="L189" i="1"/>
  <c r="L188" i="1"/>
  <c r="O188" i="1" s="1"/>
  <c r="L187" i="1"/>
  <c r="L186" i="1"/>
  <c r="O186" i="1" s="1"/>
  <c r="L185" i="1"/>
  <c r="L184" i="1"/>
  <c r="L183" i="1"/>
  <c r="L182" i="1"/>
  <c r="L181" i="1"/>
  <c r="L180" i="1"/>
  <c r="O180" i="1" s="1"/>
  <c r="L179" i="1"/>
  <c r="L178" i="1"/>
  <c r="O178" i="1" s="1"/>
  <c r="L177" i="1"/>
  <c r="L176" i="1"/>
  <c r="L175" i="1"/>
  <c r="L174" i="1"/>
  <c r="L173" i="1"/>
  <c r="L172" i="1"/>
  <c r="O172" i="1" s="1"/>
  <c r="L171" i="1"/>
  <c r="L170" i="1"/>
  <c r="O170" i="1" s="1"/>
  <c r="L169" i="1"/>
  <c r="L168" i="1"/>
  <c r="L167" i="1"/>
  <c r="L166" i="1"/>
  <c r="L165" i="1"/>
  <c r="L164" i="1"/>
  <c r="O164" i="1" s="1"/>
  <c r="L163" i="1"/>
  <c r="L162" i="1"/>
  <c r="O162" i="1" s="1"/>
  <c r="L161" i="1"/>
  <c r="L160" i="1"/>
  <c r="L159" i="1"/>
  <c r="L158" i="1"/>
  <c r="L154" i="1"/>
  <c r="L153" i="1"/>
  <c r="O153" i="1" s="1"/>
  <c r="L152" i="1"/>
  <c r="O152" i="1" s="1"/>
  <c r="L151" i="1"/>
  <c r="L150" i="1"/>
  <c r="O150" i="1" s="1"/>
  <c r="L149" i="1"/>
  <c r="L148" i="1"/>
  <c r="L147" i="1"/>
  <c r="L146" i="1"/>
  <c r="L145" i="1"/>
  <c r="O145" i="1" s="1"/>
  <c r="L144" i="1"/>
  <c r="O144" i="1" s="1"/>
  <c r="L143" i="1"/>
  <c r="L142" i="1"/>
  <c r="O142" i="1" s="1"/>
  <c r="L141" i="1"/>
  <c r="L140" i="1"/>
  <c r="L136" i="1"/>
  <c r="L135" i="1"/>
  <c r="L134" i="1"/>
  <c r="L133" i="1"/>
  <c r="L132" i="1"/>
  <c r="L131" i="1"/>
  <c r="O131" i="1" s="1"/>
  <c r="L130" i="1"/>
  <c r="L129" i="1"/>
  <c r="L128" i="1"/>
  <c r="L127" i="1"/>
  <c r="L126" i="1"/>
  <c r="L125" i="1"/>
  <c r="L124" i="1"/>
  <c r="L123" i="1"/>
  <c r="O123" i="1" s="1"/>
  <c r="L122" i="1"/>
  <c r="L121" i="1"/>
  <c r="O121" i="1" s="1"/>
  <c r="L117" i="1"/>
  <c r="L116" i="1"/>
  <c r="L115" i="1"/>
  <c r="O115" i="1" s="1"/>
  <c r="L114" i="1"/>
  <c r="L113" i="1"/>
  <c r="L112" i="1"/>
  <c r="L111" i="1"/>
  <c r="O111" i="1" s="1"/>
  <c r="L110" i="1"/>
  <c r="L109" i="1"/>
  <c r="L108" i="1"/>
  <c r="L107" i="1"/>
  <c r="O107" i="1" s="1"/>
  <c r="L106" i="1"/>
  <c r="L105" i="1"/>
  <c r="L104" i="1"/>
  <c r="L103" i="1"/>
  <c r="O103" i="1" s="1"/>
  <c r="L102" i="1"/>
  <c r="L101" i="1"/>
  <c r="L100" i="1"/>
  <c r="L99" i="1"/>
  <c r="O99" i="1" s="1"/>
  <c r="L98" i="1"/>
  <c r="L97" i="1"/>
  <c r="L96" i="1"/>
  <c r="L95" i="1"/>
  <c r="O95" i="1" s="1"/>
  <c r="L94" i="1"/>
  <c r="L93" i="1"/>
  <c r="L92" i="1"/>
  <c r="L88" i="1"/>
  <c r="L87" i="1"/>
  <c r="L86" i="1"/>
  <c r="L85" i="1"/>
  <c r="O85" i="1" s="1"/>
  <c r="L84" i="1"/>
  <c r="L83" i="1"/>
  <c r="L82" i="1"/>
  <c r="L81" i="1"/>
  <c r="L80" i="1"/>
  <c r="L79" i="1"/>
  <c r="L78" i="1"/>
  <c r="O78" i="1" s="1"/>
  <c r="L77" i="1"/>
  <c r="O77" i="1" s="1"/>
  <c r="L76" i="1"/>
  <c r="L75" i="1"/>
  <c r="L74" i="1"/>
  <c r="L73" i="1"/>
  <c r="L72" i="1"/>
  <c r="L71" i="1"/>
  <c r="L70" i="1"/>
  <c r="O70" i="1" s="1"/>
  <c r="L69" i="1"/>
  <c r="O69" i="1" s="1"/>
  <c r="L68" i="1"/>
  <c r="L67" i="1"/>
  <c r="L66" i="1"/>
  <c r="L65" i="1"/>
  <c r="L64" i="1"/>
  <c r="L63" i="1"/>
  <c r="L59" i="1"/>
  <c r="O59" i="1" s="1"/>
  <c r="L58" i="1"/>
  <c r="L57" i="1"/>
  <c r="O57" i="1" s="1"/>
  <c r="L56" i="1"/>
  <c r="O56" i="1" s="1"/>
  <c r="L55" i="1"/>
  <c r="L54" i="1"/>
  <c r="L53" i="1"/>
  <c r="O53" i="1" s="1"/>
  <c r="L52" i="1"/>
  <c r="L51" i="1"/>
  <c r="O51" i="1" s="1"/>
  <c r="L50" i="1"/>
  <c r="L49" i="1"/>
  <c r="O49" i="1" s="1"/>
  <c r="L48" i="1"/>
  <c r="O48" i="1" s="1"/>
  <c r="L47" i="1"/>
  <c r="L46" i="1"/>
  <c r="L45" i="1"/>
  <c r="O45" i="1" s="1"/>
  <c r="L44" i="1"/>
  <c r="L40" i="1"/>
  <c r="L39" i="1"/>
  <c r="L38" i="1"/>
  <c r="L37" i="1"/>
  <c r="L36" i="1"/>
  <c r="O36" i="1" s="1"/>
  <c r="L35" i="1"/>
  <c r="L34" i="1"/>
  <c r="O34" i="1" s="1"/>
  <c r="L33" i="1"/>
  <c r="L32" i="1"/>
  <c r="L31" i="1"/>
  <c r="L30" i="1"/>
  <c r="L29" i="1"/>
  <c r="L28" i="1"/>
  <c r="O28" i="1" s="1"/>
  <c r="L27" i="1"/>
  <c r="L26" i="1"/>
  <c r="O26" i="1" s="1"/>
  <c r="L25" i="1"/>
  <c r="L23" i="1"/>
  <c r="L22" i="1"/>
  <c r="O22" i="1" s="1"/>
  <c r="L21" i="1"/>
  <c r="O21" i="1" s="1"/>
  <c r="L20" i="1"/>
  <c r="O20" i="1" s="1"/>
  <c r="L19" i="1"/>
  <c r="O19" i="1" s="1"/>
  <c r="L18" i="1"/>
  <c r="O18" i="1" s="1"/>
  <c r="L17" i="1"/>
  <c r="L15" i="1"/>
  <c r="L14" i="1"/>
  <c r="L13" i="1"/>
  <c r="L12" i="1"/>
  <c r="L11" i="1"/>
  <c r="L10" i="1"/>
  <c r="L8" i="1"/>
  <c r="L6" i="1"/>
  <c r="L5"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G199" i="1"/>
  <c r="J200" i="1"/>
  <c r="J201" i="1"/>
  <c r="J202" i="1"/>
  <c r="J203" i="1"/>
  <c r="J204" i="1"/>
  <c r="J205" i="1"/>
  <c r="J206" i="1"/>
  <c r="J207" i="1"/>
  <c r="J140" i="1"/>
  <c r="J141" i="1"/>
  <c r="J142" i="1"/>
  <c r="J143" i="1"/>
  <c r="J144" i="1"/>
  <c r="J145" i="1"/>
  <c r="J146" i="1"/>
  <c r="J147" i="1"/>
  <c r="J148" i="1"/>
  <c r="J149" i="1"/>
  <c r="J150" i="1"/>
  <c r="J151" i="1"/>
  <c r="J152" i="1"/>
  <c r="J153" i="1"/>
  <c r="J154" i="1"/>
  <c r="J121" i="1"/>
  <c r="J122" i="1"/>
  <c r="J123" i="1"/>
  <c r="J124" i="1"/>
  <c r="J125" i="1"/>
  <c r="J126" i="1"/>
  <c r="J127" i="1"/>
  <c r="J128" i="1"/>
  <c r="J129" i="1"/>
  <c r="J130" i="1"/>
  <c r="J131" i="1"/>
  <c r="J132" i="1"/>
  <c r="J133" i="1"/>
  <c r="J134" i="1"/>
  <c r="J135" i="1"/>
  <c r="J136"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63" i="1"/>
  <c r="J64" i="1"/>
  <c r="J65" i="1"/>
  <c r="J66" i="1"/>
  <c r="J67" i="1"/>
  <c r="J68" i="1"/>
  <c r="J69" i="1"/>
  <c r="J70" i="1"/>
  <c r="J71" i="1"/>
  <c r="J72" i="1"/>
  <c r="J73" i="1"/>
  <c r="J74" i="1"/>
  <c r="J75" i="1"/>
  <c r="J76" i="1"/>
  <c r="J77" i="1"/>
  <c r="J78" i="1"/>
  <c r="J79" i="1"/>
  <c r="J80" i="1"/>
  <c r="J81" i="1"/>
  <c r="J82" i="1"/>
  <c r="J83" i="1"/>
  <c r="J84" i="1"/>
  <c r="J85" i="1"/>
  <c r="J86" i="1"/>
  <c r="J87" i="1"/>
  <c r="J88" i="1"/>
  <c r="J44" i="1"/>
  <c r="J45" i="1"/>
  <c r="J46" i="1"/>
  <c r="J47" i="1"/>
  <c r="J48" i="1"/>
  <c r="J49" i="1"/>
  <c r="J50" i="1"/>
  <c r="J51" i="1"/>
  <c r="J52" i="1"/>
  <c r="J53" i="1"/>
  <c r="J54" i="1"/>
  <c r="J55" i="1"/>
  <c r="J56" i="1"/>
  <c r="J57" i="1"/>
  <c r="J58" i="1"/>
  <c r="J59" i="1"/>
  <c r="C15" i="8"/>
  <c r="O161" i="1" l="1"/>
  <c r="O169" i="1"/>
  <c r="O177" i="1"/>
  <c r="O193" i="1"/>
  <c r="O201" i="1"/>
  <c r="O98" i="1"/>
  <c r="O106" i="1"/>
  <c r="O114" i="1"/>
  <c r="O143" i="1"/>
  <c r="O151" i="1"/>
  <c r="O86" i="1"/>
  <c r="O125" i="1"/>
  <c r="O71" i="1"/>
  <c r="O79" i="1"/>
  <c r="O179" i="1"/>
  <c r="O128" i="1"/>
  <c r="O136" i="1"/>
  <c r="O97" i="1"/>
  <c r="O52" i="1"/>
  <c r="O129" i="1"/>
  <c r="O126" i="1"/>
  <c r="O134" i="1"/>
  <c r="O96" i="1"/>
  <c r="O104" i="1"/>
  <c r="O112" i="1"/>
  <c r="O109" i="1"/>
  <c r="O8" i="1"/>
  <c r="O24" i="1"/>
  <c r="O27" i="1"/>
  <c r="O35" i="1"/>
  <c r="O185" i="1"/>
  <c r="O165" i="1"/>
  <c r="O173" i="1"/>
  <c r="O181" i="1"/>
  <c r="O189" i="1"/>
  <c r="O197" i="1"/>
  <c r="O205" i="1"/>
  <c r="O148" i="1"/>
  <c r="O124" i="1"/>
  <c r="O132" i="1"/>
  <c r="O133" i="1"/>
  <c r="O64" i="1"/>
  <c r="O87" i="1"/>
  <c r="O66" i="1"/>
  <c r="O74" i="1"/>
  <c r="O82" i="1"/>
  <c r="O47" i="1"/>
  <c r="O55" i="1"/>
  <c r="O13" i="1"/>
  <c r="O7" i="1"/>
  <c r="O11" i="1"/>
  <c r="O29" i="1"/>
  <c r="O37" i="1"/>
  <c r="O12" i="1"/>
  <c r="O159" i="1"/>
  <c r="O167" i="1"/>
  <c r="O175" i="1"/>
  <c r="O183" i="1"/>
  <c r="O191" i="1"/>
  <c r="O207" i="1"/>
  <c r="O160" i="1"/>
  <c r="O168" i="1"/>
  <c r="O176" i="1"/>
  <c r="O184" i="1"/>
  <c r="O192" i="1"/>
  <c r="O200" i="1"/>
  <c r="O163" i="1"/>
  <c r="O171" i="1"/>
  <c r="O187" i="1"/>
  <c r="O195" i="1"/>
  <c r="O203" i="1"/>
  <c r="O166" i="1"/>
  <c r="O174" i="1"/>
  <c r="O182" i="1"/>
  <c r="O190" i="1"/>
  <c r="O198" i="1"/>
  <c r="O206" i="1"/>
  <c r="O158" i="1"/>
  <c r="O147" i="1"/>
  <c r="O141" i="1"/>
  <c r="O146" i="1"/>
  <c r="O154" i="1"/>
  <c r="O149" i="1"/>
  <c r="O140" i="1"/>
  <c r="O122" i="1"/>
  <c r="O130" i="1"/>
  <c r="O127" i="1"/>
  <c r="O135" i="1"/>
  <c r="O100" i="1"/>
  <c r="O108" i="1"/>
  <c r="O116" i="1"/>
  <c r="O113" i="1"/>
  <c r="O105" i="1"/>
  <c r="O93" i="1"/>
  <c r="O101" i="1"/>
  <c r="O117" i="1"/>
  <c r="O94" i="1"/>
  <c r="O102" i="1"/>
  <c r="O110" i="1"/>
  <c r="O92" i="1"/>
  <c r="O67" i="1"/>
  <c r="O75" i="1"/>
  <c r="O83" i="1"/>
  <c r="O68" i="1"/>
  <c r="O76" i="1"/>
  <c r="O84" i="1"/>
  <c r="O65" i="1"/>
  <c r="O73" i="1"/>
  <c r="O81" i="1"/>
  <c r="O72" i="1"/>
  <c r="O80" i="1"/>
  <c r="O88" i="1"/>
  <c r="O63" i="1"/>
  <c r="O46" i="1"/>
  <c r="O54" i="1"/>
  <c r="O50" i="1"/>
  <c r="O58" i="1"/>
  <c r="O44" i="1"/>
  <c r="O9" i="1"/>
  <c r="O16" i="1"/>
  <c r="O6" i="1"/>
  <c r="O30" i="1"/>
  <c r="O38" i="1"/>
  <c r="O15" i="1"/>
  <c r="O25" i="1"/>
  <c r="O14" i="1"/>
  <c r="O32" i="1"/>
  <c r="O40" i="1"/>
  <c r="O33" i="1"/>
  <c r="L208" i="1"/>
  <c r="O23" i="1"/>
  <c r="O31" i="1"/>
  <c r="O39" i="1"/>
  <c r="O10" i="1"/>
  <c r="O17" i="1"/>
  <c r="O5" i="1"/>
  <c r="J199" i="1"/>
  <c r="I199" i="1"/>
  <c r="I208" i="1" s="1"/>
  <c r="N208" i="1"/>
  <c r="C5" i="8"/>
  <c r="J6" i="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5" i="1"/>
  <c r="O199" i="1" l="1"/>
  <c r="O208" i="1" s="1"/>
  <c r="J208" i="1"/>
  <c r="C3" i="8"/>
  <c r="C6" i="8"/>
  <c r="C4" i="8"/>
  <c r="C2" i="8"/>
  <c r="C8" i="8"/>
  <c r="C7" i="8"/>
  <c r="C9" i="8" l="1"/>
  <c r="C16"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Hernan Churón Matiz</author>
    <author>DELL</author>
  </authors>
  <commentList>
    <comment ref="D59" authorId="0" shapeId="0" xr:uid="{FB8894F4-9F10-406B-8CEB-F97BC4BA8F94}">
      <text>
        <r>
          <rPr>
            <b/>
            <sz val="9"/>
            <color indexed="81"/>
            <rFont val="Tahoma"/>
            <family val="2"/>
          </rPr>
          <t>Hernan Churón Matiz:</t>
        </r>
        <r>
          <rPr>
            <sz val="9"/>
            <color indexed="81"/>
            <rFont val="Tahoma"/>
            <family val="2"/>
          </rPr>
          <t xml:space="preserve">
revisar descripcion DOCTORA DIANA INDICA USAR EL MISMO CINE DOMO</t>
        </r>
      </text>
    </comment>
    <comment ref="D189" authorId="1" shapeId="0" xr:uid="{4F209411-0AFC-4A2D-9E1E-201BE90BDCE5}">
      <text>
        <r>
          <rPr>
            <b/>
            <sz val="9"/>
            <color indexed="81"/>
            <rFont val="Tahoma"/>
            <family val="2"/>
          </rPr>
          <t>DELL:</t>
        </r>
        <r>
          <rPr>
            <sz val="9"/>
            <color indexed="81"/>
            <rFont val="Tahoma"/>
            <family val="2"/>
          </rPr>
          <t xml:space="preserve">
3.5+3*2+1</t>
        </r>
      </text>
    </comment>
  </commentList>
</comments>
</file>

<file path=xl/sharedStrings.xml><?xml version="1.0" encoding="utf-8"?>
<sst xmlns="http://schemas.openxmlformats.org/spreadsheetml/2006/main" count="677" uniqueCount="352">
  <si>
    <t xml:space="preserve">VI FESTIVAL NACIONAL DE DANZA "LABRANDO DANZA-TERRITORIOS BIOCULTURALES" JULIO 31 , 1 Y 2 DE AGOSTO </t>
  </si>
  <si>
    <t>ITEM</t>
  </si>
  <si>
    <t>DESCRIPCIÓN</t>
  </si>
  <si>
    <t>UNIDAD</t>
  </si>
  <si>
    <t>CANTIDAD</t>
  </si>
  <si>
    <t>PRECIO PROMEDIO UNIDAD  CON IMPUESTOS</t>
  </si>
  <si>
    <t xml:space="preserve">TOTAL </t>
  </si>
  <si>
    <t>TOTAL CON IMPUESTOS</t>
  </si>
  <si>
    <t xml:space="preserve">ALOJAMIENTO </t>
  </si>
  <si>
    <t xml:space="preserve">UNIDADES </t>
  </si>
  <si>
    <t>DESAYUNOS</t>
  </si>
  <si>
    <t>Huevos o caldo o tamal, 1 porcion de fruta, 1 bebida caliente de 9 oz café, chocolate, aguapanela acompañado de un carbohidrato de minimo de 120 gramos.</t>
  </si>
  <si>
    <t xml:space="preserve">REFRIGERIO </t>
  </si>
  <si>
    <t>Sandwich hechos con dos (2) rebanadas de pan blanco blando rectangular, una  lonja  de jamon de pollo, cordero, cerodo o pavo (de 20 gramos) y una revanadas de queso mozarela (de 20 gramos) o amasijo, o pastel de pollo, o empandas o pastel de yuca, Bebida de 200 ml bajo en azucar y fruta de cosecha (mandarina, banano, durazno, pera)</t>
  </si>
  <si>
    <t>ALMUERZO</t>
  </si>
  <si>
    <t>200 gramos de proteina (pechuga de pollo, carne, pavo a la plancha),  160 gramos de legumbre , 100 gramos de  ensalada, 100  gramos de papa o platano. Una porcion de arroz blanco o verde, bebida: jugo natural de 10 onzas de fruta o bebida de 200 ml bajo en azucar y postre.</t>
  </si>
  <si>
    <t>CENA</t>
  </si>
  <si>
    <t>200 gramos de proteina (pechuga de pollo, carne, pavo a la plancha),  160 gramos de legumbre, 90 gramos de ensalada,  90 gramos de pap/platano, una porcion de arroz blanco o verde, bebida: jugo natural de 10 onzas de fruta de cosecha o bebida de 200 ml bajo en azucar.</t>
  </si>
  <si>
    <t>HIDRATACION</t>
  </si>
  <si>
    <t>Botellas de agua potable de 300 ml</t>
  </si>
  <si>
    <t>CERTIFICADO DEL EVENTO</t>
  </si>
  <si>
    <t>Tamaño carta en propalcote de 200gr full color según diseño enviado por la organización del evento. Para los grupos participantes al encuentro son 40 y para el Concurso Nacional de Danza Folclórica son 20</t>
  </si>
  <si>
    <t>VOLANTES</t>
  </si>
  <si>
    <t xml:space="preserve">Tamaño 14*21 cm en propalcote full color para la promoción del evento. Según diseño enviado por la organización del evento. </t>
  </si>
  <si>
    <t>ZONA INSTAGRAMEABLE</t>
  </si>
  <si>
    <t>Vinilo impreso adhesivo. Full color. 400 cm ancho x 2.30 cm alto x 50cm prof.
Base de 60x40cm prof.</t>
  </si>
  <si>
    <t>MANILLAS</t>
  </si>
  <si>
    <t>Manillas en Tyvek o vinilo,color rojo. Cierre adhesivo en la punta para ajuste seguro. Marcadas con el texto: "TENJO  2025" en impresión resistente.</t>
  </si>
  <si>
    <t>DECORACIÓN DEL ESCENARIO PRINCIPAL</t>
  </si>
  <si>
    <t>Decoración del escenario principal con telas, globos, flores y demas elementos de decoración referente a la linea grafica del evento con previa autorizacion y acordada por el supervisor del evento.</t>
  </si>
  <si>
    <t xml:space="preserve">Pantalla LED Vertical, tipo pendon digital 1.2 m * 2 m </t>
  </si>
  <si>
    <t>AFICHES</t>
  </si>
  <si>
    <t>Papel Propalcote de 150 gramos. Tamaño de Papel 70×50 centímetros. Full color con diseño de promoción del evento enviado por la organización del evento.</t>
  </si>
  <si>
    <t>PASACALLES</t>
  </si>
  <si>
    <t>Diseño proporcionado por el Instituto de Cultura y Turismo, con impresión a full color, con bastante refuerzo en las esquinas y ojales para su instalación. Y perforado para cortavientos. Con medidas: 6 m ancho x 90 cm alto.</t>
  </si>
  <si>
    <t>Diseño proporcionado por el Instituto de Cultura y Turismo, con impresión a full color, con bastante refuerzo en las esquinas y ojales para su instalación. Con medidas: 6 m ancho x 120 cm alto.</t>
  </si>
  <si>
    <t>PINES DISTINTIVOS</t>
  </si>
  <si>
    <t>Pines distintivos del evento de acuerdo al diseño que enviado por la organización del evento y tamaño consertado con el supervisor del contrato.</t>
  </si>
  <si>
    <t>JURADOS Y VEEDORES</t>
  </si>
  <si>
    <t>Con amplia trayectoria profesional, artística y humana, y con experiencia en evaluación artística.</t>
  </si>
  <si>
    <t>TALLERISTAS</t>
  </si>
  <si>
    <t>Se solicita  3 talleristas para la jornada academíca del Festival de Danzas, con conocimientos en creación artisiticas, producción, gestión cultural, pedagogia en las artes escenicas.</t>
  </si>
  <si>
    <t>PERSONAS</t>
  </si>
  <si>
    <t>PRESENTADOR</t>
  </si>
  <si>
    <t>Con amplia trayectoria profesional, artística y humana, y con experiencia en presentación de eventos artísticos. Cobertura 3 días.</t>
  </si>
  <si>
    <t xml:space="preserve">PERSONA </t>
  </si>
  <si>
    <t>INCENTIVOS</t>
  </si>
  <si>
    <t>Incentivos para los 10  grupos de danza nacional invitados al evento. Mas  3 premios de 6.000.000 a las agrupaciones destacadas, 1 premio de 2.000.000 a la agrupacion musical destacada, 1 premio de 1.000.000 a la agrupacion destacada en la ronda de labrando danza, 2 premios de 500.000 a los bailarines destacados hombre y mujer, 3 incentivos economicos a los grupos profesionales locales y/o municipales invitados por valor de $1.000,000, y 2 reconocimientos economicos a los colegioso juntas de acción participantes por valor de $500.000.  Incluida administración de recursos y demás impuestos de acuerdo con la ley tributaria colombiana</t>
  </si>
  <si>
    <t>RECONOCIMIENTO</t>
  </si>
  <si>
    <t>Trofeo artesanal diseñado y hecho por artesanos del municipio</t>
  </si>
  <si>
    <t>PLACAS</t>
  </si>
  <si>
    <t>Impresión en acrílico o impresión 3d con base en madera.. Medidas: 20 cm x 10 cm. Altura base de madera: 4 cm. con tematica del evento segun aprobacion del supervisor</t>
  </si>
  <si>
    <t>UNIDADES</t>
  </si>
  <si>
    <t>HERALDOS</t>
  </si>
  <si>
    <t>Medidas 1.00*50 metros full color con nombres e imágenes de las agrupaciones participantes.  Según diseño enviado por la organización.</t>
  </si>
  <si>
    <t>Pantalla led vertical indoor de tamaño 5 MT de ancho y 3 mt de alto, resolución 3,8 pitch, con sus respectivos procesadores de señal, incluyendo señal diferenciada y diseño de escenografía por tres dias ( 2 por dia)</t>
  </si>
  <si>
    <t>TRANSMISIÓN EN VIVO (montaje y demontaje )</t>
  </si>
  <si>
    <t>SONIDO CON MONTAJE Y DESMONTAJE</t>
  </si>
  <si>
    <t>ILUMINACIÓN (montaje y desmontaje)</t>
  </si>
  <si>
    <t>TARIMA PEQUEÑA , (montaje y desmontaje)</t>
  </si>
  <si>
    <t>SISTEMA SONIDO MOVIL</t>
  </si>
  <si>
    <t>Sistema de sonido movil para amplificar la musica del desfile de cada delegacion participante tipo Car Audio.</t>
  </si>
  <si>
    <t>PLANTA ELECTRICA CON OPERADOR</t>
  </si>
  <si>
    <t>PERSONAL LOGISTICO</t>
  </si>
  <si>
    <t>BATERIAS BAÑOS</t>
  </si>
  <si>
    <t>Baterías de baños Portátiles x 2 días con su respectivo operador (4 baños por dia)</t>
  </si>
  <si>
    <t>CARPAS</t>
  </si>
  <si>
    <t xml:space="preserve">CAMISAS </t>
  </si>
  <si>
    <t xml:space="preserve">Camiseta elaborada en tela piel de durazno, color negro de diferentes tallas ,  con estampado otorgado por el supervisor </t>
  </si>
  <si>
    <t>SAYCO</t>
  </si>
  <si>
    <t xml:space="preserve">Pago correspondiente a SAYCO Y ACIMPRO </t>
  </si>
  <si>
    <t>TOTAL</t>
  </si>
  <si>
    <t>ENCUENTRO DE POESIA Y ESCRITURA -COROS (AGOSTO 27, 28 y 29)</t>
  </si>
  <si>
    <t>N°</t>
  </si>
  <si>
    <t>VINO</t>
  </si>
  <si>
    <t>Cabernet Sauvignon de 750 ML, aroma intenso, repleto de frutos rojos, bayas, cerezas y casis</t>
  </si>
  <si>
    <t>TABLAS DE QUESOS, CARNES, FRUTAS Y SEMILLAS</t>
  </si>
  <si>
    <t>COPAS</t>
  </si>
  <si>
    <t xml:space="preserve">Copa desechable champanera plastica desechable </t>
  </si>
  <si>
    <t>REFRIGERIOS</t>
  </si>
  <si>
    <t>AGUA</t>
  </si>
  <si>
    <t xml:space="preserve">Botella de agua 300 ml </t>
  </si>
  <si>
    <t>ALMUERZOS</t>
  </si>
  <si>
    <t>200 gramos de proteina (pechuga de pollo, carne, pavo a la plancha),  160 gramos de legumbre , 90 gramos de  ensalada, 90  gramos de papa o platano. Una porcion de arroz blanco o verde, bebida: jugo natural de 10 onzas de fruta o bebida de 200 ml bajo en azucar y postre.</t>
  </si>
  <si>
    <t>CERTIFICADO PARTICIPACION</t>
  </si>
  <si>
    <t>Tamaño carta en propalcote de 200gr full color según diseño enviado por la organización del evento</t>
  </si>
  <si>
    <t>PREMIO PARTICIPANTES POESIA</t>
  </si>
  <si>
    <t>Incentivo económico para las propuestas gandoras del encuentro de poesía 2025.</t>
  </si>
  <si>
    <t xml:space="preserve">RECORDATORIO </t>
  </si>
  <si>
    <t xml:space="preserve">Reconocimiento de participacion único que combine la temática de el encuentro de poesia, concurso de escritura y encuentro de coros con tematica que represente "los sentidos" . El reconocimiento debe ser tipo trofeo que simbolice la conexión entre la música, la escritura y los cinco sentidos (vista, oído, tacto, olfato y gusto), Debe ser una pieza artística, moderna y significativa para los participantes, Ligero pero robusto y fácil de transportar, el diseño debe ser aprobado por la entidad. </t>
  </si>
  <si>
    <t>LIBRO PERGAMINO</t>
  </si>
  <si>
    <t xml:space="preserve">Impresión Tipo libro, portada blanda plastificada en mate con impresión a color de los poemas ganadores como memoria del evento, en papel pergamino o similar de tamaño carta que contenga los logos del evento y logos institutcionales diseño enviado por la entidad </t>
  </si>
  <si>
    <t>JURADO</t>
  </si>
  <si>
    <t>Profesional del campo literario con experiencia en escritura, edición, docencia o curaduría literaria, dedicado(a) al fomento de la lectura, la escritura creativa y el desarrollo de nuevas voces narrativas.</t>
  </si>
  <si>
    <t xml:space="preserve">ARTISTA ENCUENTRO POESIA </t>
  </si>
  <si>
    <t>Agrupación musical interdisciplinaria que entrelaza la música y la poesía como lenguajes complementarios de expresión y memoria. Que propuesta artística nazca del deseo de explorar el poder evocador de la palabra hablada y cantada, tejiendo de esta manera repertorios en los que la sonoridad del texto y la musicalidad de la composición se funden en una misma experiencia estética. A través de la voz, los instrumentos y la escenificación, la agrupación da vida a poetas clásicos y contemporáneos, así como a creaciones propias que dialogan con lo íntimo, lo social y lo simbólico. Con una sensibilidad particular por la palabra, que  convierte cada presentación en un viaje sonoro y poético que invita al público a escuchar con el oído, el cuerpo y el alma.</t>
  </si>
  <si>
    <t>AGRUPACIÓN</t>
  </si>
  <si>
    <t xml:space="preserve">TALLERISTA </t>
  </si>
  <si>
    <t>Compositor y creador interdisciplinar cuya obra transita entre la música y la palabra poética, tejiendo sonidos que nacen del verso y melodías que respiran literatura. Que su trabajo se caractericé por la exploración de la musicalidad del lenguaje, el ritmo del texto y la resonancia emocional de la palabra escrita, convirtiendo la poesía en partitura viva. Que haya compuesto para voz, ensambles de cámara y formatos corales, llevando la poesía a nuevas dimensiones escénicas y sonoras. Con formación en composición y una profunda sensibilidad literaria, con enfoque creativo que una tradición y experimentación, que en su trayectoria haya logrado que el oyente no solo escuche, sino que sienta y recuerde.</t>
  </si>
  <si>
    <t>ESCRITOR</t>
  </si>
  <si>
    <t>Profesional en el sector literario,creativo y versátil, que durante su trayectoria haya logrado explorar diversos géneros y estilos. Que en su discuros logre capture la atención y lleve a los participantes a imaginarse como profesional del sector literario. Adicionalmete por su narración auténtica, buscaque constantemente nuevos desafíos que le permitan seguir creciendo y sorprendiendo con su escritura.</t>
  </si>
  <si>
    <t xml:space="preserve">DISEÑO AUDIOVISUAL </t>
  </si>
  <si>
    <t>Desarrollo de sistema interactivo en software especializado para la creación de una experiencia inmersiva y sensorial dentro de la exposición Hogar como territorio biocultural. El sistema permitirá la captura de voz y sonido en tiempo real, transformándolos en composiciones visuales mediante formas, colores, movimientos y animaciones proyectadas en el espacio expositivo.
El proceso incluye la configuración técnica de nodos interactivos encargados de procesar audio y traducirlo en respuestas visuales dinámicas, generando una interacción directa entre el público, la poesía y la imagen.</t>
  </si>
  <si>
    <t>PERSONA</t>
  </si>
  <si>
    <t>EXPOSICION PARTE 1</t>
  </si>
  <si>
    <t>EXPOSICION PARTE 2</t>
  </si>
  <si>
    <t>CINE CHICÚ (SEPTIEMBRE del 4 al 12)</t>
  </si>
  <si>
    <t>JURADOS</t>
  </si>
  <si>
    <t>Realizador/a audiovisual con minimo de 5 años de  trayectoria profesional y humana en el área de la cinematografía y/o la crítica cinematográfica para la evaluación de las obras en competencia de Cine Chicú.</t>
  </si>
  <si>
    <t>TALLERISTA</t>
  </si>
  <si>
    <t>Un/a Realizador/a audiovisual con amplia trayectoria profesional y humana en el área de la cinematografía y la enseñanza audiovisual para realizar un taller en el marco del evento y un/a fotógrafo/a con amplia trayectoria profesional y humana y experiencia en enseñanza práctica de la fotografía para realizar un taller en el marco del evento.</t>
  </si>
  <si>
    <t xml:space="preserve">INCENTIVOS </t>
  </si>
  <si>
    <t>Mejor Cortometraje Internacional</t>
  </si>
  <si>
    <t>Mejor Cortometraje Nacional</t>
  </si>
  <si>
    <t>Mejor Cortometraje Tenjano</t>
  </si>
  <si>
    <t>Mejor Cortometraje Juvenil Nacional</t>
  </si>
  <si>
    <t>Mejor Filminuto Realizado en Tenjo con Celular (abierto a realizadores de cualquier lugar)</t>
  </si>
  <si>
    <t>Mejor Obra de Cine Expandido y Nuevos Medios</t>
  </si>
  <si>
    <t>DERECHOS DE PROYECCIÓN (FEE) CORTOMETRAJE</t>
  </si>
  <si>
    <t>Derechos de proyección (fee) para audiovisuales para proyección de cortometrajes nacionales, internacionales y de obras expandidas y nuevos medios con las temáticas del festival (realidad virtual)</t>
  </si>
  <si>
    <t xml:space="preserve">CARRO PANTALLA </t>
  </si>
  <si>
    <t>Unidad móvil de 3 x 2 m. para exhibición audiovisual en alta definición (4K-Pitch 2.9) con  sonido de 1300 W. Por 5 dias. Se debe garantizar que el veículo se encuentre en buen estado, que no produzca alto nivel de ruido ni de humo al funcionar, para reducir la contaminación auditiva y del aire.</t>
  </si>
  <si>
    <t>CINE DOMO</t>
  </si>
  <si>
    <t>Cine domo con capacidad para entre 50 o 100 personas, que incluya pantalla curva de mínimo 180 grados y equipo de proyección de alta resolución para películas de entre 180 y 360 grados.</t>
  </si>
  <si>
    <t>DISCO DURO EXTERNO</t>
  </si>
  <si>
    <t>Disco duro externo para copias de proyección de los cortometrajes, obras del festival y realización del trailer y piezas promocionales con capacidad de 4 terabites cada uno.</t>
  </si>
  <si>
    <t>CLAQUETA DIGITAL</t>
  </si>
  <si>
    <t xml:space="preserve">Claqueta acrílica digital para grabación profesional de mínimo 32 cm x 25.8 cm, para sincronización y control de tomas en realizaciones audiovisuales. </t>
  </si>
  <si>
    <t>POSPRODUCCIÓN DE AUDIO PARA TRAILER</t>
  </si>
  <si>
    <t>Post producción de audio para trailer del festival con calidad Dolby 5.1, 7.1 o Dolby Atmos, para proyección en salas de Cinecolombia</t>
  </si>
  <si>
    <t>DIVULGACIÓN DEL TRAILER DEL FESTIVAL EN SALAS DE CINE</t>
  </si>
  <si>
    <t>Costos de divulgación para la proyección del trailer promocional del Festival en salas comerciales (como Cinecolombia y/o Cinemark) en Bogotá y Cundinamarca, principalmente.</t>
  </si>
  <si>
    <t>GAFAS DE REALIDAD VIRTUAL Y COMPUTADORES</t>
  </si>
  <si>
    <t>Dos (2) pares de gafas de realidad virtual con computadores para reproducción de las obras para la Muestra de cine expandido y nuevos medios.</t>
  </si>
  <si>
    <t>Apoyo para preproducción, producción, postproducción y  logística de actividades del festival.</t>
  </si>
  <si>
    <t>Afiches tamaño de 1/4 pliego (50 cm x 35 cm) en papel propalcote de 280 grms., full color con diseño de promoción del evento y QR para inscripción de participantes</t>
  </si>
  <si>
    <t>PLEGABLE - PROGRAMA DEL FESTIVAL</t>
  </si>
  <si>
    <t>Plegable programación tamaño tabloide (abierto) en papel propalcote de 150 grms. con diseño enviado</t>
  </si>
  <si>
    <t>ESCARAPELAS</t>
  </si>
  <si>
    <t>Cartón ecológico full color 8,5 x 13 cm (sin bolsa)</t>
  </si>
  <si>
    <t>CERTIFICADOS</t>
  </si>
  <si>
    <t>Papel propalcote tamaño carta. Full color con diseño enviado</t>
  </si>
  <si>
    <t>RECORDATORIOS GANADORES</t>
  </si>
  <si>
    <t>Recortadorio hecho a mano por artesanos, manualistas que haga alusiónal festival</t>
  </si>
  <si>
    <t>LIBRETAS DE APUNTES</t>
  </si>
  <si>
    <t>Libretas de apuntes Tamaño 1/2 carta de 80 hojas en papel ecológico con portada del Festival</t>
  </si>
  <si>
    <t xml:space="preserve">ALMUERZOS </t>
  </si>
  <si>
    <t>200 gramos de proteina (pechuga de pollo, carne, pavo a la plancha),  160 gramos de legumbre , 90 gramos de  ensalada, 90  gramos de papa o platano. Una porcion de arroz blanco o verde, bebida: jugo natural de 10 onzas de fruta o bebida de 200 ml bajo en azucar y postre. Distribruidos en dos dias.</t>
  </si>
  <si>
    <t>CRISPETAS Y CHOCOLATINA</t>
  </si>
  <si>
    <t>Máquina crispetera con capacidad de 8 onzas, que cuente con la capacidad de preparar productos de sal y de dulce y con personal de maneja. 420 porciones de crispetas entre dulces y saladas servidas en bolsas de papel biodegradable de 60 grm. de crispetas cada una,  entregadas por 60 unidades en cada uno de los espacios de proyección y chocolatina de 11 gramos.</t>
  </si>
  <si>
    <t>UNIDAD / EVENTO</t>
  </si>
  <si>
    <t>ROTULOS PARA EXPOSICIÓN DE FOTOGRAFÍA</t>
  </si>
  <si>
    <t>Impresión de fichas técnicas de fotografías según norma tecnica para galerias</t>
  </si>
  <si>
    <t>FORO PATRIMONIO</t>
  </si>
  <si>
    <t>CONFERENCISTA</t>
  </si>
  <si>
    <t>Profesional en antropología con maestria o doctorado en áreas relacionadas, con una experiencia minima de 10 años.</t>
  </si>
  <si>
    <t>Profesional en arquitectura con estudios superiores en restauración y/o patrimonio cultural inmueble. Experiencia relacionada minima de 4 años</t>
  </si>
  <si>
    <t>Profesional en historia, antropología o áreas afines, con maestría o doctorado en historia, memoria, patrimonio cultural o estudios culturales. Experiencia mínima de 10 años en investigación histórica y trabajo con fuentes documentales y archivos.</t>
  </si>
  <si>
    <t>Profesional en conservación y restauración de bienes culturales, historia del arte, museología, antropología o áreas afines, con estudios de posgrado en patrimonio cultural mueble y/o conservación. Experiencia relacionada mínima de 5 años en identificación, gestión, protección o conservación de bienes muebles patrimoniales.</t>
  </si>
  <si>
    <t>Artesanas tejedoras pertenecientes al pueblo Wayuu, con experiencia mínima de 5 años en la elaboración de tejidos tradicionales y en la transmisión de saberes asociados a las técnicas, significados y procesos culturales del tejido.</t>
  </si>
  <si>
    <t>EXPOSITORES</t>
  </si>
  <si>
    <t>Profesionales en historia, archivística, bibliotecología, museología o áreas afines, con experiencia mínima de 2 años en gestión, investigación, curaduría o mediación de patrimonio documental y hemerográfico.</t>
  </si>
  <si>
    <t>Amasijo a base de maíz (garulla, pandebono, pan de yuca) Jugo en caja de 200 ml bajo en azúcar y fruta de cosecha (mandarina, banano, durazno, pera)</t>
  </si>
  <si>
    <t>Una taza de 8 onzas de crema de tomate, 160 gramos de proteina (pechuga de pollo, carne, pavo a la plancha), 160 gramos de verdura mixta cosida, 90 gramos de papa gratinada , bebida: jugo natural de 10 onzas de fruta de cosecha y postre: una(1) rebanada de 20 gramos de queso campesino semi salado y una (1) rebanada de 20 gramos de bocadillo beleño.</t>
  </si>
  <si>
    <t>CERTIFICADO PANELISTAS</t>
  </si>
  <si>
    <t>Certificado de participación como ponente. tamaño carta en propalcote de 150. Full color con diseño enviado</t>
  </si>
  <si>
    <t>FANZINES</t>
  </si>
  <si>
    <t>Impresión de 100 fanzines en tamaño tabloide (17 cms de ancho x 20cm largo ), caratula en papel propalcote de 200 gr, y hojas en papel (brillante de facil paso de hojas liso) correspondientes al mapa del parque arqueológico e información básica sobre el proceso de investigación y curaduría. La impresión deberá realizarse en papel delgado tipo revista o papel utilizado para volantes, que permita el plegado del material sin dificultad. Minimo 30 paginas.</t>
  </si>
  <si>
    <t>RECORDATORIOS</t>
  </si>
  <si>
    <t>Recordatorios institucionales del evento, elaborados y diseñados por la Escuela de Artes &amp; Oficios, consistentes en una pieza simbólica enmarcada en la temática del foro “Patrimonios integrados”. Las piezas deberán ser aptas para su entrega a invitados y participantes como elemento representativo del evento.</t>
  </si>
  <si>
    <t>LIBRETA</t>
  </si>
  <si>
    <t>Diseño e impresión de una libreta de patrimonio que explique el concepto de patrimonios integrados y presente los principales patrimonios del municipio a través de sus distintas representaciones en el territorio. La libreta deberá estar pensada como material pedagógico y de divulgación para participantes del foro. Minimo 50 paginas</t>
  </si>
  <si>
    <t>IMPRESIONES</t>
  </si>
  <si>
    <t>Impresión de materiales pedagógicos para talleres (mapas, sopas de letras, textos y actividades), en tamaño carta y en blanco y negro. Entrega del material impreso y listo para su distribución a participantes.</t>
  </si>
  <si>
    <t>CARTON PIEDRA</t>
  </si>
  <si>
    <t>Suministro de paquete de cartón piedra tamaño 1/8 corriente (paquete x 5 unidades), destinado al desarrollo de actividades manuales y pedagógicas.</t>
  </si>
  <si>
    <t>PAQUETE</t>
  </si>
  <si>
    <t>LAPICES</t>
  </si>
  <si>
    <t>Suministro de cajas de lápices de grafito HB #2, hexagonales, marca Paper Mate (línea Mirado), con goma borradora integrada. Presentación de 12 lápices por caja, aptos para actividades de escritura y dibujo durante los talleres.</t>
  </si>
  <si>
    <t>CAJAS</t>
  </si>
  <si>
    <t>COLORES</t>
  </si>
  <si>
    <t>Suministro de cajas de colores (12 unidades por caja) para actividades pedagógicas y creativas con participantes.</t>
  </si>
  <si>
    <t>Impresión a color de fanzine diseñado por el área, en tamaño carta, con un tiraje estimado entre 20 y 25 unidades, listo para su distribución durante la actividad. Minimo 40 paginas.</t>
  </si>
  <si>
    <t>STICKERS</t>
  </si>
  <si>
    <t>Suministro de papel vinilo adhesivo imprimible, impermeable (waterproof), tamaño A4, en presentación de paquete por 20 hojas, destinado a la elaboración de stickers para actividades pedagógicas y de divulgación. Según diseño previo enviado por la institución.</t>
  </si>
  <si>
    <t>REFLECTORES PORTATILES</t>
  </si>
  <si>
    <t>Suministro de reflectores portátiles para iluminación de fachadas durante recorrido nocturno. Se requieren reflectores tipo proyector exterior LED de 18W luz blanca, aptos para uso en exteriores y fácil transporte.</t>
  </si>
  <si>
    <t>MESA PASABOCAS</t>
  </si>
  <si>
    <t>Jamón Mixto Día a Día x 300 g Salchicha de Cerdo Ahumada Maestro x 288 g Jamón de pechuga de pollo Maestro 225 g Queso gouda en cubos 1 taza de uvas 1/2 taza de mermelada de frutos rojos 1 paquete de galletas crackers 1/2 taza de frutos rojos Queso Tilsit</t>
  </si>
  <si>
    <t>Copa desechable champanera</t>
  </si>
  <si>
    <t>Botella de agua 200 ml</t>
  </si>
  <si>
    <t>INCENTIVO</t>
  </si>
  <si>
    <t xml:space="preserve">Incentivo económico por reconocimiento de  participacion destacada  de comerciantes o casas privadas en la iniciativa de reconocimiento de fachadas centro historico </t>
  </si>
  <si>
    <t>Unidad</t>
  </si>
  <si>
    <t xml:space="preserve">RECONOCIMIENTO </t>
  </si>
  <si>
    <t>Galardón en vidrio de tamaño aproximado de 20 cm de ancho x 25 cm de alto x 1 cm de grosor, grabado en laser de alta precisión con texto personalizado de acuerdo con las indicaciones del supervisor y logos institucionales, base en madera, acrílico y/o en acero inoxidable, resistente y estable tipo pedestal.</t>
  </si>
  <si>
    <t>CERTIFICADO PARTICIPACIÓN</t>
  </si>
  <si>
    <t xml:space="preserve">Tamaño carta en propalcote de 200gr full color según diseño enviado por la organización del evento. </t>
  </si>
  <si>
    <t>SALON DE ARTISTAS (OCTUBRE 2 al 24)</t>
  </si>
  <si>
    <t>VINO TINTO SECO</t>
  </si>
  <si>
    <t>Copas plásticas paquete x 12</t>
  </si>
  <si>
    <t>TABLA DE QUESOS</t>
  </si>
  <si>
    <t>- Jamón Serrano 
- 2 Tapeo de Chorizos Españoles (Vela Natural y Vela Picante) 
-Jamón de Pavo
- Queso Mozzarella Trenza con Finas Hierbas o Queso Momposino Finas Hierbas 
- Burrata 
- variedades de Quesos Madurados 
- Frutas (Fresas, Uvas, Kiwi, Uchuva)
- Aceitunas, Tomates Secos, Frutos Secos</t>
  </si>
  <si>
    <t>PERSONAL DE APOYO</t>
  </si>
  <si>
    <t>Apoyo presencial en las exposiciónes que se realicen en el marco del Salón de Artistas durante 12 dias y apoyo en el montaje y demontaje</t>
  </si>
  <si>
    <t>PEDESTALES PARA EXPOSICIÓN</t>
  </si>
  <si>
    <t xml:space="preserve">SISTEMA DE LUCES PARA GALERIA </t>
  </si>
  <si>
    <t>Lámparas Tipo Spot (6)  De 30w Luz Led Con Riel De 2m   X 8 Unid   necesaria para exposiciones de arte, color según indicación del supervisor del contrato.</t>
  </si>
  <si>
    <t xml:space="preserve">RIELES </t>
  </si>
  <si>
    <t>Profesional en artes plasticas y visuales o areas relacionadas, con amplia trayectoria profesional,  y humana, y con experiencia en apreciacion y critica en el area relacionada con enfoque en pintura  para la realizacion de un Conversatorio</t>
  </si>
  <si>
    <t>Profesional en artes plasticas y visuales o areas relacionadas, con amplia trayectoria profesional,  y humana, y con experiencia en apreciacion y critica en el area relacionada con enfoque en nuevos lenguajes como video, performance,  o tendencias vanguardistas. etc  para la realizacion de un Conversatorio</t>
  </si>
  <si>
    <t>JURADO Y VEEDOR</t>
  </si>
  <si>
    <t>Profesional en artes plasticas y visuales o areas relacionadas, con amplia trayectoria profesional,  y humana, y con experiencia en apreciacion y critica del arte  para la evaluacion artisticas de las obras participantes en el evento.</t>
  </si>
  <si>
    <t>PREMIOS CATEGORIA 1</t>
  </si>
  <si>
    <t xml:space="preserve">Tres premios  en efectivo para los ganadores </t>
  </si>
  <si>
    <t>PREMIOS CATEGORIA 2</t>
  </si>
  <si>
    <t>PREMIOS CATEGORIA 3</t>
  </si>
  <si>
    <t>PREMIOS CATEGORIA 4</t>
  </si>
  <si>
    <t>PREMIOS MENCIONES HONORÍFICAS AL ARTISTA TENJANO</t>
  </si>
  <si>
    <t>Nueve premios  en efectivo para los ganadores</t>
  </si>
  <si>
    <t>PUBLICACIÓN IMPRESA</t>
  </si>
  <si>
    <t xml:space="preserve">Impresión Tipo libro, portada dura plastificada en mate con impresión a full color de las obras participantes del salon de artistas como memoria del evento, en papel propalcote de 300 grs o similar de tamaño carta que contenga los logos del evento y logos institucionales diseño enviado por la entidad. </t>
  </si>
  <si>
    <t xml:space="preserve">Musico profesional, con especialización o maestria, con reconocimiento nacional y experiencia minimo de 5 años relacionada a las  musicas campesinas </t>
  </si>
  <si>
    <t>unidad</t>
  </si>
  <si>
    <t>AGRUPACIONES MUSICAL MUNICIPALES</t>
  </si>
  <si>
    <t>Agrupaciones municipales en  musica tradicional colombiana  con experiencia minima de 1 año, presentacion de 60 minutos, formato minimo 5 integrantes.</t>
  </si>
  <si>
    <t xml:space="preserve">AGRUPACIÓN MUSICAL LOCAL -REGIONAL </t>
  </si>
  <si>
    <t>Agrupación local-regional de musica tradicional campesina colombiana con una cantidad minima de 4 musicos, presentacion de 60 minutos</t>
  </si>
  <si>
    <t>AGRUPACIÓN MUSICAL PROFESIONAL</t>
  </si>
  <si>
    <t>Agrupación profesional de musicas campesinas con trayectoria o experiencia minima de 3 años y con una cantidad minima de 5 integrantes,presentacion de 60 minutos</t>
  </si>
  <si>
    <t>CERTIFICACIONES</t>
  </si>
  <si>
    <t>Tamaño carta en propalcote de 200gr full color según diseño enviado por la organización del evento. Para los grupos participantes al festival.</t>
  </si>
  <si>
    <t xml:space="preserve">Pin en metal  de ruana y nota musical </t>
  </si>
  <si>
    <t>PREMIACIÓN</t>
  </si>
  <si>
    <t xml:space="preserve">Concurso de baile carranguero / local.  Y otros concursos que se programen.  </t>
  </si>
  <si>
    <t>INVITADOS  A DESFILES DE COLECCIÓN DE RUANAS</t>
  </si>
  <si>
    <t>Desfile de colección de ruanas, marca dedicada la tejeduria en la región</t>
  </si>
  <si>
    <t>IMPRESIÓN PIEZAS GRAFICAS DE EXPOSICIÓN DE RUANAS "HISTORIAS QUE ABRIGAN"</t>
  </si>
  <si>
    <t>2 impresiones en formato pliego en cartulina opalina. imprersion a color</t>
  </si>
  <si>
    <t>DECORACIÓN DEL 
ESCENARIO PRINCIPAL</t>
  </si>
  <si>
    <t>RUANA Y MUSICA</t>
  </si>
  <si>
    <t>XXVI FESTIVAL DEPARTAMENTAL  DE TEATRO (NOVIEMBRE 7 AL 13)</t>
  </si>
  <si>
    <t>1 noche de alojamiento en el municipio de Tenjo o municipio cercano al lugar de desarrollo del evento en acomodaciones Multiple con baño, WIFI, Zonas Comunes, TV, Seguro hotelero.</t>
  </si>
  <si>
    <t>Huevos o caldo o tamal, 1 porcion de fruta, 1 bebida caliente de 9 oz café, chocolate, aguapanela acompañado de arepa o amacijo.</t>
  </si>
  <si>
    <t>Sandwich hechos con dos (2) revanadas de pan blanco blando rectangular, una  lonchitas de jamon de pollo (de 20 gramos) y una revanadas de queso mozarela (de 20 gramos) o amasijo, o pastel de pollo, o empandas o pastel de yuca, Bebida de 200 ml bajo en azucar y fruta de cosecha (mandarina, banano, durazno, pera)</t>
  </si>
  <si>
    <t>200 gramos de proteina (pechuga de pollo, carne, pavo a la plancha),  160 gramos de verdura, 90 gramos de papa, una porcion de arroz blanco o verde, bebida: jugo natural de 10 onzas de fruta de cosecha o bebida de 200 ml bajo en azucar.</t>
  </si>
  <si>
    <t xml:space="preserve">Tamaño 14*21 cm en propalcote full color para la promoción del evento. Según diseño enviado por la organización del evento. Formato plegable </t>
  </si>
  <si>
    <t>Montaje en material resistente al agua y al movimiento con elementos representativos y linea grafica del evento, donde sobresalgan los elementos significativos que genere aspecto en 3D como sitio instagrameable y que sea movil.</t>
  </si>
  <si>
    <t xml:space="preserve">Decoración del escenario principal con telas, globos, flores y demas elementos de decoración referente a la linea grafica del evento con previa autorizacion y acordada por el supervisor del evento por 2 dias </t>
  </si>
  <si>
    <t>Diseño proporcionado por el Instituto de Cultura y Turismo, con impresión a full color, con bastante refuerzo en las esquinas y ojales para su instalación. Y perforado para cortavientos. Con medidas: 7 m ancho x 100 cm alto.</t>
  </si>
  <si>
    <t>Diseño proporcionado por el Instituto de Cultura y Turismo, con impresión a full color, con bastante refuerzo en las esquinas y ojales para su instalación. Con medidas: 7 m ancho x 120 cm alto.</t>
  </si>
  <si>
    <t xml:space="preserve">PASACALLES VERTICALES </t>
  </si>
  <si>
    <t>Pines distintivos del evento de 5 cm de diametro, según el diseño que envie el organizador del evento.</t>
  </si>
  <si>
    <t>Con amplia trayectoria profesional, artística y humana, y con experiencia en presentación de eventos artísticos. Cobertura 2 días.</t>
  </si>
  <si>
    <t xml:space="preserve">COLECCIÓN DE MASCARAS </t>
  </si>
  <si>
    <t xml:space="preserve">Disfraz representativo de los Carnavales en Colombia, en modalidad de mascara  individual escala humana , con colores vivos  y temática  que aborde identidad ancestral. Con taller de creación, elaboración y presentación </t>
  </si>
  <si>
    <t>CARROZA O COMPARSA</t>
  </si>
  <si>
    <t xml:space="preserve">En gran formato con vehiculo automotor con medidas de 3 mts de alta y 10 mts de largo como minimo, elaborada con materiales de alta calidad, colorida, que cuente con movimiento en figuras 3D y que su dise;o sea de acuerdo a la tematica del Festival, diseno y caracteristicas deben ser acordadas con el supervisor. Elaborada por la comunidad </t>
  </si>
  <si>
    <t>OBRA INVITADA DE APERTURA</t>
  </si>
  <si>
    <t>Presentacion Artistica de Grupo interdisciplinar de profesionales de teatro de sala o calle, y otros lenguajes artísticos, compuestos por un mínimo de 8 actores en escena, de carácter nacional y/o internaiconal, con un formato orientado a la familia, que puede abarcar géneros como comedia, drama o espectáculo musical, la duración de la presentación deberá ser de 60 minutos, se deberá anexar un dossier informativo, así como certificaciones que respalden la experiencia profesional del grupo artístico o documentos que acrediten la trayectoria de la agrupación profesional.</t>
  </si>
  <si>
    <t>OBRA INVITADA DE CIERRE</t>
  </si>
  <si>
    <t>Presenacion Artistica de Grupo interdisciplinar de profesionales de teatro de sala o calle y otros lenguajes artisticos , compuestos por un mínimo de 8 actores en escena, de carácter nacional y/o internaiconal, con un formato orientado a la familia, que puede abarcar géneros como comedia, drama o espectáculo musical, la duración de la presentación deberá ser de 60 minutos, se deberá anexar un dossier informativo, así como certificaciones que respalden la experiencia profesional del grupo artístico o documentos que acrediten la trayectoria de la agrupación profesional.</t>
  </si>
  <si>
    <t>SHOW MUSICAL</t>
  </si>
  <si>
    <t xml:space="preserve">Presentacion  de artista talla INTERNACIONAL ,  interpretes de sonidos latinos enfocados en el ritmo de la salsa , fundada en el año 2001 con mas de 1000 conciertos y giras por 5 continentes , con presentacion de 11 musicos en tarima 
REPERTORIO MUSICAL tales como:
soledad , la vida se pasa a mil ,  manuela ,   la 33 ,   la pantera mambo entre otros exitos 
PRESENTACION: Vientos: 2 Saxofones (Tenor y Alto), 1 Trompeta y 1 Trombón.Base rítmica: Piano, Bajo, Timbal, Conga, Bongo.Vocales: 3 cantantes principales (ocasionalmente apoyados por los coros de los mismos músicos en tarima).
DURACION:  MINIMO 90 MINUTOS 
FECHA :  A convenir con la entidad 
HORA:   A convenir con la entidad 
LUGAR:   A convenir con la entidad </t>
  </si>
  <si>
    <t xml:space="preserve">GRUPO INTERNACIONAL DE TEATRO </t>
  </si>
  <si>
    <t>El grupo invitado internacional debe contemplar un mínimo de 4 actores en escena, se aceptan obras en diversos géneros, incluyendo drama, comedia, teatro físico y espectáculos multidisciplinarios, la producción deberán ser apropiada para un público diverso, la duración de la obra debe oscilar entre 60 y 90 minutos. Se debe anexar un dossier completo que contenga la sinopsis, el concepto creativo, y las biografías de los miembros del equipo. Además, es necesario anexar documentos que respalden la experiencia profesional de la agrupación, así como su trayectoria artística.</t>
  </si>
  <si>
    <t>GRUPOS NACIONALES DE TEATRO</t>
  </si>
  <si>
    <t>Presentacion Artistica de Grupos profesionales de teatro de sala o calle, compuestos por un mínimo de 7 actores en escena, de carácter nacional, con un formato orientado a la familia, que puede abarcar géneros como comedia, drama o espectáculo musical, la duración de la presentación deberá ser de 60 minutos, se deberá anexar un dossier informativo, así como certificaciones que respalden la experiencia profesional del grupo artístico o documentos que acrediten la trayectoria de la agrupación profesional.</t>
  </si>
  <si>
    <t xml:space="preserve">GRUPOS PROFESIONALES DE TEATRO </t>
  </si>
  <si>
    <t xml:space="preserve"> Presentacion Artistica de Grupos profesionales de teatro de diferentes géneros, compuestos por un mínimo de 5 actores en escena, con un formato orientado a la familia, que puede abarcar géneros como comedia, drama o espectáculo musical, la duración de la presentación deberá ser de 60 minutos, se deberá anexar un dossier informativo, así como certificaciones que respalden la experiencia profesional del grupo artístico o documentos que acrediten la trayectoria de la agrupación profesional.</t>
  </si>
  <si>
    <t xml:space="preserve">GRUPO LOCALES INDEPENDIENTES DE TEATRO </t>
  </si>
  <si>
    <t>Presentacion Artistica de Agrupaciones teatrales locales que lleven un trabajo de mínimo un año en el sector artístico realizando un trabajo de manera independiente, en pro del desarrollo de las artes en la comunidad del municipio, todos sus integrantes sean residentes de Tenjo, se aceptan puestas en escena de versión libre para sala, calle y espacios no convencionales, se requiere que las agrupaciones estén conformadas por mínimo 2 actores en escena y máximo de 8 integrantes, con puestas en escenas de calidad y para circulación.</t>
  </si>
  <si>
    <t>ESCUELAS DE FORMACIÓN DEPARTAMENTALES TEATRO</t>
  </si>
  <si>
    <t>Presentacion Artistica de Agrupaciones de "escuelas de formación" con mínimo un año de proceso formativo que se permita presentar en espacios de sala, calle y espacios no convencionales</t>
  </si>
  <si>
    <t>TALLERES EN DIFERENTES GÉNEROS DEL TEATRO  PARA NIÑOS, JOVENES Y ADULTOS</t>
  </si>
  <si>
    <t>Talleres de 3 horas en dramaturgia teatral, composicion escenica, cuerpo y voz, escenografia, estructura dramática, técnicas de creación de personajes, diálogos y ejercicios prácticos que ayuden a potencializar la creatividad en las personas etc. Dirigido para niños jóvenes y adultos. Los  postulantes deben contar con un título en artes escénicas, literatura y dramaturgia, además de tener un mínimo de 3 años de experiencia en la enseñanza de dramaturgia o escritura creativa, así como en la escritura y producción de obras teatrales.</t>
  </si>
  <si>
    <t>CONVERSATORIO TEATRAL</t>
  </si>
  <si>
    <t>Un conversatorio para la comunidad tenjana y grupos participantes en el festival de teatro, que aborde temas relevantes como género, mujer, retos y desafíos del teatro en Colombia, las nuevas tecnologías, el conversatorio tendrá una duración de 1 hora y 30 minutos, estructurado en una presentación inicial, seguida de un debate abierto y una interacción con el público de responder preguntas y fomentar un diálogo constructivo, este conversatorio estará compuesto por artista de las artes escénicas con una amplia experiencia  profesional de televisión, teatro y cine, los profesionales deben cumplir con una trayectoria de  mínimo de 10 años de experiencia en sus respectivas disciplinas.</t>
  </si>
  <si>
    <t>BATUCADA O COMPARSA PROFESIONAL</t>
  </si>
  <si>
    <t>Presentacion Artistica de Grupo compuesto por un mínimo de 15 integrantes, los artistas deben interpretar una variedad de instrumentos de percusión, como surdo, timbal, tambor de caja, entre otros, vestuario representativo que refleje la energía y la estética de la batucada, preferiblemente en colores vibrantes y festivos, y maquillajes creativos con colores llamativos, el grupo deberá incluir elementos de interacción y participación con el público durante la actuación, fomentando un ambiente festivo y dinámico entre los asistentes, deberá presentar un currículum que incluya información sobre la trayectoria del grupo, así como material audiovisual de presentaciones anteriores donde se evidencie su profesionalismo y experticia.</t>
  </si>
  <si>
    <t xml:space="preserve">ESTIMULO COMPARSAS CONCURSO </t>
  </si>
  <si>
    <t>Comparsas de escuelas de formación e independientes del departamento quienes tendrán una temática libre de puesta en escena y una participación máxima de 30 integrantes. Estas comparsas participaran dentro del acostumbrado desfile de apertura y serán evaluadas por un jurado profesional</t>
  </si>
  <si>
    <t xml:space="preserve">ESTIMULO TRANSPORTE COMPARSAS Y GRUPOS INVITADOS </t>
  </si>
  <si>
    <t xml:space="preserve">Incentivo transporte ida y regreso para las comparsas y grupos invitados internacionales, nacionales, departamentales, regionales y municipales participantes  al festival de teatro durante el desarrollo del festival </t>
  </si>
  <si>
    <t>PREMIACIÓN DE COMPARSAS</t>
  </si>
  <si>
    <t>Se realizará una premiación de las  destacadas comparsas participantes: departamentales de escuelas de formación, independientes profesionales,  centros educativo y de JAC.</t>
  </si>
  <si>
    <t xml:space="preserve">JURADOS COMPARSA </t>
  </si>
  <si>
    <t>MÍNIMO DE 5 AÑOS DE EXPERIENCIA EN ÁREAS RELACIONADAS CON LAS ARTES ESCÉNICAS, LA DANZA, LA MÚSICA O LA GESTIÓN CULTURAL.
-	CAPACIDAD DE EVALUAR LA AUTENTICIDAD Y CREATIVIDAD EN LAS PRESENTACIONES DE COMPARSAS
-	EXPERIENCIA FORMATIVA EN TALLERES O CAPACITACIONES SOBRE CRITERIOS DE EVALUACIÓN ARTÍSTICA Y CULTURAL
-	DISPONIBILIDAD PARA ASISTIR AL DESFILE, ASÍ COMO A REUNIONES PREVIAS PARA ESTABLECER CRITERIOS DE EVALUACIÓN Y DELIBERAR SOBRE LAS PRESENTACIONES
-	SE DEBE PRESENTAR UN CURRÍCULUM QUE DETALLE LA TRAYECTORIA PROFESIONAL.</t>
  </si>
  <si>
    <t>ARTISTAS PROMOTORES BTL</t>
  </si>
  <si>
    <t>Artistas que tengan experiencia en improvisación y manejo de espacios abiertos para entregar de manera creativa y sorprendente la publicidad del festival de teatro en las calles del municipio durante 12 días en diferentes franjas, capaces de interactuar con transeúntes, vestuario llamativo que evoque las artes escénicas, maquillaje creativo de colores acordes al vestuario.</t>
  </si>
  <si>
    <t>SONIDO  Y LUCES OBRA DE TEATRO APERTURA</t>
  </si>
  <si>
    <t>SONIDO  Y LUCES OBRA DE TEATRO CIERRE</t>
  </si>
  <si>
    <t>SONIDO CON MONTAJE Y DESMONTAJE - TARIMA- ILUMINACION</t>
  </si>
  <si>
    <t>SONIDO Y LUCES PARA MUESTRAS ITINERANTES</t>
  </si>
  <si>
    <t>Se solicita sonido para obras itinerantes en diferentes lugares del municipio donde se presentarán obras de teatro que participan en el festival, debarán contar con sonido  de cabinas con tripodes de soporte, mixer,  para manejo de sonido, microfonos  inalámbrico y fijos. Luces led, luces moviles, camara de humo. Para cada uno de los puntos; por 6 dias en 2 puntos con operador. Garantizando el excelente desarrollo de las puestas en escena</t>
  </si>
  <si>
    <t xml:space="preserve">Planta de 125 kva con sistema de combustible diésel y operador </t>
  </si>
  <si>
    <t xml:space="preserve">Personal de apoyo logístico para el desarrollo del festival durante 8 dias </t>
  </si>
  <si>
    <t>PRODUCTOR</t>
  </si>
  <si>
    <t xml:space="preserve">Productor con experiencia en espectáculos de teatro para todas las edades , capaz de  coordinar la pre, producción y postproducción  del Festival de teatro . Debe verificar los recursos técnicos y logísticos, además de supervisar el desarrollo de los  montajes . </t>
  </si>
  <si>
    <t xml:space="preserve">TELON </t>
  </si>
  <si>
    <t xml:space="preserve">Telón negro 5mt * 4mt, cuenta con un doblez para colgar en la barra, Bordes reforzados para evitar daños de tela, fondo de tela duradero, reutilizable para reducir contaminación (vs. fondos de papel), Plegable, fácil de almacenar y transportar. Elimina eventuales arrugas o pliegues planchando la superficie posterior con plancha de vapor, nunca a seco por 6 dias </t>
  </si>
  <si>
    <t>PEDESTAL</t>
  </si>
  <si>
    <t xml:space="preserve">Estructura de 2 metros de altura con piso de 3 ancho x 5largo con carpa 2x2  </t>
  </si>
  <si>
    <t xml:space="preserve">FREELANCE </t>
  </si>
  <si>
    <t xml:space="preserve">Gestión de las comunicaciones a nivel nacional en diferentes medios de comunicación imortantes como TV, Radio, Redes Sociales, Paginas Web, entre otros </t>
  </si>
  <si>
    <t xml:space="preserve">TOTAL EVENTOS 2026 IMCTT </t>
  </si>
  <si>
    <t>DANZA</t>
  </si>
  <si>
    <t>POESIA-COROS</t>
  </si>
  <si>
    <t>CINE</t>
  </si>
  <si>
    <t>FORO</t>
  </si>
  <si>
    <t xml:space="preserve">SALON </t>
  </si>
  <si>
    <t>RUANA</t>
  </si>
  <si>
    <t>TEATRO</t>
  </si>
  <si>
    <t>PANTALLA (montaje y desmontaje)</t>
  </si>
  <si>
    <t>foro</t>
  </si>
  <si>
    <t xml:space="preserve">funcionamiento </t>
  </si>
  <si>
    <t>Pedestales para exposición de obras escultóricas,  dimensiones mínimas de 40 cm de ancho x 40 cm de largo x 100 cm de alto (X3) y TRES (3) de 120 de altura; con grosor en material MDF de 9mm para las caras o similar y aglomerado de 15mm para la estructura interna, acabado en color blanco mate y herrajes que permitan su movilidad y unión entre sí.</t>
  </si>
  <si>
    <t xml:space="preserve">RUBROS </t>
  </si>
  <si>
    <t>VALORES</t>
  </si>
  <si>
    <t>SOUND CONCERT</t>
  </si>
  <si>
    <t>FUNDA GUALIVA</t>
  </si>
  <si>
    <t>JUGANDO ENSERIO</t>
  </si>
  <si>
    <t>PRESUPUESTO</t>
  </si>
  <si>
    <t>Alojamiento en el municipio de Tenjo o municipio cercano al lugar de desarrollo del evento en acomodaciones Multiple con baño, WIFI, Zonas Comunes, TV, Seguro hotelero.</t>
  </si>
  <si>
    <t>Estructura tipo totem, pantalla LED vertical con instalacion y desinstalacion para difusion de contenido digital entregado por la entidad. Con conextiones electricas y dispositivos para reproduccion desde USB. Servicio tres  dias. (3 por dia)</t>
  </si>
  <si>
    <t>Pantalla led vertical indoor de tamaño 2 MT de ancho y 3 mt de alto, resolución 3,8 pitch, con sus respectivos procesadores de señal, incluyendo señal diferenciada y diseño de escenografía por tres dias ( 3 por dia)</t>
  </si>
  <si>
    <t xml:space="preserve">Transmisión en streaming  en   vivo a dos cámaras para las diferentes redes sociales y pantallas led dispuestas para el evento, incluye conectividad de internet por el operador, por dos 3dias </t>
  </si>
  <si>
    <t>Sistema de sonido para dos días compuesto por: 8 cabinas line array activas de doble parlante de 10 pulgadas; 4 relevos sistemas line array verticales, 3 Subwoofers activos (Mínimo 141 dv cada uno) con potencia entre 2.000W y 3.000W; 3 monitores de piso biamplificados (De 700 a 1.000W cada uno) con parlante de 12 pulgadas. Sistema de monitores compuesto por: 2 monitores activos de doble
parlante de 15 pulgadas (mínimo 137dv cada una), 2 cabinas activas de Side Fill doble parlante de 15 pulgadas (Mínimo 137dv cada una); 1 computador portátil; 2 trípodes para cabinas; 7 receptor Belt Pack en buen estado y debidamente sincronizados; sistema completo PCM 1000/900 Shure o Sennheiser 9000 con su respectivo sistema de antena combinadora. 2 Micrófonos inalámbricos de voz de mano; 9 Micrófonos alámbricos de voz; 6 Micrófonos alámbricos de instrumento; 1 Kit de micrófonos para batería; 4 Cajas directas; 16 Trípodes para micrófono; amplificador de audífonos; 1consola digital de 48
canales y 16 salidas mínimo ubicada al lado de tarima. 2 operarios de montaje, 1 ingeniero de audio, 1 Snake con splitter de 32 canales x 50 metros, 1 Distribuidor de corriente con cable No. 8 a 3 fases, de mínimo
50 mts, Cableado eléctrico y de audio para funcionamiento de equipos, 1 Cable RCA, y Plu 1/8. Por 3 dias</t>
  </si>
  <si>
    <t>Sistema de iluminación compuesto
por: · 16 pares led (5 Watts c/u), 8
cabezas móviles bombilla 7R tipo
Beam, 1 consola de luces DMX
digital, 1 distribuidor de corriente, 2
estructuras truss, 1 cámara de humo.
Por 3 dias</t>
  </si>
  <si>
    <t>Tarima para músicos de 50 cm de Altura de medidas 4*2 MT por 3 dias.</t>
  </si>
  <si>
    <t>Planta de 45 kw con  sistema de combustible diésel y operador 3 días</t>
  </si>
  <si>
    <t>Personal de apoyo operativo para todo lo logístico x3 dias</t>
  </si>
  <si>
    <t>Carpas 2*2 tipo pagoda colores blanco, rojo, verde y/o amarillo con todos los parales por 3 dias (10 por dia)</t>
  </si>
  <si>
    <t xml:space="preserve">Jamón Mixto Día a Día x 300 g  Salchicha de Cerdo Ahumada Maestro x 288 g 
 Jamón de pechuga de pollo Maestro 225 g  Queso gouda en cubos  1 taza de uvas  1/2 taza de mermelada de frutos rojos  1 paquete de galletas crackers  1/2 taza de frutos rojos Queso Tilsit </t>
  </si>
  <si>
    <t>KIT</t>
  </si>
  <si>
    <r>
      <rPr>
        <b/>
        <sz val="9"/>
        <rFont val="Arial"/>
        <family val="2"/>
      </rPr>
      <t xml:space="preserve">Materiales para la exposición. Hogar como territorio biocultural: </t>
    </r>
    <r>
      <rPr>
        <sz val="9"/>
        <rFont val="Arial"/>
        <family val="2"/>
      </rPr>
      <t xml:space="preserve">La exposición requiere elementos escenográficos, sensoriales, audiovisuales y decorativos que permitan recrear los espacios del hogar desde una perspectiva poética y biocultural. Los materiales estarán destinados a la ambientación de los cinco espacios expositivos: comedor, habitación, cocina, sala y patio. </t>
    </r>
    <r>
      <rPr>
        <b/>
        <sz val="9"/>
        <rFont val="Arial"/>
        <family val="2"/>
      </rPr>
      <t xml:space="preserve">ELEMENTOS: </t>
    </r>
    <r>
      <rPr>
        <sz val="9"/>
        <rFont val="Arial"/>
        <family val="2"/>
      </rPr>
      <t xml:space="preserve">Rollo de cabulla grueso, paquete de 50 ganchos de madera medianos, 15 frascos vidrio tapa Bambú madera especias condimentos 150ml, productos vegetales (hierbas, maiz, café, Cacao, flores, semillas), 5 materas con flores coloridas, 60 impresiones de poemas en diferentes tamaños en papel Kraff, 30 impresiones de fotografias en papel fotográfico full color de 13x18 cm, 30 marcos para foto de madera de 15x20 cm, 3 rollos de Nylon, 1 pistola de silicona gruesa, rollo de papel kraff de 60 gramos y de 150 metros, 10 velas LED medianas  </t>
    </r>
  </si>
  <si>
    <r>
      <rPr>
        <sz val="9"/>
        <rFont val="Arial"/>
        <family val="2"/>
      </rPr>
      <t>KIT</t>
    </r>
  </si>
  <si>
    <r>
      <rPr>
        <b/>
        <sz val="9"/>
        <rFont val="Arial"/>
        <family val="2"/>
      </rPr>
      <t xml:space="preserve">Zona interactiva: Domo aeroinflable inmersivo: </t>
    </r>
    <r>
      <rPr>
        <sz val="9"/>
        <rFont val="Arial"/>
        <family val="2"/>
      </rPr>
      <t>Instalación interactiva compuesta por un domo aeroinflable de 8 metros de diámetro, diseñado para ofrecer una experiencia inmersiva alrededor del concepto “Hogar como territorio biocultural”. El espacio contará con proyección audiovisual y sistema de sonido ambiental, permitiendo la reproducción de contenidos poéticos, visuales y sonoros relacionados con la memoria, el territorio, la naturaleza y el hogar. La experiencia estará dirigida a público de todas las edades, generando un ambiente de contemplación, interacción y encuentro cultural mediante imágenes, paisajes sonoros y narrativas audiovisuales. El servicio incluye transporte, montaje, desmontaje, proyector de video, sistema de sonido, operación técnica y funcionamiento durante dos (2) días del evento.</t>
    </r>
  </si>
  <si>
    <r>
      <rPr>
        <sz val="9"/>
        <color rgb="FF000000"/>
        <rFont val="Arial"/>
        <family val="2"/>
      </rPr>
      <t>UNIDAD</t>
    </r>
  </si>
  <si>
    <r>
      <rPr>
        <sz val="9"/>
        <color theme="1"/>
        <rFont val="Arial"/>
        <family val="2"/>
      </rPr>
      <t>UNIDAD</t>
    </r>
  </si>
  <si>
    <r>
      <rPr>
        <sz val="9"/>
        <color theme="1"/>
        <rFont val="Arial"/>
        <family val="2"/>
      </rPr>
      <t>UNIDAD / DÍA</t>
    </r>
  </si>
  <si>
    <r>
      <rPr>
        <sz val="9"/>
        <color theme="1"/>
        <rFont val="Arial"/>
        <family val="2"/>
      </rPr>
      <t>PERSONAL DE APOYO</t>
    </r>
  </si>
  <si>
    <r>
      <rPr>
        <sz val="9"/>
        <color theme="1"/>
        <rFont val="Arial"/>
        <family val="2"/>
      </rPr>
      <t>UNIDADES</t>
    </r>
  </si>
  <si>
    <r>
      <rPr>
        <sz val="9"/>
        <rFont val="Arial"/>
        <family val="2"/>
      </rPr>
      <t>UNIDAD</t>
    </r>
  </si>
  <si>
    <r>
      <t xml:space="preserve">Diseño proporcionado por el Instituto de Cultura y Turismo, con impresión a full color, con bastante refuerzos en los bordes  y ojales para su instalación. </t>
    </r>
    <r>
      <rPr>
        <b/>
        <sz val="9"/>
        <color rgb="FF000000"/>
        <rFont val="Arial"/>
        <family val="2"/>
      </rPr>
      <t>Con medidas: 3 m ancho x 6 m alto.</t>
    </r>
  </si>
  <si>
    <r>
      <rPr>
        <b/>
        <sz val="10"/>
        <color rgb="FF000000"/>
        <rFont val="Arial"/>
        <family val="2"/>
      </rPr>
      <t>SONIDO</t>
    </r>
    <r>
      <rPr>
        <sz val="10"/>
        <color rgb="FF000000"/>
        <rFont val="Arial"/>
        <family val="2"/>
      </rPr>
      <t xml:space="preserve">
4 DHL20 LINE ARRAY PA
2 BAJOS BYC DE 3000WATS
4 RCF DHL20 OUTFILL
SONIDO LATERAL
2 MONITORES PISO
4 MONITORES SIDE FILL
4 MONITORES SUB SIDE FILL
1 CONSOLA DIGITAL M32
</t>
    </r>
    <r>
      <rPr>
        <b/>
        <sz val="10"/>
        <color rgb="FF000000"/>
        <rFont val="Arial"/>
        <family val="2"/>
      </rPr>
      <t>ILUMINACIÓN</t>
    </r>
    <r>
      <rPr>
        <sz val="10"/>
        <color rgb="FF000000"/>
        <rFont val="Arial"/>
        <family val="2"/>
      </rPr>
      <t xml:space="preserve">
8MOVIL BEAM
4 MOLE ELATION QPÌX
1 MAQUINA DE HUMO
20PAR LED
1 CONSOLA MA COMMAND</t>
    </r>
  </si>
  <si>
    <r>
      <rPr>
        <b/>
        <sz val="10"/>
        <color rgb="FF000000"/>
        <rFont val="Arial"/>
        <family val="2"/>
      </rPr>
      <t>SONIDO</t>
    </r>
    <r>
      <rPr>
        <sz val="10"/>
        <color rgb="FF000000"/>
        <rFont val="Arial"/>
        <family val="2"/>
      </rPr>
      <t xml:space="preserve">
14 DHL20 LINE ARRAY PA
8 BAJOS BYC DE 3000WATS
4 RCF DHL20 OUTFILL
SONIDO LATERAL
4 MONITORES PISO
4 MONITORES SIDE FILL
4 MONITORES SUB SIDE FILL
1 CONSOLA DIGITAL M32
SOPORTE ESTRUCTURAL (TECHO + TARIMA)
TECHO
1 ESCENARIO EN TRUSS ML520 DE  12X7 MTS + CUBIERTO EN LONA NEGRA + 2 CONTRAPESOS DE 1 TON.
</t>
    </r>
    <r>
      <rPr>
        <b/>
        <sz val="10"/>
        <color rgb="FF000000"/>
        <rFont val="Arial"/>
        <family val="2"/>
      </rPr>
      <t>ILUMINACIÓN</t>
    </r>
    <r>
      <rPr>
        <sz val="10"/>
        <color rgb="FF000000"/>
        <rFont val="Arial"/>
        <family val="2"/>
      </rPr>
      <t xml:space="preserve">
8MOVIL BEAM
4 MOLE ELATION QPÌX
1 MAQUINA DE HUMO
20PAR LED
1 CONSOLA MA COMMAND
</t>
    </r>
    <r>
      <rPr>
        <b/>
        <sz val="10"/>
        <color rgb="FF000000"/>
        <rFont val="Arial"/>
        <family val="2"/>
      </rPr>
      <t>PANTALLAS LED</t>
    </r>
    <r>
      <rPr>
        <sz val="10"/>
        <color rgb="FF000000"/>
        <rFont val="Arial"/>
        <family val="2"/>
      </rPr>
      <t xml:space="preserve">
1 PANTALAS LED DE 5 MTS X 3 MTS P3 OUTDOOR
1 SWITCHER DE VIDEO Y CIRCUITO X 1 CAMARA
2 PORTICOS PARA COLGADO DE 
OPERACIÓN   
1 PLANTA 75KVA, 
SISTEMA 
INSTALADO CON OPERACIÓN DURANTE LOS DÍAS DEL EVENTO.                                          INGENIERO DE SONIDO                                                     DURANTE LA PUESTA EN ESCENA DEL ARTISTA</t>
    </r>
  </si>
  <si>
    <t>Transmisión en streaming en vivo a tres cámaras para las diferentes redes sociales y pantallas led dispuestas para todas las actividades  del evento. Por tres (3) dias</t>
  </si>
  <si>
    <t>Planta de 80 kva con sistema de combustible diésel y operador 3 dias</t>
  </si>
  <si>
    <t>Baterías de baños Portátiles x 3 días  con  su respectivo operador</t>
  </si>
  <si>
    <t>Carpas 2*2 tipo pagoda colores blanco, rojo, verde y/o amarillo con todos los parales por 3 dias (10 POR DIA).  Instaladas</t>
  </si>
  <si>
    <t>Pago correspondiente a SAYCO Y ACIMPRO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</si>
</sst>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43" formatCode="_-* #,##0.00_-;\-* #,##0.00_-;_-* &quot;-&quot;??_-;_-@_-"/>
    <numFmt numFmtId="164" formatCode="&quot;$&quot;\ #,##0"/>
    <numFmt numFmtId="165" formatCode="_-[$$-240A]\ * #,##0_-;\-[$$-240A]\ * #,##0_-;_-[$$-240A]\ * &quot;-&quot;_-;_-@_-"/>
    <numFmt numFmtId="166" formatCode="\$\ #,##0.00"/>
    <numFmt numFmtId="167" formatCode="\$\ #,##0"/>
    <numFmt numFmtId="168" formatCode="_-&quot;$&quot;\ * #,##0_-;\-&quot;$&quot;\ * #,##0_-;_-&quot;$&quot;\ * &quot;-&quot;??_-;_-@_-"/>
  </numFmts>
  <fonts count="25" x14ac:knownFonts="1">
    <font>
      <sz val="11"/>
      <color theme="1"/>
      <name val="Calibri"/>
      <family val="2"/>
      <scheme val="minor"/>
    </font>
    <font>
      <sz val="11"/>
      <color theme="1"/>
      <name val="Calibri"/>
      <family val="2"/>
      <scheme val="minor"/>
    </font>
    <font>
      <b/>
      <sz val="11"/>
      <color theme="1"/>
      <name val="Calibri"/>
      <family val="2"/>
      <scheme val="minor"/>
    </font>
    <font>
      <b/>
      <sz val="14"/>
      <color rgb="FF000000"/>
      <name val="Arial"/>
      <family val="2"/>
    </font>
    <font>
      <b/>
      <sz val="10"/>
      <color rgb="FF000000"/>
      <name val="Arial"/>
      <family val="2"/>
    </font>
    <font>
      <b/>
      <sz val="10"/>
      <color rgb="FF000000"/>
      <name val="Calibri"/>
      <family val="2"/>
      <scheme val="minor"/>
    </font>
    <font>
      <sz val="10"/>
      <color rgb="FF000000"/>
      <name val="Arial"/>
      <family val="2"/>
    </font>
    <font>
      <sz val="10"/>
      <color theme="1"/>
      <name val="Arial"/>
      <family val="2"/>
    </font>
    <font>
      <b/>
      <sz val="9"/>
      <color indexed="81"/>
      <name val="Tahoma"/>
      <family val="2"/>
    </font>
    <font>
      <sz val="9"/>
      <color indexed="81"/>
      <name val="Tahoma"/>
      <family val="2"/>
    </font>
    <font>
      <sz val="9"/>
      <color theme="1"/>
      <name val="Arial"/>
      <family val="2"/>
    </font>
    <font>
      <b/>
      <sz val="9"/>
      <color rgb="FF000000"/>
      <name val="Arial"/>
      <family val="2"/>
    </font>
    <font>
      <sz val="9"/>
      <color rgb="FF000000"/>
      <name val="Arial"/>
      <family val="2"/>
    </font>
    <font>
      <b/>
      <sz val="10"/>
      <color theme="1"/>
      <name val="Arial"/>
      <family val="2"/>
    </font>
    <font>
      <sz val="10"/>
      <name val="Arial"/>
      <family val="2"/>
    </font>
    <font>
      <b/>
      <sz val="10"/>
      <name val="Arial"/>
      <family val="2"/>
    </font>
    <font>
      <b/>
      <sz val="8"/>
      <color rgb="FF000000"/>
      <name val="Arial"/>
      <family val="2"/>
    </font>
    <font>
      <sz val="11"/>
      <color theme="1"/>
      <name val="Arial"/>
      <family val="2"/>
    </font>
    <font>
      <b/>
      <sz val="11"/>
      <color theme="1"/>
      <name val="Arial"/>
      <family val="2"/>
    </font>
    <font>
      <b/>
      <sz val="11"/>
      <color theme="0"/>
      <name val="Arial"/>
      <family val="2"/>
    </font>
    <font>
      <b/>
      <sz val="9"/>
      <name val="Arial"/>
      <family val="2"/>
    </font>
    <font>
      <sz val="9"/>
      <name val="Arial"/>
      <family val="2"/>
    </font>
    <font>
      <b/>
      <sz val="11"/>
      <name val="Arial"/>
      <family val="2"/>
    </font>
    <font>
      <sz val="11"/>
      <name val="Arial"/>
      <family val="2"/>
    </font>
    <font>
      <sz val="11"/>
      <color rgb="FFFF0000"/>
      <name val="Arial"/>
      <family val="2"/>
    </font>
  </fonts>
  <fills count="14">
    <fill>
      <patternFill patternType="none"/>
    </fill>
    <fill>
      <patternFill patternType="gray125"/>
    </fill>
    <fill>
      <patternFill patternType="solid">
        <fgColor theme="5" tint="0.59999389629810485"/>
        <bgColor indexed="64"/>
      </patternFill>
    </fill>
    <fill>
      <patternFill patternType="solid">
        <fgColor theme="0"/>
        <bgColor indexed="64"/>
      </patternFill>
    </fill>
    <fill>
      <patternFill patternType="solid">
        <fgColor rgb="FFFF0000"/>
        <bgColor indexed="64"/>
      </patternFill>
    </fill>
    <fill>
      <patternFill patternType="solid">
        <fgColor rgb="FFFFFFFF"/>
        <bgColor rgb="FFFFFFFF"/>
      </patternFill>
    </fill>
    <fill>
      <patternFill patternType="solid">
        <fgColor theme="0"/>
        <bgColor rgb="FFFFFFFF"/>
      </patternFill>
    </fill>
    <fill>
      <patternFill patternType="solid">
        <fgColor theme="9" tint="-0.499984740745262"/>
        <bgColor indexed="64"/>
      </patternFill>
    </fill>
    <fill>
      <patternFill patternType="solid">
        <fgColor rgb="FFFFC000"/>
        <bgColor indexed="64"/>
      </patternFill>
    </fill>
    <fill>
      <patternFill patternType="solid">
        <fgColor theme="7" tint="0.79998168889431442"/>
        <bgColor indexed="64"/>
      </patternFill>
    </fill>
    <fill>
      <patternFill patternType="solid">
        <fgColor theme="7" tint="0.79998168889431442"/>
        <bgColor rgb="FFFFFFFF"/>
      </patternFill>
    </fill>
    <fill>
      <patternFill patternType="solid">
        <fgColor theme="9" tint="0.79998168889431442"/>
        <bgColor indexed="64"/>
      </patternFill>
    </fill>
    <fill>
      <patternFill patternType="solid">
        <fgColor theme="4" tint="0.79998168889431442"/>
        <bgColor indexed="64"/>
      </patternFill>
    </fill>
    <fill>
      <patternFill patternType="solid">
        <fgColor theme="2" tint="-9.9978637043366805E-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medium">
        <color indexed="64"/>
      </top>
      <bottom style="medium">
        <color indexed="64"/>
      </bottom>
      <diagonal/>
    </border>
  </borders>
  <cellStyleXfs count="4">
    <xf numFmtId="0" fontId="0" fillId="0" borderId="0"/>
    <xf numFmtId="43" fontId="1" fillId="0" borderId="0" applyFont="0" applyFill="0" applyBorder="0" applyAlignment="0" applyProtection="0"/>
    <xf numFmtId="0" fontId="1" fillId="0" borderId="0"/>
    <xf numFmtId="44" fontId="1" fillId="0" borderId="0" applyFont="0" applyFill="0" applyBorder="0" applyAlignment="0" applyProtection="0"/>
  </cellStyleXfs>
  <cellXfs count="132">
    <xf numFmtId="0" fontId="0" fillId="0" borderId="0" xfId="0"/>
    <xf numFmtId="0" fontId="4" fillId="3" borderId="1" xfId="0" applyFont="1" applyFill="1" applyBorder="1" applyAlignment="1">
      <alignment horizontal="center" vertical="center"/>
    </xf>
    <xf numFmtId="0" fontId="4" fillId="3" borderId="1" xfId="0" applyFont="1" applyFill="1" applyBorder="1" applyAlignment="1">
      <alignment horizontal="center" vertical="center" wrapText="1"/>
    </xf>
    <xf numFmtId="0" fontId="4" fillId="0" borderId="1" xfId="0" applyFont="1" applyBorder="1" applyAlignment="1">
      <alignment horizontal="center" vertical="center"/>
    </xf>
    <xf numFmtId="0" fontId="6" fillId="0" borderId="1" xfId="0" applyFont="1" applyBorder="1" applyAlignment="1">
      <alignment horizontal="center" vertical="center" wrapText="1"/>
    </xf>
    <xf numFmtId="0" fontId="6" fillId="3"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6" fillId="3"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6" fillId="0" borderId="1" xfId="0" applyFont="1" applyBorder="1" applyAlignment="1">
      <alignment horizontal="center" vertical="center"/>
    </xf>
    <xf numFmtId="0" fontId="7" fillId="0" borderId="1" xfId="0" applyFont="1" applyBorder="1" applyAlignment="1">
      <alignment horizontal="center" vertical="center"/>
    </xf>
    <xf numFmtId="0" fontId="7" fillId="3" borderId="1" xfId="0" applyFont="1" applyFill="1" applyBorder="1" applyAlignment="1">
      <alignment horizontal="center" vertical="center"/>
    </xf>
    <xf numFmtId="1" fontId="11" fillId="0" borderId="1" xfId="2" applyNumberFormat="1" applyFont="1" applyBorder="1" applyAlignment="1">
      <alignment horizontal="center" vertical="center" shrinkToFit="1"/>
    </xf>
    <xf numFmtId="0" fontId="10" fillId="0" borderId="1" xfId="2" applyFont="1" applyBorder="1" applyAlignment="1">
      <alignment horizontal="center" vertical="center" wrapText="1"/>
    </xf>
    <xf numFmtId="1" fontId="12" fillId="5" borderId="1" xfId="2" applyNumberFormat="1" applyFont="1" applyFill="1" applyBorder="1" applyAlignment="1">
      <alignment horizontal="center" vertical="center" shrinkToFit="1"/>
    </xf>
    <xf numFmtId="1" fontId="12" fillId="0" borderId="1" xfId="2" applyNumberFormat="1" applyFont="1" applyBorder="1" applyAlignment="1">
      <alignment horizontal="center" vertical="center" shrinkToFit="1"/>
    </xf>
    <xf numFmtId="0" fontId="10" fillId="3" borderId="1" xfId="2" applyFont="1" applyFill="1" applyBorder="1" applyAlignment="1">
      <alignment horizontal="center" vertical="center" wrapText="1"/>
    </xf>
    <xf numFmtId="1" fontId="12" fillId="6" borderId="1" xfId="2" applyNumberFormat="1" applyFont="1" applyFill="1" applyBorder="1" applyAlignment="1">
      <alignment horizontal="center" vertical="center" shrinkToFit="1"/>
    </xf>
    <xf numFmtId="1" fontId="11" fillId="3" borderId="1" xfId="2" applyNumberFormat="1" applyFont="1" applyFill="1" applyBorder="1" applyAlignment="1">
      <alignment horizontal="center" vertical="center" shrinkToFit="1"/>
    </xf>
    <xf numFmtId="0" fontId="13" fillId="0" borderId="1" xfId="0" applyFont="1" applyBorder="1" applyAlignment="1">
      <alignment horizontal="center" vertical="center"/>
    </xf>
    <xf numFmtId="3" fontId="0" fillId="0" borderId="0" xfId="0" applyNumberFormat="1"/>
    <xf numFmtId="0" fontId="0" fillId="0" borderId="0" xfId="0" applyAlignment="1">
      <alignment horizontal="right"/>
    </xf>
    <xf numFmtId="0" fontId="2" fillId="0" borderId="0" xfId="0" applyFont="1" applyAlignment="1">
      <alignment horizontal="center"/>
    </xf>
    <xf numFmtId="3" fontId="2" fillId="8" borderId="0" xfId="0" applyNumberFormat="1" applyFont="1" applyFill="1" applyAlignment="1">
      <alignment horizontal="center"/>
    </xf>
    <xf numFmtId="0" fontId="2" fillId="8" borderId="0" xfId="0" applyFont="1" applyFill="1" applyAlignment="1">
      <alignment horizontal="center"/>
    </xf>
    <xf numFmtId="3" fontId="2" fillId="4" borderId="0" xfId="0" applyNumberFormat="1" applyFont="1" applyFill="1"/>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165" fontId="14" fillId="9" borderId="1" xfId="0" applyNumberFormat="1" applyFont="1" applyFill="1" applyBorder="1" applyAlignment="1">
      <alignment horizontal="center" vertical="center"/>
    </xf>
    <xf numFmtId="165" fontId="15" fillId="9" borderId="5" xfId="0" applyNumberFormat="1" applyFont="1" applyFill="1" applyBorder="1" applyAlignment="1">
      <alignment horizontal="center" vertical="center"/>
    </xf>
    <xf numFmtId="165" fontId="7" fillId="9" borderId="1" xfId="0" applyNumberFormat="1" applyFont="1" applyFill="1" applyBorder="1" applyAlignment="1">
      <alignment horizontal="center" vertical="center"/>
    </xf>
    <xf numFmtId="166" fontId="12" fillId="9" borderId="1" xfId="2" applyNumberFormat="1" applyFont="1" applyFill="1" applyBorder="1" applyAlignment="1">
      <alignment vertical="center" shrinkToFit="1"/>
    </xf>
    <xf numFmtId="167" fontId="12" fillId="10" borderId="1" xfId="2" applyNumberFormat="1" applyFont="1" applyFill="1" applyBorder="1" applyAlignment="1">
      <alignment vertical="center" shrinkToFit="1"/>
    </xf>
    <xf numFmtId="166" fontId="12" fillId="10" borderId="1" xfId="2" applyNumberFormat="1" applyFont="1" applyFill="1" applyBorder="1" applyAlignment="1">
      <alignment vertical="center" shrinkToFit="1"/>
    </xf>
    <xf numFmtId="164" fontId="6" fillId="9" borderId="1" xfId="1" applyNumberFormat="1" applyFont="1" applyFill="1" applyBorder="1" applyAlignment="1">
      <alignment horizontal="center" vertical="center" wrapText="1"/>
    </xf>
    <xf numFmtId="164" fontId="7" fillId="9" borderId="1" xfId="1" applyNumberFormat="1" applyFont="1" applyFill="1" applyBorder="1" applyAlignment="1">
      <alignment horizontal="center" vertical="center" wrapText="1"/>
    </xf>
    <xf numFmtId="164" fontId="6" fillId="9" borderId="1" xfId="0" applyNumberFormat="1" applyFont="1" applyFill="1" applyBorder="1" applyAlignment="1">
      <alignment horizontal="center" vertical="center"/>
    </xf>
    <xf numFmtId="164" fontId="16" fillId="9" borderId="1" xfId="0" applyNumberFormat="1" applyFont="1" applyFill="1" applyBorder="1" applyAlignment="1">
      <alignment horizontal="center" vertical="center" wrapText="1"/>
    </xf>
    <xf numFmtId="168" fontId="16" fillId="11" borderId="1" xfId="3" applyNumberFormat="1" applyFont="1" applyFill="1" applyBorder="1" applyAlignment="1">
      <alignment horizontal="center" vertical="center" wrapText="1"/>
    </xf>
    <xf numFmtId="164" fontId="16" fillId="9" borderId="2" xfId="0" applyNumberFormat="1" applyFont="1" applyFill="1" applyBorder="1" applyAlignment="1">
      <alignment horizontal="center" vertical="center" wrapText="1"/>
    </xf>
    <xf numFmtId="164" fontId="16" fillId="12" borderId="1" xfId="0" applyNumberFormat="1" applyFont="1" applyFill="1" applyBorder="1" applyAlignment="1">
      <alignment horizontal="center" vertical="center" wrapText="1"/>
    </xf>
    <xf numFmtId="168" fontId="16" fillId="12" borderId="1" xfId="3" applyNumberFormat="1" applyFont="1" applyFill="1" applyBorder="1" applyAlignment="1">
      <alignment horizontal="center" vertical="center" wrapText="1"/>
    </xf>
    <xf numFmtId="168" fontId="16" fillId="12" borderId="2" xfId="3" applyNumberFormat="1" applyFont="1" applyFill="1" applyBorder="1" applyAlignment="1">
      <alignment horizontal="center" vertical="center" wrapText="1"/>
    </xf>
    <xf numFmtId="164" fontId="16" fillId="12" borderId="2" xfId="0" applyNumberFormat="1" applyFont="1" applyFill="1" applyBorder="1" applyAlignment="1">
      <alignment horizontal="center" vertical="center" wrapText="1"/>
    </xf>
    <xf numFmtId="0" fontId="6" fillId="0" borderId="1" xfId="0" applyFont="1" applyBorder="1" applyAlignment="1">
      <alignment horizontal="left" vertical="center" wrapText="1"/>
    </xf>
    <xf numFmtId="0" fontId="7" fillId="0" borderId="1" xfId="0" applyFont="1" applyBorder="1" applyAlignment="1">
      <alignment horizontal="left" vertical="center" wrapText="1"/>
    </xf>
    <xf numFmtId="0" fontId="3" fillId="3" borderId="4" xfId="0" applyFont="1" applyFill="1" applyBorder="1" applyAlignment="1">
      <alignment horizontal="left" vertical="center" wrapText="1"/>
    </xf>
    <xf numFmtId="0" fontId="4" fillId="0" borderId="1" xfId="0" applyFont="1" applyBorder="1" applyAlignment="1">
      <alignment horizontal="left" vertical="center" wrapText="1"/>
    </xf>
    <xf numFmtId="0" fontId="6" fillId="3" borderId="1" xfId="0" applyFont="1" applyFill="1" applyBorder="1" applyAlignment="1">
      <alignment horizontal="left" vertical="center" wrapText="1"/>
    </xf>
    <xf numFmtId="0" fontId="7" fillId="3" borderId="1" xfId="0" applyFont="1" applyFill="1" applyBorder="1" applyAlignment="1">
      <alignment horizontal="left" vertical="center" wrapText="1"/>
    </xf>
    <xf numFmtId="0" fontId="4" fillId="3" borderId="1" xfId="0" applyFont="1" applyFill="1" applyBorder="1" applyAlignment="1">
      <alignment horizontal="left" vertical="center" wrapText="1"/>
    </xf>
    <xf numFmtId="0" fontId="10" fillId="0" borderId="1" xfId="0" applyFont="1" applyBorder="1" applyAlignment="1">
      <alignment horizontal="left" vertical="center" wrapText="1"/>
    </xf>
    <xf numFmtId="0" fontId="10" fillId="0" borderId="1" xfId="2" applyFont="1" applyBorder="1" applyAlignment="1">
      <alignment horizontal="left" vertical="top" wrapText="1"/>
    </xf>
    <xf numFmtId="0" fontId="12" fillId="0" borderId="1" xfId="2" applyFont="1" applyBorder="1" applyAlignment="1">
      <alignment horizontal="left" vertical="top" wrapText="1"/>
    </xf>
    <xf numFmtId="0" fontId="10" fillId="3" borderId="1" xfId="2" applyFont="1" applyFill="1" applyBorder="1" applyAlignment="1">
      <alignment horizontal="left" vertical="top" wrapText="1"/>
    </xf>
    <xf numFmtId="0" fontId="14" fillId="0" borderId="1" xfId="0" applyFont="1" applyBorder="1" applyAlignment="1">
      <alignment horizontal="left" vertical="center" wrapText="1"/>
    </xf>
    <xf numFmtId="168" fontId="17" fillId="0" borderId="0" xfId="3" applyNumberFormat="1" applyFont="1" applyAlignment="1">
      <alignment horizontal="center" vertical="center"/>
    </xf>
    <xf numFmtId="0" fontId="17" fillId="0" borderId="0" xfId="0" applyFont="1"/>
    <xf numFmtId="44" fontId="17" fillId="0" borderId="0" xfId="3" applyFont="1"/>
    <xf numFmtId="168" fontId="18" fillId="13" borderId="1" xfId="3" applyNumberFormat="1" applyFont="1" applyFill="1" applyBorder="1" applyAlignment="1">
      <alignment horizontal="center" vertical="center"/>
    </xf>
    <xf numFmtId="168" fontId="17" fillId="11" borderId="1" xfId="3" applyNumberFormat="1" applyFont="1" applyFill="1" applyBorder="1" applyAlignment="1">
      <alignment vertical="center"/>
    </xf>
    <xf numFmtId="168" fontId="17" fillId="12" borderId="1" xfId="3" applyNumberFormat="1" applyFont="1" applyFill="1" applyBorder="1" applyAlignment="1">
      <alignment horizontal="center" vertical="center"/>
    </xf>
    <xf numFmtId="168" fontId="17" fillId="12" borderId="2" xfId="3" applyNumberFormat="1" applyFont="1" applyFill="1" applyBorder="1" applyAlignment="1">
      <alignment horizontal="center" vertical="center"/>
    </xf>
    <xf numFmtId="0" fontId="19" fillId="7" borderId="1" xfId="0" applyFont="1" applyFill="1" applyBorder="1"/>
    <xf numFmtId="0" fontId="19" fillId="7" borderId="1" xfId="0" applyFont="1" applyFill="1" applyBorder="1" applyAlignment="1">
      <alignment horizontal="left"/>
    </xf>
    <xf numFmtId="0" fontId="19" fillId="9" borderId="1" xfId="0" applyFont="1" applyFill="1" applyBorder="1"/>
    <xf numFmtId="165" fontId="15" fillId="9" borderId="1" xfId="0" applyNumberFormat="1" applyFont="1" applyFill="1" applyBorder="1" applyAlignment="1">
      <alignment horizontal="center" vertical="center"/>
    </xf>
    <xf numFmtId="0" fontId="17" fillId="12" borderId="1" xfId="0" applyFont="1" applyFill="1" applyBorder="1"/>
    <xf numFmtId="168" fontId="17" fillId="12" borderId="2" xfId="0" applyNumberFormat="1" applyFont="1" applyFill="1" applyBorder="1"/>
    <xf numFmtId="164" fontId="17" fillId="9" borderId="1" xfId="0" applyNumberFormat="1" applyFont="1" applyFill="1" applyBorder="1" applyAlignment="1">
      <alignment horizontal="center" vertical="center"/>
    </xf>
    <xf numFmtId="165" fontId="17" fillId="9" borderId="1" xfId="0" applyNumberFormat="1" applyFont="1" applyFill="1" applyBorder="1" applyAlignment="1">
      <alignment horizontal="center" vertical="center"/>
    </xf>
    <xf numFmtId="166" fontId="17" fillId="9" borderId="1" xfId="0" applyNumberFormat="1" applyFont="1" applyFill="1" applyBorder="1" applyAlignment="1">
      <alignment horizontal="center" vertical="center"/>
    </xf>
    <xf numFmtId="0" fontId="21" fillId="0" borderId="1" xfId="0" applyFont="1" applyBorder="1" applyAlignment="1">
      <alignment horizontal="center" vertical="center" wrapText="1"/>
    </xf>
    <xf numFmtId="1" fontId="12" fillId="0" borderId="1" xfId="0" applyNumberFormat="1" applyFont="1" applyBorder="1" applyAlignment="1">
      <alignment horizontal="center" vertical="center" shrinkToFit="1"/>
    </xf>
    <xf numFmtId="0" fontId="22" fillId="9" borderId="1" xfId="0" applyFont="1" applyFill="1" applyBorder="1"/>
    <xf numFmtId="165" fontId="22" fillId="9" borderId="1" xfId="0" applyNumberFormat="1" applyFont="1" applyFill="1" applyBorder="1" applyAlignment="1">
      <alignment horizontal="center" vertical="center"/>
    </xf>
    <xf numFmtId="0" fontId="17" fillId="12" borderId="2" xfId="0" applyFont="1" applyFill="1" applyBorder="1"/>
    <xf numFmtId="0" fontId="19" fillId="7" borderId="2" xfId="0" applyFont="1" applyFill="1" applyBorder="1"/>
    <xf numFmtId="0" fontId="19" fillId="7" borderId="3" xfId="0" applyFont="1" applyFill="1" applyBorder="1"/>
    <xf numFmtId="0" fontId="19" fillId="7" borderId="3" xfId="0" applyFont="1" applyFill="1" applyBorder="1" applyAlignment="1">
      <alignment horizontal="left"/>
    </xf>
    <xf numFmtId="0" fontId="22" fillId="9" borderId="4" xfId="0" applyFont="1" applyFill="1" applyBorder="1"/>
    <xf numFmtId="165" fontId="22" fillId="9" borderId="1" xfId="0" applyNumberFormat="1" applyFont="1" applyFill="1" applyBorder="1" applyAlignment="1">
      <alignment horizontal="center"/>
    </xf>
    <xf numFmtId="165" fontId="17" fillId="9" borderId="1" xfId="2" applyNumberFormat="1" applyFont="1" applyFill="1" applyBorder="1" applyAlignment="1">
      <alignment horizontal="center" vertical="center"/>
    </xf>
    <xf numFmtId="0" fontId="17" fillId="0" borderId="1" xfId="0" applyFont="1" applyBorder="1" applyAlignment="1">
      <alignment horizontal="center" vertical="center"/>
    </xf>
    <xf numFmtId="0" fontId="17" fillId="0" borderId="1" xfId="0" applyFont="1" applyBorder="1" applyAlignment="1">
      <alignment horizontal="left" wrapText="1"/>
    </xf>
    <xf numFmtId="0" fontId="17" fillId="0" borderId="1" xfId="0" applyFont="1" applyBorder="1" applyAlignment="1">
      <alignment horizontal="center" vertical="center" wrapText="1"/>
    </xf>
    <xf numFmtId="0" fontId="17" fillId="3" borderId="1" xfId="0" applyFont="1" applyFill="1" applyBorder="1" applyAlignment="1">
      <alignment horizontal="center" vertical="center" wrapText="1"/>
    </xf>
    <xf numFmtId="0" fontId="17" fillId="3" borderId="1" xfId="0" applyFont="1" applyFill="1" applyBorder="1" applyAlignment="1">
      <alignment horizontal="left" wrapText="1"/>
    </xf>
    <xf numFmtId="0" fontId="17" fillId="3" borderId="1" xfId="0" applyFont="1" applyFill="1" applyBorder="1" applyAlignment="1">
      <alignment horizontal="center" vertical="center"/>
    </xf>
    <xf numFmtId="165" fontId="22" fillId="9" borderId="1" xfId="2" applyNumberFormat="1" applyFont="1" applyFill="1" applyBorder="1" applyAlignment="1">
      <alignment horizontal="center" vertical="center"/>
    </xf>
    <xf numFmtId="0" fontId="21" fillId="0" borderId="1" xfId="0" applyFont="1" applyBorder="1" applyAlignment="1">
      <alignment horizontal="left" vertical="center" wrapText="1"/>
    </xf>
    <xf numFmtId="0" fontId="21" fillId="3" borderId="1" xfId="0" applyFont="1" applyFill="1" applyBorder="1" applyAlignment="1">
      <alignment horizontal="left" vertical="center" wrapText="1"/>
    </xf>
    <xf numFmtId="164" fontId="23" fillId="9" borderId="1" xfId="0" applyNumberFormat="1" applyFont="1" applyFill="1" applyBorder="1" applyAlignment="1">
      <alignment horizontal="center" vertical="center"/>
    </xf>
    <xf numFmtId="165" fontId="22" fillId="9" borderId="5" xfId="0" applyNumberFormat="1" applyFont="1" applyFill="1" applyBorder="1" applyAlignment="1">
      <alignment horizontal="center" vertical="center"/>
    </xf>
    <xf numFmtId="164" fontId="23" fillId="9" borderId="1" xfId="0" applyNumberFormat="1" applyFont="1" applyFill="1" applyBorder="1" applyAlignment="1">
      <alignment vertical="center"/>
    </xf>
    <xf numFmtId="165" fontId="23" fillId="9" borderId="2" xfId="0" applyNumberFormat="1" applyFont="1" applyFill="1" applyBorder="1" applyAlignment="1">
      <alignment horizontal="center" vertical="center"/>
    </xf>
    <xf numFmtId="0" fontId="17" fillId="0" borderId="0" xfId="0" applyFont="1" applyAlignment="1">
      <alignment horizontal="left"/>
    </xf>
    <xf numFmtId="0" fontId="22" fillId="9" borderId="6" xfId="0" applyFont="1" applyFill="1" applyBorder="1"/>
    <xf numFmtId="165" fontId="23" fillId="9" borderId="10" xfId="0" applyNumberFormat="1" applyFont="1" applyFill="1" applyBorder="1"/>
    <xf numFmtId="168" fontId="17" fillId="12" borderId="2" xfId="3" applyNumberFormat="1" applyFont="1" applyFill="1" applyBorder="1" applyAlignment="1">
      <alignment vertical="center"/>
    </xf>
    <xf numFmtId="168" fontId="17" fillId="0" borderId="0" xfId="3" applyNumberFormat="1" applyFont="1" applyAlignment="1">
      <alignment vertical="center"/>
    </xf>
    <xf numFmtId="168" fontId="17" fillId="0" borderId="0" xfId="0" applyNumberFormat="1" applyFont="1"/>
    <xf numFmtId="164" fontId="16" fillId="2" borderId="1" xfId="0" applyNumberFormat="1" applyFont="1" applyFill="1" applyBorder="1" applyAlignment="1">
      <alignment horizontal="center" vertical="center" wrapText="1"/>
    </xf>
    <xf numFmtId="164" fontId="6" fillId="2" borderId="1" xfId="1" applyNumberFormat="1" applyFont="1" applyFill="1" applyBorder="1" applyAlignment="1">
      <alignment horizontal="center" vertical="center" wrapText="1"/>
    </xf>
    <xf numFmtId="0" fontId="19" fillId="2" borderId="1" xfId="0" applyFont="1" applyFill="1" applyBorder="1"/>
    <xf numFmtId="164" fontId="17" fillId="2" borderId="1" xfId="0" applyNumberFormat="1" applyFont="1" applyFill="1" applyBorder="1" applyAlignment="1">
      <alignment horizontal="center" vertical="center"/>
    </xf>
    <xf numFmtId="0" fontId="22" fillId="2" borderId="1" xfId="0" applyFont="1" applyFill="1" applyBorder="1"/>
    <xf numFmtId="0" fontId="22" fillId="2" borderId="4" xfId="0" applyFont="1" applyFill="1" applyBorder="1"/>
    <xf numFmtId="166" fontId="12" fillId="2" borderId="1" xfId="2" applyNumberFormat="1" applyFont="1" applyFill="1" applyBorder="1" applyAlignment="1">
      <alignment vertical="center" shrinkToFit="1"/>
    </xf>
    <xf numFmtId="0" fontId="22" fillId="2" borderId="5" xfId="0" applyFont="1" applyFill="1" applyBorder="1"/>
    <xf numFmtId="164" fontId="23" fillId="2" borderId="2" xfId="0" applyNumberFormat="1" applyFont="1" applyFill="1" applyBorder="1" applyAlignment="1">
      <alignment vertical="center"/>
    </xf>
    <xf numFmtId="0" fontId="22" fillId="2" borderId="10" xfId="0" applyFont="1" applyFill="1" applyBorder="1"/>
    <xf numFmtId="0" fontId="17" fillId="2" borderId="0" xfId="0" applyFont="1" applyFill="1"/>
    <xf numFmtId="164" fontId="22" fillId="2" borderId="10" xfId="0" applyNumberFormat="1" applyFont="1" applyFill="1" applyBorder="1"/>
    <xf numFmtId="164" fontId="17" fillId="2" borderId="0" xfId="0" applyNumberFormat="1" applyFont="1" applyFill="1"/>
    <xf numFmtId="168" fontId="24" fillId="0" borderId="0" xfId="3" applyNumberFormat="1" applyFont="1" applyAlignment="1">
      <alignment vertical="center"/>
    </xf>
    <xf numFmtId="44" fontId="24" fillId="0" borderId="0" xfId="3" applyFont="1"/>
    <xf numFmtId="0" fontId="3" fillId="2" borderId="7"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7" xfId="0" applyFont="1" applyFill="1" applyBorder="1" applyAlignment="1">
      <alignment horizontal="center" vertical="center"/>
    </xf>
    <xf numFmtId="0" fontId="3" fillId="2" borderId="0" xfId="0" applyFont="1" applyFill="1" applyAlignment="1">
      <alignment horizontal="center" vertical="center"/>
    </xf>
    <xf numFmtId="168" fontId="3" fillId="12" borderId="1" xfId="3" applyNumberFormat="1" applyFont="1" applyFill="1" applyBorder="1" applyAlignment="1">
      <alignment horizontal="center" vertical="center" wrapText="1"/>
    </xf>
    <xf numFmtId="0" fontId="3" fillId="9" borderId="2" xfId="0" applyFont="1" applyFill="1" applyBorder="1" applyAlignment="1">
      <alignment horizontal="center" vertical="center" wrapText="1"/>
    </xf>
    <xf numFmtId="0" fontId="3" fillId="9" borderId="3" xfId="0" applyFont="1" applyFill="1" applyBorder="1" applyAlignment="1">
      <alignment horizontal="center" vertical="center" wrapText="1"/>
    </xf>
    <xf numFmtId="0" fontId="3" fillId="9" borderId="4" xfId="0" applyFont="1" applyFill="1" applyBorder="1" applyAlignment="1">
      <alignment horizontal="center" vertical="center" wrapText="1"/>
    </xf>
    <xf numFmtId="168" fontId="3" fillId="11" borderId="2" xfId="3" applyNumberFormat="1" applyFont="1" applyFill="1" applyBorder="1" applyAlignment="1">
      <alignment horizontal="center" vertical="center" wrapText="1"/>
    </xf>
    <xf numFmtId="168" fontId="3" fillId="11" borderId="4" xfId="3" applyNumberFormat="1" applyFont="1" applyFill="1" applyBorder="1" applyAlignment="1">
      <alignment horizontal="center" vertical="center" wrapText="1"/>
    </xf>
    <xf numFmtId="0" fontId="5" fillId="0" borderId="0" xfId="0" applyFont="1" applyAlignment="1">
      <alignment horizontal="center"/>
    </xf>
    <xf numFmtId="164" fontId="14" fillId="2" borderId="1" xfId="1" applyNumberFormat="1" applyFont="1" applyFill="1" applyBorder="1" applyAlignment="1">
      <alignment horizontal="center" vertical="center" wrapText="1"/>
    </xf>
  </cellXfs>
  <cellStyles count="4">
    <cellStyle name="Millares" xfId="1" builtinId="3"/>
    <cellStyle name="Moneda" xfId="3" builtinId="4"/>
    <cellStyle name="Normal" xfId="0" builtinId="0"/>
    <cellStyle name="Normal 3" xfId="2" xr:uid="{14222013-1961-4DE7-AB9B-79B626BEBD4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0E70BC-DBCB-4B28-BAC9-549F0AFFF6EE}">
  <dimension ref="B2:Q210"/>
  <sheetViews>
    <sheetView tabSelected="1" topLeftCell="C202" zoomScale="85" zoomScaleNormal="85" workbookViewId="0">
      <selection activeCell="O210" sqref="O210"/>
    </sheetView>
  </sheetViews>
  <sheetFormatPr baseColWidth="10" defaultColWidth="11.5546875" defaultRowHeight="13.8" x14ac:dyDescent="0.25"/>
  <cols>
    <col min="1" max="2" width="11.5546875" style="58"/>
    <col min="3" max="3" width="21.77734375" style="58" customWidth="1"/>
    <col min="4" max="4" width="43.6640625" style="97" customWidth="1"/>
    <col min="5" max="5" width="11.5546875" style="58"/>
    <col min="6" max="6" width="10.33203125" style="58" bestFit="1" customWidth="1"/>
    <col min="7" max="7" width="17.6640625" style="58" hidden="1" customWidth="1"/>
    <col min="8" max="9" width="18.21875" style="113" customWidth="1"/>
    <col min="10" max="10" width="17.6640625" style="58" hidden="1" customWidth="1"/>
    <col min="11" max="11" width="17.44140625" style="101" bestFit="1" customWidth="1"/>
    <col min="12" max="12" width="17.21875" style="101" bestFit="1" customWidth="1"/>
    <col min="13" max="13" width="17.44140625" style="58" bestFit="1" customWidth="1"/>
    <col min="14" max="14" width="17.21875" style="58" bestFit="1" customWidth="1"/>
    <col min="15" max="15" width="19.109375" style="57" customWidth="1"/>
    <col min="16" max="16" width="13.109375" style="58" bestFit="1" customWidth="1"/>
    <col min="17" max="17" width="16.5546875" style="59" bestFit="1" customWidth="1"/>
    <col min="18" max="16384" width="11.5546875" style="58"/>
  </cols>
  <sheetData>
    <row r="2" spans="2:17" ht="17.399999999999999" customHeight="1" x14ac:dyDescent="0.25">
      <c r="B2" s="118" t="s">
        <v>0</v>
      </c>
      <c r="C2" s="119"/>
      <c r="D2" s="119"/>
      <c r="E2" s="119"/>
      <c r="F2" s="119"/>
      <c r="G2" s="119"/>
      <c r="H2" s="119"/>
      <c r="I2" s="119"/>
      <c r="J2" s="119"/>
      <c r="K2" s="119"/>
      <c r="L2" s="119"/>
      <c r="M2" s="119"/>
      <c r="N2" s="119"/>
    </row>
    <row r="3" spans="2:17" ht="17.399999999999999" x14ac:dyDescent="0.25">
      <c r="B3" s="27"/>
      <c r="C3" s="28"/>
      <c r="D3" s="47"/>
      <c r="E3" s="27"/>
      <c r="F3" s="27"/>
      <c r="G3" s="125" t="s">
        <v>319</v>
      </c>
      <c r="H3" s="126"/>
      <c r="I3" s="126"/>
      <c r="J3" s="127"/>
      <c r="K3" s="128" t="s">
        <v>320</v>
      </c>
      <c r="L3" s="129"/>
      <c r="M3" s="124" t="s">
        <v>321</v>
      </c>
      <c r="N3" s="124"/>
    </row>
    <row r="4" spans="2:17" ht="30.6" x14ac:dyDescent="0.25">
      <c r="B4" s="3" t="s">
        <v>73</v>
      </c>
      <c r="C4" s="3" t="s">
        <v>1</v>
      </c>
      <c r="D4" s="9" t="s">
        <v>2</v>
      </c>
      <c r="E4" s="3" t="s">
        <v>3</v>
      </c>
      <c r="F4" s="3" t="s">
        <v>4</v>
      </c>
      <c r="G4" s="38" t="s">
        <v>5</v>
      </c>
      <c r="H4" s="103" t="s">
        <v>5</v>
      </c>
      <c r="I4" s="103" t="s">
        <v>7</v>
      </c>
      <c r="J4" s="38" t="s">
        <v>7</v>
      </c>
      <c r="K4" s="39" t="s">
        <v>5</v>
      </c>
      <c r="L4" s="39" t="s">
        <v>7</v>
      </c>
      <c r="M4" s="42" t="s">
        <v>5</v>
      </c>
      <c r="N4" s="43" t="s">
        <v>7</v>
      </c>
      <c r="O4" s="60" t="s">
        <v>322</v>
      </c>
    </row>
    <row r="5" spans="2:17" ht="52.8" x14ac:dyDescent="0.25">
      <c r="B5" s="3">
        <v>1</v>
      </c>
      <c r="C5" s="4" t="s">
        <v>8</v>
      </c>
      <c r="D5" s="45" t="s">
        <v>323</v>
      </c>
      <c r="E5" s="4" t="s">
        <v>9</v>
      </c>
      <c r="F5" s="4">
        <v>490</v>
      </c>
      <c r="G5" s="35">
        <v>156000</v>
      </c>
      <c r="H5" s="104">
        <f>(G5*9%)+G5</f>
        <v>170040</v>
      </c>
      <c r="I5" s="104">
        <f>H5*F5</f>
        <v>83319600</v>
      </c>
      <c r="J5" s="31">
        <f t="shared" ref="J5:J40" si="0">G5*F5</f>
        <v>76440000</v>
      </c>
      <c r="K5" s="61">
        <f>(H5*5%)+H5</f>
        <v>178542</v>
      </c>
      <c r="L5" s="61">
        <f t="shared" ref="L5:L40" si="1">+K5*F5</f>
        <v>87485580</v>
      </c>
      <c r="M5" s="62">
        <f>(K5*3%)+K5</f>
        <v>183898.26</v>
      </c>
      <c r="N5" s="63">
        <f t="shared" ref="N5:N40" si="2">+M5*F5</f>
        <v>90110147.400000006</v>
      </c>
      <c r="O5" s="60">
        <f>+ROUND(((I5+L5+N5)/3),0)</f>
        <v>86971776</v>
      </c>
    </row>
    <row r="6" spans="2:17" ht="52.8" x14ac:dyDescent="0.25">
      <c r="B6" s="3">
        <v>2</v>
      </c>
      <c r="C6" s="4" t="s">
        <v>10</v>
      </c>
      <c r="D6" s="45" t="s">
        <v>11</v>
      </c>
      <c r="E6" s="4" t="s">
        <v>9</v>
      </c>
      <c r="F6" s="4">
        <v>610</v>
      </c>
      <c r="G6" s="35">
        <v>28120</v>
      </c>
      <c r="H6" s="104">
        <f t="shared" ref="H6:H40" si="3">(G6*9%)+G6</f>
        <v>30650.799999999999</v>
      </c>
      <c r="I6" s="104">
        <f t="shared" ref="I6:I40" si="4">H6*F6</f>
        <v>18696988</v>
      </c>
      <c r="J6" s="31">
        <f t="shared" si="0"/>
        <v>17153200</v>
      </c>
      <c r="K6" s="61">
        <f t="shared" ref="K6:K40" si="5">(H6*5%)+H6</f>
        <v>32183.34</v>
      </c>
      <c r="L6" s="61">
        <f t="shared" si="1"/>
        <v>19631837.399999999</v>
      </c>
      <c r="M6" s="62">
        <f t="shared" ref="M6:M40" si="6">(K6*3%)+K6</f>
        <v>33148.840199999999</v>
      </c>
      <c r="N6" s="63">
        <f t="shared" si="2"/>
        <v>20220792.522</v>
      </c>
      <c r="O6" s="60">
        <f t="shared" ref="O6:O40" si="7">+ROUND(((I6+L6+N6)/3),0)</f>
        <v>19516539</v>
      </c>
    </row>
    <row r="7" spans="2:17" ht="92.4" x14ac:dyDescent="0.25">
      <c r="B7" s="3">
        <v>3</v>
      </c>
      <c r="C7" s="4" t="s">
        <v>12</v>
      </c>
      <c r="D7" s="45" t="s">
        <v>13</v>
      </c>
      <c r="E7" s="4" t="s">
        <v>9</v>
      </c>
      <c r="F7" s="4">
        <v>1000</v>
      </c>
      <c r="G7" s="35">
        <v>18500</v>
      </c>
      <c r="H7" s="104">
        <f t="shared" si="3"/>
        <v>20165</v>
      </c>
      <c r="I7" s="104">
        <f t="shared" si="4"/>
        <v>20165000</v>
      </c>
      <c r="J7" s="31">
        <f t="shared" si="0"/>
        <v>18500000</v>
      </c>
      <c r="K7" s="61">
        <f t="shared" si="5"/>
        <v>21173.25</v>
      </c>
      <c r="L7" s="61">
        <f t="shared" si="1"/>
        <v>21173250</v>
      </c>
      <c r="M7" s="62">
        <f t="shared" si="6"/>
        <v>21808.447499999998</v>
      </c>
      <c r="N7" s="63">
        <f t="shared" si="2"/>
        <v>21808447.5</v>
      </c>
      <c r="O7" s="60">
        <f t="shared" si="7"/>
        <v>21048899</v>
      </c>
    </row>
    <row r="8" spans="2:17" ht="79.2" x14ac:dyDescent="0.25">
      <c r="B8" s="3">
        <v>4</v>
      </c>
      <c r="C8" s="4" t="s">
        <v>14</v>
      </c>
      <c r="D8" s="45" t="s">
        <v>15</v>
      </c>
      <c r="E8" s="4" t="s">
        <v>9</v>
      </c>
      <c r="F8" s="4">
        <v>610</v>
      </c>
      <c r="G8" s="35">
        <v>29600</v>
      </c>
      <c r="H8" s="104">
        <f t="shared" si="3"/>
        <v>32264</v>
      </c>
      <c r="I8" s="104">
        <f t="shared" si="4"/>
        <v>19681040</v>
      </c>
      <c r="J8" s="31">
        <f t="shared" si="0"/>
        <v>18056000</v>
      </c>
      <c r="K8" s="61">
        <f t="shared" si="5"/>
        <v>33877.199999999997</v>
      </c>
      <c r="L8" s="61">
        <f t="shared" si="1"/>
        <v>20665092</v>
      </c>
      <c r="M8" s="62">
        <f t="shared" si="6"/>
        <v>34893.515999999996</v>
      </c>
      <c r="N8" s="63">
        <f t="shared" si="2"/>
        <v>21285044.759999998</v>
      </c>
      <c r="O8" s="60">
        <f t="shared" si="7"/>
        <v>20543726</v>
      </c>
    </row>
    <row r="9" spans="2:17" ht="79.2" x14ac:dyDescent="0.25">
      <c r="B9" s="3">
        <v>5</v>
      </c>
      <c r="C9" s="4" t="s">
        <v>16</v>
      </c>
      <c r="D9" s="45" t="s">
        <v>17</v>
      </c>
      <c r="E9" s="4" t="s">
        <v>9</v>
      </c>
      <c r="F9" s="4">
        <v>610</v>
      </c>
      <c r="G9" s="35">
        <v>29600</v>
      </c>
      <c r="H9" s="104">
        <f t="shared" si="3"/>
        <v>32264</v>
      </c>
      <c r="I9" s="104">
        <f t="shared" si="4"/>
        <v>19681040</v>
      </c>
      <c r="J9" s="31">
        <f t="shared" si="0"/>
        <v>18056000</v>
      </c>
      <c r="K9" s="61">
        <f t="shared" si="5"/>
        <v>33877.199999999997</v>
      </c>
      <c r="L9" s="61">
        <f t="shared" si="1"/>
        <v>20665092</v>
      </c>
      <c r="M9" s="62">
        <f t="shared" si="6"/>
        <v>34893.515999999996</v>
      </c>
      <c r="N9" s="63">
        <f t="shared" si="2"/>
        <v>21285044.759999998</v>
      </c>
      <c r="O9" s="60">
        <f t="shared" si="7"/>
        <v>20543726</v>
      </c>
    </row>
    <row r="10" spans="2:17" x14ac:dyDescent="0.25">
      <c r="B10" s="3">
        <v>6</v>
      </c>
      <c r="C10" s="4" t="s">
        <v>18</v>
      </c>
      <c r="D10" s="45" t="s">
        <v>19</v>
      </c>
      <c r="E10" s="4" t="s">
        <v>9</v>
      </c>
      <c r="F10" s="4">
        <v>2500</v>
      </c>
      <c r="G10" s="35">
        <v>890.5</v>
      </c>
      <c r="H10" s="104">
        <f t="shared" si="3"/>
        <v>970.64499999999998</v>
      </c>
      <c r="I10" s="104">
        <f t="shared" si="4"/>
        <v>2426612.5</v>
      </c>
      <c r="J10" s="31">
        <f t="shared" si="0"/>
        <v>2226250</v>
      </c>
      <c r="K10" s="61">
        <f t="shared" si="5"/>
        <v>1019.17725</v>
      </c>
      <c r="L10" s="61">
        <f t="shared" si="1"/>
        <v>2547943.125</v>
      </c>
      <c r="M10" s="62">
        <f t="shared" si="6"/>
        <v>1049.7525674999999</v>
      </c>
      <c r="N10" s="63">
        <f t="shared" si="2"/>
        <v>2624381.4187499997</v>
      </c>
      <c r="O10" s="60">
        <f t="shared" si="7"/>
        <v>2532979</v>
      </c>
    </row>
    <row r="11" spans="2:17" ht="66" x14ac:dyDescent="0.25">
      <c r="B11" s="3">
        <v>7</v>
      </c>
      <c r="C11" s="4" t="s">
        <v>20</v>
      </c>
      <c r="D11" s="45" t="s">
        <v>21</v>
      </c>
      <c r="E11" s="4" t="s">
        <v>9</v>
      </c>
      <c r="F11" s="4">
        <v>50</v>
      </c>
      <c r="G11" s="35">
        <v>9672</v>
      </c>
      <c r="H11" s="104">
        <f t="shared" si="3"/>
        <v>10542.48</v>
      </c>
      <c r="I11" s="104">
        <f t="shared" si="4"/>
        <v>527124</v>
      </c>
      <c r="J11" s="31">
        <f t="shared" si="0"/>
        <v>483600</v>
      </c>
      <c r="K11" s="61">
        <f t="shared" si="5"/>
        <v>11069.603999999999</v>
      </c>
      <c r="L11" s="61">
        <f t="shared" si="1"/>
        <v>553480.19999999995</v>
      </c>
      <c r="M11" s="62">
        <f t="shared" si="6"/>
        <v>11401.69212</v>
      </c>
      <c r="N11" s="63">
        <f t="shared" si="2"/>
        <v>570084.60600000003</v>
      </c>
      <c r="O11" s="60">
        <f t="shared" si="7"/>
        <v>550230</v>
      </c>
    </row>
    <row r="12" spans="2:17" ht="39.6" x14ac:dyDescent="0.25">
      <c r="B12" s="3">
        <v>8</v>
      </c>
      <c r="C12" s="4" t="s">
        <v>22</v>
      </c>
      <c r="D12" s="45" t="s">
        <v>23</v>
      </c>
      <c r="E12" s="4" t="s">
        <v>9</v>
      </c>
      <c r="F12" s="4">
        <v>2000</v>
      </c>
      <c r="G12" s="35">
        <v>327.60000000000002</v>
      </c>
      <c r="H12" s="104">
        <f t="shared" si="3"/>
        <v>357.084</v>
      </c>
      <c r="I12" s="104">
        <f t="shared" si="4"/>
        <v>714168</v>
      </c>
      <c r="J12" s="31">
        <f t="shared" si="0"/>
        <v>655200</v>
      </c>
      <c r="K12" s="61">
        <f t="shared" si="5"/>
        <v>374.93819999999999</v>
      </c>
      <c r="L12" s="61">
        <f t="shared" si="1"/>
        <v>749876.4</v>
      </c>
      <c r="M12" s="62">
        <f t="shared" si="6"/>
        <v>386.18634600000001</v>
      </c>
      <c r="N12" s="63">
        <f t="shared" si="2"/>
        <v>772372.69200000004</v>
      </c>
      <c r="O12" s="60">
        <f t="shared" si="7"/>
        <v>745472</v>
      </c>
    </row>
    <row r="13" spans="2:17" ht="39.6" x14ac:dyDescent="0.25">
      <c r="B13" s="3">
        <v>9</v>
      </c>
      <c r="C13" s="4" t="s">
        <v>24</v>
      </c>
      <c r="D13" s="45" t="s">
        <v>25</v>
      </c>
      <c r="E13" s="4" t="s">
        <v>9</v>
      </c>
      <c r="F13" s="4">
        <v>2</v>
      </c>
      <c r="G13" s="35">
        <v>2496000</v>
      </c>
      <c r="H13" s="131">
        <f t="shared" si="3"/>
        <v>2720640</v>
      </c>
      <c r="I13" s="104">
        <f t="shared" si="4"/>
        <v>5441280</v>
      </c>
      <c r="J13" s="31">
        <f t="shared" si="0"/>
        <v>4992000</v>
      </c>
      <c r="K13" s="61">
        <f t="shared" si="5"/>
        <v>2856672</v>
      </c>
      <c r="L13" s="61">
        <f t="shared" si="1"/>
        <v>5713344</v>
      </c>
      <c r="M13" s="62">
        <f t="shared" si="6"/>
        <v>2942372.16</v>
      </c>
      <c r="N13" s="63">
        <f t="shared" si="2"/>
        <v>5884744.3200000003</v>
      </c>
      <c r="O13" s="60">
        <f t="shared" si="7"/>
        <v>5679789</v>
      </c>
      <c r="Q13" s="116"/>
    </row>
    <row r="14" spans="2:17" ht="52.8" x14ac:dyDescent="0.25">
      <c r="B14" s="3">
        <v>10</v>
      </c>
      <c r="C14" s="4" t="s">
        <v>26</v>
      </c>
      <c r="D14" s="45" t="s">
        <v>27</v>
      </c>
      <c r="E14" s="4" t="s">
        <v>9</v>
      </c>
      <c r="F14" s="4">
        <v>500</v>
      </c>
      <c r="G14" s="35">
        <v>546</v>
      </c>
      <c r="H14" s="104">
        <f t="shared" si="3"/>
        <v>595.14</v>
      </c>
      <c r="I14" s="104">
        <f t="shared" si="4"/>
        <v>297570</v>
      </c>
      <c r="J14" s="31">
        <f t="shared" si="0"/>
        <v>273000</v>
      </c>
      <c r="K14" s="61">
        <f t="shared" si="5"/>
        <v>624.89699999999993</v>
      </c>
      <c r="L14" s="61">
        <f t="shared" si="1"/>
        <v>312448.49999999994</v>
      </c>
      <c r="M14" s="62">
        <f t="shared" si="6"/>
        <v>643.64390999999989</v>
      </c>
      <c r="N14" s="63">
        <f t="shared" si="2"/>
        <v>321821.95499999996</v>
      </c>
      <c r="O14" s="60">
        <f t="shared" si="7"/>
        <v>310613</v>
      </c>
    </row>
    <row r="15" spans="2:17" ht="66" x14ac:dyDescent="0.25">
      <c r="B15" s="3">
        <v>11</v>
      </c>
      <c r="C15" s="4" t="s">
        <v>28</v>
      </c>
      <c r="D15" s="45" t="s">
        <v>29</v>
      </c>
      <c r="E15" s="4" t="s">
        <v>9</v>
      </c>
      <c r="F15" s="4">
        <v>1</v>
      </c>
      <c r="G15" s="35">
        <v>5460000</v>
      </c>
      <c r="H15" s="131">
        <f t="shared" si="3"/>
        <v>5951400</v>
      </c>
      <c r="I15" s="104">
        <f t="shared" si="4"/>
        <v>5951400</v>
      </c>
      <c r="J15" s="31">
        <f t="shared" si="0"/>
        <v>5460000</v>
      </c>
      <c r="K15" s="61">
        <f t="shared" si="5"/>
        <v>6248970</v>
      </c>
      <c r="L15" s="61">
        <f t="shared" si="1"/>
        <v>6248970</v>
      </c>
      <c r="M15" s="62">
        <f t="shared" si="6"/>
        <v>6436439.0999999996</v>
      </c>
      <c r="N15" s="63">
        <f t="shared" si="2"/>
        <v>6436439.0999999996</v>
      </c>
      <c r="O15" s="60">
        <f t="shared" si="7"/>
        <v>6212270</v>
      </c>
      <c r="Q15" s="117"/>
    </row>
    <row r="16" spans="2:17" ht="79.2" x14ac:dyDescent="0.25">
      <c r="B16" s="3">
        <v>12</v>
      </c>
      <c r="C16" s="4" t="s">
        <v>30</v>
      </c>
      <c r="D16" s="45" t="s">
        <v>324</v>
      </c>
      <c r="E16" s="4" t="s">
        <v>9</v>
      </c>
      <c r="F16" s="4">
        <v>6</v>
      </c>
      <c r="G16" s="35">
        <v>2184000</v>
      </c>
      <c r="H16" s="104">
        <f t="shared" si="3"/>
        <v>2380560</v>
      </c>
      <c r="I16" s="104">
        <f t="shared" si="4"/>
        <v>14283360</v>
      </c>
      <c r="J16" s="31">
        <f t="shared" si="0"/>
        <v>13104000</v>
      </c>
      <c r="K16" s="61">
        <f t="shared" si="5"/>
        <v>2499588</v>
      </c>
      <c r="L16" s="61">
        <f t="shared" si="1"/>
        <v>14997528</v>
      </c>
      <c r="M16" s="62">
        <f t="shared" si="6"/>
        <v>2574575.64</v>
      </c>
      <c r="N16" s="63">
        <f t="shared" si="2"/>
        <v>15447453.84</v>
      </c>
      <c r="O16" s="60">
        <f t="shared" si="7"/>
        <v>14909447</v>
      </c>
    </row>
    <row r="17" spans="2:16" ht="52.8" x14ac:dyDescent="0.25">
      <c r="B17" s="3">
        <v>13</v>
      </c>
      <c r="C17" s="4" t="s">
        <v>31</v>
      </c>
      <c r="D17" s="45" t="s">
        <v>32</v>
      </c>
      <c r="E17" s="4" t="s">
        <v>9</v>
      </c>
      <c r="F17" s="4">
        <v>30</v>
      </c>
      <c r="G17" s="35">
        <v>23400</v>
      </c>
      <c r="H17" s="104">
        <f t="shared" si="3"/>
        <v>25506</v>
      </c>
      <c r="I17" s="104">
        <f t="shared" si="4"/>
        <v>765180</v>
      </c>
      <c r="J17" s="31">
        <f t="shared" si="0"/>
        <v>702000</v>
      </c>
      <c r="K17" s="61">
        <f t="shared" si="5"/>
        <v>26781.3</v>
      </c>
      <c r="L17" s="61">
        <f t="shared" si="1"/>
        <v>803439</v>
      </c>
      <c r="M17" s="62">
        <f t="shared" si="6"/>
        <v>27584.738999999998</v>
      </c>
      <c r="N17" s="63">
        <f t="shared" si="2"/>
        <v>827542.16999999993</v>
      </c>
      <c r="O17" s="60">
        <f t="shared" si="7"/>
        <v>798720</v>
      </c>
    </row>
    <row r="18" spans="2:16" ht="66" x14ac:dyDescent="0.25">
      <c r="B18" s="3">
        <v>14</v>
      </c>
      <c r="C18" s="4" t="s">
        <v>33</v>
      </c>
      <c r="D18" s="45" t="s">
        <v>34</v>
      </c>
      <c r="E18" s="4" t="s">
        <v>9</v>
      </c>
      <c r="F18" s="4">
        <v>3</v>
      </c>
      <c r="G18" s="35">
        <v>294840</v>
      </c>
      <c r="H18" s="104">
        <f t="shared" si="3"/>
        <v>321375.59999999998</v>
      </c>
      <c r="I18" s="104">
        <f t="shared" si="4"/>
        <v>964126.79999999993</v>
      </c>
      <c r="J18" s="31">
        <f t="shared" si="0"/>
        <v>884520</v>
      </c>
      <c r="K18" s="61">
        <f t="shared" si="5"/>
        <v>337444.38</v>
      </c>
      <c r="L18" s="61">
        <f t="shared" si="1"/>
        <v>1012333.14</v>
      </c>
      <c r="M18" s="62">
        <f t="shared" si="6"/>
        <v>347567.71140000003</v>
      </c>
      <c r="N18" s="63">
        <f t="shared" si="2"/>
        <v>1042703.1342000001</v>
      </c>
      <c r="O18" s="60">
        <f t="shared" si="7"/>
        <v>1006388</v>
      </c>
    </row>
    <row r="19" spans="2:16" ht="52.8" x14ac:dyDescent="0.25">
      <c r="B19" s="3">
        <v>15</v>
      </c>
      <c r="C19" s="4" t="s">
        <v>33</v>
      </c>
      <c r="D19" s="45" t="s">
        <v>35</v>
      </c>
      <c r="E19" s="4" t="s">
        <v>9</v>
      </c>
      <c r="F19" s="4">
        <v>3</v>
      </c>
      <c r="G19" s="35">
        <v>393120</v>
      </c>
      <c r="H19" s="104">
        <f t="shared" si="3"/>
        <v>428500.8</v>
      </c>
      <c r="I19" s="104">
        <f t="shared" si="4"/>
        <v>1285502.3999999999</v>
      </c>
      <c r="J19" s="31">
        <f t="shared" si="0"/>
        <v>1179360</v>
      </c>
      <c r="K19" s="61">
        <f t="shared" si="5"/>
        <v>449925.83999999997</v>
      </c>
      <c r="L19" s="61">
        <f t="shared" si="1"/>
        <v>1349777.52</v>
      </c>
      <c r="M19" s="62">
        <f t="shared" si="6"/>
        <v>463423.61519999994</v>
      </c>
      <c r="N19" s="63">
        <f t="shared" si="2"/>
        <v>1390270.8455999999</v>
      </c>
      <c r="O19" s="60">
        <f t="shared" si="7"/>
        <v>1341850</v>
      </c>
    </row>
    <row r="20" spans="2:16" ht="39.6" x14ac:dyDescent="0.25">
      <c r="B20" s="3">
        <v>16</v>
      </c>
      <c r="C20" s="4" t="s">
        <v>36</v>
      </c>
      <c r="D20" s="45" t="s">
        <v>37</v>
      </c>
      <c r="E20" s="4" t="s">
        <v>9</v>
      </c>
      <c r="F20" s="4">
        <v>200</v>
      </c>
      <c r="G20" s="35">
        <v>20280</v>
      </c>
      <c r="H20" s="104">
        <f t="shared" si="3"/>
        <v>22105.200000000001</v>
      </c>
      <c r="I20" s="104">
        <f t="shared" si="4"/>
        <v>4421040</v>
      </c>
      <c r="J20" s="31">
        <f t="shared" si="0"/>
        <v>4056000</v>
      </c>
      <c r="K20" s="61">
        <f t="shared" si="5"/>
        <v>23210.46</v>
      </c>
      <c r="L20" s="61">
        <f t="shared" si="1"/>
        <v>4642092</v>
      </c>
      <c r="M20" s="62">
        <f t="shared" si="6"/>
        <v>23906.773799999999</v>
      </c>
      <c r="N20" s="63">
        <f t="shared" si="2"/>
        <v>4781354.76</v>
      </c>
      <c r="O20" s="60">
        <f t="shared" si="7"/>
        <v>4614829</v>
      </c>
    </row>
    <row r="21" spans="2:16" ht="26.4" x14ac:dyDescent="0.25">
      <c r="B21" s="3">
        <v>17</v>
      </c>
      <c r="C21" s="4" t="s">
        <v>38</v>
      </c>
      <c r="D21" s="45" t="s">
        <v>39</v>
      </c>
      <c r="E21" s="4" t="s">
        <v>9</v>
      </c>
      <c r="F21" s="4">
        <v>4</v>
      </c>
      <c r="G21" s="36">
        <v>3425000</v>
      </c>
      <c r="H21" s="104">
        <f t="shared" si="3"/>
        <v>3733250</v>
      </c>
      <c r="I21" s="104">
        <f t="shared" si="4"/>
        <v>14933000</v>
      </c>
      <c r="J21" s="31">
        <f t="shared" si="0"/>
        <v>13700000</v>
      </c>
      <c r="K21" s="61">
        <f t="shared" si="5"/>
        <v>3919912.5</v>
      </c>
      <c r="L21" s="61">
        <f t="shared" si="1"/>
        <v>15679650</v>
      </c>
      <c r="M21" s="62">
        <f t="shared" si="6"/>
        <v>4037509.875</v>
      </c>
      <c r="N21" s="63">
        <f t="shared" si="2"/>
        <v>16150039.5</v>
      </c>
      <c r="O21" s="60">
        <f t="shared" si="7"/>
        <v>15587563</v>
      </c>
    </row>
    <row r="22" spans="2:16" ht="52.8" x14ac:dyDescent="0.25">
      <c r="B22" s="3">
        <v>18</v>
      </c>
      <c r="C22" s="4" t="s">
        <v>40</v>
      </c>
      <c r="D22" s="45" t="s">
        <v>41</v>
      </c>
      <c r="E22" s="4" t="s">
        <v>42</v>
      </c>
      <c r="F22" s="4">
        <v>3</v>
      </c>
      <c r="G22" s="36">
        <v>2740000</v>
      </c>
      <c r="H22" s="104">
        <f t="shared" si="3"/>
        <v>2986600</v>
      </c>
      <c r="I22" s="104">
        <f t="shared" si="4"/>
        <v>8959800</v>
      </c>
      <c r="J22" s="31">
        <f t="shared" si="0"/>
        <v>8220000</v>
      </c>
      <c r="K22" s="61">
        <f t="shared" si="5"/>
        <v>3135930</v>
      </c>
      <c r="L22" s="61">
        <f t="shared" si="1"/>
        <v>9407790</v>
      </c>
      <c r="M22" s="62">
        <f t="shared" si="6"/>
        <v>3230007.9</v>
      </c>
      <c r="N22" s="63">
        <f t="shared" si="2"/>
        <v>9690023.6999999993</v>
      </c>
      <c r="O22" s="60">
        <f t="shared" si="7"/>
        <v>9352538</v>
      </c>
      <c r="P22" s="102"/>
    </row>
    <row r="23" spans="2:16" ht="39.6" x14ac:dyDescent="0.25">
      <c r="B23" s="3">
        <v>19</v>
      </c>
      <c r="C23" s="4" t="s">
        <v>43</v>
      </c>
      <c r="D23" s="45" t="s">
        <v>44</v>
      </c>
      <c r="E23" s="4" t="s">
        <v>45</v>
      </c>
      <c r="F23" s="4">
        <v>2</v>
      </c>
      <c r="G23" s="36">
        <v>4110000</v>
      </c>
      <c r="H23" s="104">
        <f t="shared" si="3"/>
        <v>4479900</v>
      </c>
      <c r="I23" s="104">
        <f t="shared" si="4"/>
        <v>8959800</v>
      </c>
      <c r="J23" s="31">
        <f t="shared" si="0"/>
        <v>8220000</v>
      </c>
      <c r="K23" s="61">
        <f t="shared" si="5"/>
        <v>4703895</v>
      </c>
      <c r="L23" s="61">
        <f t="shared" si="1"/>
        <v>9407790</v>
      </c>
      <c r="M23" s="62">
        <f t="shared" si="6"/>
        <v>4845011.8499999996</v>
      </c>
      <c r="N23" s="63">
        <f t="shared" si="2"/>
        <v>9690023.6999999993</v>
      </c>
      <c r="O23" s="60">
        <f t="shared" si="7"/>
        <v>9352538</v>
      </c>
    </row>
    <row r="24" spans="2:16" ht="166.05" customHeight="1" x14ac:dyDescent="0.25">
      <c r="B24" s="3">
        <v>20</v>
      </c>
      <c r="C24" s="4" t="s">
        <v>46</v>
      </c>
      <c r="D24" s="45" t="s">
        <v>47</v>
      </c>
      <c r="E24" s="4" t="s">
        <v>9</v>
      </c>
      <c r="F24" s="4">
        <v>1</v>
      </c>
      <c r="G24" s="35">
        <v>35620000</v>
      </c>
      <c r="H24" s="104">
        <f t="shared" si="3"/>
        <v>38825800</v>
      </c>
      <c r="I24" s="104">
        <f t="shared" si="4"/>
        <v>38825800</v>
      </c>
      <c r="J24" s="31">
        <f t="shared" si="0"/>
        <v>35620000</v>
      </c>
      <c r="K24" s="61">
        <f t="shared" si="5"/>
        <v>40767090</v>
      </c>
      <c r="L24" s="61">
        <f t="shared" si="1"/>
        <v>40767090</v>
      </c>
      <c r="M24" s="62">
        <f t="shared" si="6"/>
        <v>41990102.700000003</v>
      </c>
      <c r="N24" s="63">
        <f t="shared" si="2"/>
        <v>41990102.700000003</v>
      </c>
      <c r="O24" s="60">
        <f t="shared" si="7"/>
        <v>40527664</v>
      </c>
    </row>
    <row r="25" spans="2:16" ht="26.4" x14ac:dyDescent="0.25">
      <c r="B25" s="3">
        <v>21</v>
      </c>
      <c r="C25" s="4" t="s">
        <v>48</v>
      </c>
      <c r="D25" s="45" t="s">
        <v>49</v>
      </c>
      <c r="E25" s="4" t="s">
        <v>9</v>
      </c>
      <c r="F25" s="4">
        <v>20</v>
      </c>
      <c r="G25" s="37">
        <v>390000</v>
      </c>
      <c r="H25" s="104">
        <f t="shared" si="3"/>
        <v>425100</v>
      </c>
      <c r="I25" s="104">
        <f t="shared" si="4"/>
        <v>8502000</v>
      </c>
      <c r="J25" s="31">
        <f t="shared" si="0"/>
        <v>7800000</v>
      </c>
      <c r="K25" s="61">
        <f t="shared" si="5"/>
        <v>446355</v>
      </c>
      <c r="L25" s="61">
        <f t="shared" si="1"/>
        <v>8927100</v>
      </c>
      <c r="M25" s="62">
        <f t="shared" si="6"/>
        <v>459745.65</v>
      </c>
      <c r="N25" s="63">
        <f t="shared" si="2"/>
        <v>9194913</v>
      </c>
      <c r="O25" s="60">
        <f t="shared" si="7"/>
        <v>8874671</v>
      </c>
    </row>
    <row r="26" spans="2:16" ht="52.8" x14ac:dyDescent="0.25">
      <c r="B26" s="3">
        <v>22</v>
      </c>
      <c r="C26" s="10" t="s">
        <v>50</v>
      </c>
      <c r="D26" s="46" t="s">
        <v>51</v>
      </c>
      <c r="E26" s="6" t="s">
        <v>52</v>
      </c>
      <c r="F26" s="6">
        <v>25</v>
      </c>
      <c r="G26" s="37">
        <v>77968.800000000003</v>
      </c>
      <c r="H26" s="104">
        <f t="shared" si="3"/>
        <v>84985.991999999998</v>
      </c>
      <c r="I26" s="104">
        <f t="shared" si="4"/>
        <v>2124649.7999999998</v>
      </c>
      <c r="J26" s="31">
        <f t="shared" si="0"/>
        <v>1949220</v>
      </c>
      <c r="K26" s="61">
        <f t="shared" si="5"/>
        <v>89235.291599999997</v>
      </c>
      <c r="L26" s="61">
        <f t="shared" si="1"/>
        <v>2230882.29</v>
      </c>
      <c r="M26" s="62">
        <f t="shared" si="6"/>
        <v>91912.350347999993</v>
      </c>
      <c r="N26" s="63">
        <f t="shared" si="2"/>
        <v>2297808.7586999997</v>
      </c>
      <c r="O26" s="60">
        <f t="shared" si="7"/>
        <v>2217780</v>
      </c>
    </row>
    <row r="27" spans="2:16" ht="39.6" x14ac:dyDescent="0.25">
      <c r="B27" s="3">
        <v>23</v>
      </c>
      <c r="C27" s="4" t="s">
        <v>53</v>
      </c>
      <c r="D27" s="45" t="s">
        <v>54</v>
      </c>
      <c r="E27" s="4" t="s">
        <v>9</v>
      </c>
      <c r="F27" s="4">
        <v>18</v>
      </c>
      <c r="G27" s="37">
        <v>233906.40000000002</v>
      </c>
      <c r="H27" s="104">
        <f t="shared" si="3"/>
        <v>254957.97600000002</v>
      </c>
      <c r="I27" s="104">
        <f t="shared" si="4"/>
        <v>4589243.568</v>
      </c>
      <c r="J27" s="31">
        <f t="shared" si="0"/>
        <v>4210315.2</v>
      </c>
      <c r="K27" s="61">
        <f t="shared" si="5"/>
        <v>267705.87480000005</v>
      </c>
      <c r="L27" s="61">
        <f t="shared" si="1"/>
        <v>4818705.7464000005</v>
      </c>
      <c r="M27" s="62">
        <f t="shared" si="6"/>
        <v>275737.05104400002</v>
      </c>
      <c r="N27" s="63">
        <f t="shared" si="2"/>
        <v>4963266.918792</v>
      </c>
      <c r="O27" s="60">
        <f t="shared" si="7"/>
        <v>4790405</v>
      </c>
    </row>
    <row r="28" spans="2:16" ht="66" x14ac:dyDescent="0.25">
      <c r="B28" s="3">
        <v>24</v>
      </c>
      <c r="C28" s="4" t="s">
        <v>313</v>
      </c>
      <c r="D28" s="45" t="s">
        <v>55</v>
      </c>
      <c r="E28" s="4" t="s">
        <v>9</v>
      </c>
      <c r="F28" s="4">
        <v>2</v>
      </c>
      <c r="G28" s="37">
        <v>4680000</v>
      </c>
      <c r="H28" s="104">
        <f t="shared" si="3"/>
        <v>5101200</v>
      </c>
      <c r="I28" s="104">
        <f t="shared" si="4"/>
        <v>10202400</v>
      </c>
      <c r="J28" s="31">
        <f t="shared" si="0"/>
        <v>9360000</v>
      </c>
      <c r="K28" s="61">
        <f t="shared" si="5"/>
        <v>5356260</v>
      </c>
      <c r="L28" s="61">
        <f t="shared" si="1"/>
        <v>10712520</v>
      </c>
      <c r="M28" s="62">
        <f t="shared" si="6"/>
        <v>5516947.7999999998</v>
      </c>
      <c r="N28" s="63">
        <f t="shared" si="2"/>
        <v>11033895.6</v>
      </c>
      <c r="O28" s="60">
        <f t="shared" si="7"/>
        <v>10649605</v>
      </c>
    </row>
    <row r="29" spans="2:16" ht="66" x14ac:dyDescent="0.25">
      <c r="B29" s="3">
        <v>25</v>
      </c>
      <c r="C29" s="4" t="s">
        <v>313</v>
      </c>
      <c r="D29" s="45" t="s">
        <v>325</v>
      </c>
      <c r="E29" s="4" t="s">
        <v>9</v>
      </c>
      <c r="F29" s="4">
        <v>3</v>
      </c>
      <c r="G29" s="37">
        <v>2340000</v>
      </c>
      <c r="H29" s="104">
        <f t="shared" si="3"/>
        <v>2550600</v>
      </c>
      <c r="I29" s="104">
        <f t="shared" si="4"/>
        <v>7651800</v>
      </c>
      <c r="J29" s="31">
        <f t="shared" si="0"/>
        <v>7020000</v>
      </c>
      <c r="K29" s="61">
        <f t="shared" si="5"/>
        <v>2678130</v>
      </c>
      <c r="L29" s="61">
        <f t="shared" si="1"/>
        <v>8034390</v>
      </c>
      <c r="M29" s="62">
        <f t="shared" si="6"/>
        <v>2758473.9</v>
      </c>
      <c r="N29" s="63">
        <f t="shared" si="2"/>
        <v>8275421.6999999993</v>
      </c>
      <c r="O29" s="60">
        <f t="shared" si="7"/>
        <v>7987204</v>
      </c>
    </row>
    <row r="30" spans="2:16" ht="52.8" x14ac:dyDescent="0.25">
      <c r="B30" s="3">
        <v>26</v>
      </c>
      <c r="C30" s="4" t="s">
        <v>56</v>
      </c>
      <c r="D30" s="45" t="s">
        <v>326</v>
      </c>
      <c r="E30" s="4" t="s">
        <v>9</v>
      </c>
      <c r="F30" s="4">
        <v>3</v>
      </c>
      <c r="G30" s="37">
        <v>3510000</v>
      </c>
      <c r="H30" s="104">
        <f t="shared" si="3"/>
        <v>3825900</v>
      </c>
      <c r="I30" s="104">
        <f t="shared" si="4"/>
        <v>11477700</v>
      </c>
      <c r="J30" s="31">
        <f t="shared" si="0"/>
        <v>10530000</v>
      </c>
      <c r="K30" s="61">
        <f t="shared" si="5"/>
        <v>4017195</v>
      </c>
      <c r="L30" s="61">
        <f t="shared" si="1"/>
        <v>12051585</v>
      </c>
      <c r="M30" s="62">
        <f t="shared" si="6"/>
        <v>4137710.85</v>
      </c>
      <c r="N30" s="63">
        <f t="shared" si="2"/>
        <v>12413132.550000001</v>
      </c>
      <c r="O30" s="60">
        <f t="shared" si="7"/>
        <v>11980806</v>
      </c>
    </row>
    <row r="31" spans="2:16" ht="382.8" x14ac:dyDescent="0.25">
      <c r="B31" s="3">
        <v>27</v>
      </c>
      <c r="C31" s="4" t="s">
        <v>57</v>
      </c>
      <c r="D31" s="45" t="s">
        <v>327</v>
      </c>
      <c r="E31" s="4" t="s">
        <v>9</v>
      </c>
      <c r="F31" s="4">
        <v>3</v>
      </c>
      <c r="G31" s="37">
        <v>13260000</v>
      </c>
      <c r="H31" s="104">
        <f t="shared" si="3"/>
        <v>14453400</v>
      </c>
      <c r="I31" s="104">
        <f t="shared" si="4"/>
        <v>43360200</v>
      </c>
      <c r="J31" s="31">
        <f t="shared" si="0"/>
        <v>39780000</v>
      </c>
      <c r="K31" s="61">
        <f t="shared" si="5"/>
        <v>15176070</v>
      </c>
      <c r="L31" s="61">
        <f t="shared" si="1"/>
        <v>45528210</v>
      </c>
      <c r="M31" s="62">
        <f t="shared" si="6"/>
        <v>15631352.1</v>
      </c>
      <c r="N31" s="63">
        <f t="shared" si="2"/>
        <v>46894056.299999997</v>
      </c>
      <c r="O31" s="60">
        <f t="shared" si="7"/>
        <v>45260822</v>
      </c>
    </row>
    <row r="32" spans="2:16" ht="92.4" x14ac:dyDescent="0.25">
      <c r="B32" s="3">
        <v>28</v>
      </c>
      <c r="C32" s="4" t="s">
        <v>58</v>
      </c>
      <c r="D32" s="45" t="s">
        <v>328</v>
      </c>
      <c r="E32" s="4" t="s">
        <v>9</v>
      </c>
      <c r="F32" s="4">
        <v>3</v>
      </c>
      <c r="G32" s="37">
        <v>4680000</v>
      </c>
      <c r="H32" s="104">
        <f t="shared" si="3"/>
        <v>5101200</v>
      </c>
      <c r="I32" s="104">
        <f t="shared" si="4"/>
        <v>15303600</v>
      </c>
      <c r="J32" s="31">
        <f t="shared" si="0"/>
        <v>14040000</v>
      </c>
      <c r="K32" s="61">
        <f t="shared" si="5"/>
        <v>5356260</v>
      </c>
      <c r="L32" s="61">
        <f t="shared" si="1"/>
        <v>16068780</v>
      </c>
      <c r="M32" s="62">
        <f t="shared" si="6"/>
        <v>5516947.7999999998</v>
      </c>
      <c r="N32" s="63">
        <f t="shared" si="2"/>
        <v>16550843.399999999</v>
      </c>
      <c r="O32" s="60">
        <f t="shared" si="7"/>
        <v>15974408</v>
      </c>
    </row>
    <row r="33" spans="2:15" ht="26.4" x14ac:dyDescent="0.25">
      <c r="B33" s="3">
        <v>29</v>
      </c>
      <c r="C33" s="4" t="s">
        <v>59</v>
      </c>
      <c r="D33" s="45" t="s">
        <v>329</v>
      </c>
      <c r="E33" s="4" t="s">
        <v>9</v>
      </c>
      <c r="F33" s="4">
        <v>3</v>
      </c>
      <c r="G33" s="37">
        <v>2340000</v>
      </c>
      <c r="H33" s="104">
        <f t="shared" si="3"/>
        <v>2550600</v>
      </c>
      <c r="I33" s="104">
        <f t="shared" si="4"/>
        <v>7651800</v>
      </c>
      <c r="J33" s="31">
        <f t="shared" si="0"/>
        <v>7020000</v>
      </c>
      <c r="K33" s="61">
        <f t="shared" si="5"/>
        <v>2678130</v>
      </c>
      <c r="L33" s="61">
        <f t="shared" si="1"/>
        <v>8034390</v>
      </c>
      <c r="M33" s="62">
        <f t="shared" si="6"/>
        <v>2758473.9</v>
      </c>
      <c r="N33" s="63">
        <f t="shared" si="2"/>
        <v>8275421.6999999993</v>
      </c>
      <c r="O33" s="60">
        <f t="shared" si="7"/>
        <v>7987204</v>
      </c>
    </row>
    <row r="34" spans="2:15" ht="39.6" x14ac:dyDescent="0.25">
      <c r="B34" s="3">
        <v>30</v>
      </c>
      <c r="C34" s="4" t="s">
        <v>60</v>
      </c>
      <c r="D34" s="45" t="s">
        <v>61</v>
      </c>
      <c r="E34" s="4" t="s">
        <v>9</v>
      </c>
      <c r="F34" s="4">
        <v>18</v>
      </c>
      <c r="G34" s="37">
        <v>780000</v>
      </c>
      <c r="H34" s="104">
        <f t="shared" si="3"/>
        <v>850200</v>
      </c>
      <c r="I34" s="104">
        <f t="shared" si="4"/>
        <v>15303600</v>
      </c>
      <c r="J34" s="31">
        <f t="shared" si="0"/>
        <v>14040000</v>
      </c>
      <c r="K34" s="61">
        <f t="shared" si="5"/>
        <v>892710</v>
      </c>
      <c r="L34" s="61">
        <f t="shared" si="1"/>
        <v>16068780</v>
      </c>
      <c r="M34" s="62">
        <f t="shared" si="6"/>
        <v>919491.3</v>
      </c>
      <c r="N34" s="63">
        <f t="shared" si="2"/>
        <v>16550843.4</v>
      </c>
      <c r="O34" s="60">
        <f t="shared" si="7"/>
        <v>15974408</v>
      </c>
    </row>
    <row r="35" spans="2:15" ht="26.4" x14ac:dyDescent="0.25">
      <c r="B35" s="3">
        <v>31</v>
      </c>
      <c r="C35" s="4" t="s">
        <v>62</v>
      </c>
      <c r="D35" s="45" t="s">
        <v>330</v>
      </c>
      <c r="E35" s="4" t="s">
        <v>9</v>
      </c>
      <c r="F35" s="4">
        <v>3</v>
      </c>
      <c r="G35" s="35">
        <v>3510000</v>
      </c>
      <c r="H35" s="104">
        <f t="shared" si="3"/>
        <v>3825900</v>
      </c>
      <c r="I35" s="104">
        <f t="shared" si="4"/>
        <v>11477700</v>
      </c>
      <c r="J35" s="31">
        <f t="shared" si="0"/>
        <v>10530000</v>
      </c>
      <c r="K35" s="61">
        <f t="shared" si="5"/>
        <v>4017195</v>
      </c>
      <c r="L35" s="61">
        <f t="shared" si="1"/>
        <v>12051585</v>
      </c>
      <c r="M35" s="62">
        <f t="shared" si="6"/>
        <v>4137710.85</v>
      </c>
      <c r="N35" s="63">
        <f t="shared" si="2"/>
        <v>12413132.550000001</v>
      </c>
      <c r="O35" s="60">
        <f t="shared" si="7"/>
        <v>11980806</v>
      </c>
    </row>
    <row r="36" spans="2:15" ht="26.4" x14ac:dyDescent="0.25">
      <c r="B36" s="3">
        <v>32</v>
      </c>
      <c r="C36" s="4" t="s">
        <v>63</v>
      </c>
      <c r="D36" s="45" t="s">
        <v>331</v>
      </c>
      <c r="E36" s="4" t="s">
        <v>42</v>
      </c>
      <c r="F36" s="4">
        <v>12</v>
      </c>
      <c r="G36" s="35">
        <v>780000</v>
      </c>
      <c r="H36" s="104">
        <f t="shared" si="3"/>
        <v>850200</v>
      </c>
      <c r="I36" s="104">
        <f t="shared" si="4"/>
        <v>10202400</v>
      </c>
      <c r="J36" s="31">
        <f t="shared" si="0"/>
        <v>9360000</v>
      </c>
      <c r="K36" s="61">
        <f t="shared" si="5"/>
        <v>892710</v>
      </c>
      <c r="L36" s="61">
        <f t="shared" si="1"/>
        <v>10712520</v>
      </c>
      <c r="M36" s="62">
        <f t="shared" si="6"/>
        <v>919491.3</v>
      </c>
      <c r="N36" s="63">
        <f t="shared" si="2"/>
        <v>11033895.600000001</v>
      </c>
      <c r="O36" s="60">
        <f t="shared" si="7"/>
        <v>10649605</v>
      </c>
    </row>
    <row r="37" spans="2:15" ht="26.4" x14ac:dyDescent="0.25">
      <c r="B37" s="3">
        <v>33</v>
      </c>
      <c r="C37" s="4" t="s">
        <v>64</v>
      </c>
      <c r="D37" s="45" t="s">
        <v>65</v>
      </c>
      <c r="E37" s="4" t="s">
        <v>9</v>
      </c>
      <c r="F37" s="4">
        <v>12</v>
      </c>
      <c r="G37" s="35">
        <v>631800</v>
      </c>
      <c r="H37" s="104">
        <f t="shared" si="3"/>
        <v>688662</v>
      </c>
      <c r="I37" s="104">
        <f t="shared" si="4"/>
        <v>8263944</v>
      </c>
      <c r="J37" s="31">
        <f t="shared" si="0"/>
        <v>7581600</v>
      </c>
      <c r="K37" s="61">
        <f t="shared" si="5"/>
        <v>723095.1</v>
      </c>
      <c r="L37" s="61">
        <f t="shared" si="1"/>
        <v>8677141.1999999993</v>
      </c>
      <c r="M37" s="62">
        <f t="shared" si="6"/>
        <v>744787.95299999998</v>
      </c>
      <c r="N37" s="63">
        <f t="shared" si="2"/>
        <v>8937455.4360000007</v>
      </c>
      <c r="O37" s="60">
        <f t="shared" si="7"/>
        <v>8626180</v>
      </c>
    </row>
    <row r="38" spans="2:15" ht="39.6" x14ac:dyDescent="0.25">
      <c r="B38" s="3">
        <v>34</v>
      </c>
      <c r="C38" s="4" t="s">
        <v>66</v>
      </c>
      <c r="D38" s="45" t="s">
        <v>332</v>
      </c>
      <c r="E38" s="4" t="s">
        <v>9</v>
      </c>
      <c r="F38" s="4">
        <v>30</v>
      </c>
      <c r="G38" s="35">
        <v>234000</v>
      </c>
      <c r="H38" s="104">
        <f t="shared" si="3"/>
        <v>255060</v>
      </c>
      <c r="I38" s="104">
        <f t="shared" si="4"/>
        <v>7651800</v>
      </c>
      <c r="J38" s="31">
        <f t="shared" si="0"/>
        <v>7020000</v>
      </c>
      <c r="K38" s="61">
        <f t="shared" si="5"/>
        <v>267813</v>
      </c>
      <c r="L38" s="61">
        <f t="shared" si="1"/>
        <v>8034390</v>
      </c>
      <c r="M38" s="62">
        <f t="shared" si="6"/>
        <v>275847.39</v>
      </c>
      <c r="N38" s="63">
        <f t="shared" si="2"/>
        <v>8275421.7000000002</v>
      </c>
      <c r="O38" s="60">
        <f t="shared" si="7"/>
        <v>7987204</v>
      </c>
    </row>
    <row r="39" spans="2:15" ht="39.6" x14ac:dyDescent="0.25">
      <c r="B39" s="3">
        <v>35</v>
      </c>
      <c r="C39" s="4" t="s">
        <v>67</v>
      </c>
      <c r="D39" s="45" t="s">
        <v>68</v>
      </c>
      <c r="E39" s="4" t="s">
        <v>52</v>
      </c>
      <c r="F39" s="4">
        <v>30</v>
      </c>
      <c r="G39" s="35">
        <v>70200</v>
      </c>
      <c r="H39" s="104">
        <f t="shared" si="3"/>
        <v>76518</v>
      </c>
      <c r="I39" s="104">
        <f t="shared" si="4"/>
        <v>2295540</v>
      </c>
      <c r="J39" s="31">
        <f t="shared" si="0"/>
        <v>2106000</v>
      </c>
      <c r="K39" s="61">
        <f t="shared" si="5"/>
        <v>80343.899999999994</v>
      </c>
      <c r="L39" s="61">
        <f t="shared" si="1"/>
        <v>2410317</v>
      </c>
      <c r="M39" s="62">
        <f t="shared" si="6"/>
        <v>82754.21699999999</v>
      </c>
      <c r="N39" s="63">
        <f t="shared" si="2"/>
        <v>2482626.5099999998</v>
      </c>
      <c r="O39" s="60">
        <f t="shared" si="7"/>
        <v>2396161</v>
      </c>
    </row>
    <row r="40" spans="2:15" x14ac:dyDescent="0.25">
      <c r="B40" s="3">
        <v>36</v>
      </c>
      <c r="C40" s="4" t="s">
        <v>69</v>
      </c>
      <c r="D40" s="45" t="s">
        <v>70</v>
      </c>
      <c r="E40" s="4" t="s">
        <v>52</v>
      </c>
      <c r="F40" s="4">
        <v>1</v>
      </c>
      <c r="G40" s="35">
        <v>6850000</v>
      </c>
      <c r="H40" s="104">
        <f t="shared" si="3"/>
        <v>7466500</v>
      </c>
      <c r="I40" s="104">
        <f t="shared" si="4"/>
        <v>7466500</v>
      </c>
      <c r="J40" s="31">
        <f t="shared" si="0"/>
        <v>6850000</v>
      </c>
      <c r="K40" s="61">
        <f t="shared" si="5"/>
        <v>7839825</v>
      </c>
      <c r="L40" s="61">
        <f t="shared" si="1"/>
        <v>7839825</v>
      </c>
      <c r="M40" s="62">
        <f t="shared" si="6"/>
        <v>8075019.75</v>
      </c>
      <c r="N40" s="63">
        <f t="shared" si="2"/>
        <v>8075019.75</v>
      </c>
      <c r="O40" s="60">
        <f t="shared" si="7"/>
        <v>7793782</v>
      </c>
    </row>
    <row r="41" spans="2:15" x14ac:dyDescent="0.25">
      <c r="B41" s="64" t="s">
        <v>71</v>
      </c>
      <c r="C41" s="64"/>
      <c r="D41" s="65"/>
      <c r="E41" s="64"/>
      <c r="F41" s="64"/>
      <c r="G41" s="66"/>
      <c r="H41" s="105"/>
      <c r="I41" s="105"/>
      <c r="J41" s="67"/>
      <c r="K41" s="61"/>
      <c r="L41" s="61"/>
      <c r="M41" s="68"/>
      <c r="N41" s="69"/>
      <c r="O41" s="60"/>
    </row>
    <row r="42" spans="2:15" ht="18" customHeight="1" x14ac:dyDescent="0.25">
      <c r="B42" s="118" t="s">
        <v>72</v>
      </c>
      <c r="C42" s="119"/>
      <c r="D42" s="119"/>
      <c r="E42" s="119"/>
      <c r="F42" s="119"/>
      <c r="G42" s="119"/>
      <c r="H42" s="119"/>
      <c r="I42" s="119"/>
      <c r="J42" s="119"/>
      <c r="K42" s="119"/>
      <c r="L42" s="119"/>
      <c r="M42" s="119"/>
      <c r="N42" s="119"/>
      <c r="O42" s="60"/>
    </row>
    <row r="43" spans="2:15" ht="30.6" x14ac:dyDescent="0.25">
      <c r="B43" s="3" t="s">
        <v>73</v>
      </c>
      <c r="C43" s="3" t="s">
        <v>1</v>
      </c>
      <c r="D43" s="9" t="s">
        <v>2</v>
      </c>
      <c r="E43" s="3" t="s">
        <v>3</v>
      </c>
      <c r="F43" s="3" t="s">
        <v>4</v>
      </c>
      <c r="G43" s="38" t="s">
        <v>5</v>
      </c>
      <c r="H43" s="103" t="s">
        <v>5</v>
      </c>
      <c r="I43" s="103" t="s">
        <v>7</v>
      </c>
      <c r="J43" s="38" t="s">
        <v>7</v>
      </c>
      <c r="K43" s="39" t="s">
        <v>5</v>
      </c>
      <c r="L43" s="39" t="s">
        <v>7</v>
      </c>
      <c r="M43" s="41" t="s">
        <v>5</v>
      </c>
      <c r="N43" s="44" t="s">
        <v>7</v>
      </c>
      <c r="O43" s="60"/>
    </row>
    <row r="44" spans="2:15" ht="26.4" x14ac:dyDescent="0.25">
      <c r="B44" s="3">
        <v>1</v>
      </c>
      <c r="C44" s="6" t="s">
        <v>74</v>
      </c>
      <c r="D44" s="46" t="s">
        <v>75</v>
      </c>
      <c r="E44" s="11" t="s">
        <v>9</v>
      </c>
      <c r="F44" s="6">
        <v>10</v>
      </c>
      <c r="G44" s="70">
        <v>32760</v>
      </c>
      <c r="H44" s="106">
        <f>(G44*9%)+G44</f>
        <v>35708.400000000001</v>
      </c>
      <c r="I44" s="106">
        <f>H44*F44</f>
        <v>357084</v>
      </c>
      <c r="J44" s="71">
        <f t="shared" ref="J44:J59" si="8">G44*F44</f>
        <v>327600</v>
      </c>
      <c r="K44" s="61">
        <f>(H44*4%)+H44</f>
        <v>37136.736000000004</v>
      </c>
      <c r="L44" s="61">
        <f t="shared" ref="L44:L59" si="9">+K44*F44</f>
        <v>371367.36000000004</v>
      </c>
      <c r="M44" s="62">
        <f>(K44*3%)+K44</f>
        <v>38250.838080000001</v>
      </c>
      <c r="N44" s="63">
        <f t="shared" ref="N44:N59" si="10">+M44*F44</f>
        <v>382508.38080000004</v>
      </c>
      <c r="O44" s="60">
        <f>+ROUND(((I44+L44+N44)/3),0)</f>
        <v>370320</v>
      </c>
    </row>
    <row r="45" spans="2:15" ht="79.2" x14ac:dyDescent="0.25">
      <c r="B45" s="3">
        <v>2</v>
      </c>
      <c r="C45" s="6" t="s">
        <v>76</v>
      </c>
      <c r="D45" s="46" t="s">
        <v>333</v>
      </c>
      <c r="E45" s="11" t="s">
        <v>9</v>
      </c>
      <c r="F45" s="6">
        <v>10</v>
      </c>
      <c r="G45" s="70">
        <v>325187.08</v>
      </c>
      <c r="H45" s="106">
        <f t="shared" ref="H45:H59" si="11">(G45*9%)+G45</f>
        <v>354453.91720000003</v>
      </c>
      <c r="I45" s="106">
        <f t="shared" ref="I45:I59" si="12">H45*F45</f>
        <v>3544539.1720000003</v>
      </c>
      <c r="J45" s="71">
        <f t="shared" si="8"/>
        <v>3251870.8000000003</v>
      </c>
      <c r="K45" s="61">
        <f t="shared" ref="K45:K59" si="13">(H45*4%)+H45</f>
        <v>368632.07388800004</v>
      </c>
      <c r="L45" s="61">
        <f t="shared" si="9"/>
        <v>3686320.7388800005</v>
      </c>
      <c r="M45" s="62">
        <f t="shared" ref="M45:M59" si="14">(K45*3%)+K45</f>
        <v>379691.03610464005</v>
      </c>
      <c r="N45" s="63">
        <f t="shared" si="10"/>
        <v>3796910.3610464004</v>
      </c>
      <c r="O45" s="60">
        <f t="shared" ref="O45:O59" si="15">+ROUND(((I45+L45+N45)/3),0)</f>
        <v>3675923</v>
      </c>
    </row>
    <row r="46" spans="2:15" x14ac:dyDescent="0.25">
      <c r="B46" s="3">
        <v>3</v>
      </c>
      <c r="C46" s="6" t="s">
        <v>77</v>
      </c>
      <c r="D46" s="46" t="s">
        <v>78</v>
      </c>
      <c r="E46" s="11" t="s">
        <v>9</v>
      </c>
      <c r="F46" s="6">
        <v>150</v>
      </c>
      <c r="G46" s="70">
        <v>2340</v>
      </c>
      <c r="H46" s="106">
        <f t="shared" si="11"/>
        <v>2550.6</v>
      </c>
      <c r="I46" s="106">
        <f t="shared" si="12"/>
        <v>382590</v>
      </c>
      <c r="J46" s="71">
        <f t="shared" si="8"/>
        <v>351000</v>
      </c>
      <c r="K46" s="61">
        <f t="shared" si="13"/>
        <v>2652.6239999999998</v>
      </c>
      <c r="L46" s="61">
        <f t="shared" si="9"/>
        <v>397893.6</v>
      </c>
      <c r="M46" s="62">
        <f t="shared" si="14"/>
        <v>2732.2027199999998</v>
      </c>
      <c r="N46" s="63">
        <f t="shared" si="10"/>
        <v>409830.40799999994</v>
      </c>
      <c r="O46" s="60">
        <f t="shared" si="15"/>
        <v>396771</v>
      </c>
    </row>
    <row r="47" spans="2:15" x14ac:dyDescent="0.25">
      <c r="B47" s="3">
        <v>4</v>
      </c>
      <c r="C47" s="6" t="s">
        <v>80</v>
      </c>
      <c r="D47" s="46" t="s">
        <v>81</v>
      </c>
      <c r="E47" s="11" t="s">
        <v>9</v>
      </c>
      <c r="F47" s="6">
        <v>200</v>
      </c>
      <c r="G47" s="70">
        <v>890.5</v>
      </c>
      <c r="H47" s="106">
        <f t="shared" si="11"/>
        <v>970.64499999999998</v>
      </c>
      <c r="I47" s="106">
        <f t="shared" si="12"/>
        <v>194129</v>
      </c>
      <c r="J47" s="71">
        <f t="shared" si="8"/>
        <v>178100</v>
      </c>
      <c r="K47" s="61">
        <f t="shared" si="13"/>
        <v>1009.4707999999999</v>
      </c>
      <c r="L47" s="61">
        <f t="shared" si="9"/>
        <v>201894.15999999997</v>
      </c>
      <c r="M47" s="62">
        <f t="shared" si="14"/>
        <v>1039.7549239999998</v>
      </c>
      <c r="N47" s="63">
        <f t="shared" si="10"/>
        <v>207950.98479999998</v>
      </c>
      <c r="O47" s="60">
        <f t="shared" si="15"/>
        <v>201325</v>
      </c>
    </row>
    <row r="48" spans="2:15" ht="79.2" x14ac:dyDescent="0.25">
      <c r="B48" s="3">
        <v>5</v>
      </c>
      <c r="C48" s="8" t="s">
        <v>82</v>
      </c>
      <c r="D48" s="49" t="s">
        <v>83</v>
      </c>
      <c r="E48" s="12" t="s">
        <v>9</v>
      </c>
      <c r="F48" s="6">
        <v>200</v>
      </c>
      <c r="G48" s="70">
        <v>29600</v>
      </c>
      <c r="H48" s="106">
        <f t="shared" si="11"/>
        <v>32264</v>
      </c>
      <c r="I48" s="106">
        <f t="shared" si="12"/>
        <v>6452800</v>
      </c>
      <c r="J48" s="71">
        <f t="shared" si="8"/>
        <v>5920000</v>
      </c>
      <c r="K48" s="61">
        <f t="shared" si="13"/>
        <v>33554.559999999998</v>
      </c>
      <c r="L48" s="61">
        <f t="shared" si="9"/>
        <v>6710912</v>
      </c>
      <c r="M48" s="62">
        <f t="shared" si="14"/>
        <v>34561.196799999998</v>
      </c>
      <c r="N48" s="63">
        <f t="shared" si="10"/>
        <v>6912239.3599999994</v>
      </c>
      <c r="O48" s="60">
        <f t="shared" si="15"/>
        <v>6691984</v>
      </c>
    </row>
    <row r="49" spans="2:15" ht="39.6" x14ac:dyDescent="0.25">
      <c r="B49" s="3">
        <v>6</v>
      </c>
      <c r="C49" s="4" t="s">
        <v>84</v>
      </c>
      <c r="D49" s="45" t="s">
        <v>85</v>
      </c>
      <c r="E49" s="11" t="s">
        <v>9</v>
      </c>
      <c r="F49" s="4">
        <v>60</v>
      </c>
      <c r="G49" s="70">
        <v>9672</v>
      </c>
      <c r="H49" s="106">
        <f t="shared" si="11"/>
        <v>10542.48</v>
      </c>
      <c r="I49" s="106">
        <f t="shared" si="12"/>
        <v>632548.79999999993</v>
      </c>
      <c r="J49" s="71">
        <f t="shared" si="8"/>
        <v>580320</v>
      </c>
      <c r="K49" s="61">
        <f t="shared" si="13"/>
        <v>10964.179199999999</v>
      </c>
      <c r="L49" s="61">
        <f t="shared" si="9"/>
        <v>657850.75199999986</v>
      </c>
      <c r="M49" s="62">
        <f t="shared" si="14"/>
        <v>11293.104575999998</v>
      </c>
      <c r="N49" s="63">
        <f t="shared" si="10"/>
        <v>677586.27455999982</v>
      </c>
      <c r="O49" s="60">
        <f t="shared" si="15"/>
        <v>655995</v>
      </c>
    </row>
    <row r="50" spans="2:15" ht="39.6" x14ac:dyDescent="0.25">
      <c r="B50" s="3">
        <v>7</v>
      </c>
      <c r="C50" s="8" t="s">
        <v>86</v>
      </c>
      <c r="D50" s="49" t="s">
        <v>87</v>
      </c>
      <c r="E50" s="12" t="s">
        <v>9</v>
      </c>
      <c r="F50" s="8">
        <v>21</v>
      </c>
      <c r="G50" s="70">
        <v>411000</v>
      </c>
      <c r="H50" s="106">
        <f t="shared" si="11"/>
        <v>447990</v>
      </c>
      <c r="I50" s="106">
        <f t="shared" si="12"/>
        <v>9407790</v>
      </c>
      <c r="J50" s="71">
        <f t="shared" si="8"/>
        <v>8631000</v>
      </c>
      <c r="K50" s="61">
        <f t="shared" si="13"/>
        <v>465909.6</v>
      </c>
      <c r="L50" s="61">
        <f t="shared" si="9"/>
        <v>9784101.5999999996</v>
      </c>
      <c r="M50" s="62">
        <f t="shared" si="14"/>
        <v>479886.88799999998</v>
      </c>
      <c r="N50" s="63">
        <f t="shared" si="10"/>
        <v>10077624.648</v>
      </c>
      <c r="O50" s="60">
        <f t="shared" si="15"/>
        <v>9756505</v>
      </c>
    </row>
    <row r="51" spans="2:15" ht="145.19999999999999" x14ac:dyDescent="0.25">
      <c r="B51" s="3">
        <v>8</v>
      </c>
      <c r="C51" s="12" t="s">
        <v>88</v>
      </c>
      <c r="D51" s="49" t="s">
        <v>89</v>
      </c>
      <c r="E51" s="12" t="s">
        <v>9</v>
      </c>
      <c r="F51" s="12">
        <v>40</v>
      </c>
      <c r="G51" s="70">
        <v>78000</v>
      </c>
      <c r="H51" s="106">
        <f t="shared" si="11"/>
        <v>85020</v>
      </c>
      <c r="I51" s="106">
        <f t="shared" si="12"/>
        <v>3400800</v>
      </c>
      <c r="J51" s="71">
        <f t="shared" si="8"/>
        <v>3120000</v>
      </c>
      <c r="K51" s="61">
        <f t="shared" si="13"/>
        <v>88420.800000000003</v>
      </c>
      <c r="L51" s="61">
        <f t="shared" si="9"/>
        <v>3536832</v>
      </c>
      <c r="M51" s="62">
        <f t="shared" si="14"/>
        <v>91073.423999999999</v>
      </c>
      <c r="N51" s="63">
        <f t="shared" si="10"/>
        <v>3642936.96</v>
      </c>
      <c r="O51" s="60">
        <f t="shared" si="15"/>
        <v>3526856</v>
      </c>
    </row>
    <row r="52" spans="2:15" ht="79.2" x14ac:dyDescent="0.25">
      <c r="B52" s="3">
        <v>9</v>
      </c>
      <c r="C52" s="11" t="s">
        <v>90</v>
      </c>
      <c r="D52" s="45" t="s">
        <v>91</v>
      </c>
      <c r="E52" s="11" t="s">
        <v>9</v>
      </c>
      <c r="F52" s="11">
        <v>3</v>
      </c>
      <c r="G52" s="70">
        <v>93600</v>
      </c>
      <c r="H52" s="106">
        <f t="shared" si="11"/>
        <v>102024</v>
      </c>
      <c r="I52" s="106">
        <f t="shared" si="12"/>
        <v>306072</v>
      </c>
      <c r="J52" s="71">
        <f t="shared" si="8"/>
        <v>280800</v>
      </c>
      <c r="K52" s="61">
        <f t="shared" si="13"/>
        <v>106104.96000000001</v>
      </c>
      <c r="L52" s="61">
        <f t="shared" si="9"/>
        <v>318314.88</v>
      </c>
      <c r="M52" s="62">
        <f t="shared" si="14"/>
        <v>109288.1088</v>
      </c>
      <c r="N52" s="63">
        <f t="shared" si="10"/>
        <v>327864.32640000002</v>
      </c>
      <c r="O52" s="60">
        <f t="shared" si="15"/>
        <v>317417</v>
      </c>
    </row>
    <row r="53" spans="2:15" ht="52.8" x14ac:dyDescent="0.25">
      <c r="B53" s="3">
        <v>10</v>
      </c>
      <c r="C53" s="6" t="s">
        <v>92</v>
      </c>
      <c r="D53" s="45" t="s">
        <v>93</v>
      </c>
      <c r="E53" s="6" t="s">
        <v>45</v>
      </c>
      <c r="F53" s="6">
        <v>2</v>
      </c>
      <c r="G53" s="70">
        <v>3425000</v>
      </c>
      <c r="H53" s="106">
        <f t="shared" si="11"/>
        <v>3733250</v>
      </c>
      <c r="I53" s="106">
        <f t="shared" si="12"/>
        <v>7466500</v>
      </c>
      <c r="J53" s="71">
        <f t="shared" si="8"/>
        <v>6850000</v>
      </c>
      <c r="K53" s="61">
        <f t="shared" si="13"/>
        <v>3882580</v>
      </c>
      <c r="L53" s="61">
        <f t="shared" si="9"/>
        <v>7765160</v>
      </c>
      <c r="M53" s="62">
        <f t="shared" si="14"/>
        <v>3999057.4</v>
      </c>
      <c r="N53" s="63">
        <f t="shared" si="10"/>
        <v>7998114.7999999998</v>
      </c>
      <c r="O53" s="60">
        <f t="shared" si="15"/>
        <v>7743258</v>
      </c>
    </row>
    <row r="54" spans="2:15" ht="211.2" x14ac:dyDescent="0.25">
      <c r="B54" s="3">
        <v>11</v>
      </c>
      <c r="C54" s="8" t="s">
        <v>94</v>
      </c>
      <c r="D54" s="50" t="s">
        <v>95</v>
      </c>
      <c r="E54" s="12" t="s">
        <v>96</v>
      </c>
      <c r="F54" s="12">
        <v>1</v>
      </c>
      <c r="G54" s="70">
        <v>6850000</v>
      </c>
      <c r="H54" s="106">
        <f t="shared" si="11"/>
        <v>7466500</v>
      </c>
      <c r="I54" s="106">
        <f t="shared" si="12"/>
        <v>7466500</v>
      </c>
      <c r="J54" s="71">
        <f t="shared" si="8"/>
        <v>6850000</v>
      </c>
      <c r="K54" s="61">
        <f t="shared" si="13"/>
        <v>7765160</v>
      </c>
      <c r="L54" s="61">
        <f t="shared" si="9"/>
        <v>7765160</v>
      </c>
      <c r="M54" s="62">
        <f t="shared" si="14"/>
        <v>7998114.7999999998</v>
      </c>
      <c r="N54" s="63">
        <f t="shared" si="10"/>
        <v>7998114.7999999998</v>
      </c>
      <c r="O54" s="60">
        <f t="shared" si="15"/>
        <v>7743258</v>
      </c>
    </row>
    <row r="55" spans="2:15" ht="198" x14ac:dyDescent="0.25">
      <c r="B55" s="3">
        <v>12</v>
      </c>
      <c r="C55" s="12" t="s">
        <v>97</v>
      </c>
      <c r="D55" s="50" t="s">
        <v>98</v>
      </c>
      <c r="E55" s="12" t="s">
        <v>45</v>
      </c>
      <c r="F55" s="12">
        <v>1</v>
      </c>
      <c r="G55" s="70">
        <v>1370000</v>
      </c>
      <c r="H55" s="106">
        <f t="shared" si="11"/>
        <v>1493300</v>
      </c>
      <c r="I55" s="106">
        <f t="shared" si="12"/>
        <v>1493300</v>
      </c>
      <c r="J55" s="71">
        <f t="shared" si="8"/>
        <v>1370000</v>
      </c>
      <c r="K55" s="61">
        <f t="shared" si="13"/>
        <v>1553032</v>
      </c>
      <c r="L55" s="61">
        <f t="shared" si="9"/>
        <v>1553032</v>
      </c>
      <c r="M55" s="62">
        <f t="shared" si="14"/>
        <v>1599622.96</v>
      </c>
      <c r="N55" s="63">
        <f t="shared" si="10"/>
        <v>1599622.96</v>
      </c>
      <c r="O55" s="60">
        <f t="shared" si="15"/>
        <v>1548652</v>
      </c>
    </row>
    <row r="56" spans="2:15" ht="118.8" x14ac:dyDescent="0.25">
      <c r="B56" s="3">
        <v>13</v>
      </c>
      <c r="C56" s="12" t="s">
        <v>99</v>
      </c>
      <c r="D56" s="50" t="s">
        <v>100</v>
      </c>
      <c r="E56" s="12" t="s">
        <v>45</v>
      </c>
      <c r="F56" s="12">
        <v>1</v>
      </c>
      <c r="G56" s="70">
        <v>1370000</v>
      </c>
      <c r="H56" s="106">
        <f t="shared" si="11"/>
        <v>1493300</v>
      </c>
      <c r="I56" s="106">
        <f t="shared" si="12"/>
        <v>1493300</v>
      </c>
      <c r="J56" s="71">
        <f t="shared" si="8"/>
        <v>1370000</v>
      </c>
      <c r="K56" s="61">
        <f t="shared" si="13"/>
        <v>1553032</v>
      </c>
      <c r="L56" s="61">
        <f t="shared" si="9"/>
        <v>1553032</v>
      </c>
      <c r="M56" s="62">
        <f t="shared" si="14"/>
        <v>1599622.96</v>
      </c>
      <c r="N56" s="63">
        <f t="shared" si="10"/>
        <v>1599622.96</v>
      </c>
      <c r="O56" s="60">
        <f t="shared" si="15"/>
        <v>1548652</v>
      </c>
    </row>
    <row r="57" spans="2:15" ht="171.6" x14ac:dyDescent="0.25">
      <c r="B57" s="3">
        <v>14</v>
      </c>
      <c r="C57" s="12" t="s">
        <v>101</v>
      </c>
      <c r="D57" s="50" t="s">
        <v>102</v>
      </c>
      <c r="E57" s="12" t="s">
        <v>103</v>
      </c>
      <c r="F57" s="12">
        <v>1</v>
      </c>
      <c r="G57" s="72">
        <v>1560000</v>
      </c>
      <c r="H57" s="106">
        <f t="shared" si="11"/>
        <v>1700400</v>
      </c>
      <c r="I57" s="106">
        <f t="shared" si="12"/>
        <v>1700400</v>
      </c>
      <c r="J57" s="71">
        <f t="shared" si="8"/>
        <v>1560000</v>
      </c>
      <c r="K57" s="61">
        <f t="shared" si="13"/>
        <v>1768416</v>
      </c>
      <c r="L57" s="61">
        <f t="shared" si="9"/>
        <v>1768416</v>
      </c>
      <c r="M57" s="62">
        <f t="shared" si="14"/>
        <v>1821468.48</v>
      </c>
      <c r="N57" s="63">
        <f t="shared" si="10"/>
        <v>1821468.48</v>
      </c>
      <c r="O57" s="60">
        <f t="shared" si="15"/>
        <v>1763428</v>
      </c>
    </row>
    <row r="58" spans="2:15" ht="195.6" x14ac:dyDescent="0.25">
      <c r="B58" s="3">
        <v>15</v>
      </c>
      <c r="C58" s="11" t="s">
        <v>104</v>
      </c>
      <c r="D58" s="46" t="s">
        <v>335</v>
      </c>
      <c r="E58" s="11" t="s">
        <v>336</v>
      </c>
      <c r="F58" s="11">
        <v>1</v>
      </c>
      <c r="G58" s="72">
        <v>3900000</v>
      </c>
      <c r="H58" s="106">
        <f t="shared" si="11"/>
        <v>4251000</v>
      </c>
      <c r="I58" s="106">
        <f t="shared" si="12"/>
        <v>4251000</v>
      </c>
      <c r="J58" s="71">
        <f t="shared" si="8"/>
        <v>3900000</v>
      </c>
      <c r="K58" s="61">
        <f t="shared" si="13"/>
        <v>4421040</v>
      </c>
      <c r="L58" s="61">
        <f t="shared" si="9"/>
        <v>4421040</v>
      </c>
      <c r="M58" s="62">
        <f t="shared" si="14"/>
        <v>4553671.2</v>
      </c>
      <c r="N58" s="63">
        <f t="shared" si="10"/>
        <v>4553671.2</v>
      </c>
      <c r="O58" s="60">
        <f t="shared" si="15"/>
        <v>4408570</v>
      </c>
    </row>
    <row r="59" spans="2:15" ht="183" x14ac:dyDescent="0.25">
      <c r="B59" s="3">
        <v>16</v>
      </c>
      <c r="C59" s="12" t="s">
        <v>105</v>
      </c>
      <c r="D59" s="50" t="s">
        <v>337</v>
      </c>
      <c r="E59" s="73" t="s">
        <v>334</v>
      </c>
      <c r="F59" s="74">
        <v>1</v>
      </c>
      <c r="G59" s="72">
        <v>4084080</v>
      </c>
      <c r="H59" s="106">
        <f t="shared" si="11"/>
        <v>4451647.2</v>
      </c>
      <c r="I59" s="106">
        <f t="shared" si="12"/>
        <v>4451647.2</v>
      </c>
      <c r="J59" s="71">
        <f t="shared" si="8"/>
        <v>4084080</v>
      </c>
      <c r="K59" s="61">
        <f t="shared" si="13"/>
        <v>4629713.0880000005</v>
      </c>
      <c r="L59" s="61">
        <f t="shared" si="9"/>
        <v>4629713.0880000005</v>
      </c>
      <c r="M59" s="62">
        <f t="shared" si="14"/>
        <v>4768604.4806400007</v>
      </c>
      <c r="N59" s="63">
        <f t="shared" si="10"/>
        <v>4768604.4806400007</v>
      </c>
      <c r="O59" s="60">
        <f t="shared" si="15"/>
        <v>4616655</v>
      </c>
    </row>
    <row r="60" spans="2:15" x14ac:dyDescent="0.25">
      <c r="B60" s="64" t="s">
        <v>71</v>
      </c>
      <c r="C60" s="64"/>
      <c r="D60" s="65"/>
      <c r="E60" s="64"/>
      <c r="F60" s="64"/>
      <c r="G60" s="75"/>
      <c r="H60" s="107"/>
      <c r="I60" s="107"/>
      <c r="J60" s="76"/>
      <c r="K60" s="61"/>
      <c r="L60" s="61"/>
      <c r="M60" s="68"/>
      <c r="N60" s="77"/>
      <c r="O60" s="60"/>
    </row>
    <row r="61" spans="2:15" ht="17.399999999999999" customHeight="1" x14ac:dyDescent="0.25">
      <c r="B61" s="120" t="s">
        <v>106</v>
      </c>
      <c r="C61" s="121"/>
      <c r="D61" s="121"/>
      <c r="E61" s="121"/>
      <c r="F61" s="121"/>
      <c r="G61" s="121"/>
      <c r="H61" s="121"/>
      <c r="I61" s="121"/>
      <c r="J61" s="121"/>
      <c r="K61" s="121"/>
      <c r="L61" s="121"/>
      <c r="M61" s="121"/>
      <c r="N61" s="121"/>
      <c r="O61" s="60"/>
    </row>
    <row r="62" spans="2:15" ht="40.799999999999997" customHeight="1" x14ac:dyDescent="0.25">
      <c r="B62" s="1" t="s">
        <v>73</v>
      </c>
      <c r="C62" s="1" t="s">
        <v>1</v>
      </c>
      <c r="D62" s="2" t="s">
        <v>2</v>
      </c>
      <c r="E62" s="1" t="s">
        <v>3</v>
      </c>
      <c r="F62" s="1" t="s">
        <v>4</v>
      </c>
      <c r="G62" s="38" t="s">
        <v>5</v>
      </c>
      <c r="H62" s="103" t="s">
        <v>5</v>
      </c>
      <c r="I62" s="103" t="s">
        <v>7</v>
      </c>
      <c r="J62" s="38" t="s">
        <v>7</v>
      </c>
      <c r="K62" s="39" t="s">
        <v>5</v>
      </c>
      <c r="L62" s="39" t="s">
        <v>7</v>
      </c>
      <c r="M62" s="41" t="s">
        <v>5</v>
      </c>
      <c r="N62" s="44" t="s">
        <v>7</v>
      </c>
      <c r="O62" s="60"/>
    </row>
    <row r="63" spans="2:15" ht="66" x14ac:dyDescent="0.25">
      <c r="B63" s="1">
        <v>1</v>
      </c>
      <c r="C63" s="5" t="s">
        <v>107</v>
      </c>
      <c r="D63" s="50" t="s">
        <v>108</v>
      </c>
      <c r="E63" s="8" t="s">
        <v>3</v>
      </c>
      <c r="F63" s="8">
        <v>3</v>
      </c>
      <c r="G63" s="70">
        <v>2740000</v>
      </c>
      <c r="H63" s="106">
        <f>(G63*9%)+G63</f>
        <v>2986600</v>
      </c>
      <c r="I63" s="106">
        <f>H63*F63</f>
        <v>8959800</v>
      </c>
      <c r="J63" s="71">
        <f t="shared" ref="J63:J88" si="16">G63*F63</f>
        <v>8220000</v>
      </c>
      <c r="K63" s="61">
        <f>(H63*4%)+H63</f>
        <v>3106064</v>
      </c>
      <c r="L63" s="61">
        <f t="shared" ref="L63:L88" si="17">+K63*F63</f>
        <v>9318192</v>
      </c>
      <c r="M63" s="62">
        <f>(K63*3%)+K63</f>
        <v>3199245.92</v>
      </c>
      <c r="N63" s="63">
        <f t="shared" ref="N63:N88" si="18">+M63*F63</f>
        <v>9597737.7599999998</v>
      </c>
      <c r="O63" s="60">
        <f>+ROUND(((I63+L63+N63)/3),0)</f>
        <v>9291910</v>
      </c>
    </row>
    <row r="64" spans="2:15" ht="105.6" x14ac:dyDescent="0.25">
      <c r="B64" s="1">
        <v>2</v>
      </c>
      <c r="C64" s="5" t="s">
        <v>109</v>
      </c>
      <c r="D64" s="50" t="s">
        <v>110</v>
      </c>
      <c r="E64" s="8" t="s">
        <v>338</v>
      </c>
      <c r="F64" s="8">
        <v>1</v>
      </c>
      <c r="G64" s="70">
        <v>1370000</v>
      </c>
      <c r="H64" s="106">
        <f t="shared" ref="H64:H88" si="19">(G64*9%)+G64</f>
        <v>1493300</v>
      </c>
      <c r="I64" s="106">
        <f t="shared" ref="I64:I88" si="20">H64*F64</f>
        <v>1493300</v>
      </c>
      <c r="J64" s="71">
        <f t="shared" si="16"/>
        <v>1370000</v>
      </c>
      <c r="K64" s="61">
        <f t="shared" ref="K64:K88" si="21">(H64*4%)+H64</f>
        <v>1553032</v>
      </c>
      <c r="L64" s="61">
        <f t="shared" si="17"/>
        <v>1553032</v>
      </c>
      <c r="M64" s="62">
        <f t="shared" ref="M64:M88" si="22">(K64*3%)+K64</f>
        <v>1599622.96</v>
      </c>
      <c r="N64" s="63">
        <f t="shared" si="18"/>
        <v>1599622.96</v>
      </c>
      <c r="O64" s="60">
        <f t="shared" ref="O64:O88" si="23">+ROUND(((I64+L64+N64)/3),0)</f>
        <v>1548652</v>
      </c>
    </row>
    <row r="65" spans="2:15" x14ac:dyDescent="0.25">
      <c r="B65" s="1">
        <v>3</v>
      </c>
      <c r="C65" s="8" t="s">
        <v>111</v>
      </c>
      <c r="D65" s="50" t="s">
        <v>112</v>
      </c>
      <c r="E65" s="8" t="s">
        <v>3</v>
      </c>
      <c r="F65" s="8">
        <v>1</v>
      </c>
      <c r="G65" s="70">
        <v>6850000</v>
      </c>
      <c r="H65" s="106">
        <f t="shared" si="19"/>
        <v>7466500</v>
      </c>
      <c r="I65" s="106">
        <f t="shared" si="20"/>
        <v>7466500</v>
      </c>
      <c r="J65" s="71">
        <f t="shared" si="16"/>
        <v>6850000</v>
      </c>
      <c r="K65" s="61">
        <f t="shared" si="21"/>
        <v>7765160</v>
      </c>
      <c r="L65" s="61">
        <f t="shared" si="17"/>
        <v>7765160</v>
      </c>
      <c r="M65" s="62">
        <f t="shared" si="22"/>
        <v>7998114.7999999998</v>
      </c>
      <c r="N65" s="63">
        <f t="shared" si="18"/>
        <v>7998114.7999999998</v>
      </c>
      <c r="O65" s="60">
        <f t="shared" si="23"/>
        <v>7743258</v>
      </c>
    </row>
    <row r="66" spans="2:15" x14ac:dyDescent="0.25">
      <c r="B66" s="1">
        <v>4</v>
      </c>
      <c r="C66" s="8" t="s">
        <v>111</v>
      </c>
      <c r="D66" s="50" t="s">
        <v>113</v>
      </c>
      <c r="E66" s="8" t="s">
        <v>3</v>
      </c>
      <c r="F66" s="8">
        <v>1</v>
      </c>
      <c r="G66" s="70">
        <v>6850000</v>
      </c>
      <c r="H66" s="106">
        <f t="shared" si="19"/>
        <v>7466500</v>
      </c>
      <c r="I66" s="106">
        <f t="shared" si="20"/>
        <v>7466500</v>
      </c>
      <c r="J66" s="71">
        <f t="shared" si="16"/>
        <v>6850000</v>
      </c>
      <c r="K66" s="61">
        <f t="shared" si="21"/>
        <v>7765160</v>
      </c>
      <c r="L66" s="61">
        <f t="shared" si="17"/>
        <v>7765160</v>
      </c>
      <c r="M66" s="62">
        <f t="shared" si="22"/>
        <v>7998114.7999999998</v>
      </c>
      <c r="N66" s="63">
        <f t="shared" si="18"/>
        <v>7998114.7999999998</v>
      </c>
      <c r="O66" s="60">
        <f t="shared" si="23"/>
        <v>7743258</v>
      </c>
    </row>
    <row r="67" spans="2:15" x14ac:dyDescent="0.25">
      <c r="B67" s="1">
        <v>5</v>
      </c>
      <c r="C67" s="8" t="s">
        <v>111</v>
      </c>
      <c r="D67" s="50" t="s">
        <v>114</v>
      </c>
      <c r="E67" s="8" t="s">
        <v>3</v>
      </c>
      <c r="F67" s="8">
        <v>1</v>
      </c>
      <c r="G67" s="70">
        <v>8220000</v>
      </c>
      <c r="H67" s="106">
        <f t="shared" si="19"/>
        <v>8959800</v>
      </c>
      <c r="I67" s="106">
        <f t="shared" si="20"/>
        <v>8959800</v>
      </c>
      <c r="J67" s="71">
        <f t="shared" si="16"/>
        <v>8220000</v>
      </c>
      <c r="K67" s="61">
        <f t="shared" si="21"/>
        <v>9318192</v>
      </c>
      <c r="L67" s="61">
        <f t="shared" si="17"/>
        <v>9318192</v>
      </c>
      <c r="M67" s="62">
        <f t="shared" si="22"/>
        <v>9597737.7599999998</v>
      </c>
      <c r="N67" s="63">
        <f t="shared" si="18"/>
        <v>9597737.7599999998</v>
      </c>
      <c r="O67" s="60">
        <f t="shared" si="23"/>
        <v>9291910</v>
      </c>
    </row>
    <row r="68" spans="2:15" x14ac:dyDescent="0.25">
      <c r="B68" s="1">
        <v>6</v>
      </c>
      <c r="C68" s="8" t="s">
        <v>111</v>
      </c>
      <c r="D68" s="50" t="s">
        <v>115</v>
      </c>
      <c r="E68" s="8" t="s">
        <v>3</v>
      </c>
      <c r="F68" s="8">
        <v>1</v>
      </c>
      <c r="G68" s="70">
        <v>4795000</v>
      </c>
      <c r="H68" s="106">
        <f t="shared" si="19"/>
        <v>5226550</v>
      </c>
      <c r="I68" s="106">
        <f t="shared" si="20"/>
        <v>5226550</v>
      </c>
      <c r="J68" s="71">
        <f t="shared" si="16"/>
        <v>4795000</v>
      </c>
      <c r="K68" s="61">
        <f t="shared" si="21"/>
        <v>5435612</v>
      </c>
      <c r="L68" s="61">
        <f t="shared" si="17"/>
        <v>5435612</v>
      </c>
      <c r="M68" s="62">
        <f t="shared" si="22"/>
        <v>5598680.3600000003</v>
      </c>
      <c r="N68" s="63">
        <f t="shared" si="18"/>
        <v>5598680.3600000003</v>
      </c>
      <c r="O68" s="60">
        <f t="shared" si="23"/>
        <v>5420281</v>
      </c>
    </row>
    <row r="69" spans="2:15" ht="26.4" x14ac:dyDescent="0.25">
      <c r="B69" s="1">
        <v>7</v>
      </c>
      <c r="C69" s="8" t="s">
        <v>111</v>
      </c>
      <c r="D69" s="50" t="s">
        <v>116</v>
      </c>
      <c r="E69" s="8" t="s">
        <v>339</v>
      </c>
      <c r="F69" s="8">
        <v>1</v>
      </c>
      <c r="G69" s="70">
        <v>4795000</v>
      </c>
      <c r="H69" s="106">
        <f t="shared" si="19"/>
        <v>5226550</v>
      </c>
      <c r="I69" s="106">
        <f t="shared" si="20"/>
        <v>5226550</v>
      </c>
      <c r="J69" s="71">
        <f t="shared" si="16"/>
        <v>4795000</v>
      </c>
      <c r="K69" s="61">
        <f t="shared" si="21"/>
        <v>5435612</v>
      </c>
      <c r="L69" s="61">
        <f t="shared" si="17"/>
        <v>5435612</v>
      </c>
      <c r="M69" s="62">
        <f t="shared" si="22"/>
        <v>5598680.3600000003</v>
      </c>
      <c r="N69" s="63">
        <f t="shared" si="18"/>
        <v>5598680.3600000003</v>
      </c>
      <c r="O69" s="60">
        <f t="shared" si="23"/>
        <v>5420281</v>
      </c>
    </row>
    <row r="70" spans="2:15" x14ac:dyDescent="0.25">
      <c r="B70" s="1">
        <v>8</v>
      </c>
      <c r="C70" s="8" t="s">
        <v>111</v>
      </c>
      <c r="D70" s="50" t="s">
        <v>117</v>
      </c>
      <c r="E70" s="8" t="s">
        <v>3</v>
      </c>
      <c r="F70" s="8">
        <v>1</v>
      </c>
      <c r="G70" s="70">
        <v>4795000</v>
      </c>
      <c r="H70" s="106">
        <f t="shared" si="19"/>
        <v>5226550</v>
      </c>
      <c r="I70" s="106">
        <f t="shared" si="20"/>
        <v>5226550</v>
      </c>
      <c r="J70" s="71">
        <f t="shared" si="16"/>
        <v>4795000</v>
      </c>
      <c r="K70" s="61">
        <f t="shared" si="21"/>
        <v>5435612</v>
      </c>
      <c r="L70" s="61">
        <f t="shared" si="17"/>
        <v>5435612</v>
      </c>
      <c r="M70" s="62">
        <f t="shared" si="22"/>
        <v>5598680.3600000003</v>
      </c>
      <c r="N70" s="63">
        <f t="shared" si="18"/>
        <v>5598680.3600000003</v>
      </c>
      <c r="O70" s="60">
        <f t="shared" si="23"/>
        <v>5420281</v>
      </c>
    </row>
    <row r="71" spans="2:15" ht="45.6" x14ac:dyDescent="0.25">
      <c r="B71" s="1">
        <v>9</v>
      </c>
      <c r="C71" s="8" t="s">
        <v>118</v>
      </c>
      <c r="D71" s="52" t="s">
        <v>119</v>
      </c>
      <c r="E71" s="8" t="s">
        <v>3</v>
      </c>
      <c r="F71" s="8">
        <v>6</v>
      </c>
      <c r="G71" s="70">
        <v>411000</v>
      </c>
      <c r="H71" s="106">
        <f t="shared" si="19"/>
        <v>447990</v>
      </c>
      <c r="I71" s="106">
        <f t="shared" si="20"/>
        <v>2687940</v>
      </c>
      <c r="J71" s="71">
        <f t="shared" si="16"/>
        <v>2466000</v>
      </c>
      <c r="K71" s="61">
        <f t="shared" si="21"/>
        <v>465909.6</v>
      </c>
      <c r="L71" s="61">
        <f t="shared" si="17"/>
        <v>2795457.5999999996</v>
      </c>
      <c r="M71" s="62">
        <f t="shared" si="22"/>
        <v>479886.88799999998</v>
      </c>
      <c r="N71" s="63">
        <f t="shared" si="18"/>
        <v>2879321.3279999997</v>
      </c>
      <c r="O71" s="60">
        <f t="shared" si="23"/>
        <v>2787573</v>
      </c>
    </row>
    <row r="72" spans="2:15" ht="92.4" x14ac:dyDescent="0.25">
      <c r="B72" s="1">
        <v>10</v>
      </c>
      <c r="C72" s="8" t="s">
        <v>120</v>
      </c>
      <c r="D72" s="50" t="s">
        <v>121</v>
      </c>
      <c r="E72" s="8" t="s">
        <v>3</v>
      </c>
      <c r="F72" s="8">
        <v>1</v>
      </c>
      <c r="G72" s="70">
        <v>18720000</v>
      </c>
      <c r="H72" s="106">
        <f t="shared" si="19"/>
        <v>20404800</v>
      </c>
      <c r="I72" s="106">
        <f t="shared" si="20"/>
        <v>20404800</v>
      </c>
      <c r="J72" s="71">
        <f t="shared" si="16"/>
        <v>18720000</v>
      </c>
      <c r="K72" s="61">
        <f t="shared" si="21"/>
        <v>21220992</v>
      </c>
      <c r="L72" s="61">
        <f t="shared" si="17"/>
        <v>21220992</v>
      </c>
      <c r="M72" s="62">
        <f t="shared" si="22"/>
        <v>21857621.760000002</v>
      </c>
      <c r="N72" s="63">
        <f t="shared" si="18"/>
        <v>21857621.760000002</v>
      </c>
      <c r="O72" s="60">
        <f t="shared" si="23"/>
        <v>21161138</v>
      </c>
    </row>
    <row r="73" spans="2:15" ht="66" x14ac:dyDescent="0.25">
      <c r="B73" s="1">
        <v>11</v>
      </c>
      <c r="C73" s="6" t="s">
        <v>122</v>
      </c>
      <c r="D73" s="46" t="s">
        <v>123</v>
      </c>
      <c r="E73" s="6" t="s">
        <v>340</v>
      </c>
      <c r="F73" s="6">
        <v>1</v>
      </c>
      <c r="G73" s="70">
        <v>4084080</v>
      </c>
      <c r="H73" s="106">
        <f t="shared" si="19"/>
        <v>4451647.2</v>
      </c>
      <c r="I73" s="106">
        <f t="shared" si="20"/>
        <v>4451647.2</v>
      </c>
      <c r="J73" s="71">
        <f t="shared" si="16"/>
        <v>4084080</v>
      </c>
      <c r="K73" s="61">
        <f t="shared" si="21"/>
        <v>4629713.0880000005</v>
      </c>
      <c r="L73" s="61">
        <f t="shared" si="17"/>
        <v>4629713.0880000005</v>
      </c>
      <c r="M73" s="62">
        <f t="shared" si="22"/>
        <v>4768604.4806400007</v>
      </c>
      <c r="N73" s="63">
        <f t="shared" si="18"/>
        <v>4768604.4806400007</v>
      </c>
      <c r="O73" s="60">
        <f t="shared" si="23"/>
        <v>4616655</v>
      </c>
    </row>
    <row r="74" spans="2:15" ht="52.8" x14ac:dyDescent="0.25">
      <c r="B74" s="1">
        <v>12</v>
      </c>
      <c r="C74" s="6" t="s">
        <v>124</v>
      </c>
      <c r="D74" s="46" t="s">
        <v>125</v>
      </c>
      <c r="E74" s="6" t="s">
        <v>3</v>
      </c>
      <c r="F74" s="6">
        <v>1</v>
      </c>
      <c r="G74" s="70">
        <v>1232400</v>
      </c>
      <c r="H74" s="106">
        <f t="shared" si="19"/>
        <v>1343316</v>
      </c>
      <c r="I74" s="106">
        <f t="shared" si="20"/>
        <v>1343316</v>
      </c>
      <c r="J74" s="71">
        <f t="shared" si="16"/>
        <v>1232400</v>
      </c>
      <c r="K74" s="61">
        <f t="shared" si="21"/>
        <v>1397048.64</v>
      </c>
      <c r="L74" s="61">
        <f t="shared" si="17"/>
        <v>1397048.64</v>
      </c>
      <c r="M74" s="62">
        <f t="shared" si="22"/>
        <v>1438960.0991999998</v>
      </c>
      <c r="N74" s="63">
        <f t="shared" si="18"/>
        <v>1438960.0991999998</v>
      </c>
      <c r="O74" s="60">
        <f t="shared" si="23"/>
        <v>1393108</v>
      </c>
    </row>
    <row r="75" spans="2:15" ht="39.6" x14ac:dyDescent="0.25">
      <c r="B75" s="1">
        <v>13</v>
      </c>
      <c r="C75" s="6" t="s">
        <v>126</v>
      </c>
      <c r="D75" s="46" t="s">
        <v>127</v>
      </c>
      <c r="E75" s="6" t="s">
        <v>3</v>
      </c>
      <c r="F75" s="6">
        <v>1</v>
      </c>
      <c r="G75" s="70">
        <v>358800</v>
      </c>
      <c r="H75" s="106">
        <f t="shared" si="19"/>
        <v>391092</v>
      </c>
      <c r="I75" s="106">
        <f t="shared" si="20"/>
        <v>391092</v>
      </c>
      <c r="J75" s="71">
        <f t="shared" si="16"/>
        <v>358800</v>
      </c>
      <c r="K75" s="61">
        <f t="shared" si="21"/>
        <v>406735.68</v>
      </c>
      <c r="L75" s="61">
        <f t="shared" si="17"/>
        <v>406735.68</v>
      </c>
      <c r="M75" s="62">
        <f t="shared" si="22"/>
        <v>418937.75040000002</v>
      </c>
      <c r="N75" s="63">
        <f t="shared" si="18"/>
        <v>418937.75040000002</v>
      </c>
      <c r="O75" s="60">
        <f t="shared" si="23"/>
        <v>405588</v>
      </c>
    </row>
    <row r="76" spans="2:15" ht="39.6" x14ac:dyDescent="0.25">
      <c r="B76" s="1">
        <v>14</v>
      </c>
      <c r="C76" s="6" t="s">
        <v>128</v>
      </c>
      <c r="D76" s="46" t="s">
        <v>129</v>
      </c>
      <c r="E76" s="6" t="s">
        <v>3</v>
      </c>
      <c r="F76" s="6">
        <v>1</v>
      </c>
      <c r="G76" s="70">
        <v>1560000</v>
      </c>
      <c r="H76" s="106">
        <f t="shared" si="19"/>
        <v>1700400</v>
      </c>
      <c r="I76" s="106">
        <f t="shared" si="20"/>
        <v>1700400</v>
      </c>
      <c r="J76" s="71">
        <f t="shared" si="16"/>
        <v>1560000</v>
      </c>
      <c r="K76" s="61">
        <f t="shared" si="21"/>
        <v>1768416</v>
      </c>
      <c r="L76" s="61">
        <f t="shared" si="17"/>
        <v>1768416</v>
      </c>
      <c r="M76" s="62">
        <f t="shared" si="22"/>
        <v>1821468.48</v>
      </c>
      <c r="N76" s="63">
        <f t="shared" si="18"/>
        <v>1821468.48</v>
      </c>
      <c r="O76" s="60">
        <f t="shared" si="23"/>
        <v>1763428</v>
      </c>
    </row>
    <row r="77" spans="2:15" ht="52.8" x14ac:dyDescent="0.25">
      <c r="B77" s="1">
        <v>15</v>
      </c>
      <c r="C77" s="6" t="s">
        <v>130</v>
      </c>
      <c r="D77" s="46" t="s">
        <v>131</v>
      </c>
      <c r="E77" s="6" t="s">
        <v>3</v>
      </c>
      <c r="F77" s="6">
        <v>2</v>
      </c>
      <c r="G77" s="70">
        <v>3120000</v>
      </c>
      <c r="H77" s="106">
        <f t="shared" si="19"/>
        <v>3400800</v>
      </c>
      <c r="I77" s="106">
        <f t="shared" si="20"/>
        <v>6801600</v>
      </c>
      <c r="J77" s="71">
        <f t="shared" si="16"/>
        <v>6240000</v>
      </c>
      <c r="K77" s="61">
        <f t="shared" si="21"/>
        <v>3536832</v>
      </c>
      <c r="L77" s="61">
        <f t="shared" si="17"/>
        <v>7073664</v>
      </c>
      <c r="M77" s="62">
        <f t="shared" si="22"/>
        <v>3642936.96</v>
      </c>
      <c r="N77" s="63">
        <f t="shared" si="18"/>
        <v>7285873.9199999999</v>
      </c>
      <c r="O77" s="60">
        <f t="shared" si="23"/>
        <v>7053713</v>
      </c>
    </row>
    <row r="78" spans="2:15" ht="39.6" x14ac:dyDescent="0.25">
      <c r="B78" s="1">
        <v>16</v>
      </c>
      <c r="C78" s="6" t="s">
        <v>132</v>
      </c>
      <c r="D78" s="46" t="s">
        <v>133</v>
      </c>
      <c r="E78" s="6" t="s">
        <v>340</v>
      </c>
      <c r="F78" s="6">
        <v>1</v>
      </c>
      <c r="G78" s="70">
        <v>390000</v>
      </c>
      <c r="H78" s="106">
        <f t="shared" si="19"/>
        <v>425100</v>
      </c>
      <c r="I78" s="106">
        <f t="shared" si="20"/>
        <v>425100</v>
      </c>
      <c r="J78" s="71">
        <f t="shared" si="16"/>
        <v>390000</v>
      </c>
      <c r="K78" s="61">
        <f t="shared" si="21"/>
        <v>442104</v>
      </c>
      <c r="L78" s="61">
        <f t="shared" si="17"/>
        <v>442104</v>
      </c>
      <c r="M78" s="62">
        <f t="shared" si="22"/>
        <v>455367.12</v>
      </c>
      <c r="N78" s="63">
        <f t="shared" si="18"/>
        <v>455367.12</v>
      </c>
      <c r="O78" s="60">
        <f t="shared" si="23"/>
        <v>440857</v>
      </c>
    </row>
    <row r="79" spans="2:15" ht="39.6" x14ac:dyDescent="0.25">
      <c r="B79" s="1">
        <v>17</v>
      </c>
      <c r="C79" s="6" t="s">
        <v>341</v>
      </c>
      <c r="D79" s="46" t="s">
        <v>134</v>
      </c>
      <c r="E79" s="6" t="s">
        <v>342</v>
      </c>
      <c r="F79" s="6">
        <v>3</v>
      </c>
      <c r="G79" s="70">
        <v>780000</v>
      </c>
      <c r="H79" s="106">
        <f t="shared" si="19"/>
        <v>850200</v>
      </c>
      <c r="I79" s="106">
        <f t="shared" si="20"/>
        <v>2550600</v>
      </c>
      <c r="J79" s="71">
        <f t="shared" si="16"/>
        <v>2340000</v>
      </c>
      <c r="K79" s="61">
        <f t="shared" si="21"/>
        <v>884208</v>
      </c>
      <c r="L79" s="61">
        <f t="shared" si="17"/>
        <v>2652624</v>
      </c>
      <c r="M79" s="62">
        <f t="shared" si="22"/>
        <v>910734.24</v>
      </c>
      <c r="N79" s="63">
        <f t="shared" si="18"/>
        <v>2732202.7199999997</v>
      </c>
      <c r="O79" s="60">
        <f t="shared" si="23"/>
        <v>2645142</v>
      </c>
    </row>
    <row r="80" spans="2:15" ht="52.8" x14ac:dyDescent="0.25">
      <c r="B80" s="1">
        <v>18</v>
      </c>
      <c r="C80" s="8" t="s">
        <v>31</v>
      </c>
      <c r="D80" s="50" t="s">
        <v>135</v>
      </c>
      <c r="E80" s="5" t="s">
        <v>3</v>
      </c>
      <c r="F80" s="8">
        <v>30</v>
      </c>
      <c r="G80" s="70">
        <v>37440</v>
      </c>
      <c r="H80" s="106">
        <f t="shared" si="19"/>
        <v>40809.599999999999</v>
      </c>
      <c r="I80" s="106">
        <f t="shared" si="20"/>
        <v>1224288</v>
      </c>
      <c r="J80" s="71">
        <f t="shared" si="16"/>
        <v>1123200</v>
      </c>
      <c r="K80" s="61">
        <f t="shared" si="21"/>
        <v>42441.983999999997</v>
      </c>
      <c r="L80" s="61">
        <f t="shared" si="17"/>
        <v>1273259.52</v>
      </c>
      <c r="M80" s="62">
        <f t="shared" si="22"/>
        <v>43715.243519999996</v>
      </c>
      <c r="N80" s="63">
        <f t="shared" si="18"/>
        <v>1311457.3055999998</v>
      </c>
      <c r="O80" s="60">
        <f t="shared" si="23"/>
        <v>1269668</v>
      </c>
    </row>
    <row r="81" spans="2:15" ht="39.6" x14ac:dyDescent="0.25">
      <c r="B81" s="1">
        <v>19</v>
      </c>
      <c r="C81" s="8" t="s">
        <v>136</v>
      </c>
      <c r="D81" s="50" t="s">
        <v>137</v>
      </c>
      <c r="E81" s="5" t="s">
        <v>3</v>
      </c>
      <c r="F81" s="8">
        <v>500</v>
      </c>
      <c r="G81" s="70">
        <v>2496</v>
      </c>
      <c r="H81" s="106">
        <f t="shared" si="19"/>
        <v>2720.64</v>
      </c>
      <c r="I81" s="106">
        <f t="shared" si="20"/>
        <v>1360320</v>
      </c>
      <c r="J81" s="71">
        <f t="shared" si="16"/>
        <v>1248000</v>
      </c>
      <c r="K81" s="61">
        <f t="shared" si="21"/>
        <v>2829.4656</v>
      </c>
      <c r="L81" s="61">
        <f t="shared" si="17"/>
        <v>1414732.8</v>
      </c>
      <c r="M81" s="62">
        <f t="shared" si="22"/>
        <v>2914.3495680000001</v>
      </c>
      <c r="N81" s="63">
        <f t="shared" si="18"/>
        <v>1457174.784</v>
      </c>
      <c r="O81" s="60">
        <f t="shared" si="23"/>
        <v>1410743</v>
      </c>
    </row>
    <row r="82" spans="2:15" x14ac:dyDescent="0.25">
      <c r="B82" s="1">
        <v>20</v>
      </c>
      <c r="C82" s="6" t="s">
        <v>138</v>
      </c>
      <c r="D82" s="45" t="s">
        <v>139</v>
      </c>
      <c r="E82" s="4" t="s">
        <v>3</v>
      </c>
      <c r="F82" s="6">
        <v>20</v>
      </c>
      <c r="G82" s="70">
        <v>7020</v>
      </c>
      <c r="H82" s="106">
        <f t="shared" si="19"/>
        <v>7651.8</v>
      </c>
      <c r="I82" s="106">
        <f t="shared" si="20"/>
        <v>153036</v>
      </c>
      <c r="J82" s="71">
        <f t="shared" si="16"/>
        <v>140400</v>
      </c>
      <c r="K82" s="61">
        <f t="shared" si="21"/>
        <v>7957.8720000000003</v>
      </c>
      <c r="L82" s="61">
        <f t="shared" si="17"/>
        <v>159157.44</v>
      </c>
      <c r="M82" s="62">
        <f t="shared" si="22"/>
        <v>8196.6081599999998</v>
      </c>
      <c r="N82" s="63">
        <f t="shared" si="18"/>
        <v>163932.16320000001</v>
      </c>
      <c r="O82" s="60">
        <f t="shared" si="23"/>
        <v>158709</v>
      </c>
    </row>
    <row r="83" spans="2:15" ht="26.4" x14ac:dyDescent="0.25">
      <c r="B83" s="1">
        <v>21</v>
      </c>
      <c r="C83" s="6" t="s">
        <v>140</v>
      </c>
      <c r="D83" s="46" t="s">
        <v>141</v>
      </c>
      <c r="E83" s="4" t="s">
        <v>3</v>
      </c>
      <c r="F83" s="6">
        <v>40</v>
      </c>
      <c r="G83" s="70">
        <v>9672</v>
      </c>
      <c r="H83" s="106">
        <f t="shared" si="19"/>
        <v>10542.48</v>
      </c>
      <c r="I83" s="106">
        <f t="shared" si="20"/>
        <v>421699.19999999995</v>
      </c>
      <c r="J83" s="71">
        <f t="shared" si="16"/>
        <v>386880</v>
      </c>
      <c r="K83" s="61">
        <f t="shared" si="21"/>
        <v>10964.179199999999</v>
      </c>
      <c r="L83" s="61">
        <f t="shared" si="17"/>
        <v>438567.16799999995</v>
      </c>
      <c r="M83" s="62">
        <f t="shared" si="22"/>
        <v>11293.104575999998</v>
      </c>
      <c r="N83" s="63">
        <f t="shared" si="18"/>
        <v>451724.18303999992</v>
      </c>
      <c r="O83" s="60">
        <f t="shared" si="23"/>
        <v>437330</v>
      </c>
    </row>
    <row r="84" spans="2:15" ht="26.4" x14ac:dyDescent="0.25">
      <c r="B84" s="1">
        <v>22</v>
      </c>
      <c r="C84" s="8" t="s">
        <v>142</v>
      </c>
      <c r="D84" s="50" t="s">
        <v>143</v>
      </c>
      <c r="E84" s="5" t="s">
        <v>3</v>
      </c>
      <c r="F84" s="8">
        <v>8</v>
      </c>
      <c r="G84" s="70">
        <v>234000</v>
      </c>
      <c r="H84" s="106">
        <f t="shared" si="19"/>
        <v>255060</v>
      </c>
      <c r="I84" s="106">
        <f t="shared" si="20"/>
        <v>2040480</v>
      </c>
      <c r="J84" s="71">
        <f t="shared" si="16"/>
        <v>1872000</v>
      </c>
      <c r="K84" s="61">
        <f t="shared" si="21"/>
        <v>265262.40000000002</v>
      </c>
      <c r="L84" s="61">
        <f t="shared" si="17"/>
        <v>2122099.2000000002</v>
      </c>
      <c r="M84" s="62">
        <f t="shared" si="22"/>
        <v>273220.272</v>
      </c>
      <c r="N84" s="63">
        <f t="shared" si="18"/>
        <v>2185762.176</v>
      </c>
      <c r="O84" s="60">
        <f t="shared" si="23"/>
        <v>2116114</v>
      </c>
    </row>
    <row r="85" spans="2:15" ht="26.4" x14ac:dyDescent="0.25">
      <c r="B85" s="1">
        <v>23</v>
      </c>
      <c r="C85" s="4" t="s">
        <v>144</v>
      </c>
      <c r="D85" s="45" t="s">
        <v>145</v>
      </c>
      <c r="E85" s="4" t="s">
        <v>3</v>
      </c>
      <c r="F85" s="4">
        <v>50</v>
      </c>
      <c r="G85" s="70">
        <v>17940</v>
      </c>
      <c r="H85" s="106">
        <f t="shared" si="19"/>
        <v>19554.599999999999</v>
      </c>
      <c r="I85" s="106">
        <f t="shared" si="20"/>
        <v>977729.99999999988</v>
      </c>
      <c r="J85" s="71">
        <f t="shared" si="16"/>
        <v>897000</v>
      </c>
      <c r="K85" s="61">
        <f t="shared" si="21"/>
        <v>20336.784</v>
      </c>
      <c r="L85" s="61">
        <f t="shared" si="17"/>
        <v>1016839.2</v>
      </c>
      <c r="M85" s="62">
        <f t="shared" si="22"/>
        <v>20946.88752</v>
      </c>
      <c r="N85" s="63">
        <f t="shared" si="18"/>
        <v>1047344.376</v>
      </c>
      <c r="O85" s="60">
        <f t="shared" si="23"/>
        <v>1013971</v>
      </c>
    </row>
    <row r="86" spans="2:15" ht="92.4" x14ac:dyDescent="0.25">
      <c r="B86" s="1">
        <v>24</v>
      </c>
      <c r="C86" s="8" t="s">
        <v>146</v>
      </c>
      <c r="D86" s="49" t="s">
        <v>147</v>
      </c>
      <c r="E86" s="8" t="s">
        <v>3</v>
      </c>
      <c r="F86" s="8">
        <v>50</v>
      </c>
      <c r="G86" s="70">
        <v>31200</v>
      </c>
      <c r="H86" s="106">
        <f t="shared" si="19"/>
        <v>34008</v>
      </c>
      <c r="I86" s="106">
        <f t="shared" si="20"/>
        <v>1700400</v>
      </c>
      <c r="J86" s="71">
        <f t="shared" si="16"/>
        <v>1560000</v>
      </c>
      <c r="K86" s="61">
        <f t="shared" si="21"/>
        <v>35368.32</v>
      </c>
      <c r="L86" s="61">
        <f t="shared" si="17"/>
        <v>1768416</v>
      </c>
      <c r="M86" s="62">
        <f t="shared" si="22"/>
        <v>36429.369599999998</v>
      </c>
      <c r="N86" s="63">
        <f t="shared" si="18"/>
        <v>1821468.48</v>
      </c>
      <c r="O86" s="60">
        <f t="shared" si="23"/>
        <v>1763428</v>
      </c>
    </row>
    <row r="87" spans="2:15" ht="105.6" x14ac:dyDescent="0.25">
      <c r="B87" s="1">
        <v>25</v>
      </c>
      <c r="C87" s="6" t="s">
        <v>148</v>
      </c>
      <c r="D87" s="45" t="s">
        <v>149</v>
      </c>
      <c r="E87" s="4" t="s">
        <v>150</v>
      </c>
      <c r="F87" s="6">
        <v>1</v>
      </c>
      <c r="G87" s="70">
        <v>3120000</v>
      </c>
      <c r="H87" s="106">
        <f t="shared" si="19"/>
        <v>3400800</v>
      </c>
      <c r="I87" s="106">
        <f t="shared" si="20"/>
        <v>3400800</v>
      </c>
      <c r="J87" s="71">
        <f t="shared" si="16"/>
        <v>3120000</v>
      </c>
      <c r="K87" s="61">
        <f t="shared" si="21"/>
        <v>3536832</v>
      </c>
      <c r="L87" s="61">
        <f t="shared" si="17"/>
        <v>3536832</v>
      </c>
      <c r="M87" s="62">
        <f t="shared" si="22"/>
        <v>3642936.96</v>
      </c>
      <c r="N87" s="63">
        <f t="shared" si="18"/>
        <v>3642936.96</v>
      </c>
      <c r="O87" s="60">
        <f t="shared" si="23"/>
        <v>3526856</v>
      </c>
    </row>
    <row r="88" spans="2:15" ht="39.6" x14ac:dyDescent="0.25">
      <c r="B88" s="1">
        <v>26</v>
      </c>
      <c r="C88" s="8" t="s">
        <v>151</v>
      </c>
      <c r="D88" s="50" t="s">
        <v>152</v>
      </c>
      <c r="E88" s="8" t="s">
        <v>339</v>
      </c>
      <c r="F88" s="8">
        <v>60</v>
      </c>
      <c r="G88" s="70">
        <v>3291.6000000000004</v>
      </c>
      <c r="H88" s="106">
        <f t="shared" si="19"/>
        <v>3587.8440000000005</v>
      </c>
      <c r="I88" s="106">
        <f t="shared" si="20"/>
        <v>215270.64000000004</v>
      </c>
      <c r="J88" s="71">
        <f t="shared" si="16"/>
        <v>197496.00000000003</v>
      </c>
      <c r="K88" s="61">
        <f t="shared" si="21"/>
        <v>3731.3577600000003</v>
      </c>
      <c r="L88" s="61">
        <f t="shared" si="17"/>
        <v>223881.46560000003</v>
      </c>
      <c r="M88" s="62">
        <f t="shared" si="22"/>
        <v>3843.2984928000005</v>
      </c>
      <c r="N88" s="63">
        <f t="shared" si="18"/>
        <v>230597.90956800003</v>
      </c>
      <c r="O88" s="60">
        <f t="shared" si="23"/>
        <v>223250</v>
      </c>
    </row>
    <row r="89" spans="2:15" x14ac:dyDescent="0.25">
      <c r="B89" s="78" t="s">
        <v>71</v>
      </c>
      <c r="C89" s="79"/>
      <c r="D89" s="80"/>
      <c r="E89" s="79"/>
      <c r="F89" s="79"/>
      <c r="G89" s="81"/>
      <c r="H89" s="108"/>
      <c r="I89" s="108"/>
      <c r="J89" s="82"/>
      <c r="K89" s="61"/>
      <c r="L89" s="61"/>
      <c r="M89" s="68"/>
      <c r="N89" s="77"/>
      <c r="O89" s="60"/>
    </row>
    <row r="90" spans="2:15" ht="17.399999999999999" x14ac:dyDescent="0.25">
      <c r="B90" s="122" t="s">
        <v>153</v>
      </c>
      <c r="C90" s="123"/>
      <c r="D90" s="123"/>
      <c r="E90" s="123"/>
      <c r="F90" s="123"/>
      <c r="G90" s="123"/>
      <c r="H90" s="123"/>
      <c r="I90" s="123"/>
      <c r="J90" s="123"/>
      <c r="K90" s="123"/>
      <c r="L90" s="123"/>
      <c r="M90" s="123"/>
      <c r="N90" s="123"/>
      <c r="O90" s="60"/>
    </row>
    <row r="91" spans="2:15" ht="30.6" x14ac:dyDescent="0.25">
      <c r="B91" s="1" t="s">
        <v>73</v>
      </c>
      <c r="C91" s="1" t="s">
        <v>1</v>
      </c>
      <c r="D91" s="2" t="s">
        <v>2</v>
      </c>
      <c r="E91" s="1" t="s">
        <v>3</v>
      </c>
      <c r="F91" s="1" t="s">
        <v>4</v>
      </c>
      <c r="G91" s="38" t="s">
        <v>5</v>
      </c>
      <c r="H91" s="103" t="s">
        <v>5</v>
      </c>
      <c r="I91" s="103" t="s">
        <v>7</v>
      </c>
      <c r="J91" s="38" t="s">
        <v>7</v>
      </c>
      <c r="K91" s="39" t="s">
        <v>5</v>
      </c>
      <c r="L91" s="39" t="s">
        <v>7</v>
      </c>
      <c r="M91" s="41" t="s">
        <v>5</v>
      </c>
      <c r="N91" s="44" t="s">
        <v>7</v>
      </c>
      <c r="O91" s="60"/>
    </row>
    <row r="92" spans="2:15" ht="34.200000000000003" x14ac:dyDescent="0.25">
      <c r="B92" s="13">
        <v>1</v>
      </c>
      <c r="C92" s="14" t="s">
        <v>154</v>
      </c>
      <c r="D92" s="53" t="s">
        <v>155</v>
      </c>
      <c r="E92" s="14" t="s">
        <v>42</v>
      </c>
      <c r="F92" s="15">
        <v>1</v>
      </c>
      <c r="G92" s="32">
        <v>959000</v>
      </c>
      <c r="H92" s="109">
        <f>(G92*9%)+G92</f>
        <v>1045310</v>
      </c>
      <c r="I92" s="109">
        <f>H92*F92</f>
        <v>1045310</v>
      </c>
      <c r="J92" s="83">
        <f t="shared" ref="J92:J117" si="24">G92*F92</f>
        <v>959000</v>
      </c>
      <c r="K92" s="61">
        <f>(H92*4%)+H92</f>
        <v>1087122.3999999999</v>
      </c>
      <c r="L92" s="61">
        <f t="shared" ref="L92:L117" si="25">+K92*F92</f>
        <v>1087122.3999999999</v>
      </c>
      <c r="M92" s="62">
        <f>(K92*3%)+K92</f>
        <v>1119736.0719999999</v>
      </c>
      <c r="N92" s="63">
        <f t="shared" ref="N92:N117" si="26">+M92*F92</f>
        <v>1119736.0719999999</v>
      </c>
      <c r="O92" s="60">
        <f t="shared" ref="O92:O117" si="27">+ROUND(((I92+L92+N92)/3),0)</f>
        <v>1084056</v>
      </c>
    </row>
    <row r="93" spans="2:15" ht="34.200000000000003" x14ac:dyDescent="0.25">
      <c r="B93" s="13">
        <v>2</v>
      </c>
      <c r="C93" s="14" t="s">
        <v>154</v>
      </c>
      <c r="D93" s="53" t="s">
        <v>156</v>
      </c>
      <c r="E93" s="14" t="s">
        <v>42</v>
      </c>
      <c r="F93" s="15">
        <v>1</v>
      </c>
      <c r="G93" s="32">
        <v>959000</v>
      </c>
      <c r="H93" s="109">
        <f t="shared" ref="H93:H117" si="28">(G93*9%)+G93</f>
        <v>1045310</v>
      </c>
      <c r="I93" s="109">
        <f t="shared" ref="I93:I117" si="29">H93*F93</f>
        <v>1045310</v>
      </c>
      <c r="J93" s="83">
        <f t="shared" si="24"/>
        <v>959000</v>
      </c>
      <c r="K93" s="61">
        <f t="shared" ref="K93:K117" si="30">(H93*4%)+H93</f>
        <v>1087122.3999999999</v>
      </c>
      <c r="L93" s="61">
        <f t="shared" si="25"/>
        <v>1087122.3999999999</v>
      </c>
      <c r="M93" s="62">
        <f t="shared" ref="M93:M117" si="31">(K93*3%)+K93</f>
        <v>1119736.0719999999</v>
      </c>
      <c r="N93" s="63">
        <f t="shared" si="26"/>
        <v>1119736.0719999999</v>
      </c>
      <c r="O93" s="60">
        <f t="shared" si="27"/>
        <v>1084056</v>
      </c>
    </row>
    <row r="94" spans="2:15" ht="57" x14ac:dyDescent="0.25">
      <c r="B94" s="13">
        <v>3</v>
      </c>
      <c r="C94" s="14" t="s">
        <v>154</v>
      </c>
      <c r="D94" s="53" t="s">
        <v>157</v>
      </c>
      <c r="E94" s="14" t="s">
        <v>42</v>
      </c>
      <c r="F94" s="15">
        <v>1</v>
      </c>
      <c r="G94" s="32">
        <v>959000</v>
      </c>
      <c r="H94" s="109">
        <f t="shared" si="28"/>
        <v>1045310</v>
      </c>
      <c r="I94" s="109">
        <f t="shared" si="29"/>
        <v>1045310</v>
      </c>
      <c r="J94" s="83">
        <f t="shared" si="24"/>
        <v>959000</v>
      </c>
      <c r="K94" s="61">
        <f t="shared" si="30"/>
        <v>1087122.3999999999</v>
      </c>
      <c r="L94" s="61">
        <f t="shared" si="25"/>
        <v>1087122.3999999999</v>
      </c>
      <c r="M94" s="62">
        <f t="shared" si="31"/>
        <v>1119736.0719999999</v>
      </c>
      <c r="N94" s="63">
        <f t="shared" si="26"/>
        <v>1119736.0719999999</v>
      </c>
      <c r="O94" s="60">
        <f t="shared" si="27"/>
        <v>1084056</v>
      </c>
    </row>
    <row r="95" spans="2:15" ht="68.400000000000006" x14ac:dyDescent="0.25">
      <c r="B95" s="13">
        <v>4</v>
      </c>
      <c r="C95" s="14" t="s">
        <v>154</v>
      </c>
      <c r="D95" s="53" t="s">
        <v>158</v>
      </c>
      <c r="E95" s="14" t="s">
        <v>42</v>
      </c>
      <c r="F95" s="15">
        <v>1</v>
      </c>
      <c r="G95" s="32">
        <v>959000</v>
      </c>
      <c r="H95" s="109">
        <f t="shared" si="28"/>
        <v>1045310</v>
      </c>
      <c r="I95" s="109">
        <f t="shared" si="29"/>
        <v>1045310</v>
      </c>
      <c r="J95" s="83">
        <f t="shared" si="24"/>
        <v>959000</v>
      </c>
      <c r="K95" s="61">
        <f t="shared" si="30"/>
        <v>1087122.3999999999</v>
      </c>
      <c r="L95" s="61">
        <f t="shared" si="25"/>
        <v>1087122.3999999999</v>
      </c>
      <c r="M95" s="62">
        <f t="shared" si="31"/>
        <v>1119736.0719999999</v>
      </c>
      <c r="N95" s="63">
        <f t="shared" si="26"/>
        <v>1119736.0719999999</v>
      </c>
      <c r="O95" s="60">
        <f t="shared" si="27"/>
        <v>1084056</v>
      </c>
    </row>
    <row r="96" spans="2:15" ht="45.6" x14ac:dyDescent="0.25">
      <c r="B96" s="13">
        <v>5</v>
      </c>
      <c r="C96" s="14" t="s">
        <v>109</v>
      </c>
      <c r="D96" s="54" t="s">
        <v>159</v>
      </c>
      <c r="E96" s="14" t="s">
        <v>42</v>
      </c>
      <c r="F96" s="15">
        <v>2</v>
      </c>
      <c r="G96" s="32">
        <v>1370000</v>
      </c>
      <c r="H96" s="109">
        <f t="shared" si="28"/>
        <v>1493300</v>
      </c>
      <c r="I96" s="109">
        <f t="shared" si="29"/>
        <v>2986600</v>
      </c>
      <c r="J96" s="83">
        <f t="shared" si="24"/>
        <v>2740000</v>
      </c>
      <c r="K96" s="61">
        <f t="shared" si="30"/>
        <v>1553032</v>
      </c>
      <c r="L96" s="61">
        <f t="shared" si="25"/>
        <v>3106064</v>
      </c>
      <c r="M96" s="62">
        <f t="shared" si="31"/>
        <v>1599622.96</v>
      </c>
      <c r="N96" s="63">
        <f t="shared" si="26"/>
        <v>3199245.92</v>
      </c>
      <c r="O96" s="60">
        <f t="shared" si="27"/>
        <v>3097303</v>
      </c>
    </row>
    <row r="97" spans="2:15" ht="45.6" x14ac:dyDescent="0.25">
      <c r="B97" s="13">
        <v>6</v>
      </c>
      <c r="C97" s="14" t="s">
        <v>160</v>
      </c>
      <c r="D97" s="54" t="s">
        <v>161</v>
      </c>
      <c r="E97" s="14" t="s">
        <v>42</v>
      </c>
      <c r="F97" s="15">
        <v>2</v>
      </c>
      <c r="G97" s="32">
        <v>411000</v>
      </c>
      <c r="H97" s="109">
        <f t="shared" si="28"/>
        <v>447990</v>
      </c>
      <c r="I97" s="109">
        <f t="shared" si="29"/>
        <v>895980</v>
      </c>
      <c r="J97" s="83">
        <f t="shared" si="24"/>
        <v>822000</v>
      </c>
      <c r="K97" s="61">
        <f t="shared" si="30"/>
        <v>465909.6</v>
      </c>
      <c r="L97" s="61">
        <f t="shared" si="25"/>
        <v>931819.2</v>
      </c>
      <c r="M97" s="62">
        <f t="shared" si="31"/>
        <v>479886.88799999998</v>
      </c>
      <c r="N97" s="63">
        <f t="shared" si="26"/>
        <v>959773.77599999995</v>
      </c>
      <c r="O97" s="60">
        <f t="shared" si="27"/>
        <v>929191</v>
      </c>
    </row>
    <row r="98" spans="2:15" ht="34.200000000000003" x14ac:dyDescent="0.25">
      <c r="B98" s="13">
        <v>7</v>
      </c>
      <c r="C98" s="14" t="s">
        <v>79</v>
      </c>
      <c r="D98" s="53" t="s">
        <v>162</v>
      </c>
      <c r="E98" s="14" t="s">
        <v>52</v>
      </c>
      <c r="F98" s="15">
        <v>300</v>
      </c>
      <c r="G98" s="33">
        <v>18500</v>
      </c>
      <c r="H98" s="109">
        <f t="shared" si="28"/>
        <v>20165</v>
      </c>
      <c r="I98" s="109">
        <f t="shared" si="29"/>
        <v>6049500</v>
      </c>
      <c r="J98" s="83">
        <f t="shared" si="24"/>
        <v>5550000</v>
      </c>
      <c r="K98" s="61">
        <f t="shared" si="30"/>
        <v>20971.599999999999</v>
      </c>
      <c r="L98" s="61">
        <f t="shared" si="25"/>
        <v>6291480</v>
      </c>
      <c r="M98" s="62">
        <f t="shared" si="31"/>
        <v>21600.748</v>
      </c>
      <c r="N98" s="63">
        <f t="shared" si="26"/>
        <v>6480224.3999999994</v>
      </c>
      <c r="O98" s="60">
        <f t="shared" si="27"/>
        <v>6273735</v>
      </c>
    </row>
    <row r="99" spans="2:15" ht="79.8" x14ac:dyDescent="0.25">
      <c r="B99" s="13">
        <v>8</v>
      </c>
      <c r="C99" s="14" t="s">
        <v>14</v>
      </c>
      <c r="D99" s="53" t="s">
        <v>163</v>
      </c>
      <c r="E99" s="14" t="s">
        <v>52</v>
      </c>
      <c r="F99" s="15">
        <v>50</v>
      </c>
      <c r="G99" s="34">
        <v>29600</v>
      </c>
      <c r="H99" s="109">
        <f t="shared" si="28"/>
        <v>32264</v>
      </c>
      <c r="I99" s="109">
        <f t="shared" si="29"/>
        <v>1613200</v>
      </c>
      <c r="J99" s="83">
        <f t="shared" si="24"/>
        <v>1480000</v>
      </c>
      <c r="K99" s="61">
        <f t="shared" si="30"/>
        <v>33554.559999999998</v>
      </c>
      <c r="L99" s="61">
        <f t="shared" si="25"/>
        <v>1677728</v>
      </c>
      <c r="M99" s="62">
        <f t="shared" si="31"/>
        <v>34561.196799999998</v>
      </c>
      <c r="N99" s="63">
        <f t="shared" si="26"/>
        <v>1728059.8399999999</v>
      </c>
      <c r="O99" s="60">
        <f t="shared" si="27"/>
        <v>1672996</v>
      </c>
    </row>
    <row r="100" spans="2:15" ht="22.8" x14ac:dyDescent="0.25">
      <c r="B100" s="13">
        <v>9</v>
      </c>
      <c r="C100" s="14" t="s">
        <v>164</v>
      </c>
      <c r="D100" s="53" t="s">
        <v>165</v>
      </c>
      <c r="E100" s="14" t="s">
        <v>52</v>
      </c>
      <c r="F100" s="16">
        <v>30</v>
      </c>
      <c r="G100" s="32">
        <v>9672</v>
      </c>
      <c r="H100" s="109">
        <f t="shared" si="28"/>
        <v>10542.48</v>
      </c>
      <c r="I100" s="109">
        <f t="shared" si="29"/>
        <v>316274.39999999997</v>
      </c>
      <c r="J100" s="83">
        <f t="shared" si="24"/>
        <v>290160</v>
      </c>
      <c r="K100" s="61">
        <f t="shared" si="30"/>
        <v>10964.179199999999</v>
      </c>
      <c r="L100" s="61">
        <f t="shared" si="25"/>
        <v>328925.37599999993</v>
      </c>
      <c r="M100" s="62">
        <f t="shared" si="31"/>
        <v>11293.104575999998</v>
      </c>
      <c r="N100" s="63">
        <f t="shared" si="26"/>
        <v>338793.13727999991</v>
      </c>
      <c r="O100" s="60">
        <f t="shared" si="27"/>
        <v>327998</v>
      </c>
    </row>
    <row r="101" spans="2:15" ht="102.6" x14ac:dyDescent="0.25">
      <c r="B101" s="13">
        <v>10</v>
      </c>
      <c r="C101" s="14" t="s">
        <v>166</v>
      </c>
      <c r="D101" s="53" t="s">
        <v>167</v>
      </c>
      <c r="E101" s="14" t="s">
        <v>52</v>
      </c>
      <c r="F101" s="16">
        <v>100</v>
      </c>
      <c r="G101" s="32">
        <v>23400</v>
      </c>
      <c r="H101" s="109">
        <f t="shared" si="28"/>
        <v>25506</v>
      </c>
      <c r="I101" s="109">
        <f t="shared" si="29"/>
        <v>2550600</v>
      </c>
      <c r="J101" s="83">
        <f t="shared" si="24"/>
        <v>2340000</v>
      </c>
      <c r="K101" s="61">
        <f t="shared" si="30"/>
        <v>26526.240000000002</v>
      </c>
      <c r="L101" s="61">
        <f t="shared" si="25"/>
        <v>2652624</v>
      </c>
      <c r="M101" s="62">
        <f t="shared" si="31"/>
        <v>27322.0272</v>
      </c>
      <c r="N101" s="63">
        <f t="shared" si="26"/>
        <v>2732202.72</v>
      </c>
      <c r="O101" s="60">
        <f t="shared" si="27"/>
        <v>2645142</v>
      </c>
    </row>
    <row r="102" spans="2:15" ht="68.400000000000006" x14ac:dyDescent="0.25">
      <c r="B102" s="13">
        <v>11</v>
      </c>
      <c r="C102" s="14" t="s">
        <v>168</v>
      </c>
      <c r="D102" s="53" t="s">
        <v>169</v>
      </c>
      <c r="E102" s="14" t="s">
        <v>52</v>
      </c>
      <c r="F102" s="15">
        <v>40</v>
      </c>
      <c r="G102" s="32">
        <v>156000</v>
      </c>
      <c r="H102" s="109">
        <f t="shared" si="28"/>
        <v>170040</v>
      </c>
      <c r="I102" s="109">
        <f t="shared" si="29"/>
        <v>6801600</v>
      </c>
      <c r="J102" s="83">
        <f t="shared" si="24"/>
        <v>6240000</v>
      </c>
      <c r="K102" s="61">
        <f t="shared" si="30"/>
        <v>176841.60000000001</v>
      </c>
      <c r="L102" s="61">
        <f t="shared" si="25"/>
        <v>7073664</v>
      </c>
      <c r="M102" s="62">
        <f t="shared" si="31"/>
        <v>182146.848</v>
      </c>
      <c r="N102" s="63">
        <f t="shared" si="26"/>
        <v>7285873.9199999999</v>
      </c>
      <c r="O102" s="60">
        <f t="shared" si="27"/>
        <v>7053713</v>
      </c>
    </row>
    <row r="103" spans="2:15" ht="68.400000000000006" x14ac:dyDescent="0.25">
      <c r="B103" s="13">
        <v>12</v>
      </c>
      <c r="C103" s="14" t="s">
        <v>170</v>
      </c>
      <c r="D103" s="53" t="s">
        <v>171</v>
      </c>
      <c r="E103" s="14" t="s">
        <v>52</v>
      </c>
      <c r="F103" s="16">
        <v>100</v>
      </c>
      <c r="G103" s="32">
        <v>27144</v>
      </c>
      <c r="H103" s="109">
        <f t="shared" si="28"/>
        <v>29586.959999999999</v>
      </c>
      <c r="I103" s="109">
        <f t="shared" si="29"/>
        <v>2958696</v>
      </c>
      <c r="J103" s="83">
        <f t="shared" si="24"/>
        <v>2714400</v>
      </c>
      <c r="K103" s="61">
        <f t="shared" si="30"/>
        <v>30770.438399999999</v>
      </c>
      <c r="L103" s="61">
        <f t="shared" si="25"/>
        <v>3077043.84</v>
      </c>
      <c r="M103" s="62">
        <f t="shared" si="31"/>
        <v>31693.551551999997</v>
      </c>
      <c r="N103" s="63">
        <f t="shared" si="26"/>
        <v>3169355.1551999999</v>
      </c>
      <c r="O103" s="60">
        <f t="shared" si="27"/>
        <v>3068365</v>
      </c>
    </row>
    <row r="104" spans="2:15" ht="45.6" x14ac:dyDescent="0.25">
      <c r="B104" s="13">
        <v>13</v>
      </c>
      <c r="C104" s="17" t="s">
        <v>172</v>
      </c>
      <c r="D104" s="55" t="s">
        <v>173</v>
      </c>
      <c r="E104" s="17" t="s">
        <v>52</v>
      </c>
      <c r="F104" s="18">
        <v>500</v>
      </c>
      <c r="G104" s="34">
        <v>546</v>
      </c>
      <c r="H104" s="109">
        <f t="shared" si="28"/>
        <v>595.14</v>
      </c>
      <c r="I104" s="109">
        <f t="shared" si="29"/>
        <v>297570</v>
      </c>
      <c r="J104" s="83">
        <f t="shared" si="24"/>
        <v>273000</v>
      </c>
      <c r="K104" s="61">
        <f t="shared" si="30"/>
        <v>618.94560000000001</v>
      </c>
      <c r="L104" s="61">
        <f t="shared" si="25"/>
        <v>309472.8</v>
      </c>
      <c r="M104" s="62">
        <f t="shared" si="31"/>
        <v>637.51396799999998</v>
      </c>
      <c r="N104" s="63">
        <f t="shared" si="26"/>
        <v>318756.984</v>
      </c>
      <c r="O104" s="60">
        <f t="shared" si="27"/>
        <v>308600</v>
      </c>
    </row>
    <row r="105" spans="2:15" ht="34.200000000000003" x14ac:dyDescent="0.25">
      <c r="B105" s="13">
        <v>14</v>
      </c>
      <c r="C105" s="14" t="s">
        <v>174</v>
      </c>
      <c r="D105" s="53" t="s">
        <v>175</v>
      </c>
      <c r="E105" s="14" t="s">
        <v>176</v>
      </c>
      <c r="F105" s="15">
        <v>5</v>
      </c>
      <c r="G105" s="34">
        <v>20280</v>
      </c>
      <c r="H105" s="109">
        <f t="shared" si="28"/>
        <v>22105.200000000001</v>
      </c>
      <c r="I105" s="109">
        <f t="shared" si="29"/>
        <v>110526</v>
      </c>
      <c r="J105" s="83">
        <f t="shared" si="24"/>
        <v>101400</v>
      </c>
      <c r="K105" s="61">
        <f t="shared" si="30"/>
        <v>22989.407999999999</v>
      </c>
      <c r="L105" s="61">
        <f t="shared" si="25"/>
        <v>114947.04</v>
      </c>
      <c r="M105" s="62">
        <f t="shared" si="31"/>
        <v>23679.090239999998</v>
      </c>
      <c r="N105" s="63">
        <f t="shared" si="26"/>
        <v>118395.45119999998</v>
      </c>
      <c r="O105" s="60">
        <f t="shared" si="27"/>
        <v>114623</v>
      </c>
    </row>
    <row r="106" spans="2:15" ht="57" x14ac:dyDescent="0.25">
      <c r="B106" s="19">
        <v>15</v>
      </c>
      <c r="C106" s="17" t="s">
        <v>177</v>
      </c>
      <c r="D106" s="55" t="s">
        <v>178</v>
      </c>
      <c r="E106" s="17" t="s">
        <v>179</v>
      </c>
      <c r="F106" s="18">
        <v>2</v>
      </c>
      <c r="G106" s="34">
        <v>15600</v>
      </c>
      <c r="H106" s="109">
        <f t="shared" si="28"/>
        <v>17004</v>
      </c>
      <c r="I106" s="109">
        <f t="shared" si="29"/>
        <v>34008</v>
      </c>
      <c r="J106" s="83">
        <f t="shared" si="24"/>
        <v>31200</v>
      </c>
      <c r="K106" s="61">
        <f t="shared" si="30"/>
        <v>17684.16</v>
      </c>
      <c r="L106" s="61">
        <f t="shared" si="25"/>
        <v>35368.32</v>
      </c>
      <c r="M106" s="62">
        <f t="shared" si="31"/>
        <v>18214.684799999999</v>
      </c>
      <c r="N106" s="63">
        <f t="shared" si="26"/>
        <v>36429.369599999998</v>
      </c>
      <c r="O106" s="60">
        <f t="shared" si="27"/>
        <v>35269</v>
      </c>
    </row>
    <row r="107" spans="2:15" ht="34.200000000000003" x14ac:dyDescent="0.25">
      <c r="B107" s="19">
        <v>16</v>
      </c>
      <c r="C107" s="17" t="s">
        <v>180</v>
      </c>
      <c r="D107" s="55" t="s">
        <v>181</v>
      </c>
      <c r="E107" s="17" t="s">
        <v>179</v>
      </c>
      <c r="F107" s="18">
        <v>4</v>
      </c>
      <c r="G107" s="34">
        <v>23400</v>
      </c>
      <c r="H107" s="109">
        <f t="shared" si="28"/>
        <v>25506</v>
      </c>
      <c r="I107" s="109">
        <f t="shared" si="29"/>
        <v>102024</v>
      </c>
      <c r="J107" s="83">
        <f t="shared" si="24"/>
        <v>93600</v>
      </c>
      <c r="K107" s="61">
        <f t="shared" si="30"/>
        <v>26526.240000000002</v>
      </c>
      <c r="L107" s="61">
        <f t="shared" si="25"/>
        <v>106104.96000000001</v>
      </c>
      <c r="M107" s="62">
        <f t="shared" si="31"/>
        <v>27322.0272</v>
      </c>
      <c r="N107" s="63">
        <f t="shared" si="26"/>
        <v>109288.1088</v>
      </c>
      <c r="O107" s="60">
        <f t="shared" si="27"/>
        <v>105806</v>
      </c>
    </row>
    <row r="108" spans="2:15" ht="45.6" x14ac:dyDescent="0.25">
      <c r="B108" s="13">
        <v>17</v>
      </c>
      <c r="C108" s="14" t="s">
        <v>166</v>
      </c>
      <c r="D108" s="53" t="s">
        <v>182</v>
      </c>
      <c r="E108" s="14" t="s">
        <v>52</v>
      </c>
      <c r="F108" s="15">
        <v>30</v>
      </c>
      <c r="G108" s="34">
        <v>15600</v>
      </c>
      <c r="H108" s="109">
        <f t="shared" si="28"/>
        <v>17004</v>
      </c>
      <c r="I108" s="109">
        <f t="shared" si="29"/>
        <v>510120</v>
      </c>
      <c r="J108" s="83">
        <f t="shared" si="24"/>
        <v>468000</v>
      </c>
      <c r="K108" s="61">
        <f t="shared" si="30"/>
        <v>17684.16</v>
      </c>
      <c r="L108" s="61">
        <f t="shared" si="25"/>
        <v>530524.80000000005</v>
      </c>
      <c r="M108" s="62">
        <f t="shared" si="31"/>
        <v>18214.684799999999</v>
      </c>
      <c r="N108" s="63">
        <f t="shared" si="26"/>
        <v>546440.54399999999</v>
      </c>
      <c r="O108" s="60">
        <f t="shared" si="27"/>
        <v>529028</v>
      </c>
    </row>
    <row r="109" spans="2:15" ht="57" x14ac:dyDescent="0.25">
      <c r="B109" s="13">
        <v>18</v>
      </c>
      <c r="C109" s="14" t="s">
        <v>183</v>
      </c>
      <c r="D109" s="53" t="s">
        <v>184</v>
      </c>
      <c r="E109" s="14" t="s">
        <v>176</v>
      </c>
      <c r="F109" s="15">
        <v>1</v>
      </c>
      <c r="G109" s="34">
        <v>59280</v>
      </c>
      <c r="H109" s="109">
        <f t="shared" si="28"/>
        <v>64615.199999999997</v>
      </c>
      <c r="I109" s="109">
        <f t="shared" si="29"/>
        <v>64615.199999999997</v>
      </c>
      <c r="J109" s="83">
        <f t="shared" si="24"/>
        <v>59280</v>
      </c>
      <c r="K109" s="61">
        <f t="shared" si="30"/>
        <v>67199.80799999999</v>
      </c>
      <c r="L109" s="61">
        <f t="shared" si="25"/>
        <v>67199.80799999999</v>
      </c>
      <c r="M109" s="62">
        <f t="shared" si="31"/>
        <v>69215.80223999999</v>
      </c>
      <c r="N109" s="63">
        <f t="shared" si="26"/>
        <v>69215.80223999999</v>
      </c>
      <c r="O109" s="60">
        <f t="shared" si="27"/>
        <v>67010</v>
      </c>
    </row>
    <row r="110" spans="2:15" ht="45.6" x14ac:dyDescent="0.25">
      <c r="B110" s="13">
        <v>19</v>
      </c>
      <c r="C110" s="14" t="s">
        <v>185</v>
      </c>
      <c r="D110" s="53" t="s">
        <v>186</v>
      </c>
      <c r="E110" s="14" t="s">
        <v>52</v>
      </c>
      <c r="F110" s="15">
        <v>3</v>
      </c>
      <c r="G110" s="34">
        <v>109044</v>
      </c>
      <c r="H110" s="109">
        <f t="shared" si="28"/>
        <v>118857.95999999999</v>
      </c>
      <c r="I110" s="109">
        <f t="shared" si="29"/>
        <v>356573.88</v>
      </c>
      <c r="J110" s="83">
        <f t="shared" si="24"/>
        <v>327132</v>
      </c>
      <c r="K110" s="61">
        <f t="shared" si="30"/>
        <v>123612.2784</v>
      </c>
      <c r="L110" s="61">
        <f t="shared" si="25"/>
        <v>370836.83519999997</v>
      </c>
      <c r="M110" s="62">
        <f t="shared" si="31"/>
        <v>127320.646752</v>
      </c>
      <c r="N110" s="63">
        <f t="shared" si="26"/>
        <v>381961.94025600003</v>
      </c>
      <c r="O110" s="60">
        <f t="shared" si="27"/>
        <v>369791</v>
      </c>
    </row>
    <row r="111" spans="2:15" ht="22.8" x14ac:dyDescent="0.25">
      <c r="B111" s="13">
        <v>20</v>
      </c>
      <c r="C111" s="14" t="s">
        <v>74</v>
      </c>
      <c r="D111" s="53" t="s">
        <v>75</v>
      </c>
      <c r="E111" s="14" t="s">
        <v>52</v>
      </c>
      <c r="F111" s="16">
        <v>20</v>
      </c>
      <c r="G111" s="32">
        <v>32760</v>
      </c>
      <c r="H111" s="109">
        <f t="shared" si="28"/>
        <v>35708.400000000001</v>
      </c>
      <c r="I111" s="109">
        <f t="shared" si="29"/>
        <v>714168</v>
      </c>
      <c r="J111" s="83">
        <f t="shared" si="24"/>
        <v>655200</v>
      </c>
      <c r="K111" s="61">
        <f t="shared" si="30"/>
        <v>37136.736000000004</v>
      </c>
      <c r="L111" s="61">
        <f t="shared" si="25"/>
        <v>742734.72000000009</v>
      </c>
      <c r="M111" s="62">
        <f t="shared" si="31"/>
        <v>38250.838080000001</v>
      </c>
      <c r="N111" s="63">
        <f t="shared" si="26"/>
        <v>765016.76160000009</v>
      </c>
      <c r="O111" s="60">
        <f t="shared" si="27"/>
        <v>740640</v>
      </c>
    </row>
    <row r="112" spans="2:15" ht="57" x14ac:dyDescent="0.25">
      <c r="B112" s="13">
        <v>21</v>
      </c>
      <c r="C112" s="14" t="s">
        <v>187</v>
      </c>
      <c r="D112" s="53" t="s">
        <v>188</v>
      </c>
      <c r="E112" s="14" t="s">
        <v>52</v>
      </c>
      <c r="F112" s="15">
        <v>10</v>
      </c>
      <c r="G112" s="34">
        <v>301017.77</v>
      </c>
      <c r="H112" s="109">
        <f t="shared" si="28"/>
        <v>328109.36930000002</v>
      </c>
      <c r="I112" s="109">
        <f t="shared" si="29"/>
        <v>3281093.693</v>
      </c>
      <c r="J112" s="83">
        <f t="shared" si="24"/>
        <v>3010177.7</v>
      </c>
      <c r="K112" s="61">
        <f t="shared" si="30"/>
        <v>341233.74407200003</v>
      </c>
      <c r="L112" s="61">
        <f t="shared" si="25"/>
        <v>3412337.4407200003</v>
      </c>
      <c r="M112" s="62">
        <f t="shared" si="31"/>
        <v>351470.75639416004</v>
      </c>
      <c r="N112" s="63">
        <f t="shared" si="26"/>
        <v>3514707.5639416003</v>
      </c>
      <c r="O112" s="60">
        <f t="shared" si="27"/>
        <v>3402713</v>
      </c>
    </row>
    <row r="113" spans="2:15" x14ac:dyDescent="0.25">
      <c r="B113" s="13">
        <v>22</v>
      </c>
      <c r="C113" s="14" t="s">
        <v>77</v>
      </c>
      <c r="D113" s="53" t="s">
        <v>189</v>
      </c>
      <c r="E113" s="14" t="s">
        <v>52</v>
      </c>
      <c r="F113" s="16">
        <v>120</v>
      </c>
      <c r="G113" s="32">
        <v>2340</v>
      </c>
      <c r="H113" s="109">
        <f t="shared" si="28"/>
        <v>2550.6</v>
      </c>
      <c r="I113" s="109">
        <f t="shared" si="29"/>
        <v>306072</v>
      </c>
      <c r="J113" s="83">
        <f t="shared" si="24"/>
        <v>280800</v>
      </c>
      <c r="K113" s="61">
        <f t="shared" si="30"/>
        <v>2652.6239999999998</v>
      </c>
      <c r="L113" s="61">
        <f t="shared" si="25"/>
        <v>318314.88</v>
      </c>
      <c r="M113" s="62">
        <f t="shared" si="31"/>
        <v>2732.2027199999998</v>
      </c>
      <c r="N113" s="63">
        <f t="shared" si="26"/>
        <v>327864.32639999996</v>
      </c>
      <c r="O113" s="60">
        <f t="shared" si="27"/>
        <v>317417</v>
      </c>
    </row>
    <row r="114" spans="2:15" x14ac:dyDescent="0.25">
      <c r="B114" s="13">
        <v>23</v>
      </c>
      <c r="C114" s="14" t="s">
        <v>80</v>
      </c>
      <c r="D114" s="53" t="s">
        <v>190</v>
      </c>
      <c r="E114" s="14" t="s">
        <v>52</v>
      </c>
      <c r="F114" s="16">
        <v>200</v>
      </c>
      <c r="G114" s="32">
        <v>890.5</v>
      </c>
      <c r="H114" s="109">
        <f t="shared" si="28"/>
        <v>970.64499999999998</v>
      </c>
      <c r="I114" s="109">
        <f t="shared" si="29"/>
        <v>194129</v>
      </c>
      <c r="J114" s="83">
        <f t="shared" si="24"/>
        <v>178100</v>
      </c>
      <c r="K114" s="61">
        <f t="shared" si="30"/>
        <v>1009.4707999999999</v>
      </c>
      <c r="L114" s="61">
        <f t="shared" si="25"/>
        <v>201894.15999999997</v>
      </c>
      <c r="M114" s="62">
        <f t="shared" si="31"/>
        <v>1039.7549239999998</v>
      </c>
      <c r="N114" s="63">
        <f t="shared" si="26"/>
        <v>207950.98479999998</v>
      </c>
      <c r="O114" s="60">
        <f t="shared" si="27"/>
        <v>201325</v>
      </c>
    </row>
    <row r="115" spans="2:15" ht="55.2" x14ac:dyDescent="0.25">
      <c r="B115" s="13">
        <v>24</v>
      </c>
      <c r="C115" s="84" t="s">
        <v>191</v>
      </c>
      <c r="D115" s="85" t="s">
        <v>192</v>
      </c>
      <c r="E115" s="84" t="s">
        <v>193</v>
      </c>
      <c r="F115" s="84">
        <v>6</v>
      </c>
      <c r="G115" s="34">
        <v>2740000</v>
      </c>
      <c r="H115" s="109">
        <f t="shared" si="28"/>
        <v>2986600</v>
      </c>
      <c r="I115" s="109">
        <f t="shared" si="29"/>
        <v>17919600</v>
      </c>
      <c r="J115" s="83">
        <f t="shared" si="24"/>
        <v>16440000</v>
      </c>
      <c r="K115" s="61">
        <f t="shared" si="30"/>
        <v>3106064</v>
      </c>
      <c r="L115" s="61">
        <f t="shared" si="25"/>
        <v>18636384</v>
      </c>
      <c r="M115" s="62">
        <f t="shared" si="31"/>
        <v>3199245.92</v>
      </c>
      <c r="N115" s="63">
        <f t="shared" si="26"/>
        <v>19195475.52</v>
      </c>
      <c r="O115" s="60">
        <f t="shared" si="27"/>
        <v>18583820</v>
      </c>
    </row>
    <row r="116" spans="2:15" ht="110.4" x14ac:dyDescent="0.25">
      <c r="B116" s="13">
        <v>25</v>
      </c>
      <c r="C116" s="86" t="s">
        <v>194</v>
      </c>
      <c r="D116" s="85" t="s">
        <v>195</v>
      </c>
      <c r="E116" s="84" t="s">
        <v>193</v>
      </c>
      <c r="F116" s="84">
        <v>6</v>
      </c>
      <c r="G116" s="32">
        <v>507000</v>
      </c>
      <c r="H116" s="109">
        <f t="shared" si="28"/>
        <v>552630</v>
      </c>
      <c r="I116" s="109">
        <f t="shared" si="29"/>
        <v>3315780</v>
      </c>
      <c r="J116" s="83">
        <f t="shared" si="24"/>
        <v>3042000</v>
      </c>
      <c r="K116" s="61">
        <f t="shared" si="30"/>
        <v>574735.19999999995</v>
      </c>
      <c r="L116" s="61">
        <f t="shared" si="25"/>
        <v>3448411.1999999997</v>
      </c>
      <c r="M116" s="62">
        <f t="shared" si="31"/>
        <v>591977.25599999994</v>
      </c>
      <c r="N116" s="63">
        <f t="shared" si="26"/>
        <v>3551863.5359999994</v>
      </c>
      <c r="O116" s="60">
        <f t="shared" si="27"/>
        <v>3438685</v>
      </c>
    </row>
    <row r="117" spans="2:15" ht="41.4" x14ac:dyDescent="0.25">
      <c r="B117" s="19">
        <v>26</v>
      </c>
      <c r="C117" s="87" t="s">
        <v>196</v>
      </c>
      <c r="D117" s="88" t="s">
        <v>197</v>
      </c>
      <c r="E117" s="89" t="s">
        <v>193</v>
      </c>
      <c r="F117" s="89">
        <v>30</v>
      </c>
      <c r="G117" s="34">
        <v>9672</v>
      </c>
      <c r="H117" s="109">
        <f t="shared" si="28"/>
        <v>10542.48</v>
      </c>
      <c r="I117" s="109">
        <f t="shared" si="29"/>
        <v>316274.39999999997</v>
      </c>
      <c r="J117" s="83">
        <f t="shared" si="24"/>
        <v>290160</v>
      </c>
      <c r="K117" s="61">
        <f t="shared" si="30"/>
        <v>10964.179199999999</v>
      </c>
      <c r="L117" s="61">
        <f t="shared" si="25"/>
        <v>328925.37599999993</v>
      </c>
      <c r="M117" s="62">
        <f t="shared" si="31"/>
        <v>11293.104575999998</v>
      </c>
      <c r="N117" s="63">
        <f t="shared" si="26"/>
        <v>338793.13727999991</v>
      </c>
      <c r="O117" s="60">
        <f t="shared" si="27"/>
        <v>327998</v>
      </c>
    </row>
    <row r="118" spans="2:15" x14ac:dyDescent="0.25">
      <c r="B118" s="64" t="s">
        <v>71</v>
      </c>
      <c r="C118" s="64"/>
      <c r="D118" s="65"/>
      <c r="E118" s="64"/>
      <c r="F118" s="64"/>
      <c r="G118" s="75"/>
      <c r="H118" s="107"/>
      <c r="I118" s="107"/>
      <c r="J118" s="90"/>
      <c r="K118" s="61"/>
      <c r="L118" s="61"/>
      <c r="M118" s="68"/>
      <c r="N118" s="77"/>
      <c r="O118" s="60"/>
    </row>
    <row r="119" spans="2:15" ht="17.399999999999999" customHeight="1" x14ac:dyDescent="0.25">
      <c r="B119" s="118" t="s">
        <v>198</v>
      </c>
      <c r="C119" s="119"/>
      <c r="D119" s="119"/>
      <c r="E119" s="119"/>
      <c r="F119" s="119"/>
      <c r="G119" s="119"/>
      <c r="H119" s="119"/>
      <c r="I119" s="119"/>
      <c r="J119" s="119"/>
      <c r="K119" s="119"/>
      <c r="L119" s="119"/>
      <c r="M119" s="119"/>
      <c r="N119" s="119"/>
      <c r="O119" s="60"/>
    </row>
    <row r="120" spans="2:15" ht="30.6" x14ac:dyDescent="0.25">
      <c r="B120" s="1" t="s">
        <v>73</v>
      </c>
      <c r="C120" s="1" t="s">
        <v>1</v>
      </c>
      <c r="D120" s="51" t="s">
        <v>2</v>
      </c>
      <c r="E120" s="1" t="s">
        <v>3</v>
      </c>
      <c r="F120" s="1" t="s">
        <v>4</v>
      </c>
      <c r="G120" s="38" t="s">
        <v>5</v>
      </c>
      <c r="H120" s="103" t="s">
        <v>5</v>
      </c>
      <c r="I120" s="103" t="s">
        <v>7</v>
      </c>
      <c r="J120" s="38" t="s">
        <v>7</v>
      </c>
      <c r="K120" s="39" t="s">
        <v>5</v>
      </c>
      <c r="L120" s="39" t="s">
        <v>7</v>
      </c>
      <c r="M120" s="41" t="s">
        <v>5</v>
      </c>
      <c r="N120" s="44" t="s">
        <v>7</v>
      </c>
      <c r="O120" s="60"/>
    </row>
    <row r="121" spans="2:15" ht="26.4" x14ac:dyDescent="0.25">
      <c r="B121" s="20">
        <v>1</v>
      </c>
      <c r="C121" s="11" t="s">
        <v>199</v>
      </c>
      <c r="D121" s="46" t="s">
        <v>75</v>
      </c>
      <c r="E121" s="11" t="s">
        <v>52</v>
      </c>
      <c r="F121" s="11">
        <v>10</v>
      </c>
      <c r="G121" s="70">
        <v>32760</v>
      </c>
      <c r="H121" s="106">
        <f>(G121*9%)+G121</f>
        <v>35708.400000000001</v>
      </c>
      <c r="I121" s="106">
        <f>H121*F121</f>
        <v>357084</v>
      </c>
      <c r="J121" s="31">
        <f t="shared" ref="J121:J136" si="32">G121*F121</f>
        <v>327600</v>
      </c>
      <c r="K121" s="61">
        <f>(H121*4%)+H121</f>
        <v>37136.736000000004</v>
      </c>
      <c r="L121" s="61">
        <f t="shared" ref="L121:L136" si="33">+K121*F121</f>
        <v>371367.36000000004</v>
      </c>
      <c r="M121" s="62">
        <f>(K121*3%)+K121</f>
        <v>38250.838080000001</v>
      </c>
      <c r="N121" s="63">
        <f t="shared" ref="N121:N136" si="34">+M121*F121</f>
        <v>382508.38080000004</v>
      </c>
      <c r="O121" s="60">
        <f t="shared" ref="O121:O136" si="35">+ROUND(((I121+L121+N121)/3),0)</f>
        <v>370320</v>
      </c>
    </row>
    <row r="122" spans="2:15" x14ac:dyDescent="0.25">
      <c r="B122" s="1">
        <v>2</v>
      </c>
      <c r="C122" s="7" t="s">
        <v>77</v>
      </c>
      <c r="D122" s="50" t="s">
        <v>200</v>
      </c>
      <c r="E122" s="12" t="s">
        <v>52</v>
      </c>
      <c r="F122" s="12">
        <v>10</v>
      </c>
      <c r="G122" s="70">
        <v>23400</v>
      </c>
      <c r="H122" s="106">
        <f t="shared" ref="H122:H136" si="36">(G122*9%)+G122</f>
        <v>25506</v>
      </c>
      <c r="I122" s="106">
        <f t="shared" ref="I122:I136" si="37">H122*F122</f>
        <v>255060</v>
      </c>
      <c r="J122" s="31">
        <f t="shared" si="32"/>
        <v>234000</v>
      </c>
      <c r="K122" s="61">
        <f t="shared" ref="K122:K136" si="38">(H122*4%)+H122</f>
        <v>26526.240000000002</v>
      </c>
      <c r="L122" s="61">
        <f t="shared" si="33"/>
        <v>265262.40000000002</v>
      </c>
      <c r="M122" s="62">
        <f t="shared" ref="M122:M136" si="39">(K122*3%)+K122</f>
        <v>27322.0272</v>
      </c>
      <c r="N122" s="63">
        <f t="shared" si="34"/>
        <v>273220.272</v>
      </c>
      <c r="O122" s="60">
        <f t="shared" si="35"/>
        <v>264514</v>
      </c>
    </row>
    <row r="123" spans="2:15" ht="132" x14ac:dyDescent="0.25">
      <c r="B123" s="1">
        <v>3</v>
      </c>
      <c r="C123" s="5" t="s">
        <v>201</v>
      </c>
      <c r="D123" s="49" t="s">
        <v>202</v>
      </c>
      <c r="E123" s="8" t="s">
        <v>52</v>
      </c>
      <c r="F123" s="8">
        <v>10</v>
      </c>
      <c r="G123" s="70">
        <v>325187.08</v>
      </c>
      <c r="H123" s="106">
        <f t="shared" si="36"/>
        <v>354453.91720000003</v>
      </c>
      <c r="I123" s="106">
        <f t="shared" si="37"/>
        <v>3544539.1720000003</v>
      </c>
      <c r="J123" s="31">
        <f t="shared" si="32"/>
        <v>3251870.8000000003</v>
      </c>
      <c r="K123" s="61">
        <f t="shared" si="38"/>
        <v>368632.07388800004</v>
      </c>
      <c r="L123" s="61">
        <f t="shared" si="33"/>
        <v>3686320.7388800005</v>
      </c>
      <c r="M123" s="62">
        <f t="shared" si="39"/>
        <v>379691.03610464005</v>
      </c>
      <c r="N123" s="63">
        <f t="shared" si="34"/>
        <v>3796910.3610464004</v>
      </c>
      <c r="O123" s="60">
        <f t="shared" si="35"/>
        <v>3675923</v>
      </c>
    </row>
    <row r="124" spans="2:15" ht="39.6" x14ac:dyDescent="0.25">
      <c r="B124" s="20">
        <v>4</v>
      </c>
      <c r="C124" s="5" t="s">
        <v>203</v>
      </c>
      <c r="D124" s="50" t="s">
        <v>204</v>
      </c>
      <c r="E124" s="8" t="s">
        <v>52</v>
      </c>
      <c r="F124" s="8">
        <v>10</v>
      </c>
      <c r="G124" s="70">
        <v>624000</v>
      </c>
      <c r="H124" s="106">
        <f t="shared" si="36"/>
        <v>680160</v>
      </c>
      <c r="I124" s="106">
        <f t="shared" si="37"/>
        <v>6801600</v>
      </c>
      <c r="J124" s="31">
        <f t="shared" si="32"/>
        <v>6240000</v>
      </c>
      <c r="K124" s="61">
        <f t="shared" si="38"/>
        <v>707366.40000000002</v>
      </c>
      <c r="L124" s="61">
        <f t="shared" si="33"/>
        <v>7073664</v>
      </c>
      <c r="M124" s="62">
        <f t="shared" si="39"/>
        <v>728587.39199999999</v>
      </c>
      <c r="N124" s="63">
        <f t="shared" si="34"/>
        <v>7285873.9199999999</v>
      </c>
      <c r="O124" s="60">
        <f t="shared" si="35"/>
        <v>7053713</v>
      </c>
    </row>
    <row r="125" spans="2:15" ht="79.8" x14ac:dyDescent="0.25">
      <c r="B125" s="1">
        <v>5</v>
      </c>
      <c r="C125" s="5" t="s">
        <v>205</v>
      </c>
      <c r="D125" s="91" t="s">
        <v>316</v>
      </c>
      <c r="E125" s="8" t="s">
        <v>52</v>
      </c>
      <c r="F125" s="8">
        <v>6</v>
      </c>
      <c r="G125" s="70">
        <v>756600</v>
      </c>
      <c r="H125" s="106">
        <f t="shared" si="36"/>
        <v>824694</v>
      </c>
      <c r="I125" s="106">
        <f t="shared" si="37"/>
        <v>4948164</v>
      </c>
      <c r="J125" s="31">
        <f t="shared" si="32"/>
        <v>4539600</v>
      </c>
      <c r="K125" s="61">
        <f t="shared" si="38"/>
        <v>857681.76</v>
      </c>
      <c r="L125" s="61">
        <f t="shared" si="33"/>
        <v>5146090.5600000005</v>
      </c>
      <c r="M125" s="62">
        <f t="shared" si="39"/>
        <v>883412.21279999998</v>
      </c>
      <c r="N125" s="63">
        <f t="shared" si="34"/>
        <v>5300473.2768000001</v>
      </c>
      <c r="O125" s="60">
        <f t="shared" si="35"/>
        <v>5131576</v>
      </c>
    </row>
    <row r="126" spans="2:15" ht="34.200000000000003" x14ac:dyDescent="0.25">
      <c r="B126" s="1">
        <v>6</v>
      </c>
      <c r="C126" s="5" t="s">
        <v>206</v>
      </c>
      <c r="D126" s="92" t="s">
        <v>207</v>
      </c>
      <c r="E126" s="8" t="s">
        <v>208</v>
      </c>
      <c r="F126" s="8">
        <v>8</v>
      </c>
      <c r="G126" s="70">
        <v>421200</v>
      </c>
      <c r="H126" s="106">
        <f t="shared" si="36"/>
        <v>459108</v>
      </c>
      <c r="I126" s="106">
        <f t="shared" si="37"/>
        <v>3672864</v>
      </c>
      <c r="J126" s="31">
        <f t="shared" si="32"/>
        <v>3369600</v>
      </c>
      <c r="K126" s="61">
        <f t="shared" si="38"/>
        <v>477472.32</v>
      </c>
      <c r="L126" s="61">
        <f t="shared" si="33"/>
        <v>3819778.56</v>
      </c>
      <c r="M126" s="62">
        <f t="shared" si="39"/>
        <v>491796.48960000003</v>
      </c>
      <c r="N126" s="63">
        <f t="shared" si="34"/>
        <v>3934371.9168000002</v>
      </c>
      <c r="O126" s="60">
        <f t="shared" si="35"/>
        <v>3809005</v>
      </c>
    </row>
    <row r="127" spans="2:15" ht="66" x14ac:dyDescent="0.25">
      <c r="B127" s="20">
        <v>7</v>
      </c>
      <c r="C127" s="5" t="s">
        <v>154</v>
      </c>
      <c r="D127" s="49" t="s">
        <v>209</v>
      </c>
      <c r="E127" s="5" t="s">
        <v>42</v>
      </c>
      <c r="F127" s="5">
        <v>1</v>
      </c>
      <c r="G127" s="70">
        <v>1370000</v>
      </c>
      <c r="H127" s="106">
        <f t="shared" si="36"/>
        <v>1493300</v>
      </c>
      <c r="I127" s="106">
        <f t="shared" si="37"/>
        <v>1493300</v>
      </c>
      <c r="J127" s="31">
        <f t="shared" si="32"/>
        <v>1370000</v>
      </c>
      <c r="K127" s="61">
        <f t="shared" si="38"/>
        <v>1553032</v>
      </c>
      <c r="L127" s="61">
        <f t="shared" si="33"/>
        <v>1553032</v>
      </c>
      <c r="M127" s="62">
        <f t="shared" si="39"/>
        <v>1599622.96</v>
      </c>
      <c r="N127" s="63">
        <f t="shared" si="34"/>
        <v>1599622.96</v>
      </c>
      <c r="O127" s="60">
        <f t="shared" si="35"/>
        <v>1548652</v>
      </c>
    </row>
    <row r="128" spans="2:15" ht="92.4" x14ac:dyDescent="0.25">
      <c r="B128" s="1">
        <v>8</v>
      </c>
      <c r="C128" s="5" t="s">
        <v>154</v>
      </c>
      <c r="D128" s="49" t="s">
        <v>210</v>
      </c>
      <c r="E128" s="5" t="s">
        <v>42</v>
      </c>
      <c r="F128" s="5">
        <v>1</v>
      </c>
      <c r="G128" s="70">
        <v>1370000</v>
      </c>
      <c r="H128" s="106">
        <f t="shared" si="36"/>
        <v>1493300</v>
      </c>
      <c r="I128" s="106">
        <f t="shared" si="37"/>
        <v>1493300</v>
      </c>
      <c r="J128" s="31">
        <f t="shared" si="32"/>
        <v>1370000</v>
      </c>
      <c r="K128" s="61">
        <f t="shared" si="38"/>
        <v>1553032</v>
      </c>
      <c r="L128" s="61">
        <f t="shared" si="33"/>
        <v>1553032</v>
      </c>
      <c r="M128" s="62">
        <f t="shared" si="39"/>
        <v>1599622.96</v>
      </c>
      <c r="N128" s="63">
        <f t="shared" si="34"/>
        <v>1599622.96</v>
      </c>
      <c r="O128" s="60">
        <f t="shared" si="35"/>
        <v>1548652</v>
      </c>
    </row>
    <row r="129" spans="2:15" ht="66" x14ac:dyDescent="0.25">
      <c r="B129" s="1">
        <v>9</v>
      </c>
      <c r="C129" s="5" t="s">
        <v>211</v>
      </c>
      <c r="D129" s="49" t="s">
        <v>212</v>
      </c>
      <c r="E129" s="5" t="s">
        <v>42</v>
      </c>
      <c r="F129" s="5">
        <v>2</v>
      </c>
      <c r="G129" s="70">
        <v>2740000</v>
      </c>
      <c r="H129" s="106">
        <f t="shared" si="36"/>
        <v>2986600</v>
      </c>
      <c r="I129" s="106">
        <f t="shared" si="37"/>
        <v>5973200</v>
      </c>
      <c r="J129" s="31">
        <f t="shared" si="32"/>
        <v>5480000</v>
      </c>
      <c r="K129" s="61">
        <f t="shared" si="38"/>
        <v>3106064</v>
      </c>
      <c r="L129" s="61">
        <f t="shared" si="33"/>
        <v>6212128</v>
      </c>
      <c r="M129" s="62">
        <f t="shared" si="39"/>
        <v>3199245.92</v>
      </c>
      <c r="N129" s="63">
        <f t="shared" si="34"/>
        <v>6398491.8399999999</v>
      </c>
      <c r="O129" s="60">
        <f t="shared" si="35"/>
        <v>6194607</v>
      </c>
    </row>
    <row r="130" spans="2:15" ht="39.6" x14ac:dyDescent="0.25">
      <c r="B130" s="20">
        <v>10</v>
      </c>
      <c r="C130" s="10" t="s">
        <v>20</v>
      </c>
      <c r="D130" s="45" t="s">
        <v>85</v>
      </c>
      <c r="E130" s="4" t="s">
        <v>9</v>
      </c>
      <c r="F130" s="4">
        <v>100</v>
      </c>
      <c r="G130" s="70">
        <v>9672</v>
      </c>
      <c r="H130" s="106">
        <f t="shared" si="36"/>
        <v>10542.48</v>
      </c>
      <c r="I130" s="106">
        <f t="shared" si="37"/>
        <v>1054248</v>
      </c>
      <c r="J130" s="31">
        <f t="shared" si="32"/>
        <v>967200</v>
      </c>
      <c r="K130" s="61">
        <f t="shared" si="38"/>
        <v>10964.179199999999</v>
      </c>
      <c r="L130" s="61">
        <f t="shared" si="33"/>
        <v>1096417.92</v>
      </c>
      <c r="M130" s="62">
        <f t="shared" si="39"/>
        <v>11293.104575999998</v>
      </c>
      <c r="N130" s="63">
        <f t="shared" si="34"/>
        <v>1129310.4575999998</v>
      </c>
      <c r="O130" s="60">
        <f t="shared" si="35"/>
        <v>1093325</v>
      </c>
    </row>
    <row r="131" spans="2:15" ht="26.4" x14ac:dyDescent="0.25">
      <c r="B131" s="1">
        <v>11</v>
      </c>
      <c r="C131" s="5" t="s">
        <v>213</v>
      </c>
      <c r="D131" s="49" t="s">
        <v>214</v>
      </c>
      <c r="E131" s="5" t="s">
        <v>3</v>
      </c>
      <c r="F131" s="5">
        <v>3</v>
      </c>
      <c r="G131" s="70">
        <v>4795000</v>
      </c>
      <c r="H131" s="106">
        <f t="shared" si="36"/>
        <v>5226550</v>
      </c>
      <c r="I131" s="106">
        <f t="shared" si="37"/>
        <v>15679650</v>
      </c>
      <c r="J131" s="31">
        <f t="shared" si="32"/>
        <v>14385000</v>
      </c>
      <c r="K131" s="61">
        <f t="shared" si="38"/>
        <v>5435612</v>
      </c>
      <c r="L131" s="61">
        <f t="shared" si="33"/>
        <v>16306836</v>
      </c>
      <c r="M131" s="62">
        <f t="shared" si="39"/>
        <v>5598680.3600000003</v>
      </c>
      <c r="N131" s="63">
        <f t="shared" si="34"/>
        <v>16796041.080000002</v>
      </c>
      <c r="O131" s="60">
        <f t="shared" si="35"/>
        <v>16260842</v>
      </c>
    </row>
    <row r="132" spans="2:15" ht="26.4" x14ac:dyDescent="0.25">
      <c r="B132" s="1">
        <v>12</v>
      </c>
      <c r="C132" s="5" t="s">
        <v>215</v>
      </c>
      <c r="D132" s="49" t="s">
        <v>214</v>
      </c>
      <c r="E132" s="5" t="s">
        <v>3</v>
      </c>
      <c r="F132" s="5">
        <v>3</v>
      </c>
      <c r="G132" s="70">
        <v>3425000</v>
      </c>
      <c r="H132" s="106">
        <f t="shared" si="36"/>
        <v>3733250</v>
      </c>
      <c r="I132" s="106">
        <f t="shared" si="37"/>
        <v>11199750</v>
      </c>
      <c r="J132" s="31">
        <f t="shared" si="32"/>
        <v>10275000</v>
      </c>
      <c r="K132" s="61">
        <f t="shared" si="38"/>
        <v>3882580</v>
      </c>
      <c r="L132" s="61">
        <f t="shared" si="33"/>
        <v>11647740</v>
      </c>
      <c r="M132" s="62">
        <f t="shared" si="39"/>
        <v>3999057.4</v>
      </c>
      <c r="N132" s="63">
        <f t="shared" si="34"/>
        <v>11997172.199999999</v>
      </c>
      <c r="O132" s="60">
        <f t="shared" si="35"/>
        <v>11614887</v>
      </c>
    </row>
    <row r="133" spans="2:15" ht="26.4" x14ac:dyDescent="0.25">
      <c r="B133" s="20">
        <v>13</v>
      </c>
      <c r="C133" s="5" t="s">
        <v>216</v>
      </c>
      <c r="D133" s="49" t="s">
        <v>214</v>
      </c>
      <c r="E133" s="5" t="s">
        <v>3</v>
      </c>
      <c r="F133" s="5">
        <v>3</v>
      </c>
      <c r="G133" s="70">
        <v>2055000</v>
      </c>
      <c r="H133" s="106">
        <f t="shared" si="36"/>
        <v>2239950</v>
      </c>
      <c r="I133" s="106">
        <f t="shared" si="37"/>
        <v>6719850</v>
      </c>
      <c r="J133" s="31">
        <f t="shared" si="32"/>
        <v>6165000</v>
      </c>
      <c r="K133" s="61">
        <f t="shared" si="38"/>
        <v>2329548</v>
      </c>
      <c r="L133" s="61">
        <f t="shared" si="33"/>
        <v>6988644</v>
      </c>
      <c r="M133" s="62">
        <f t="shared" si="39"/>
        <v>2399434.44</v>
      </c>
      <c r="N133" s="63">
        <f t="shared" si="34"/>
        <v>7198303.3200000003</v>
      </c>
      <c r="O133" s="60">
        <f t="shared" si="35"/>
        <v>6968932</v>
      </c>
    </row>
    <row r="134" spans="2:15" ht="26.4" x14ac:dyDescent="0.25">
      <c r="B134" s="1">
        <v>14</v>
      </c>
      <c r="C134" s="5" t="s">
        <v>217</v>
      </c>
      <c r="D134" s="49" t="s">
        <v>214</v>
      </c>
      <c r="E134" s="5" t="s">
        <v>3</v>
      </c>
      <c r="F134" s="5">
        <v>3</v>
      </c>
      <c r="G134" s="70">
        <v>6747250</v>
      </c>
      <c r="H134" s="106">
        <f t="shared" si="36"/>
        <v>7354502.5</v>
      </c>
      <c r="I134" s="106">
        <f t="shared" si="37"/>
        <v>22063507.5</v>
      </c>
      <c r="J134" s="31">
        <f t="shared" si="32"/>
        <v>20241750</v>
      </c>
      <c r="K134" s="61">
        <f t="shared" si="38"/>
        <v>7648682.5999999996</v>
      </c>
      <c r="L134" s="61">
        <f t="shared" si="33"/>
        <v>22946047.799999997</v>
      </c>
      <c r="M134" s="62">
        <f t="shared" si="39"/>
        <v>7878143.0779999997</v>
      </c>
      <c r="N134" s="63">
        <f t="shared" si="34"/>
        <v>23634429.233999997</v>
      </c>
      <c r="O134" s="60">
        <f t="shared" si="35"/>
        <v>22881328</v>
      </c>
    </row>
    <row r="135" spans="2:15" ht="39.6" x14ac:dyDescent="0.25">
      <c r="B135" s="1">
        <v>15</v>
      </c>
      <c r="C135" s="5" t="s">
        <v>218</v>
      </c>
      <c r="D135" s="49" t="s">
        <v>219</v>
      </c>
      <c r="E135" s="5" t="s">
        <v>343</v>
      </c>
      <c r="F135" s="5">
        <v>9</v>
      </c>
      <c r="G135" s="70">
        <v>548000</v>
      </c>
      <c r="H135" s="106">
        <f t="shared" si="36"/>
        <v>597320</v>
      </c>
      <c r="I135" s="106">
        <f t="shared" si="37"/>
        <v>5375880</v>
      </c>
      <c r="J135" s="31">
        <f t="shared" si="32"/>
        <v>4932000</v>
      </c>
      <c r="K135" s="61">
        <f t="shared" si="38"/>
        <v>621212.80000000005</v>
      </c>
      <c r="L135" s="61">
        <f t="shared" si="33"/>
        <v>5590915.2000000002</v>
      </c>
      <c r="M135" s="62">
        <f t="shared" si="39"/>
        <v>639849.18400000001</v>
      </c>
      <c r="N135" s="63">
        <f t="shared" si="34"/>
        <v>5758642.6560000004</v>
      </c>
      <c r="O135" s="60">
        <f t="shared" si="35"/>
        <v>5575146</v>
      </c>
    </row>
    <row r="136" spans="2:15" ht="92.4" x14ac:dyDescent="0.25">
      <c r="B136" s="20">
        <v>16</v>
      </c>
      <c r="C136" s="7" t="s">
        <v>220</v>
      </c>
      <c r="D136" s="49" t="s">
        <v>221</v>
      </c>
      <c r="E136" s="8" t="s">
        <v>52</v>
      </c>
      <c r="F136" s="8">
        <v>50</v>
      </c>
      <c r="G136" s="93">
        <v>103600</v>
      </c>
      <c r="H136" s="106">
        <f t="shared" si="36"/>
        <v>112924</v>
      </c>
      <c r="I136" s="106">
        <f t="shared" si="37"/>
        <v>5646200</v>
      </c>
      <c r="J136" s="29">
        <f t="shared" si="32"/>
        <v>5180000</v>
      </c>
      <c r="K136" s="61">
        <f t="shared" si="38"/>
        <v>117440.96000000001</v>
      </c>
      <c r="L136" s="61">
        <f t="shared" si="33"/>
        <v>5872048</v>
      </c>
      <c r="M136" s="62">
        <f t="shared" si="39"/>
        <v>120964.1888</v>
      </c>
      <c r="N136" s="63">
        <f t="shared" si="34"/>
        <v>6048209.4400000004</v>
      </c>
      <c r="O136" s="60">
        <f t="shared" si="35"/>
        <v>5855486</v>
      </c>
    </row>
    <row r="137" spans="2:15" x14ac:dyDescent="0.25">
      <c r="B137" s="64" t="s">
        <v>6</v>
      </c>
      <c r="C137" s="64"/>
      <c r="D137" s="65"/>
      <c r="E137" s="64"/>
      <c r="F137" s="64"/>
      <c r="G137" s="75"/>
      <c r="H137" s="110"/>
      <c r="I137" s="110"/>
      <c r="J137" s="30"/>
      <c r="K137" s="61"/>
      <c r="L137" s="61"/>
      <c r="M137" s="68"/>
      <c r="N137" s="77"/>
      <c r="O137" s="60"/>
    </row>
    <row r="138" spans="2:15" ht="17.399999999999999" customHeight="1" x14ac:dyDescent="0.25">
      <c r="B138" s="118" t="s">
        <v>240</v>
      </c>
      <c r="C138" s="119"/>
      <c r="D138" s="119"/>
      <c r="E138" s="119"/>
      <c r="F138" s="119"/>
      <c r="G138" s="119"/>
      <c r="H138" s="119"/>
      <c r="I138" s="119"/>
      <c r="J138" s="119"/>
      <c r="K138" s="119"/>
      <c r="L138" s="119"/>
      <c r="M138" s="119"/>
      <c r="N138" s="119"/>
      <c r="O138" s="60"/>
    </row>
    <row r="139" spans="2:15" ht="30.6" x14ac:dyDescent="0.25">
      <c r="B139" s="1" t="s">
        <v>73</v>
      </c>
      <c r="C139" s="1" t="s">
        <v>1</v>
      </c>
      <c r="D139" s="51" t="s">
        <v>2</v>
      </c>
      <c r="E139" s="1" t="s">
        <v>3</v>
      </c>
      <c r="F139" s="1" t="s">
        <v>4</v>
      </c>
      <c r="G139" s="38" t="s">
        <v>5</v>
      </c>
      <c r="H139" s="103" t="s">
        <v>5</v>
      </c>
      <c r="I139" s="103" t="s">
        <v>7</v>
      </c>
      <c r="J139" s="38" t="s">
        <v>7</v>
      </c>
      <c r="K139" s="39" t="s">
        <v>5</v>
      </c>
      <c r="L139" s="39" t="s">
        <v>7</v>
      </c>
      <c r="M139" s="41" t="s">
        <v>5</v>
      </c>
      <c r="N139" s="44" t="s">
        <v>7</v>
      </c>
      <c r="O139" s="60"/>
    </row>
    <row r="140" spans="2:15" ht="39.6" x14ac:dyDescent="0.25">
      <c r="B140" s="1">
        <v>1</v>
      </c>
      <c r="C140" s="12" t="s">
        <v>40</v>
      </c>
      <c r="D140" s="50" t="s">
        <v>222</v>
      </c>
      <c r="E140" s="12" t="s">
        <v>223</v>
      </c>
      <c r="F140" s="12">
        <v>2</v>
      </c>
      <c r="G140" s="70">
        <v>3425000</v>
      </c>
      <c r="H140" s="106">
        <f>(G140*9%)+G140</f>
        <v>3733250</v>
      </c>
      <c r="I140" s="106">
        <f>H140*F140</f>
        <v>7466500</v>
      </c>
      <c r="J140" s="71">
        <f t="shared" ref="J140:J154" si="40">G140*F140</f>
        <v>6850000</v>
      </c>
      <c r="K140" s="61">
        <f>(H140*4%)+H140</f>
        <v>3882580</v>
      </c>
      <c r="L140" s="61">
        <f t="shared" ref="L140:L154" si="41">+K140*F140</f>
        <v>7765160</v>
      </c>
      <c r="M140" s="62">
        <f>(K140*3%)+K140</f>
        <v>3999057.4</v>
      </c>
      <c r="N140" s="63">
        <f t="shared" ref="N140:N154" si="42">+M140*F140</f>
        <v>7998114.7999999998</v>
      </c>
      <c r="O140" s="60">
        <f>+ROUND(((I140+L140+N140)/3),0)</f>
        <v>7743258</v>
      </c>
    </row>
    <row r="141" spans="2:15" ht="52.8" x14ac:dyDescent="0.25">
      <c r="B141" s="1">
        <v>2</v>
      </c>
      <c r="C141" s="8" t="s">
        <v>224</v>
      </c>
      <c r="D141" s="50" t="s">
        <v>225</v>
      </c>
      <c r="E141" s="12" t="s">
        <v>223</v>
      </c>
      <c r="F141" s="11">
        <v>4</v>
      </c>
      <c r="G141" s="70">
        <v>2740000</v>
      </c>
      <c r="H141" s="106">
        <f t="shared" ref="H141:H154" si="43">(G141*9%)+G141</f>
        <v>2986600</v>
      </c>
      <c r="I141" s="106">
        <f t="shared" ref="I141:I154" si="44">H141*F141</f>
        <v>11946400</v>
      </c>
      <c r="J141" s="71">
        <f t="shared" si="40"/>
        <v>10960000</v>
      </c>
      <c r="K141" s="61">
        <f t="shared" ref="K141:K154" si="45">(H141*4%)+H141</f>
        <v>3106064</v>
      </c>
      <c r="L141" s="61">
        <f t="shared" si="41"/>
        <v>12424256</v>
      </c>
      <c r="M141" s="62">
        <f t="shared" ref="M141:M154" si="46">(K141*3%)+K141</f>
        <v>3199245.92</v>
      </c>
      <c r="N141" s="63">
        <f t="shared" si="42"/>
        <v>12796983.68</v>
      </c>
      <c r="O141" s="60">
        <f t="shared" ref="O141:O154" si="47">+ROUND(((I141+L141+N141)/3),0)</f>
        <v>12389213</v>
      </c>
    </row>
    <row r="142" spans="2:15" ht="39.6" x14ac:dyDescent="0.25">
      <c r="B142" s="1">
        <v>3</v>
      </c>
      <c r="C142" s="8" t="s">
        <v>226</v>
      </c>
      <c r="D142" s="50" t="s">
        <v>227</v>
      </c>
      <c r="E142" s="12" t="s">
        <v>223</v>
      </c>
      <c r="F142" s="11">
        <v>4</v>
      </c>
      <c r="G142" s="70">
        <v>2740000</v>
      </c>
      <c r="H142" s="106">
        <f t="shared" si="43"/>
        <v>2986600</v>
      </c>
      <c r="I142" s="106">
        <f t="shared" si="44"/>
        <v>11946400</v>
      </c>
      <c r="J142" s="71">
        <f t="shared" si="40"/>
        <v>10960000</v>
      </c>
      <c r="K142" s="61">
        <f t="shared" si="45"/>
        <v>3106064</v>
      </c>
      <c r="L142" s="61">
        <f t="shared" si="41"/>
        <v>12424256</v>
      </c>
      <c r="M142" s="62">
        <f t="shared" si="46"/>
        <v>3199245.92</v>
      </c>
      <c r="N142" s="63">
        <f t="shared" si="42"/>
        <v>12796983.68</v>
      </c>
      <c r="O142" s="60">
        <f t="shared" si="47"/>
        <v>12389213</v>
      </c>
    </row>
    <row r="143" spans="2:15" ht="52.8" x14ac:dyDescent="0.25">
      <c r="B143" s="1">
        <v>4</v>
      </c>
      <c r="C143" s="8" t="s">
        <v>228</v>
      </c>
      <c r="D143" s="50" t="s">
        <v>229</v>
      </c>
      <c r="E143" s="12" t="s">
        <v>223</v>
      </c>
      <c r="F143" s="11">
        <v>1</v>
      </c>
      <c r="G143" s="70">
        <v>41100000</v>
      </c>
      <c r="H143" s="106">
        <f t="shared" si="43"/>
        <v>44799000</v>
      </c>
      <c r="I143" s="106">
        <f t="shared" si="44"/>
        <v>44799000</v>
      </c>
      <c r="J143" s="71">
        <f t="shared" si="40"/>
        <v>41100000</v>
      </c>
      <c r="K143" s="61">
        <f t="shared" si="45"/>
        <v>46590960</v>
      </c>
      <c r="L143" s="61">
        <f t="shared" si="41"/>
        <v>46590960</v>
      </c>
      <c r="M143" s="62">
        <f t="shared" si="46"/>
        <v>47988688.799999997</v>
      </c>
      <c r="N143" s="63">
        <f t="shared" si="42"/>
        <v>47988688.799999997</v>
      </c>
      <c r="O143" s="60">
        <f t="shared" si="47"/>
        <v>46459550</v>
      </c>
    </row>
    <row r="144" spans="2:15" ht="39.6" x14ac:dyDescent="0.25">
      <c r="B144" s="3">
        <v>5</v>
      </c>
      <c r="C144" s="6" t="s">
        <v>230</v>
      </c>
      <c r="D144" s="45" t="s">
        <v>231</v>
      </c>
      <c r="E144" s="11" t="s">
        <v>223</v>
      </c>
      <c r="F144" s="11">
        <v>15</v>
      </c>
      <c r="G144" s="70">
        <v>9672</v>
      </c>
      <c r="H144" s="106">
        <f t="shared" si="43"/>
        <v>10542.48</v>
      </c>
      <c r="I144" s="106">
        <f t="shared" si="44"/>
        <v>158137.19999999998</v>
      </c>
      <c r="J144" s="71">
        <f t="shared" si="40"/>
        <v>145080</v>
      </c>
      <c r="K144" s="61">
        <f t="shared" si="45"/>
        <v>10964.179199999999</v>
      </c>
      <c r="L144" s="61">
        <f t="shared" si="41"/>
        <v>164462.68799999997</v>
      </c>
      <c r="M144" s="62">
        <f t="shared" si="46"/>
        <v>11293.104575999998</v>
      </c>
      <c r="N144" s="63">
        <f t="shared" si="42"/>
        <v>169396.56863999995</v>
      </c>
      <c r="O144" s="60">
        <f t="shared" si="47"/>
        <v>163999</v>
      </c>
    </row>
    <row r="145" spans="2:15" x14ac:dyDescent="0.25">
      <c r="B145" s="1">
        <v>6</v>
      </c>
      <c r="C145" s="11" t="s">
        <v>88</v>
      </c>
      <c r="D145" s="46" t="s">
        <v>232</v>
      </c>
      <c r="E145" s="11" t="s">
        <v>223</v>
      </c>
      <c r="F145" s="11">
        <v>200</v>
      </c>
      <c r="G145" s="70">
        <v>20280</v>
      </c>
      <c r="H145" s="106">
        <f t="shared" si="43"/>
        <v>22105.200000000001</v>
      </c>
      <c r="I145" s="106">
        <f t="shared" si="44"/>
        <v>4421040</v>
      </c>
      <c r="J145" s="71">
        <f t="shared" si="40"/>
        <v>4056000</v>
      </c>
      <c r="K145" s="61">
        <f t="shared" si="45"/>
        <v>22989.407999999999</v>
      </c>
      <c r="L145" s="61">
        <f t="shared" si="41"/>
        <v>4597881.5999999996</v>
      </c>
      <c r="M145" s="62">
        <f t="shared" si="46"/>
        <v>23679.090239999998</v>
      </c>
      <c r="N145" s="63">
        <f t="shared" si="42"/>
        <v>4735818.0479999995</v>
      </c>
      <c r="O145" s="60">
        <f t="shared" si="47"/>
        <v>4584913</v>
      </c>
    </row>
    <row r="146" spans="2:15" x14ac:dyDescent="0.25">
      <c r="B146" s="1">
        <v>7</v>
      </c>
      <c r="C146" s="4" t="s">
        <v>18</v>
      </c>
      <c r="D146" s="45" t="s">
        <v>19</v>
      </c>
      <c r="E146" s="11" t="s">
        <v>223</v>
      </c>
      <c r="F146" s="4">
        <v>200</v>
      </c>
      <c r="G146" s="70">
        <v>890.5</v>
      </c>
      <c r="H146" s="106">
        <f t="shared" si="43"/>
        <v>970.64499999999998</v>
      </c>
      <c r="I146" s="106">
        <f t="shared" si="44"/>
        <v>194129</v>
      </c>
      <c r="J146" s="71">
        <f t="shared" si="40"/>
        <v>178100</v>
      </c>
      <c r="K146" s="61">
        <f t="shared" si="45"/>
        <v>1009.4707999999999</v>
      </c>
      <c r="L146" s="61">
        <f t="shared" si="41"/>
        <v>201894.15999999997</v>
      </c>
      <c r="M146" s="62">
        <f t="shared" si="46"/>
        <v>1039.7549239999998</v>
      </c>
      <c r="N146" s="63">
        <f t="shared" si="42"/>
        <v>207950.98479999998</v>
      </c>
      <c r="O146" s="60">
        <f t="shared" si="47"/>
        <v>201325</v>
      </c>
    </row>
    <row r="147" spans="2:15" ht="26.4" x14ac:dyDescent="0.25">
      <c r="B147" s="3">
        <v>8</v>
      </c>
      <c r="C147" s="12" t="s">
        <v>233</v>
      </c>
      <c r="D147" s="50" t="s">
        <v>234</v>
      </c>
      <c r="E147" s="12" t="s">
        <v>223</v>
      </c>
      <c r="F147" s="12">
        <v>3</v>
      </c>
      <c r="G147" s="70">
        <v>411000</v>
      </c>
      <c r="H147" s="106">
        <f t="shared" si="43"/>
        <v>447990</v>
      </c>
      <c r="I147" s="106">
        <f t="shared" si="44"/>
        <v>1343970</v>
      </c>
      <c r="J147" s="71">
        <f t="shared" si="40"/>
        <v>1233000</v>
      </c>
      <c r="K147" s="61">
        <f t="shared" si="45"/>
        <v>465909.6</v>
      </c>
      <c r="L147" s="61">
        <f t="shared" si="41"/>
        <v>1397728.7999999998</v>
      </c>
      <c r="M147" s="62">
        <f t="shared" si="46"/>
        <v>479886.88799999998</v>
      </c>
      <c r="N147" s="63">
        <f t="shared" si="42"/>
        <v>1439660.6639999999</v>
      </c>
      <c r="O147" s="60">
        <f t="shared" si="47"/>
        <v>1393786</v>
      </c>
    </row>
    <row r="148" spans="2:15" ht="92.4" x14ac:dyDescent="0.25">
      <c r="B148" s="1">
        <v>9</v>
      </c>
      <c r="C148" s="5" t="s">
        <v>146</v>
      </c>
      <c r="D148" s="49" t="s">
        <v>147</v>
      </c>
      <c r="E148" s="12" t="s">
        <v>223</v>
      </c>
      <c r="F148" s="5">
        <v>100</v>
      </c>
      <c r="G148" s="70">
        <v>31200</v>
      </c>
      <c r="H148" s="106">
        <f t="shared" si="43"/>
        <v>34008</v>
      </c>
      <c r="I148" s="106">
        <f t="shared" si="44"/>
        <v>3400800</v>
      </c>
      <c r="J148" s="71">
        <f t="shared" si="40"/>
        <v>3120000</v>
      </c>
      <c r="K148" s="61">
        <f t="shared" si="45"/>
        <v>35368.32</v>
      </c>
      <c r="L148" s="61">
        <f t="shared" si="41"/>
        <v>3536832</v>
      </c>
      <c r="M148" s="62">
        <f t="shared" si="46"/>
        <v>36429.369599999998</v>
      </c>
      <c r="N148" s="63">
        <f t="shared" si="42"/>
        <v>3642936.96</v>
      </c>
      <c r="O148" s="60">
        <f t="shared" si="47"/>
        <v>3526856</v>
      </c>
    </row>
    <row r="149" spans="2:15" ht="52.8" x14ac:dyDescent="0.25">
      <c r="B149" s="1">
        <v>10</v>
      </c>
      <c r="C149" s="4" t="s">
        <v>235</v>
      </c>
      <c r="D149" s="45" t="s">
        <v>236</v>
      </c>
      <c r="E149" s="11" t="s">
        <v>3</v>
      </c>
      <c r="F149" s="4">
        <v>1</v>
      </c>
      <c r="G149" s="70">
        <v>2340000</v>
      </c>
      <c r="H149" s="106">
        <f t="shared" si="43"/>
        <v>2550600</v>
      </c>
      <c r="I149" s="106">
        <f t="shared" si="44"/>
        <v>2550600</v>
      </c>
      <c r="J149" s="71">
        <f t="shared" si="40"/>
        <v>2340000</v>
      </c>
      <c r="K149" s="61">
        <f t="shared" si="45"/>
        <v>2652624</v>
      </c>
      <c r="L149" s="61">
        <f t="shared" si="41"/>
        <v>2652624</v>
      </c>
      <c r="M149" s="62">
        <f t="shared" si="46"/>
        <v>2732202.72</v>
      </c>
      <c r="N149" s="63">
        <f t="shared" si="42"/>
        <v>2732202.72</v>
      </c>
      <c r="O149" s="60">
        <f t="shared" si="47"/>
        <v>2645142</v>
      </c>
    </row>
    <row r="150" spans="2:15" ht="66" x14ac:dyDescent="0.25">
      <c r="B150" s="3">
        <v>11</v>
      </c>
      <c r="C150" s="4" t="s">
        <v>237</v>
      </c>
      <c r="D150" s="45" t="s">
        <v>238</v>
      </c>
      <c r="E150" s="11" t="s">
        <v>3</v>
      </c>
      <c r="F150" s="4">
        <v>2</v>
      </c>
      <c r="G150" s="70">
        <v>140400</v>
      </c>
      <c r="H150" s="106">
        <f t="shared" si="43"/>
        <v>153036</v>
      </c>
      <c r="I150" s="106">
        <f t="shared" si="44"/>
        <v>306072</v>
      </c>
      <c r="J150" s="71">
        <f t="shared" si="40"/>
        <v>280800</v>
      </c>
      <c r="K150" s="61">
        <f t="shared" si="45"/>
        <v>159157.44</v>
      </c>
      <c r="L150" s="61">
        <f t="shared" si="41"/>
        <v>318314.88</v>
      </c>
      <c r="M150" s="62">
        <f t="shared" si="46"/>
        <v>163932.16320000001</v>
      </c>
      <c r="N150" s="63">
        <f t="shared" si="42"/>
        <v>327864.32640000002</v>
      </c>
      <c r="O150" s="60">
        <f t="shared" si="47"/>
        <v>317417</v>
      </c>
    </row>
    <row r="151" spans="2:15" ht="52.8" x14ac:dyDescent="0.25">
      <c r="B151" s="1">
        <v>12</v>
      </c>
      <c r="C151" s="4" t="s">
        <v>31</v>
      </c>
      <c r="D151" s="45" t="s">
        <v>32</v>
      </c>
      <c r="E151" s="11" t="s">
        <v>9</v>
      </c>
      <c r="F151" s="4">
        <v>30</v>
      </c>
      <c r="G151" s="70">
        <v>23400</v>
      </c>
      <c r="H151" s="106">
        <f t="shared" si="43"/>
        <v>25506</v>
      </c>
      <c r="I151" s="106">
        <f t="shared" si="44"/>
        <v>765180</v>
      </c>
      <c r="J151" s="71">
        <f t="shared" si="40"/>
        <v>702000</v>
      </c>
      <c r="K151" s="61">
        <f t="shared" si="45"/>
        <v>26526.240000000002</v>
      </c>
      <c r="L151" s="61">
        <f t="shared" si="41"/>
        <v>795787.20000000007</v>
      </c>
      <c r="M151" s="62">
        <f t="shared" si="46"/>
        <v>27322.0272</v>
      </c>
      <c r="N151" s="63">
        <f t="shared" si="42"/>
        <v>819660.81599999999</v>
      </c>
      <c r="O151" s="60">
        <f>+ROUND(((I151+L151+N151)/3),0)</f>
        <v>793543</v>
      </c>
    </row>
    <row r="152" spans="2:15" ht="66" x14ac:dyDescent="0.25">
      <c r="B152" s="1">
        <v>13</v>
      </c>
      <c r="C152" s="5" t="s">
        <v>239</v>
      </c>
      <c r="D152" s="49" t="s">
        <v>29</v>
      </c>
      <c r="E152" s="12" t="s">
        <v>3</v>
      </c>
      <c r="F152" s="5">
        <v>1</v>
      </c>
      <c r="G152" s="70">
        <v>5460000</v>
      </c>
      <c r="H152" s="106">
        <f t="shared" si="43"/>
        <v>5951400</v>
      </c>
      <c r="I152" s="106">
        <f t="shared" si="44"/>
        <v>5951400</v>
      </c>
      <c r="J152" s="71">
        <f t="shared" si="40"/>
        <v>5460000</v>
      </c>
      <c r="K152" s="61">
        <f t="shared" si="45"/>
        <v>6189456</v>
      </c>
      <c r="L152" s="61">
        <f t="shared" si="41"/>
        <v>6189456</v>
      </c>
      <c r="M152" s="62">
        <f t="shared" si="46"/>
        <v>6375139.6799999997</v>
      </c>
      <c r="N152" s="63">
        <f t="shared" si="42"/>
        <v>6375139.6799999997</v>
      </c>
      <c r="O152" s="60">
        <f t="shared" si="47"/>
        <v>6171999</v>
      </c>
    </row>
    <row r="153" spans="2:15" ht="39.6" x14ac:dyDescent="0.25">
      <c r="B153" s="3">
        <v>14</v>
      </c>
      <c r="C153" s="5" t="s">
        <v>43</v>
      </c>
      <c r="D153" s="49" t="s">
        <v>44</v>
      </c>
      <c r="E153" s="12" t="s">
        <v>3</v>
      </c>
      <c r="F153" s="5">
        <v>1</v>
      </c>
      <c r="G153" s="70">
        <v>2740000</v>
      </c>
      <c r="H153" s="106">
        <f t="shared" si="43"/>
        <v>2986600</v>
      </c>
      <c r="I153" s="106">
        <f t="shared" si="44"/>
        <v>2986600</v>
      </c>
      <c r="J153" s="71">
        <f t="shared" si="40"/>
        <v>2740000</v>
      </c>
      <c r="K153" s="61">
        <f t="shared" si="45"/>
        <v>3106064</v>
      </c>
      <c r="L153" s="61">
        <f t="shared" si="41"/>
        <v>3106064</v>
      </c>
      <c r="M153" s="62">
        <f t="shared" si="46"/>
        <v>3199245.92</v>
      </c>
      <c r="N153" s="63">
        <f t="shared" si="42"/>
        <v>3199245.92</v>
      </c>
      <c r="O153" s="60">
        <f t="shared" si="47"/>
        <v>3097303</v>
      </c>
    </row>
    <row r="154" spans="2:15" x14ac:dyDescent="0.25">
      <c r="B154" s="1">
        <v>15</v>
      </c>
      <c r="C154" s="4" t="s">
        <v>69</v>
      </c>
      <c r="D154" s="45" t="s">
        <v>351</v>
      </c>
      <c r="E154" s="11" t="s">
        <v>3</v>
      </c>
      <c r="F154" s="4">
        <v>1</v>
      </c>
      <c r="G154" s="70">
        <v>6850000</v>
      </c>
      <c r="H154" s="106">
        <f t="shared" si="43"/>
        <v>7466500</v>
      </c>
      <c r="I154" s="106">
        <f t="shared" si="44"/>
        <v>7466500</v>
      </c>
      <c r="J154" s="71">
        <f t="shared" si="40"/>
        <v>6850000</v>
      </c>
      <c r="K154" s="61">
        <f t="shared" si="45"/>
        <v>7765160</v>
      </c>
      <c r="L154" s="61">
        <f t="shared" si="41"/>
        <v>7765160</v>
      </c>
      <c r="M154" s="62">
        <f t="shared" si="46"/>
        <v>7998114.7999999998</v>
      </c>
      <c r="N154" s="63">
        <f t="shared" si="42"/>
        <v>7998114.7999999998</v>
      </c>
      <c r="O154" s="60">
        <f t="shared" si="47"/>
        <v>7743258</v>
      </c>
    </row>
    <row r="155" spans="2:15" x14ac:dyDescent="0.25">
      <c r="B155" s="64" t="s">
        <v>6</v>
      </c>
      <c r="C155" s="64"/>
      <c r="D155" s="65"/>
      <c r="E155" s="64"/>
      <c r="F155" s="64"/>
      <c r="G155" s="75"/>
      <c r="H155" s="110"/>
      <c r="I155" s="110"/>
      <c r="J155" s="94"/>
      <c r="K155" s="61"/>
      <c r="L155" s="61"/>
      <c r="M155" s="68"/>
      <c r="N155" s="77"/>
      <c r="O155" s="60"/>
    </row>
    <row r="156" spans="2:15" ht="17.399999999999999" customHeight="1" x14ac:dyDescent="0.25">
      <c r="B156" s="120" t="s">
        <v>241</v>
      </c>
      <c r="C156" s="121"/>
      <c r="D156" s="121"/>
      <c r="E156" s="121"/>
      <c r="F156" s="121"/>
      <c r="G156" s="121"/>
      <c r="H156" s="121"/>
      <c r="I156" s="121"/>
      <c r="J156" s="121"/>
      <c r="K156" s="121"/>
      <c r="L156" s="121"/>
      <c r="M156" s="121"/>
      <c r="N156" s="121"/>
      <c r="O156" s="60"/>
    </row>
    <row r="157" spans="2:15" ht="30.6" x14ac:dyDescent="0.25">
      <c r="B157" s="3" t="s">
        <v>73</v>
      </c>
      <c r="C157" s="3" t="s">
        <v>1</v>
      </c>
      <c r="D157" s="48" t="s">
        <v>2</v>
      </c>
      <c r="E157" s="3" t="s">
        <v>3</v>
      </c>
      <c r="F157" s="3" t="s">
        <v>4</v>
      </c>
      <c r="G157" s="38" t="s">
        <v>5</v>
      </c>
      <c r="H157" s="103" t="s">
        <v>5</v>
      </c>
      <c r="I157" s="103" t="s">
        <v>7</v>
      </c>
      <c r="J157" s="40" t="s">
        <v>7</v>
      </c>
      <c r="K157" s="39" t="s">
        <v>5</v>
      </c>
      <c r="L157" s="39" t="s">
        <v>7</v>
      </c>
      <c r="M157" s="41" t="s">
        <v>5</v>
      </c>
      <c r="N157" s="44" t="s">
        <v>7</v>
      </c>
      <c r="O157" s="60"/>
    </row>
    <row r="158" spans="2:15" ht="52.8" x14ac:dyDescent="0.25">
      <c r="B158" s="3">
        <v>1</v>
      </c>
      <c r="C158" s="4" t="s">
        <v>8</v>
      </c>
      <c r="D158" s="45" t="s">
        <v>242</v>
      </c>
      <c r="E158" s="11" t="s">
        <v>9</v>
      </c>
      <c r="F158" s="4">
        <v>80</v>
      </c>
      <c r="G158" s="95">
        <v>156000</v>
      </c>
      <c r="H158" s="106">
        <f>(G158*9%)+G158</f>
        <v>170040</v>
      </c>
      <c r="I158" s="111">
        <f>H158*F158</f>
        <v>13603200</v>
      </c>
      <c r="J158" s="96">
        <f t="shared" ref="J158:J189" si="48">G158*F158</f>
        <v>12480000</v>
      </c>
      <c r="K158" s="61">
        <f>(H158*5%)+H158</f>
        <v>178542</v>
      </c>
      <c r="L158" s="61">
        <f t="shared" ref="L158:L189" si="49">+K158*F158</f>
        <v>14283360</v>
      </c>
      <c r="M158" s="62">
        <f>(K158*3%)+K158</f>
        <v>183898.26</v>
      </c>
      <c r="N158" s="63">
        <f t="shared" ref="N158:N189" si="50">+M158*F158</f>
        <v>14711860.800000001</v>
      </c>
      <c r="O158" s="60">
        <f t="shared" ref="O158:O207" si="51">+ROUND(((I158+L158+N158)/3),0)</f>
        <v>14199474</v>
      </c>
    </row>
    <row r="159" spans="2:15" ht="39.6" x14ac:dyDescent="0.25">
      <c r="B159" s="3">
        <v>2</v>
      </c>
      <c r="C159" s="4" t="s">
        <v>10</v>
      </c>
      <c r="D159" s="45" t="s">
        <v>243</v>
      </c>
      <c r="E159" s="11" t="s">
        <v>9</v>
      </c>
      <c r="F159" s="4">
        <v>200</v>
      </c>
      <c r="G159" s="95">
        <v>28120</v>
      </c>
      <c r="H159" s="106">
        <f t="shared" ref="H159:H207" si="52">(G159*9%)+G159</f>
        <v>30650.799999999999</v>
      </c>
      <c r="I159" s="111">
        <f t="shared" ref="I159:I207" si="53">H159*F159</f>
        <v>6130160</v>
      </c>
      <c r="J159" s="96">
        <f t="shared" si="48"/>
        <v>5624000</v>
      </c>
      <c r="K159" s="61">
        <f t="shared" ref="K159:K186" si="54">(H159*4%)+H159</f>
        <v>31876.831999999999</v>
      </c>
      <c r="L159" s="61">
        <f t="shared" si="49"/>
        <v>6375366.3999999994</v>
      </c>
      <c r="M159" s="62">
        <f t="shared" ref="M159:M207" si="55">(K159*3%)+K159</f>
        <v>32833.136959999996</v>
      </c>
      <c r="N159" s="63">
        <f t="shared" si="50"/>
        <v>6566627.3919999991</v>
      </c>
      <c r="O159" s="60">
        <f t="shared" si="51"/>
        <v>6357385</v>
      </c>
    </row>
    <row r="160" spans="2:15" ht="92.4" x14ac:dyDescent="0.25">
      <c r="B160" s="3">
        <v>3</v>
      </c>
      <c r="C160" s="4" t="s">
        <v>12</v>
      </c>
      <c r="D160" s="45" t="s">
        <v>244</v>
      </c>
      <c r="E160" s="11" t="s">
        <v>9</v>
      </c>
      <c r="F160" s="4">
        <v>2000</v>
      </c>
      <c r="G160" s="95">
        <v>18500</v>
      </c>
      <c r="H160" s="106">
        <f t="shared" si="52"/>
        <v>20165</v>
      </c>
      <c r="I160" s="111">
        <f t="shared" si="53"/>
        <v>40330000</v>
      </c>
      <c r="J160" s="96">
        <f t="shared" si="48"/>
        <v>37000000</v>
      </c>
      <c r="K160" s="61">
        <f t="shared" si="54"/>
        <v>20971.599999999999</v>
      </c>
      <c r="L160" s="61">
        <f t="shared" si="49"/>
        <v>41943200</v>
      </c>
      <c r="M160" s="62">
        <f t="shared" si="55"/>
        <v>21600.748</v>
      </c>
      <c r="N160" s="63">
        <f t="shared" si="50"/>
        <v>43201496</v>
      </c>
      <c r="O160" s="60">
        <f t="shared" si="51"/>
        <v>41824899</v>
      </c>
    </row>
    <row r="161" spans="2:15" ht="92.4" x14ac:dyDescent="0.25">
      <c r="B161" s="3">
        <v>4</v>
      </c>
      <c r="C161" s="4" t="s">
        <v>14</v>
      </c>
      <c r="D161" s="45" t="s">
        <v>147</v>
      </c>
      <c r="E161" s="11" t="s">
        <v>9</v>
      </c>
      <c r="F161" s="4">
        <v>200</v>
      </c>
      <c r="G161" s="95">
        <v>29600</v>
      </c>
      <c r="H161" s="106">
        <f t="shared" si="52"/>
        <v>32264</v>
      </c>
      <c r="I161" s="111">
        <f t="shared" si="53"/>
        <v>6452800</v>
      </c>
      <c r="J161" s="96">
        <f t="shared" si="48"/>
        <v>5920000</v>
      </c>
      <c r="K161" s="61">
        <f t="shared" si="54"/>
        <v>33554.559999999998</v>
      </c>
      <c r="L161" s="61">
        <f t="shared" si="49"/>
        <v>6710912</v>
      </c>
      <c r="M161" s="62">
        <f t="shared" si="55"/>
        <v>34561.196799999998</v>
      </c>
      <c r="N161" s="63">
        <f t="shared" si="50"/>
        <v>6912239.3599999994</v>
      </c>
      <c r="O161" s="60">
        <f t="shared" si="51"/>
        <v>6691984</v>
      </c>
    </row>
    <row r="162" spans="2:15" ht="66" x14ac:dyDescent="0.25">
      <c r="B162" s="3">
        <v>5</v>
      </c>
      <c r="C162" s="4" t="s">
        <v>16</v>
      </c>
      <c r="D162" s="45" t="s">
        <v>245</v>
      </c>
      <c r="E162" s="11" t="s">
        <v>9</v>
      </c>
      <c r="F162" s="4">
        <v>200</v>
      </c>
      <c r="G162" s="95">
        <v>29600</v>
      </c>
      <c r="H162" s="106">
        <f t="shared" si="52"/>
        <v>32264</v>
      </c>
      <c r="I162" s="111">
        <f t="shared" si="53"/>
        <v>6452800</v>
      </c>
      <c r="J162" s="96">
        <f t="shared" si="48"/>
        <v>5920000</v>
      </c>
      <c r="K162" s="61">
        <f t="shared" si="54"/>
        <v>33554.559999999998</v>
      </c>
      <c r="L162" s="61">
        <f t="shared" si="49"/>
        <v>6710912</v>
      </c>
      <c r="M162" s="62">
        <f t="shared" si="55"/>
        <v>34561.196799999998</v>
      </c>
      <c r="N162" s="63">
        <f t="shared" si="50"/>
        <v>6912239.3599999994</v>
      </c>
      <c r="O162" s="60">
        <f t="shared" si="51"/>
        <v>6691984</v>
      </c>
    </row>
    <row r="163" spans="2:15" x14ac:dyDescent="0.25">
      <c r="B163" s="3">
        <v>6</v>
      </c>
      <c r="C163" s="4" t="s">
        <v>18</v>
      </c>
      <c r="D163" s="45" t="s">
        <v>19</v>
      </c>
      <c r="E163" s="11" t="s">
        <v>9</v>
      </c>
      <c r="F163" s="4">
        <v>3000</v>
      </c>
      <c r="G163" s="95">
        <v>890.5</v>
      </c>
      <c r="H163" s="106">
        <f t="shared" si="52"/>
        <v>970.64499999999998</v>
      </c>
      <c r="I163" s="111">
        <f t="shared" si="53"/>
        <v>2911935</v>
      </c>
      <c r="J163" s="96">
        <f t="shared" si="48"/>
        <v>2671500</v>
      </c>
      <c r="K163" s="61">
        <f t="shared" si="54"/>
        <v>1009.4707999999999</v>
      </c>
      <c r="L163" s="61">
        <f t="shared" si="49"/>
        <v>3028412.4</v>
      </c>
      <c r="M163" s="62">
        <f t="shared" si="55"/>
        <v>1039.7549239999998</v>
      </c>
      <c r="N163" s="63">
        <f t="shared" si="50"/>
        <v>3119264.7719999994</v>
      </c>
      <c r="O163" s="60">
        <f t="shared" si="51"/>
        <v>3019871</v>
      </c>
    </row>
    <row r="164" spans="2:15" ht="39.6" x14ac:dyDescent="0.25">
      <c r="B164" s="3">
        <v>7</v>
      </c>
      <c r="C164" s="4" t="s">
        <v>20</v>
      </c>
      <c r="D164" s="45" t="s">
        <v>85</v>
      </c>
      <c r="E164" s="11" t="s">
        <v>9</v>
      </c>
      <c r="F164" s="4">
        <v>60</v>
      </c>
      <c r="G164" s="95">
        <v>9672</v>
      </c>
      <c r="H164" s="106">
        <f t="shared" si="52"/>
        <v>10542.48</v>
      </c>
      <c r="I164" s="111">
        <f t="shared" si="53"/>
        <v>632548.79999999993</v>
      </c>
      <c r="J164" s="96">
        <f t="shared" si="48"/>
        <v>580320</v>
      </c>
      <c r="K164" s="61">
        <f t="shared" si="54"/>
        <v>10964.179199999999</v>
      </c>
      <c r="L164" s="61">
        <f t="shared" si="49"/>
        <v>657850.75199999986</v>
      </c>
      <c r="M164" s="62">
        <f t="shared" si="55"/>
        <v>11293.104575999998</v>
      </c>
      <c r="N164" s="63">
        <f t="shared" si="50"/>
        <v>677586.27455999982</v>
      </c>
      <c r="O164" s="60">
        <f t="shared" si="51"/>
        <v>655995</v>
      </c>
    </row>
    <row r="165" spans="2:15" ht="39.6" x14ac:dyDescent="0.25">
      <c r="B165" s="3">
        <v>8</v>
      </c>
      <c r="C165" s="4" t="s">
        <v>22</v>
      </c>
      <c r="D165" s="45" t="s">
        <v>246</v>
      </c>
      <c r="E165" s="11" t="s">
        <v>9</v>
      </c>
      <c r="F165" s="4">
        <v>5000</v>
      </c>
      <c r="G165" s="95">
        <v>546</v>
      </c>
      <c r="H165" s="106">
        <f t="shared" si="52"/>
        <v>595.14</v>
      </c>
      <c r="I165" s="111">
        <f t="shared" si="53"/>
        <v>2975700</v>
      </c>
      <c r="J165" s="96">
        <f t="shared" si="48"/>
        <v>2730000</v>
      </c>
      <c r="K165" s="61">
        <f t="shared" si="54"/>
        <v>618.94560000000001</v>
      </c>
      <c r="L165" s="61">
        <f t="shared" si="49"/>
        <v>3094728</v>
      </c>
      <c r="M165" s="62">
        <f t="shared" si="55"/>
        <v>637.51396799999998</v>
      </c>
      <c r="N165" s="63">
        <f t="shared" si="50"/>
        <v>3187569.84</v>
      </c>
      <c r="O165" s="60">
        <f t="shared" si="51"/>
        <v>3085999</v>
      </c>
    </row>
    <row r="166" spans="2:15" ht="66" x14ac:dyDescent="0.25">
      <c r="B166" s="3">
        <v>9</v>
      </c>
      <c r="C166" s="4" t="s">
        <v>24</v>
      </c>
      <c r="D166" s="45" t="s">
        <v>247</v>
      </c>
      <c r="E166" s="11" t="s">
        <v>9</v>
      </c>
      <c r="F166" s="4">
        <v>2</v>
      </c>
      <c r="G166" s="95">
        <v>2496000</v>
      </c>
      <c r="H166" s="106">
        <f t="shared" si="52"/>
        <v>2720640</v>
      </c>
      <c r="I166" s="111">
        <f t="shared" si="53"/>
        <v>5441280</v>
      </c>
      <c r="J166" s="96">
        <f t="shared" si="48"/>
        <v>4992000</v>
      </c>
      <c r="K166" s="61">
        <f t="shared" si="54"/>
        <v>2829465.6000000001</v>
      </c>
      <c r="L166" s="61">
        <f t="shared" si="49"/>
        <v>5658931.2000000002</v>
      </c>
      <c r="M166" s="62">
        <f t="shared" si="55"/>
        <v>2914349.568</v>
      </c>
      <c r="N166" s="63">
        <f t="shared" si="50"/>
        <v>5828699.1359999999</v>
      </c>
      <c r="O166" s="60">
        <f t="shared" si="51"/>
        <v>5642970</v>
      </c>
    </row>
    <row r="167" spans="2:15" ht="66" x14ac:dyDescent="0.25">
      <c r="B167" s="3">
        <v>10</v>
      </c>
      <c r="C167" s="4" t="s">
        <v>28</v>
      </c>
      <c r="D167" s="45" t="s">
        <v>248</v>
      </c>
      <c r="E167" s="11" t="s">
        <v>9</v>
      </c>
      <c r="F167" s="4">
        <v>1</v>
      </c>
      <c r="G167" s="95">
        <v>5460000</v>
      </c>
      <c r="H167" s="106">
        <f t="shared" si="52"/>
        <v>5951400</v>
      </c>
      <c r="I167" s="111">
        <f t="shared" si="53"/>
        <v>5951400</v>
      </c>
      <c r="J167" s="96">
        <f t="shared" si="48"/>
        <v>5460000</v>
      </c>
      <c r="K167" s="61">
        <f t="shared" si="54"/>
        <v>6189456</v>
      </c>
      <c r="L167" s="61">
        <f t="shared" si="49"/>
        <v>6189456</v>
      </c>
      <c r="M167" s="62">
        <f t="shared" si="55"/>
        <v>6375139.6799999997</v>
      </c>
      <c r="N167" s="63">
        <f t="shared" si="50"/>
        <v>6375139.6799999997</v>
      </c>
      <c r="O167" s="60">
        <f t="shared" si="51"/>
        <v>6171999</v>
      </c>
    </row>
    <row r="168" spans="2:15" ht="52.8" x14ac:dyDescent="0.25">
      <c r="B168" s="3">
        <v>11</v>
      </c>
      <c r="C168" s="4" t="s">
        <v>31</v>
      </c>
      <c r="D168" s="45" t="s">
        <v>32</v>
      </c>
      <c r="E168" s="11" t="s">
        <v>9</v>
      </c>
      <c r="F168" s="4">
        <v>50</v>
      </c>
      <c r="G168" s="95">
        <v>23400</v>
      </c>
      <c r="H168" s="106">
        <f t="shared" si="52"/>
        <v>25506</v>
      </c>
      <c r="I168" s="111">
        <f t="shared" si="53"/>
        <v>1275300</v>
      </c>
      <c r="J168" s="96">
        <f t="shared" si="48"/>
        <v>1170000</v>
      </c>
      <c r="K168" s="61">
        <f t="shared" si="54"/>
        <v>26526.240000000002</v>
      </c>
      <c r="L168" s="61">
        <f t="shared" si="49"/>
        <v>1326312</v>
      </c>
      <c r="M168" s="62">
        <f t="shared" si="55"/>
        <v>27322.0272</v>
      </c>
      <c r="N168" s="63">
        <f t="shared" si="50"/>
        <v>1366101.36</v>
      </c>
      <c r="O168" s="60">
        <f t="shared" si="51"/>
        <v>1322571</v>
      </c>
    </row>
    <row r="169" spans="2:15" ht="66" x14ac:dyDescent="0.25">
      <c r="B169" s="3">
        <v>12</v>
      </c>
      <c r="C169" s="4" t="s">
        <v>33</v>
      </c>
      <c r="D169" s="45" t="s">
        <v>249</v>
      </c>
      <c r="E169" s="11" t="s">
        <v>9</v>
      </c>
      <c r="F169" s="4">
        <v>3</v>
      </c>
      <c r="G169" s="95">
        <v>294840</v>
      </c>
      <c r="H169" s="106">
        <f t="shared" si="52"/>
        <v>321375.59999999998</v>
      </c>
      <c r="I169" s="111">
        <f t="shared" si="53"/>
        <v>964126.79999999993</v>
      </c>
      <c r="J169" s="96">
        <f t="shared" si="48"/>
        <v>884520</v>
      </c>
      <c r="K169" s="61">
        <f t="shared" si="54"/>
        <v>334230.62399999995</v>
      </c>
      <c r="L169" s="61">
        <f t="shared" si="49"/>
        <v>1002691.8719999999</v>
      </c>
      <c r="M169" s="62">
        <f t="shared" si="55"/>
        <v>344257.54271999997</v>
      </c>
      <c r="N169" s="63">
        <f t="shared" si="50"/>
        <v>1032772.6281599998</v>
      </c>
      <c r="O169" s="60">
        <f t="shared" si="51"/>
        <v>999864</v>
      </c>
    </row>
    <row r="170" spans="2:15" ht="52.8" x14ac:dyDescent="0.25">
      <c r="B170" s="3">
        <v>13</v>
      </c>
      <c r="C170" s="4" t="s">
        <v>33</v>
      </c>
      <c r="D170" s="45" t="s">
        <v>250</v>
      </c>
      <c r="E170" s="11" t="s">
        <v>9</v>
      </c>
      <c r="F170" s="4">
        <v>3</v>
      </c>
      <c r="G170" s="95">
        <v>393120</v>
      </c>
      <c r="H170" s="106">
        <f t="shared" si="52"/>
        <v>428500.8</v>
      </c>
      <c r="I170" s="111">
        <f t="shared" si="53"/>
        <v>1285502.3999999999</v>
      </c>
      <c r="J170" s="96">
        <f t="shared" si="48"/>
        <v>1179360</v>
      </c>
      <c r="K170" s="61">
        <f t="shared" si="54"/>
        <v>445640.83199999999</v>
      </c>
      <c r="L170" s="61">
        <f t="shared" si="49"/>
        <v>1336922.496</v>
      </c>
      <c r="M170" s="62">
        <f t="shared" si="55"/>
        <v>459010.05696000002</v>
      </c>
      <c r="N170" s="63">
        <f t="shared" si="50"/>
        <v>1377030.1708800001</v>
      </c>
      <c r="O170" s="60">
        <f t="shared" si="51"/>
        <v>1333152</v>
      </c>
    </row>
    <row r="171" spans="2:15" ht="52.8" x14ac:dyDescent="0.25">
      <c r="B171" s="3">
        <v>14</v>
      </c>
      <c r="C171" s="4" t="s">
        <v>251</v>
      </c>
      <c r="D171" s="45" t="s">
        <v>344</v>
      </c>
      <c r="E171" s="10" t="s">
        <v>52</v>
      </c>
      <c r="F171" s="4">
        <v>2</v>
      </c>
      <c r="G171" s="95">
        <v>889200</v>
      </c>
      <c r="H171" s="106">
        <f t="shared" si="52"/>
        <v>969228</v>
      </c>
      <c r="I171" s="111">
        <f t="shared" si="53"/>
        <v>1938456</v>
      </c>
      <c r="J171" s="96">
        <f t="shared" si="48"/>
        <v>1778400</v>
      </c>
      <c r="K171" s="61">
        <f t="shared" si="54"/>
        <v>1007997.12</v>
      </c>
      <c r="L171" s="61">
        <f t="shared" si="49"/>
        <v>2015994.24</v>
      </c>
      <c r="M171" s="62">
        <f t="shared" si="55"/>
        <v>1038237.0336</v>
      </c>
      <c r="N171" s="63">
        <f t="shared" si="50"/>
        <v>2076474.0671999999</v>
      </c>
      <c r="O171" s="60">
        <f t="shared" si="51"/>
        <v>2010308</v>
      </c>
    </row>
    <row r="172" spans="2:15" ht="39.6" x14ac:dyDescent="0.25">
      <c r="B172" s="3">
        <v>15</v>
      </c>
      <c r="C172" s="4" t="s">
        <v>36</v>
      </c>
      <c r="D172" s="45" t="s">
        <v>252</v>
      </c>
      <c r="E172" s="11" t="s">
        <v>9</v>
      </c>
      <c r="F172" s="4">
        <v>200</v>
      </c>
      <c r="G172" s="95">
        <v>20280</v>
      </c>
      <c r="H172" s="106">
        <f t="shared" si="52"/>
        <v>22105.200000000001</v>
      </c>
      <c r="I172" s="111">
        <f t="shared" si="53"/>
        <v>4421040</v>
      </c>
      <c r="J172" s="96">
        <f t="shared" si="48"/>
        <v>4056000</v>
      </c>
      <c r="K172" s="61">
        <f t="shared" si="54"/>
        <v>22989.407999999999</v>
      </c>
      <c r="L172" s="61">
        <f t="shared" si="49"/>
        <v>4597881.5999999996</v>
      </c>
      <c r="M172" s="62">
        <f t="shared" si="55"/>
        <v>23679.090239999998</v>
      </c>
      <c r="N172" s="63">
        <f t="shared" si="50"/>
        <v>4735818.0479999995</v>
      </c>
      <c r="O172" s="60">
        <f t="shared" si="51"/>
        <v>4584913</v>
      </c>
    </row>
    <row r="173" spans="2:15" ht="39.6" x14ac:dyDescent="0.25">
      <c r="B173" s="3">
        <v>16</v>
      </c>
      <c r="C173" s="4" t="s">
        <v>43</v>
      </c>
      <c r="D173" s="45" t="s">
        <v>253</v>
      </c>
      <c r="E173" s="11" t="s">
        <v>9</v>
      </c>
      <c r="F173" s="4">
        <v>2</v>
      </c>
      <c r="G173" s="95">
        <v>3425000</v>
      </c>
      <c r="H173" s="106">
        <f t="shared" si="52"/>
        <v>3733250</v>
      </c>
      <c r="I173" s="111">
        <f t="shared" si="53"/>
        <v>7466500</v>
      </c>
      <c r="J173" s="96">
        <f t="shared" si="48"/>
        <v>6850000</v>
      </c>
      <c r="K173" s="61">
        <f t="shared" si="54"/>
        <v>3882580</v>
      </c>
      <c r="L173" s="61">
        <f t="shared" si="49"/>
        <v>7765160</v>
      </c>
      <c r="M173" s="62">
        <f t="shared" si="55"/>
        <v>3999057.4</v>
      </c>
      <c r="N173" s="63">
        <f t="shared" si="50"/>
        <v>7998114.7999999998</v>
      </c>
      <c r="O173" s="60">
        <f t="shared" si="51"/>
        <v>7743258</v>
      </c>
    </row>
    <row r="174" spans="2:15" ht="66" x14ac:dyDescent="0.25">
      <c r="B174" s="3">
        <v>17</v>
      </c>
      <c r="C174" s="4" t="s">
        <v>254</v>
      </c>
      <c r="D174" s="45" t="s">
        <v>255</v>
      </c>
      <c r="E174" s="11" t="s">
        <v>9</v>
      </c>
      <c r="F174" s="4">
        <v>30</v>
      </c>
      <c r="G174" s="95">
        <v>1248000</v>
      </c>
      <c r="H174" s="106">
        <f t="shared" si="52"/>
        <v>1360320</v>
      </c>
      <c r="I174" s="111">
        <f t="shared" si="53"/>
        <v>40809600</v>
      </c>
      <c r="J174" s="96">
        <f t="shared" si="48"/>
        <v>37440000</v>
      </c>
      <c r="K174" s="61">
        <f t="shared" si="54"/>
        <v>1414732.8</v>
      </c>
      <c r="L174" s="61">
        <f t="shared" si="49"/>
        <v>42441984</v>
      </c>
      <c r="M174" s="62">
        <f t="shared" si="55"/>
        <v>1457174.784</v>
      </c>
      <c r="N174" s="63">
        <f t="shared" si="50"/>
        <v>43715243.519999996</v>
      </c>
      <c r="O174" s="60">
        <f t="shared" si="51"/>
        <v>42322276</v>
      </c>
    </row>
    <row r="175" spans="2:15" ht="105.6" x14ac:dyDescent="0.25">
      <c r="B175" s="3">
        <v>18</v>
      </c>
      <c r="C175" s="4" t="s">
        <v>256</v>
      </c>
      <c r="D175" s="45" t="s">
        <v>257</v>
      </c>
      <c r="E175" s="11" t="s">
        <v>9</v>
      </c>
      <c r="F175" s="4">
        <v>1</v>
      </c>
      <c r="G175" s="95">
        <v>78000000</v>
      </c>
      <c r="H175" s="106">
        <f t="shared" si="52"/>
        <v>85020000</v>
      </c>
      <c r="I175" s="111">
        <f t="shared" si="53"/>
        <v>85020000</v>
      </c>
      <c r="J175" s="96">
        <f t="shared" si="48"/>
        <v>78000000</v>
      </c>
      <c r="K175" s="61">
        <f t="shared" si="54"/>
        <v>88420800</v>
      </c>
      <c r="L175" s="61">
        <f t="shared" si="49"/>
        <v>88420800</v>
      </c>
      <c r="M175" s="62">
        <f t="shared" si="55"/>
        <v>91073424</v>
      </c>
      <c r="N175" s="63">
        <f t="shared" si="50"/>
        <v>91073424</v>
      </c>
      <c r="O175" s="60">
        <f t="shared" si="51"/>
        <v>88171408</v>
      </c>
    </row>
    <row r="176" spans="2:15" ht="171.6" x14ac:dyDescent="0.25">
      <c r="B176" s="3">
        <v>19</v>
      </c>
      <c r="C176" s="4" t="s">
        <v>258</v>
      </c>
      <c r="D176" s="56" t="s">
        <v>259</v>
      </c>
      <c r="E176" s="11" t="s">
        <v>9</v>
      </c>
      <c r="F176" s="4">
        <v>1</v>
      </c>
      <c r="G176" s="95">
        <v>34250000</v>
      </c>
      <c r="H176" s="106">
        <f t="shared" si="52"/>
        <v>37332500</v>
      </c>
      <c r="I176" s="111">
        <f t="shared" si="53"/>
        <v>37332500</v>
      </c>
      <c r="J176" s="96">
        <f t="shared" si="48"/>
        <v>34250000</v>
      </c>
      <c r="K176" s="61">
        <f t="shared" si="54"/>
        <v>38825800</v>
      </c>
      <c r="L176" s="61">
        <f t="shared" si="49"/>
        <v>38825800</v>
      </c>
      <c r="M176" s="62">
        <f t="shared" si="55"/>
        <v>39990574</v>
      </c>
      <c r="N176" s="63">
        <f t="shared" si="50"/>
        <v>39990574</v>
      </c>
      <c r="O176" s="60">
        <f t="shared" si="51"/>
        <v>38716291</v>
      </c>
    </row>
    <row r="177" spans="2:15" ht="171.6" x14ac:dyDescent="0.25">
      <c r="B177" s="3">
        <v>20</v>
      </c>
      <c r="C177" s="4" t="s">
        <v>260</v>
      </c>
      <c r="D177" s="56" t="s">
        <v>261</v>
      </c>
      <c r="E177" s="11" t="s">
        <v>9</v>
      </c>
      <c r="F177" s="4">
        <v>1</v>
      </c>
      <c r="G177" s="95">
        <v>34250000</v>
      </c>
      <c r="H177" s="106">
        <f t="shared" si="52"/>
        <v>37332500</v>
      </c>
      <c r="I177" s="111">
        <f t="shared" si="53"/>
        <v>37332500</v>
      </c>
      <c r="J177" s="96">
        <f t="shared" si="48"/>
        <v>34250000</v>
      </c>
      <c r="K177" s="61">
        <f t="shared" si="54"/>
        <v>38825800</v>
      </c>
      <c r="L177" s="61">
        <f t="shared" si="49"/>
        <v>38825800</v>
      </c>
      <c r="M177" s="62">
        <f t="shared" si="55"/>
        <v>39990574</v>
      </c>
      <c r="N177" s="63">
        <f t="shared" si="50"/>
        <v>39990574</v>
      </c>
      <c r="O177" s="60">
        <f t="shared" si="51"/>
        <v>38716291</v>
      </c>
    </row>
    <row r="178" spans="2:15" ht="224.4" x14ac:dyDescent="0.25">
      <c r="B178" s="3">
        <v>21</v>
      </c>
      <c r="C178" s="4" t="s">
        <v>262</v>
      </c>
      <c r="D178" s="45" t="s">
        <v>263</v>
      </c>
      <c r="E178" s="11" t="s">
        <v>9</v>
      </c>
      <c r="F178" s="4">
        <v>1</v>
      </c>
      <c r="G178" s="95">
        <v>51717500</v>
      </c>
      <c r="H178" s="106">
        <f t="shared" si="52"/>
        <v>56372075</v>
      </c>
      <c r="I178" s="111">
        <f t="shared" si="53"/>
        <v>56372075</v>
      </c>
      <c r="J178" s="96">
        <f t="shared" si="48"/>
        <v>51717500</v>
      </c>
      <c r="K178" s="61">
        <f t="shared" si="54"/>
        <v>58626958</v>
      </c>
      <c r="L178" s="61">
        <f t="shared" si="49"/>
        <v>58626958</v>
      </c>
      <c r="M178" s="62">
        <f t="shared" si="55"/>
        <v>60385766.740000002</v>
      </c>
      <c r="N178" s="63">
        <f t="shared" si="50"/>
        <v>60385766.740000002</v>
      </c>
      <c r="O178" s="60">
        <f t="shared" si="51"/>
        <v>58461600</v>
      </c>
    </row>
    <row r="179" spans="2:15" ht="158.4" x14ac:dyDescent="0.25">
      <c r="B179" s="3">
        <v>22</v>
      </c>
      <c r="C179" s="4" t="s">
        <v>264</v>
      </c>
      <c r="D179" s="45" t="s">
        <v>265</v>
      </c>
      <c r="E179" s="11" t="s">
        <v>9</v>
      </c>
      <c r="F179" s="4">
        <v>1</v>
      </c>
      <c r="G179" s="95">
        <v>16440000</v>
      </c>
      <c r="H179" s="106">
        <f t="shared" si="52"/>
        <v>17919600</v>
      </c>
      <c r="I179" s="111">
        <f t="shared" si="53"/>
        <v>17919600</v>
      </c>
      <c r="J179" s="96">
        <f t="shared" si="48"/>
        <v>16440000</v>
      </c>
      <c r="K179" s="61">
        <f t="shared" si="54"/>
        <v>18636384</v>
      </c>
      <c r="L179" s="61">
        <f t="shared" si="49"/>
        <v>18636384</v>
      </c>
      <c r="M179" s="62">
        <f t="shared" si="55"/>
        <v>19195475.52</v>
      </c>
      <c r="N179" s="63">
        <f t="shared" si="50"/>
        <v>19195475.52</v>
      </c>
      <c r="O179" s="60">
        <f t="shared" si="51"/>
        <v>18583820</v>
      </c>
    </row>
    <row r="180" spans="2:15" ht="145.19999999999999" x14ac:dyDescent="0.25">
      <c r="B180" s="3">
        <v>23</v>
      </c>
      <c r="C180" s="4" t="s">
        <v>266</v>
      </c>
      <c r="D180" s="45" t="s">
        <v>267</v>
      </c>
      <c r="E180" s="11" t="s">
        <v>9</v>
      </c>
      <c r="F180" s="4">
        <v>2</v>
      </c>
      <c r="G180" s="95">
        <v>8220000</v>
      </c>
      <c r="H180" s="106">
        <f t="shared" si="52"/>
        <v>8959800</v>
      </c>
      <c r="I180" s="111">
        <f t="shared" si="53"/>
        <v>17919600</v>
      </c>
      <c r="J180" s="96">
        <f t="shared" si="48"/>
        <v>16440000</v>
      </c>
      <c r="K180" s="61">
        <f t="shared" si="54"/>
        <v>9318192</v>
      </c>
      <c r="L180" s="61">
        <f t="shared" si="49"/>
        <v>18636384</v>
      </c>
      <c r="M180" s="62">
        <f t="shared" si="55"/>
        <v>9597737.7599999998</v>
      </c>
      <c r="N180" s="63">
        <f t="shared" si="50"/>
        <v>19195475.52</v>
      </c>
      <c r="O180" s="60">
        <f t="shared" si="51"/>
        <v>18583820</v>
      </c>
    </row>
    <row r="181" spans="2:15" ht="145.19999999999999" x14ac:dyDescent="0.25">
      <c r="B181" s="3">
        <v>24</v>
      </c>
      <c r="C181" s="4" t="s">
        <v>268</v>
      </c>
      <c r="D181" s="45" t="s">
        <v>269</v>
      </c>
      <c r="E181" s="11" t="s">
        <v>9</v>
      </c>
      <c r="F181" s="4">
        <v>2</v>
      </c>
      <c r="G181" s="95">
        <v>8220000</v>
      </c>
      <c r="H181" s="106">
        <f t="shared" si="52"/>
        <v>8959800</v>
      </c>
      <c r="I181" s="111">
        <f t="shared" si="53"/>
        <v>17919600</v>
      </c>
      <c r="J181" s="96">
        <f t="shared" si="48"/>
        <v>16440000</v>
      </c>
      <c r="K181" s="61">
        <f t="shared" si="54"/>
        <v>9318192</v>
      </c>
      <c r="L181" s="61">
        <f t="shared" si="49"/>
        <v>18636384</v>
      </c>
      <c r="M181" s="62">
        <f t="shared" si="55"/>
        <v>9597737.7599999998</v>
      </c>
      <c r="N181" s="63">
        <f t="shared" si="50"/>
        <v>19195475.52</v>
      </c>
      <c r="O181" s="60">
        <f t="shared" si="51"/>
        <v>18583820</v>
      </c>
    </row>
    <row r="182" spans="2:15" ht="145.19999999999999" x14ac:dyDescent="0.25">
      <c r="B182" s="3">
        <v>25</v>
      </c>
      <c r="C182" s="4" t="s">
        <v>270</v>
      </c>
      <c r="D182" s="45" t="s">
        <v>271</v>
      </c>
      <c r="E182" s="11" t="s">
        <v>9</v>
      </c>
      <c r="F182" s="4">
        <v>4</v>
      </c>
      <c r="G182" s="95">
        <v>4110000</v>
      </c>
      <c r="H182" s="106">
        <f t="shared" si="52"/>
        <v>4479900</v>
      </c>
      <c r="I182" s="111">
        <f t="shared" si="53"/>
        <v>17919600</v>
      </c>
      <c r="J182" s="96">
        <f t="shared" si="48"/>
        <v>16440000</v>
      </c>
      <c r="K182" s="61">
        <f t="shared" si="54"/>
        <v>4659096</v>
      </c>
      <c r="L182" s="61">
        <f t="shared" si="49"/>
        <v>18636384</v>
      </c>
      <c r="M182" s="62">
        <f t="shared" si="55"/>
        <v>4798868.88</v>
      </c>
      <c r="N182" s="63">
        <f t="shared" si="50"/>
        <v>19195475.52</v>
      </c>
      <c r="O182" s="60">
        <f t="shared" si="51"/>
        <v>18583820</v>
      </c>
    </row>
    <row r="183" spans="2:15" ht="66" x14ac:dyDescent="0.25">
      <c r="B183" s="3">
        <v>26</v>
      </c>
      <c r="C183" s="4" t="s">
        <v>272</v>
      </c>
      <c r="D183" s="45" t="s">
        <v>273</v>
      </c>
      <c r="E183" s="11" t="s">
        <v>9</v>
      </c>
      <c r="F183" s="4">
        <v>6</v>
      </c>
      <c r="G183" s="95">
        <v>1370000</v>
      </c>
      <c r="H183" s="106">
        <f t="shared" si="52"/>
        <v>1493300</v>
      </c>
      <c r="I183" s="111">
        <f t="shared" si="53"/>
        <v>8959800</v>
      </c>
      <c r="J183" s="96">
        <f t="shared" si="48"/>
        <v>8220000</v>
      </c>
      <c r="K183" s="61">
        <f t="shared" si="54"/>
        <v>1553032</v>
      </c>
      <c r="L183" s="61">
        <f t="shared" si="49"/>
        <v>9318192</v>
      </c>
      <c r="M183" s="62">
        <f t="shared" si="55"/>
        <v>1599622.96</v>
      </c>
      <c r="N183" s="63">
        <f t="shared" si="50"/>
        <v>9597737.7599999998</v>
      </c>
      <c r="O183" s="60">
        <f t="shared" si="51"/>
        <v>9291910</v>
      </c>
    </row>
    <row r="184" spans="2:15" ht="158.4" x14ac:dyDescent="0.25">
      <c r="B184" s="3">
        <v>27</v>
      </c>
      <c r="C184" s="4" t="s">
        <v>274</v>
      </c>
      <c r="D184" s="45" t="s">
        <v>275</v>
      </c>
      <c r="E184" s="11" t="s">
        <v>9</v>
      </c>
      <c r="F184" s="4">
        <v>3</v>
      </c>
      <c r="G184" s="95">
        <v>2055000</v>
      </c>
      <c r="H184" s="106">
        <f t="shared" si="52"/>
        <v>2239950</v>
      </c>
      <c r="I184" s="111">
        <f t="shared" si="53"/>
        <v>6719850</v>
      </c>
      <c r="J184" s="96">
        <f t="shared" si="48"/>
        <v>6165000</v>
      </c>
      <c r="K184" s="61">
        <f t="shared" si="54"/>
        <v>2329548</v>
      </c>
      <c r="L184" s="61">
        <f t="shared" si="49"/>
        <v>6988644</v>
      </c>
      <c r="M184" s="62">
        <f t="shared" si="55"/>
        <v>2399434.44</v>
      </c>
      <c r="N184" s="63">
        <f t="shared" si="50"/>
        <v>7198303.3200000003</v>
      </c>
      <c r="O184" s="60">
        <f t="shared" si="51"/>
        <v>6968932</v>
      </c>
    </row>
    <row r="185" spans="2:15" ht="198" x14ac:dyDescent="0.25">
      <c r="B185" s="3">
        <v>28</v>
      </c>
      <c r="C185" s="4" t="s">
        <v>276</v>
      </c>
      <c r="D185" s="45" t="s">
        <v>277</v>
      </c>
      <c r="E185" s="11" t="s">
        <v>9</v>
      </c>
      <c r="F185" s="4">
        <v>2</v>
      </c>
      <c r="G185" s="95">
        <v>3425000</v>
      </c>
      <c r="H185" s="106">
        <f t="shared" si="52"/>
        <v>3733250</v>
      </c>
      <c r="I185" s="111">
        <f t="shared" si="53"/>
        <v>7466500</v>
      </c>
      <c r="J185" s="96">
        <f t="shared" si="48"/>
        <v>6850000</v>
      </c>
      <c r="K185" s="61">
        <f t="shared" si="54"/>
        <v>3882580</v>
      </c>
      <c r="L185" s="61">
        <f t="shared" si="49"/>
        <v>7765160</v>
      </c>
      <c r="M185" s="62">
        <f t="shared" si="55"/>
        <v>3999057.4</v>
      </c>
      <c r="N185" s="63">
        <f t="shared" si="50"/>
        <v>7998114.7999999998</v>
      </c>
      <c r="O185" s="60">
        <f t="shared" si="51"/>
        <v>7743258</v>
      </c>
    </row>
    <row r="186" spans="2:15" ht="211.2" x14ac:dyDescent="0.25">
      <c r="B186" s="3">
        <v>29</v>
      </c>
      <c r="C186" s="4" t="s">
        <v>278</v>
      </c>
      <c r="D186" s="45" t="s">
        <v>279</v>
      </c>
      <c r="E186" s="11" t="s">
        <v>9</v>
      </c>
      <c r="F186" s="4">
        <v>1</v>
      </c>
      <c r="G186" s="95">
        <v>8220000</v>
      </c>
      <c r="H186" s="106">
        <f t="shared" si="52"/>
        <v>8959800</v>
      </c>
      <c r="I186" s="111">
        <f t="shared" si="53"/>
        <v>8959800</v>
      </c>
      <c r="J186" s="96">
        <f t="shared" si="48"/>
        <v>8220000</v>
      </c>
      <c r="K186" s="61">
        <f t="shared" si="54"/>
        <v>9318192</v>
      </c>
      <c r="L186" s="61">
        <f t="shared" si="49"/>
        <v>9318192</v>
      </c>
      <c r="M186" s="62">
        <f t="shared" si="55"/>
        <v>9597737.7599999998</v>
      </c>
      <c r="N186" s="63">
        <f t="shared" si="50"/>
        <v>9597737.7599999998</v>
      </c>
      <c r="O186" s="60">
        <f t="shared" si="51"/>
        <v>9291910</v>
      </c>
    </row>
    <row r="187" spans="2:15" ht="92.4" x14ac:dyDescent="0.25">
      <c r="B187" s="3">
        <v>30</v>
      </c>
      <c r="C187" s="4" t="s">
        <v>280</v>
      </c>
      <c r="D187" s="45" t="s">
        <v>281</v>
      </c>
      <c r="E187" s="11" t="s">
        <v>9</v>
      </c>
      <c r="F187" s="4">
        <v>18</v>
      </c>
      <c r="G187" s="95">
        <v>1096000</v>
      </c>
      <c r="H187" s="106">
        <f t="shared" si="52"/>
        <v>1194640</v>
      </c>
      <c r="I187" s="111">
        <f t="shared" si="53"/>
        <v>21503520</v>
      </c>
      <c r="J187" s="96">
        <f t="shared" si="48"/>
        <v>19728000</v>
      </c>
      <c r="K187" s="61">
        <f>(H187*5%)+H187</f>
        <v>1254372</v>
      </c>
      <c r="L187" s="61">
        <f t="shared" si="49"/>
        <v>22578696</v>
      </c>
      <c r="M187" s="62">
        <f t="shared" si="55"/>
        <v>1292003.1599999999</v>
      </c>
      <c r="N187" s="63">
        <f t="shared" si="50"/>
        <v>23256056.879999999</v>
      </c>
      <c r="O187" s="60">
        <f t="shared" si="51"/>
        <v>22446091</v>
      </c>
    </row>
    <row r="188" spans="2:15" ht="66" x14ac:dyDescent="0.25">
      <c r="B188" s="3">
        <v>31</v>
      </c>
      <c r="C188" s="4" t="s">
        <v>282</v>
      </c>
      <c r="D188" s="45" t="s">
        <v>283</v>
      </c>
      <c r="E188" s="11" t="s">
        <v>9</v>
      </c>
      <c r="F188" s="4">
        <v>18</v>
      </c>
      <c r="G188" s="95">
        <v>1096000</v>
      </c>
      <c r="H188" s="106">
        <f t="shared" si="52"/>
        <v>1194640</v>
      </c>
      <c r="I188" s="111">
        <f t="shared" si="53"/>
        <v>21503520</v>
      </c>
      <c r="J188" s="96">
        <f t="shared" si="48"/>
        <v>19728000</v>
      </c>
      <c r="K188" s="61">
        <f t="shared" ref="K188:K206" si="56">(H188*5%)+H188</f>
        <v>1254372</v>
      </c>
      <c r="L188" s="61">
        <f t="shared" si="49"/>
        <v>22578696</v>
      </c>
      <c r="M188" s="62">
        <f t="shared" si="55"/>
        <v>1292003.1599999999</v>
      </c>
      <c r="N188" s="63">
        <f t="shared" si="50"/>
        <v>23256056.879999999</v>
      </c>
      <c r="O188" s="60">
        <f t="shared" si="51"/>
        <v>22446091</v>
      </c>
    </row>
    <row r="189" spans="2:15" ht="52.8" x14ac:dyDescent="0.25">
      <c r="B189" s="3">
        <v>32</v>
      </c>
      <c r="C189" s="4" t="s">
        <v>284</v>
      </c>
      <c r="D189" s="45" t="s">
        <v>285</v>
      </c>
      <c r="E189" s="11" t="s">
        <v>9</v>
      </c>
      <c r="F189" s="4">
        <v>1</v>
      </c>
      <c r="G189" s="95">
        <v>24660000</v>
      </c>
      <c r="H189" s="106">
        <f t="shared" si="52"/>
        <v>26879400</v>
      </c>
      <c r="I189" s="111">
        <f t="shared" si="53"/>
        <v>26879400</v>
      </c>
      <c r="J189" s="96">
        <f t="shared" si="48"/>
        <v>24660000</v>
      </c>
      <c r="K189" s="61">
        <f t="shared" si="56"/>
        <v>28223370</v>
      </c>
      <c r="L189" s="61">
        <f t="shared" si="49"/>
        <v>28223370</v>
      </c>
      <c r="M189" s="62">
        <f t="shared" si="55"/>
        <v>29070071.100000001</v>
      </c>
      <c r="N189" s="63">
        <f t="shared" si="50"/>
        <v>29070071.100000001</v>
      </c>
      <c r="O189" s="60">
        <f t="shared" si="51"/>
        <v>28057614</v>
      </c>
    </row>
    <row r="190" spans="2:15" ht="211.2" x14ac:dyDescent="0.25">
      <c r="B190" s="3">
        <v>33</v>
      </c>
      <c r="C190" s="4" t="s">
        <v>286</v>
      </c>
      <c r="D190" s="45" t="s">
        <v>287</v>
      </c>
      <c r="E190" s="11" t="s">
        <v>9</v>
      </c>
      <c r="F190" s="4">
        <v>3</v>
      </c>
      <c r="G190" s="95">
        <v>2055000</v>
      </c>
      <c r="H190" s="106">
        <f t="shared" si="52"/>
        <v>2239950</v>
      </c>
      <c r="I190" s="111">
        <f t="shared" si="53"/>
        <v>6719850</v>
      </c>
      <c r="J190" s="96">
        <f t="shared" ref="J190:J207" si="57">G190*F190</f>
        <v>6165000</v>
      </c>
      <c r="K190" s="61">
        <f t="shared" si="56"/>
        <v>2351947.5</v>
      </c>
      <c r="L190" s="61">
        <f t="shared" ref="L190:L207" si="58">+K190*F190</f>
        <v>7055842.5</v>
      </c>
      <c r="M190" s="62">
        <f t="shared" si="55"/>
        <v>2422505.9249999998</v>
      </c>
      <c r="N190" s="63">
        <f t="shared" ref="N190:N207" si="59">+M190*F190</f>
        <v>7267517.7749999994</v>
      </c>
      <c r="O190" s="60">
        <f t="shared" si="51"/>
        <v>7014403</v>
      </c>
    </row>
    <row r="191" spans="2:15" ht="26.4" x14ac:dyDescent="0.25">
      <c r="B191" s="3">
        <v>34</v>
      </c>
      <c r="C191" s="4" t="s">
        <v>48</v>
      </c>
      <c r="D191" s="45" t="s">
        <v>49</v>
      </c>
      <c r="E191" s="11" t="s">
        <v>9</v>
      </c>
      <c r="F191" s="4">
        <v>40</v>
      </c>
      <c r="G191" s="95">
        <v>312000</v>
      </c>
      <c r="H191" s="106">
        <f t="shared" si="52"/>
        <v>340080</v>
      </c>
      <c r="I191" s="111">
        <f t="shared" si="53"/>
        <v>13603200</v>
      </c>
      <c r="J191" s="96">
        <f t="shared" si="57"/>
        <v>12480000</v>
      </c>
      <c r="K191" s="61">
        <f t="shared" si="56"/>
        <v>357084</v>
      </c>
      <c r="L191" s="61">
        <f t="shared" si="58"/>
        <v>14283360</v>
      </c>
      <c r="M191" s="62">
        <f t="shared" si="55"/>
        <v>367796.52</v>
      </c>
      <c r="N191" s="63">
        <f t="shared" si="59"/>
        <v>14711860.800000001</v>
      </c>
      <c r="O191" s="60">
        <f t="shared" si="51"/>
        <v>14199474</v>
      </c>
    </row>
    <row r="192" spans="2:15" ht="105.6" x14ac:dyDescent="0.25">
      <c r="B192" s="3">
        <v>35</v>
      </c>
      <c r="C192" s="4" t="s">
        <v>288</v>
      </c>
      <c r="D192" s="45" t="s">
        <v>289</v>
      </c>
      <c r="E192" s="11" t="s">
        <v>9</v>
      </c>
      <c r="F192" s="4">
        <v>3</v>
      </c>
      <c r="G192" s="95">
        <v>2055000</v>
      </c>
      <c r="H192" s="106">
        <f t="shared" si="52"/>
        <v>2239950</v>
      </c>
      <c r="I192" s="111">
        <f t="shared" si="53"/>
        <v>6719850</v>
      </c>
      <c r="J192" s="96">
        <f t="shared" si="57"/>
        <v>6165000</v>
      </c>
      <c r="K192" s="61">
        <f t="shared" si="56"/>
        <v>2351947.5</v>
      </c>
      <c r="L192" s="61">
        <f t="shared" si="58"/>
        <v>7055842.5</v>
      </c>
      <c r="M192" s="62">
        <f t="shared" si="55"/>
        <v>2422505.9249999998</v>
      </c>
      <c r="N192" s="63">
        <f t="shared" si="59"/>
        <v>7267517.7749999994</v>
      </c>
      <c r="O192" s="60">
        <f t="shared" si="51"/>
        <v>7014403</v>
      </c>
    </row>
    <row r="193" spans="2:15" ht="52.8" x14ac:dyDescent="0.25">
      <c r="B193" s="3">
        <v>36</v>
      </c>
      <c r="C193" s="4" t="s">
        <v>56</v>
      </c>
      <c r="D193" s="45" t="s">
        <v>347</v>
      </c>
      <c r="E193" s="11" t="s">
        <v>9</v>
      </c>
      <c r="F193" s="4">
        <v>3</v>
      </c>
      <c r="G193" s="95">
        <v>3510000</v>
      </c>
      <c r="H193" s="106">
        <f t="shared" si="52"/>
        <v>3825900</v>
      </c>
      <c r="I193" s="111">
        <f t="shared" si="53"/>
        <v>11477700</v>
      </c>
      <c r="J193" s="96">
        <f t="shared" si="57"/>
        <v>10530000</v>
      </c>
      <c r="K193" s="61">
        <f t="shared" si="56"/>
        <v>4017195</v>
      </c>
      <c r="L193" s="61">
        <f t="shared" si="58"/>
        <v>12051585</v>
      </c>
      <c r="M193" s="62">
        <f t="shared" si="55"/>
        <v>4137710.85</v>
      </c>
      <c r="N193" s="63">
        <f t="shared" si="59"/>
        <v>12413132.550000001</v>
      </c>
      <c r="O193" s="60">
        <f t="shared" si="51"/>
        <v>11980806</v>
      </c>
    </row>
    <row r="194" spans="2:15" ht="198" x14ac:dyDescent="0.25">
      <c r="B194" s="3">
        <v>37</v>
      </c>
      <c r="C194" s="4" t="s">
        <v>290</v>
      </c>
      <c r="D194" s="45" t="s">
        <v>345</v>
      </c>
      <c r="E194" s="11" t="s">
        <v>52</v>
      </c>
      <c r="F194" s="4">
        <v>1</v>
      </c>
      <c r="G194" s="95">
        <v>14040000</v>
      </c>
      <c r="H194" s="106">
        <f t="shared" si="52"/>
        <v>15303600</v>
      </c>
      <c r="I194" s="111">
        <f t="shared" si="53"/>
        <v>15303600</v>
      </c>
      <c r="J194" s="96">
        <f t="shared" si="57"/>
        <v>14040000</v>
      </c>
      <c r="K194" s="61">
        <f t="shared" si="56"/>
        <v>16068780</v>
      </c>
      <c r="L194" s="61">
        <f t="shared" si="58"/>
        <v>16068780</v>
      </c>
      <c r="M194" s="62">
        <f t="shared" si="55"/>
        <v>16550843.4</v>
      </c>
      <c r="N194" s="63">
        <f t="shared" si="59"/>
        <v>16550843.4</v>
      </c>
      <c r="O194" s="60">
        <f t="shared" si="51"/>
        <v>15974408</v>
      </c>
    </row>
    <row r="195" spans="2:15" ht="198" x14ac:dyDescent="0.25">
      <c r="B195" s="3">
        <v>38</v>
      </c>
      <c r="C195" s="4" t="s">
        <v>291</v>
      </c>
      <c r="D195" s="45" t="s">
        <v>345</v>
      </c>
      <c r="E195" s="11"/>
      <c r="F195" s="4">
        <v>1</v>
      </c>
      <c r="G195" s="95">
        <v>14040000</v>
      </c>
      <c r="H195" s="106">
        <f t="shared" si="52"/>
        <v>15303600</v>
      </c>
      <c r="I195" s="111">
        <f t="shared" si="53"/>
        <v>15303600</v>
      </c>
      <c r="J195" s="96">
        <f t="shared" si="57"/>
        <v>14040000</v>
      </c>
      <c r="K195" s="61">
        <f t="shared" si="56"/>
        <v>16068780</v>
      </c>
      <c r="L195" s="61">
        <f t="shared" si="58"/>
        <v>16068780</v>
      </c>
      <c r="M195" s="62">
        <f t="shared" si="55"/>
        <v>16550843.4</v>
      </c>
      <c r="N195" s="63">
        <f t="shared" si="59"/>
        <v>16550843.4</v>
      </c>
      <c r="O195" s="60">
        <f t="shared" si="51"/>
        <v>15974408</v>
      </c>
    </row>
    <row r="196" spans="2:15" ht="409.6" x14ac:dyDescent="0.25">
      <c r="B196" s="3">
        <v>39</v>
      </c>
      <c r="C196" s="4" t="s">
        <v>292</v>
      </c>
      <c r="D196" s="45" t="s">
        <v>346</v>
      </c>
      <c r="E196" s="11" t="s">
        <v>9</v>
      </c>
      <c r="F196" s="4">
        <v>1</v>
      </c>
      <c r="G196" s="95">
        <v>64000000</v>
      </c>
      <c r="H196" s="106">
        <f t="shared" si="52"/>
        <v>69760000</v>
      </c>
      <c r="I196" s="111">
        <f t="shared" si="53"/>
        <v>69760000</v>
      </c>
      <c r="J196" s="96">
        <f t="shared" si="57"/>
        <v>64000000</v>
      </c>
      <c r="K196" s="61">
        <f t="shared" si="56"/>
        <v>73248000</v>
      </c>
      <c r="L196" s="61">
        <f t="shared" si="58"/>
        <v>73248000</v>
      </c>
      <c r="M196" s="62">
        <f t="shared" si="55"/>
        <v>75445440</v>
      </c>
      <c r="N196" s="63">
        <f t="shared" si="59"/>
        <v>75445440</v>
      </c>
      <c r="O196" s="60">
        <f t="shared" si="51"/>
        <v>72817813</v>
      </c>
    </row>
    <row r="197" spans="2:15" ht="132" x14ac:dyDescent="0.25">
      <c r="B197" s="3">
        <v>40</v>
      </c>
      <c r="C197" s="4" t="s">
        <v>293</v>
      </c>
      <c r="D197" s="45" t="s">
        <v>294</v>
      </c>
      <c r="E197" s="11" t="s">
        <v>9</v>
      </c>
      <c r="F197" s="4">
        <v>10</v>
      </c>
      <c r="G197" s="95">
        <v>3200000</v>
      </c>
      <c r="H197" s="106">
        <f t="shared" si="52"/>
        <v>3488000</v>
      </c>
      <c r="I197" s="111">
        <f t="shared" si="53"/>
        <v>34880000</v>
      </c>
      <c r="J197" s="96">
        <f t="shared" si="57"/>
        <v>32000000</v>
      </c>
      <c r="K197" s="61">
        <f t="shared" si="56"/>
        <v>3662400</v>
      </c>
      <c r="L197" s="61">
        <f t="shared" si="58"/>
        <v>36624000</v>
      </c>
      <c r="M197" s="62">
        <f t="shared" si="55"/>
        <v>3772272</v>
      </c>
      <c r="N197" s="63">
        <f t="shared" si="59"/>
        <v>37722720</v>
      </c>
      <c r="O197" s="60">
        <f t="shared" si="51"/>
        <v>36408907</v>
      </c>
    </row>
    <row r="198" spans="2:15" ht="26.4" x14ac:dyDescent="0.25">
      <c r="B198" s="3">
        <v>41</v>
      </c>
      <c r="C198" s="4" t="s">
        <v>62</v>
      </c>
      <c r="D198" s="45" t="s">
        <v>348</v>
      </c>
      <c r="E198" s="11" t="s">
        <v>9</v>
      </c>
      <c r="F198" s="4">
        <v>3</v>
      </c>
      <c r="G198" s="95">
        <v>3510000</v>
      </c>
      <c r="H198" s="106">
        <f t="shared" si="52"/>
        <v>3825900</v>
      </c>
      <c r="I198" s="111">
        <f t="shared" si="53"/>
        <v>11477700</v>
      </c>
      <c r="J198" s="96">
        <f t="shared" si="57"/>
        <v>10530000</v>
      </c>
      <c r="K198" s="61">
        <f t="shared" si="56"/>
        <v>4017195</v>
      </c>
      <c r="L198" s="61">
        <f t="shared" si="58"/>
        <v>12051585</v>
      </c>
      <c r="M198" s="62">
        <f t="shared" si="55"/>
        <v>4137710.85</v>
      </c>
      <c r="N198" s="63">
        <f t="shared" si="59"/>
        <v>12413132.550000001</v>
      </c>
      <c r="O198" s="60">
        <f t="shared" si="51"/>
        <v>11980806</v>
      </c>
    </row>
    <row r="199" spans="2:15" ht="26.4" x14ac:dyDescent="0.25">
      <c r="B199" s="3">
        <v>42</v>
      </c>
      <c r="C199" s="4" t="s">
        <v>62</v>
      </c>
      <c r="D199" s="45" t="s">
        <v>295</v>
      </c>
      <c r="E199" s="11" t="s">
        <v>52</v>
      </c>
      <c r="F199" s="4">
        <v>1</v>
      </c>
      <c r="G199" s="95">
        <f>G198</f>
        <v>3510000</v>
      </c>
      <c r="H199" s="106">
        <f t="shared" si="52"/>
        <v>3825900</v>
      </c>
      <c r="I199" s="111">
        <f t="shared" si="53"/>
        <v>3825900</v>
      </c>
      <c r="J199" s="96">
        <f t="shared" si="57"/>
        <v>3510000</v>
      </c>
      <c r="K199" s="61">
        <f t="shared" si="56"/>
        <v>4017195</v>
      </c>
      <c r="L199" s="61">
        <f t="shared" si="58"/>
        <v>4017195</v>
      </c>
      <c r="M199" s="62">
        <f t="shared" si="55"/>
        <v>4137710.85</v>
      </c>
      <c r="N199" s="63">
        <f t="shared" si="59"/>
        <v>4137710.85</v>
      </c>
      <c r="O199" s="60">
        <f t="shared" si="51"/>
        <v>3993602</v>
      </c>
    </row>
    <row r="200" spans="2:15" ht="26.4" x14ac:dyDescent="0.25">
      <c r="B200" s="3">
        <v>43</v>
      </c>
      <c r="C200" s="4" t="s">
        <v>63</v>
      </c>
      <c r="D200" s="45" t="s">
        <v>296</v>
      </c>
      <c r="E200" s="11" t="s">
        <v>9</v>
      </c>
      <c r="F200" s="4">
        <v>16</v>
      </c>
      <c r="G200" s="95">
        <v>480000</v>
      </c>
      <c r="H200" s="106">
        <f t="shared" si="52"/>
        <v>523200</v>
      </c>
      <c r="I200" s="111">
        <f t="shared" si="53"/>
        <v>8371200</v>
      </c>
      <c r="J200" s="96">
        <f t="shared" si="57"/>
        <v>7680000</v>
      </c>
      <c r="K200" s="61">
        <f t="shared" si="56"/>
        <v>549360</v>
      </c>
      <c r="L200" s="61">
        <f t="shared" si="58"/>
        <v>8789760</v>
      </c>
      <c r="M200" s="62">
        <f t="shared" si="55"/>
        <v>565840.80000000005</v>
      </c>
      <c r="N200" s="63">
        <f t="shared" si="59"/>
        <v>9053452.8000000007</v>
      </c>
      <c r="O200" s="60">
        <f t="shared" si="51"/>
        <v>8738138</v>
      </c>
    </row>
    <row r="201" spans="2:15" ht="79.2" x14ac:dyDescent="0.25">
      <c r="B201" s="3">
        <v>44</v>
      </c>
      <c r="C201" s="4" t="s">
        <v>297</v>
      </c>
      <c r="D201" s="45" t="s">
        <v>298</v>
      </c>
      <c r="E201" s="11" t="s">
        <v>9</v>
      </c>
      <c r="F201" s="4">
        <v>1</v>
      </c>
      <c r="G201" s="95">
        <v>6400000</v>
      </c>
      <c r="H201" s="106">
        <f t="shared" si="52"/>
        <v>6976000</v>
      </c>
      <c r="I201" s="111">
        <f t="shared" si="53"/>
        <v>6976000</v>
      </c>
      <c r="J201" s="96">
        <f t="shared" si="57"/>
        <v>6400000</v>
      </c>
      <c r="K201" s="61">
        <f t="shared" si="56"/>
        <v>7324800</v>
      </c>
      <c r="L201" s="61">
        <f t="shared" si="58"/>
        <v>7324800</v>
      </c>
      <c r="M201" s="62">
        <f t="shared" si="55"/>
        <v>7544544</v>
      </c>
      <c r="N201" s="63">
        <f t="shared" si="59"/>
        <v>7544544</v>
      </c>
      <c r="O201" s="60">
        <f t="shared" si="51"/>
        <v>7281781</v>
      </c>
    </row>
    <row r="202" spans="2:15" ht="26.4" x14ac:dyDescent="0.25">
      <c r="B202" s="3">
        <v>45</v>
      </c>
      <c r="C202" s="4" t="s">
        <v>64</v>
      </c>
      <c r="D202" s="45" t="s">
        <v>349</v>
      </c>
      <c r="E202" s="11" t="s">
        <v>9</v>
      </c>
      <c r="F202" s="4">
        <v>4</v>
      </c>
      <c r="G202" s="95">
        <v>631800</v>
      </c>
      <c r="H202" s="106">
        <f t="shared" si="52"/>
        <v>688662</v>
      </c>
      <c r="I202" s="111">
        <f t="shared" si="53"/>
        <v>2754648</v>
      </c>
      <c r="J202" s="96">
        <f t="shared" si="57"/>
        <v>2527200</v>
      </c>
      <c r="K202" s="61">
        <f>(H202*4%)+H202</f>
        <v>716208.48</v>
      </c>
      <c r="L202" s="61">
        <f t="shared" si="58"/>
        <v>2864833.92</v>
      </c>
      <c r="M202" s="62">
        <f t="shared" si="55"/>
        <v>737694.73439999996</v>
      </c>
      <c r="N202" s="63">
        <f t="shared" si="59"/>
        <v>2950778.9375999998</v>
      </c>
      <c r="O202" s="60">
        <f t="shared" si="51"/>
        <v>2856754</v>
      </c>
    </row>
    <row r="203" spans="2:15" ht="105.6" x14ac:dyDescent="0.25">
      <c r="B203" s="3">
        <v>46</v>
      </c>
      <c r="C203" s="4" t="s">
        <v>299</v>
      </c>
      <c r="D203" s="45" t="s">
        <v>300</v>
      </c>
      <c r="E203" s="11" t="s">
        <v>9</v>
      </c>
      <c r="F203" s="4">
        <v>1</v>
      </c>
      <c r="G203" s="95">
        <v>4400000</v>
      </c>
      <c r="H203" s="106">
        <f t="shared" si="52"/>
        <v>4796000</v>
      </c>
      <c r="I203" s="111">
        <f t="shared" si="53"/>
        <v>4796000</v>
      </c>
      <c r="J203" s="96">
        <f t="shared" si="57"/>
        <v>4400000</v>
      </c>
      <c r="K203" s="61">
        <f t="shared" si="56"/>
        <v>5035800</v>
      </c>
      <c r="L203" s="61">
        <f t="shared" si="58"/>
        <v>5035800</v>
      </c>
      <c r="M203" s="62">
        <f t="shared" si="55"/>
        <v>5186874</v>
      </c>
      <c r="N203" s="63">
        <f t="shared" si="59"/>
        <v>5186874</v>
      </c>
      <c r="O203" s="60">
        <f t="shared" si="51"/>
        <v>5006225</v>
      </c>
    </row>
    <row r="204" spans="2:15" ht="26.4" x14ac:dyDescent="0.25">
      <c r="B204" s="3">
        <v>47</v>
      </c>
      <c r="C204" s="4" t="s">
        <v>301</v>
      </c>
      <c r="D204" s="45" t="s">
        <v>302</v>
      </c>
      <c r="E204" s="4" t="s">
        <v>9</v>
      </c>
      <c r="F204" s="4">
        <v>1</v>
      </c>
      <c r="G204" s="95">
        <v>2080000</v>
      </c>
      <c r="H204" s="106">
        <f t="shared" si="52"/>
        <v>2267200</v>
      </c>
      <c r="I204" s="111">
        <f t="shared" si="53"/>
        <v>2267200</v>
      </c>
      <c r="J204" s="96">
        <f t="shared" si="57"/>
        <v>2080000</v>
      </c>
      <c r="K204" s="61">
        <f t="shared" si="56"/>
        <v>2380560</v>
      </c>
      <c r="L204" s="61">
        <f t="shared" si="58"/>
        <v>2380560</v>
      </c>
      <c r="M204" s="62">
        <f t="shared" si="55"/>
        <v>2451976.7999999998</v>
      </c>
      <c r="N204" s="63">
        <f t="shared" si="59"/>
        <v>2451976.7999999998</v>
      </c>
      <c r="O204" s="60">
        <f t="shared" si="51"/>
        <v>2366579</v>
      </c>
    </row>
    <row r="205" spans="2:15" ht="39.6" x14ac:dyDescent="0.25">
      <c r="B205" s="3">
        <v>48</v>
      </c>
      <c r="C205" s="4" t="s">
        <v>66</v>
      </c>
      <c r="D205" s="45" t="s">
        <v>350</v>
      </c>
      <c r="E205" s="4" t="s">
        <v>9</v>
      </c>
      <c r="F205" s="4">
        <v>30</v>
      </c>
      <c r="G205" s="95">
        <v>234000</v>
      </c>
      <c r="H205" s="106">
        <f t="shared" si="52"/>
        <v>255060</v>
      </c>
      <c r="I205" s="111">
        <f t="shared" si="53"/>
        <v>7651800</v>
      </c>
      <c r="J205" s="96">
        <f t="shared" si="57"/>
        <v>7020000</v>
      </c>
      <c r="K205" s="61">
        <f>(H205*4%)+H205</f>
        <v>265262.40000000002</v>
      </c>
      <c r="L205" s="61">
        <f t="shared" si="58"/>
        <v>7957872.0000000009</v>
      </c>
      <c r="M205" s="62">
        <f t="shared" si="55"/>
        <v>273220.272</v>
      </c>
      <c r="N205" s="63">
        <f t="shared" si="59"/>
        <v>8196608.1600000001</v>
      </c>
      <c r="O205" s="60">
        <f t="shared" si="51"/>
        <v>7935427</v>
      </c>
    </row>
    <row r="206" spans="2:15" ht="52.8" x14ac:dyDescent="0.25">
      <c r="B206" s="3">
        <v>49</v>
      </c>
      <c r="C206" s="4" t="s">
        <v>303</v>
      </c>
      <c r="D206" s="45" t="s">
        <v>304</v>
      </c>
      <c r="E206" s="4" t="s">
        <v>3</v>
      </c>
      <c r="F206" s="4">
        <v>1</v>
      </c>
      <c r="G206" s="95">
        <v>27400000</v>
      </c>
      <c r="H206" s="106">
        <f t="shared" si="52"/>
        <v>29866000</v>
      </c>
      <c r="I206" s="111">
        <f t="shared" si="53"/>
        <v>29866000</v>
      </c>
      <c r="J206" s="96">
        <f t="shared" si="57"/>
        <v>27400000</v>
      </c>
      <c r="K206" s="61">
        <f t="shared" si="56"/>
        <v>31359300</v>
      </c>
      <c r="L206" s="61">
        <f t="shared" si="58"/>
        <v>31359300</v>
      </c>
      <c r="M206" s="62">
        <f t="shared" si="55"/>
        <v>32300079</v>
      </c>
      <c r="N206" s="63">
        <f t="shared" si="59"/>
        <v>32300079</v>
      </c>
      <c r="O206" s="60">
        <f t="shared" si="51"/>
        <v>31175126</v>
      </c>
    </row>
    <row r="207" spans="2:15" ht="14.4" thickBot="1" x14ac:dyDescent="0.3">
      <c r="B207" s="3">
        <v>50</v>
      </c>
      <c r="C207" s="4" t="s">
        <v>69</v>
      </c>
      <c r="D207" s="45" t="s">
        <v>351</v>
      </c>
      <c r="E207" s="4" t="s">
        <v>3</v>
      </c>
      <c r="F207" s="4">
        <v>1</v>
      </c>
      <c r="G207" s="95">
        <v>6850000</v>
      </c>
      <c r="H207" s="106">
        <f t="shared" si="52"/>
        <v>7466500</v>
      </c>
      <c r="I207" s="111">
        <f t="shared" si="53"/>
        <v>7466500</v>
      </c>
      <c r="J207" s="96">
        <f t="shared" si="57"/>
        <v>6850000</v>
      </c>
      <c r="K207" s="61">
        <f t="shared" ref="K207" si="60">(H207*4%)+H207</f>
        <v>7765160</v>
      </c>
      <c r="L207" s="61">
        <f t="shared" si="58"/>
        <v>7765160</v>
      </c>
      <c r="M207" s="62">
        <f t="shared" si="55"/>
        <v>7998114.7999999998</v>
      </c>
      <c r="N207" s="63">
        <f t="shared" si="59"/>
        <v>7998114.7999999998</v>
      </c>
      <c r="O207" s="60">
        <f t="shared" si="51"/>
        <v>7743258</v>
      </c>
    </row>
    <row r="208" spans="2:15" ht="14.4" thickBot="1" x14ac:dyDescent="0.3">
      <c r="G208" s="98" t="s">
        <v>71</v>
      </c>
      <c r="H208" s="112"/>
      <c r="I208" s="114">
        <f>SUM(I5:I207)</f>
        <v>1654949509.7249999</v>
      </c>
      <c r="J208" s="99">
        <f>SUM(J5:J207)</f>
        <v>1518302302.5</v>
      </c>
      <c r="K208" s="61"/>
      <c r="L208" s="61">
        <f>SUM(L5:L207)</f>
        <v>1728834107.6046801</v>
      </c>
      <c r="M208" s="62"/>
      <c r="N208" s="100">
        <f>SUM(N5:N207)</f>
        <v>1780699130.8328204</v>
      </c>
      <c r="O208" s="60">
        <f>SUM(O1:O207)</f>
        <v>1721494249</v>
      </c>
    </row>
    <row r="209" spans="9:9" x14ac:dyDescent="0.25">
      <c r="I209" s="115"/>
    </row>
    <row r="210" spans="9:9" x14ac:dyDescent="0.25">
      <c r="I210" s="115"/>
    </row>
  </sheetData>
  <mergeCells count="10">
    <mergeCell ref="B119:N119"/>
    <mergeCell ref="B138:N138"/>
    <mergeCell ref="B156:N156"/>
    <mergeCell ref="G3:J3"/>
    <mergeCell ref="K3:L3"/>
    <mergeCell ref="B2:N2"/>
    <mergeCell ref="B42:N42"/>
    <mergeCell ref="B61:N61"/>
    <mergeCell ref="B90:N90"/>
    <mergeCell ref="M3:N3"/>
  </mergeCell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C36B3C-0256-4B1C-95AC-8CB89E474771}">
  <dimension ref="A1:D16"/>
  <sheetViews>
    <sheetView workbookViewId="0">
      <selection activeCell="C15" sqref="C15"/>
    </sheetView>
  </sheetViews>
  <sheetFormatPr baseColWidth="10" defaultRowHeight="14.4" x14ac:dyDescent="0.3"/>
  <cols>
    <col min="1" max="1" width="3.77734375" customWidth="1"/>
    <col min="2" max="2" width="16.44140625" customWidth="1"/>
    <col min="3" max="3" width="12.6640625" bestFit="1" customWidth="1"/>
    <col min="4" max="4" width="16" customWidth="1"/>
  </cols>
  <sheetData>
    <row r="1" spans="1:4" x14ac:dyDescent="0.3">
      <c r="A1" s="130" t="s">
        <v>305</v>
      </c>
      <c r="B1" s="130"/>
      <c r="C1" s="130"/>
    </row>
    <row r="2" spans="1:4" x14ac:dyDescent="0.3">
      <c r="A2">
        <v>1</v>
      </c>
      <c r="B2" t="s">
        <v>306</v>
      </c>
      <c r="C2" s="21">
        <f>'FESTIVAL DE DANZA'!J41</f>
        <v>0</v>
      </c>
    </row>
    <row r="3" spans="1:4" x14ac:dyDescent="0.3">
      <c r="A3">
        <v>2</v>
      </c>
      <c r="B3" t="s">
        <v>307</v>
      </c>
      <c r="C3" s="21">
        <f>'FESTIVAL DE DANZA'!J60</f>
        <v>0</v>
      </c>
    </row>
    <row r="4" spans="1:4" x14ac:dyDescent="0.3">
      <c r="A4">
        <v>3</v>
      </c>
      <c r="B4" t="s">
        <v>308</v>
      </c>
      <c r="C4" s="21">
        <f>'FESTIVAL DE DANZA'!J89</f>
        <v>0</v>
      </c>
    </row>
    <row r="5" spans="1:4" x14ac:dyDescent="0.3">
      <c r="A5">
        <v>4</v>
      </c>
      <c r="B5" t="s">
        <v>309</v>
      </c>
      <c r="C5" s="21">
        <f>'FESTIVAL DE DANZA'!J118</f>
        <v>0</v>
      </c>
    </row>
    <row r="6" spans="1:4" x14ac:dyDescent="0.3">
      <c r="A6">
        <v>5</v>
      </c>
      <c r="B6" t="s">
        <v>310</v>
      </c>
      <c r="C6" s="21">
        <f>'FESTIVAL DE DANZA'!J137</f>
        <v>0</v>
      </c>
    </row>
    <row r="7" spans="1:4" x14ac:dyDescent="0.3">
      <c r="A7">
        <v>6</v>
      </c>
      <c r="B7" t="s">
        <v>311</v>
      </c>
      <c r="C7" s="21">
        <f>'FESTIVAL DE DANZA'!J155</f>
        <v>0</v>
      </c>
    </row>
    <row r="8" spans="1:4" x14ac:dyDescent="0.3">
      <c r="A8">
        <v>7</v>
      </c>
      <c r="B8" t="s">
        <v>312</v>
      </c>
      <c r="C8" s="21" t="e">
        <f>'FESTIVAL DE DANZA'!#REF!</f>
        <v>#REF!</v>
      </c>
    </row>
    <row r="9" spans="1:4" x14ac:dyDescent="0.3">
      <c r="C9" s="24" t="e">
        <f>SUM(C2:C8)</f>
        <v>#REF!</v>
      </c>
      <c r="D9" s="25" t="s">
        <v>6</v>
      </c>
    </row>
    <row r="10" spans="1:4" x14ac:dyDescent="0.3">
      <c r="B10" s="23" t="s">
        <v>317</v>
      </c>
      <c r="C10" s="23" t="s">
        <v>318</v>
      </c>
    </row>
    <row r="11" spans="1:4" x14ac:dyDescent="0.3">
      <c r="B11" s="22">
        <v>220</v>
      </c>
      <c r="C11" s="21">
        <v>1372725251</v>
      </c>
    </row>
    <row r="12" spans="1:4" x14ac:dyDescent="0.3">
      <c r="B12" s="22" t="s">
        <v>314</v>
      </c>
      <c r="C12" s="21">
        <v>40000000</v>
      </c>
    </row>
    <row r="13" spans="1:4" x14ac:dyDescent="0.3">
      <c r="B13" s="22" t="s">
        <v>315</v>
      </c>
      <c r="C13" s="21">
        <v>20550000</v>
      </c>
    </row>
    <row r="14" spans="1:4" x14ac:dyDescent="0.3">
      <c r="B14">
        <v>209</v>
      </c>
      <c r="C14" s="21">
        <v>30000000</v>
      </c>
    </row>
    <row r="15" spans="1:4" x14ac:dyDescent="0.3">
      <c r="C15" s="24">
        <f>SUM(C11:C14)</f>
        <v>1463275251</v>
      </c>
      <c r="D15" s="25" t="s">
        <v>6</v>
      </c>
    </row>
    <row r="16" spans="1:4" x14ac:dyDescent="0.3">
      <c r="C16" s="26" t="e">
        <f>C9-C15</f>
        <v>#REF!</v>
      </c>
    </row>
  </sheetData>
  <mergeCells count="1">
    <mergeCell ref="A1:C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FESTIVAL DE DANZA</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HERNAN FERNANDO CHURON MATIZ</dc:creator>
  <cp:lastModifiedBy>Daniel Rojas</cp:lastModifiedBy>
  <dcterms:created xsi:type="dcterms:W3CDTF">2026-07-06T04:08:51Z</dcterms:created>
  <dcterms:modified xsi:type="dcterms:W3CDTF">2026-07-21T12:52:52Z</dcterms:modified>
</cp:coreProperties>
</file>