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annyrisosoriorubio/Library/CloudStorage/GoogleDrive-dannyris.osorio@gmail.com/Mi unidad/IMCT/ESTUDIOS DEL SECTOR IMCT/2026/04. ABRIL/07. INTERVENTORIA COLISEO PERALTA/"/>
    </mc:Choice>
  </mc:AlternateContent>
  <xr:revisionPtr revIDLastSave="0" documentId="13_ncr:1_{2F2326F1-D319-1146-B6F9-B63E5B3047B7}" xr6:coauthVersionLast="47" xr6:coauthVersionMax="47" xr10:uidLastSave="{00000000-0000-0000-0000-000000000000}"/>
  <bookViews>
    <workbookView xWindow="0" yWindow="660" windowWidth="29420" windowHeight="16880" tabRatio="824" xr2:uid="{00000000-000D-0000-FFFF-FFFF00000000}"/>
  </bookViews>
  <sheets>
    <sheet name="Primeros Auxilios" sheetId="27" r:id="rId1"/>
  </sheets>
  <definedNames>
    <definedName name="_xlnm._FilterDatabase" localSheetId="0" hidden="1">'Primeros Auxilios'!$A$9:$N$29</definedName>
    <definedName name="_Hlk155171345" localSheetId="0">'Primeros Auxilios'!$B$35</definedName>
    <definedName name="_xlnm.Print_Area" localSheetId="0">'Primeros Auxilios'!$B$5:$K$41</definedName>
    <definedName name="_xlnm.Print_Titles" localSheetId="0">'Primeros Auxilios'!$8:$9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27" l="1"/>
  <c r="K28" i="27"/>
  <c r="K27" i="27"/>
  <c r="K26" i="27"/>
  <c r="K23" i="27"/>
  <c r="K22" i="27"/>
  <c r="K21" i="27"/>
  <c r="K20" i="27"/>
  <c r="H22" i="27"/>
  <c r="I22" i="27"/>
  <c r="J22" i="27"/>
  <c r="J23" i="27" s="1"/>
  <c r="H23" i="27"/>
  <c r="I23" i="27"/>
  <c r="K13" i="27"/>
  <c r="K14" i="27"/>
  <c r="K15" i="27"/>
  <c r="K16" i="27"/>
  <c r="K17" i="27"/>
  <c r="K12" i="27"/>
  <c r="H26" i="27"/>
  <c r="J16" i="27" l="1"/>
  <c r="J15" i="27"/>
  <c r="I29" i="27"/>
  <c r="I28" i="27"/>
  <c r="I27" i="27"/>
  <c r="I26" i="27"/>
  <c r="I30" i="27" s="1"/>
  <c r="I31" i="27" s="1"/>
  <c r="I15" i="27"/>
  <c r="J17" i="27" l="1"/>
  <c r="I32" i="27"/>
  <c r="I33" i="27" s="1"/>
  <c r="I16" i="27"/>
  <c r="H15" i="27"/>
  <c r="H16" i="27" l="1"/>
  <c r="J27" i="27"/>
  <c r="J29" i="27"/>
  <c r="J28" i="27"/>
  <c r="J26" i="27"/>
  <c r="I17" i="27"/>
  <c r="H17" i="27" l="1"/>
  <c r="J30" i="27"/>
  <c r="J31" i="27" s="1"/>
  <c r="J32" i="27" s="1"/>
  <c r="J33" i="27" s="1"/>
  <c r="H27" i="27" l="1"/>
  <c r="H29" i="27"/>
  <c r="H28" i="27"/>
  <c r="H30" i="27" l="1"/>
  <c r="H31" i="27" s="1"/>
  <c r="H32" i="27" s="1"/>
  <c r="H33" i="27" s="1"/>
  <c r="K30" i="27"/>
  <c r="K31" i="27" l="1"/>
  <c r="K32" i="27" l="1"/>
  <c r="K33" i="27" s="1"/>
</calcChain>
</file>

<file path=xl/sharedStrings.xml><?xml version="1.0" encoding="utf-8"?>
<sst xmlns="http://schemas.openxmlformats.org/spreadsheetml/2006/main" count="61" uniqueCount="48">
  <si>
    <t>ALCALDÍA DE BUCARAMANGA</t>
  </si>
  <si>
    <t xml:space="preserve">PROYECTO: </t>
  </si>
  <si>
    <t>SECRETARIA O INSTITUTO DESCENTRALIZADO</t>
  </si>
  <si>
    <t>PROMEDIO</t>
  </si>
  <si>
    <t>ESTUDIO DE PRECIOS DE MERCADO 2025</t>
  </si>
  <si>
    <t>Instituto Municipal de Cultura y Turismo</t>
  </si>
  <si>
    <t>FORTALECIMIENTO DE LOS PROCESOS QUE DESARROLLA LA ESCUELA MUNICIPAL DE ARTES Y OFICIOS PARA LA RECONSTRUCCIÓN DEL TEJIDO SOCIAL Y CULTURAL DE LOS CIUDADANOS DEL MUNICIPIO DE BUCARAMANGA</t>
  </si>
  <si>
    <t>Imprevistos</t>
  </si>
  <si>
    <t>Utilidad</t>
  </si>
  <si>
    <t>PRECIO UNITARIO</t>
  </si>
  <si>
    <t>PLAZO EJECUCIÓN DE LA INTERVENTORIA</t>
  </si>
  <si>
    <t>MESES</t>
  </si>
  <si>
    <t>A</t>
  </si>
  <si>
    <t>COSTOS DIRECTOS</t>
  </si>
  <si>
    <t>CANT</t>
  </si>
  <si>
    <t>CARGO / OFICIO</t>
  </si>
  <si>
    <t>SUELDO Y/O JORNAL MENSUAL</t>
  </si>
  <si>
    <t>% DEDICACIÓN</t>
  </si>
  <si>
    <t>PERSONAL PROFESIONAL</t>
  </si>
  <si>
    <t>Director Interventoria</t>
  </si>
  <si>
    <t>Asesor jurídico</t>
  </si>
  <si>
    <t>Apoyo administrativo</t>
  </si>
  <si>
    <t>SUB TOTAL COSTOS DIRECTOS</t>
  </si>
  <si>
    <t>PRESTACIONES SOCIALES</t>
  </si>
  <si>
    <t>TOTAL COSTOS PERSONAL</t>
  </si>
  <si>
    <t>B</t>
  </si>
  <si>
    <t>COSTOS INDIRECTOS</t>
  </si>
  <si>
    <t>CONCEPTO</t>
  </si>
  <si>
    <t>UNIDAD</t>
  </si>
  <si>
    <t>COSTO ($)</t>
  </si>
  <si>
    <t>TIEMPO DE UTILIZACION O RENDIMIENTO O CANTIDAD</t>
  </si>
  <si>
    <t>Informes, comunicaciones, papeleria.</t>
  </si>
  <si>
    <t>GLB</t>
  </si>
  <si>
    <t>Transportes</t>
  </si>
  <si>
    <t>SUB TOTAL COSTOS ADMINISTRATIVOS</t>
  </si>
  <si>
    <t>TOTAL COSTOS DIRECTOS</t>
  </si>
  <si>
    <t xml:space="preserve">C  </t>
  </si>
  <si>
    <t>IMPUESTOS Y A.I.U</t>
  </si>
  <si>
    <t>%</t>
  </si>
  <si>
    <t xml:space="preserve">Impuestos   </t>
  </si>
  <si>
    <t>Administración</t>
  </si>
  <si>
    <t>SUBTOTAL COSTOS INDIRECTOS</t>
  </si>
  <si>
    <t>SUB TOTAL COSTOS BASICOS (A+B)</t>
  </si>
  <si>
    <t>IVA (19%)</t>
  </si>
  <si>
    <t>COSTO TOTAL</t>
  </si>
  <si>
    <t>COTIZACIÓN ASFALTICA SAS</t>
  </si>
  <si>
    <t>COTIZACION ALEXANDER CABRERA RODRIGUEZ</t>
  </si>
  <si>
    <t>COTIZACIÓN DAIRO CUADRO BENITEZ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</si>
</sst>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5" formatCode="\$\ #,##0.00"/>
    <numFmt numFmtId="167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2F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1F1F1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7" fontId="7" fillId="0" borderId="9" xfId="2" applyNumberFormat="1" applyFont="1" applyFill="1" applyBorder="1" applyAlignment="1">
      <alignment horizontal="center" vertical="center" wrapText="1"/>
    </xf>
    <xf numFmtId="1" fontId="5" fillId="6" borderId="9" xfId="0" applyNumberFormat="1" applyFont="1" applyFill="1" applyBorder="1" applyAlignment="1">
      <alignment horizontal="center" vertical="center" wrapText="1" shrinkToFit="1"/>
    </xf>
    <xf numFmtId="1" fontId="6" fillId="0" borderId="9" xfId="0" applyNumberFormat="1" applyFont="1" applyBorder="1" applyAlignment="1">
      <alignment horizontal="center" vertical="center" wrapText="1" shrinkToFit="1"/>
    </xf>
    <xf numFmtId="2" fontId="6" fillId="0" borderId="9" xfId="0" applyNumberFormat="1" applyFont="1" applyBorder="1" applyAlignment="1">
      <alignment horizontal="center" vertical="center" wrapText="1" shrinkToFit="1"/>
    </xf>
    <xf numFmtId="9" fontId="6" fillId="0" borderId="9" xfId="0" applyNumberFormat="1" applyFont="1" applyBorder="1" applyAlignment="1">
      <alignment horizontal="center" vertical="center" wrapText="1" shrinkToFit="1"/>
    </xf>
    <xf numFmtId="165" fontId="6" fillId="0" borderId="9" xfId="0" applyNumberFormat="1" applyFont="1" applyBorder="1" applyAlignment="1">
      <alignment horizontal="center" vertical="center" wrapText="1" shrinkToFit="1"/>
    </xf>
    <xf numFmtId="167" fontId="6" fillId="0" borderId="9" xfId="2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41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 shrinkToFi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1" fontId="6" fillId="0" borderId="13" xfId="0" applyNumberFormat="1" applyFont="1" applyBorder="1" applyAlignment="1">
      <alignment horizontal="center" vertical="center" wrapText="1" shrinkToFit="1"/>
    </xf>
    <xf numFmtId="1" fontId="6" fillId="0" borderId="15" xfId="0" applyNumberFormat="1" applyFont="1" applyBorder="1" applyAlignment="1">
      <alignment horizontal="center" vertical="center" wrapText="1" shrinkToFit="1"/>
    </xf>
    <xf numFmtId="1" fontId="5" fillId="6" borderId="13" xfId="0" applyNumberFormat="1" applyFont="1" applyFill="1" applyBorder="1" applyAlignment="1">
      <alignment horizontal="center" vertical="center" wrapText="1" shrinkToFit="1"/>
    </xf>
    <xf numFmtId="1" fontId="5" fillId="6" borderId="14" xfId="0" applyNumberFormat="1" applyFont="1" applyFill="1" applyBorder="1" applyAlignment="1">
      <alignment horizontal="center" vertical="center" wrapText="1" shrinkToFit="1"/>
    </xf>
    <xf numFmtId="1" fontId="5" fillId="6" borderId="15" xfId="0" applyNumberFormat="1" applyFont="1" applyFill="1" applyBorder="1" applyAlignment="1">
      <alignment horizontal="center" vertical="center" wrapText="1" shrinkToFit="1"/>
    </xf>
    <xf numFmtId="41" fontId="3" fillId="0" borderId="0" xfId="1" applyFont="1" applyAlignment="1">
      <alignment horizontal="right" vertical="center" wrapText="1"/>
    </xf>
    <xf numFmtId="41" fontId="3" fillId="0" borderId="5" xfId="1" applyFont="1" applyBorder="1" applyAlignment="1">
      <alignment horizontal="right" vertical="center" wrapText="1"/>
    </xf>
    <xf numFmtId="41" fontId="3" fillId="0" borderId="8" xfId="1" applyFont="1" applyBorder="1" applyAlignment="1">
      <alignment horizontal="right" vertical="center" wrapText="1"/>
    </xf>
    <xf numFmtId="41" fontId="3" fillId="0" borderId="7" xfId="1" applyFont="1" applyBorder="1" applyAlignment="1">
      <alignment horizontal="right" vertical="center" wrapText="1"/>
    </xf>
    <xf numFmtId="41" fontId="2" fillId="2" borderId="9" xfId="1" applyFont="1" applyFill="1" applyBorder="1" applyAlignment="1">
      <alignment horizontal="right" vertical="center" wrapText="1"/>
    </xf>
    <xf numFmtId="41" fontId="2" fillId="3" borderId="9" xfId="1" applyFont="1" applyFill="1" applyBorder="1" applyAlignment="1">
      <alignment horizontal="right" vertical="center" wrapText="1"/>
    </xf>
    <xf numFmtId="41" fontId="2" fillId="4" borderId="9" xfId="1" applyFont="1" applyFill="1" applyBorder="1" applyAlignment="1">
      <alignment horizontal="right" vertical="center" wrapText="1"/>
    </xf>
    <xf numFmtId="41" fontId="2" fillId="5" borderId="9" xfId="1" applyFont="1" applyFill="1" applyBorder="1" applyAlignment="1">
      <alignment horizontal="right" vertical="center" wrapText="1"/>
    </xf>
    <xf numFmtId="41" fontId="3" fillId="0" borderId="9" xfId="1" applyFont="1" applyBorder="1" applyAlignment="1">
      <alignment horizontal="right" vertical="center" wrapText="1"/>
    </xf>
    <xf numFmtId="41" fontId="3" fillId="0" borderId="9" xfId="1" applyFont="1" applyFill="1" applyBorder="1" applyAlignment="1">
      <alignment horizontal="right" vertical="center" wrapText="1"/>
    </xf>
    <xf numFmtId="41" fontId="2" fillId="0" borderId="9" xfId="1" applyFont="1" applyBorder="1" applyAlignment="1">
      <alignment horizontal="right" vertical="center" wrapText="1"/>
    </xf>
    <xf numFmtId="41" fontId="3" fillId="6" borderId="9" xfId="1" applyFont="1" applyFill="1" applyBorder="1" applyAlignment="1">
      <alignment horizontal="right" vertical="center" wrapText="1"/>
    </xf>
    <xf numFmtId="41" fontId="2" fillId="0" borderId="9" xfId="1" applyFont="1" applyFill="1" applyBorder="1" applyAlignment="1">
      <alignment horizontal="right" vertical="center" wrapText="1"/>
    </xf>
    <xf numFmtId="41" fontId="3" fillId="6" borderId="9" xfId="1" applyFont="1" applyFill="1" applyBorder="1" applyAlignment="1">
      <alignment horizontal="right" vertical="center" wrapText="1"/>
    </xf>
    <xf numFmtId="41" fontId="2" fillId="6" borderId="9" xfId="1" applyFont="1" applyFill="1" applyBorder="1" applyAlignment="1">
      <alignment horizontal="right" vertical="center" wrapText="1"/>
    </xf>
    <xf numFmtId="41" fontId="5" fillId="0" borderId="9" xfId="1" applyFont="1" applyBorder="1" applyAlignment="1">
      <alignment horizontal="right" vertical="center" wrapText="1" shrinkToFit="1"/>
    </xf>
    <xf numFmtId="41" fontId="2" fillId="0" borderId="0" xfId="1" applyFont="1" applyBorder="1" applyAlignment="1">
      <alignment horizontal="right" vertical="center" wrapText="1"/>
    </xf>
    <xf numFmtId="41" fontId="3" fillId="0" borderId="0" xfId="1" applyFont="1" applyBorder="1" applyAlignment="1">
      <alignment horizontal="right" vertical="center" wrapText="1"/>
    </xf>
  </cellXfs>
  <cellStyles count="4">
    <cellStyle name="Millares [0]" xfId="1" builtinId="6"/>
    <cellStyle name="Normal" xfId="0" builtinId="0"/>
    <cellStyle name="Normal 13" xfId="3" xr:uid="{CA255A30-4BDD-4946-ACC7-C4FA9EAC1A14}"/>
    <cellStyle name="Porcentaje" xfId="2" builtinId="5"/>
  </cellStyles>
  <dxfs count="0"/>
  <tableStyles count="0" defaultTableStyle="TableStyleMedium9" defaultPivotStyle="PivotStyleLight16"/>
  <colors>
    <mruColors>
      <color rgb="FFFFE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1</xdr:row>
      <xdr:rowOff>106286</xdr:rowOff>
    </xdr:from>
    <xdr:to>
      <xdr:col>2</xdr:col>
      <xdr:colOff>1054100</xdr:colOff>
      <xdr:row>3</xdr:row>
      <xdr:rowOff>300716</xdr:rowOff>
    </xdr:to>
    <xdr:pic>
      <xdr:nvPicPr>
        <xdr:cNvPr id="2" name="Imagen 2" descr="escudo">
          <a:extLst>
            <a:ext uri="{FF2B5EF4-FFF2-40B4-BE49-F238E27FC236}">
              <a16:creationId xmlns:a16="http://schemas.microsoft.com/office/drawing/2014/main" id="{620C038D-F6B4-4CC3-8F38-8E8F3280D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800" y="207886"/>
          <a:ext cx="825500" cy="613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4DC0-5DDF-460A-8A1C-062388AA2EE7}">
  <sheetPr>
    <pageSetUpPr fitToPage="1"/>
  </sheetPr>
  <dimension ref="B1:L48"/>
  <sheetViews>
    <sheetView tabSelected="1" zoomScaleNormal="100" workbookViewId="0">
      <selection activeCell="K33" sqref="B8:K33"/>
    </sheetView>
  </sheetViews>
  <sheetFormatPr baseColWidth="10" defaultColWidth="11.5" defaultRowHeight="16" x14ac:dyDescent="0.2"/>
  <cols>
    <col min="1" max="1" width="8.33203125" style="1" customWidth="1"/>
    <col min="2" max="2" width="9.33203125" style="1" customWidth="1"/>
    <col min="3" max="3" width="20.6640625" style="1" customWidth="1"/>
    <col min="4" max="4" width="9.33203125" style="1" customWidth="1"/>
    <col min="5" max="5" width="9.6640625" style="1" bestFit="1" customWidth="1"/>
    <col min="6" max="7" width="12.83203125" style="1" customWidth="1"/>
    <col min="8" max="8" width="19.83203125" style="45" customWidth="1"/>
    <col min="9" max="11" width="17.83203125" style="45" customWidth="1"/>
    <col min="12" max="13" width="11.5" style="1"/>
    <col min="14" max="14" width="17.6640625" style="1" customWidth="1"/>
    <col min="15" max="16384" width="11.5" style="1"/>
  </cols>
  <sheetData>
    <row r="1" spans="2:12" ht="8.25" customHeight="1" thickBot="1" x14ac:dyDescent="0.25"/>
    <row r="2" spans="2:12" x14ac:dyDescent="0.2">
      <c r="B2" s="17"/>
      <c r="C2" s="15"/>
      <c r="D2" s="18"/>
      <c r="E2" s="24" t="s">
        <v>0</v>
      </c>
      <c r="F2" s="25"/>
      <c r="G2" s="25"/>
      <c r="H2" s="25"/>
      <c r="I2" s="25"/>
      <c r="J2" s="26"/>
      <c r="K2" s="46"/>
    </row>
    <row r="3" spans="2:12" ht="17.25" customHeight="1" thickBot="1" x14ac:dyDescent="0.25">
      <c r="B3" s="19"/>
      <c r="C3" s="14"/>
      <c r="D3" s="20"/>
      <c r="E3" s="27"/>
      <c r="F3" s="28"/>
      <c r="G3" s="28"/>
      <c r="H3" s="28"/>
      <c r="I3" s="28"/>
      <c r="J3" s="29"/>
      <c r="K3" s="47"/>
    </row>
    <row r="4" spans="2:12" ht="33" customHeight="1" thickBot="1" x14ac:dyDescent="0.25">
      <c r="B4" s="21"/>
      <c r="C4" s="22"/>
      <c r="D4" s="23"/>
      <c r="E4" s="27" t="s">
        <v>4</v>
      </c>
      <c r="F4" s="28"/>
      <c r="G4" s="28"/>
      <c r="H4" s="28"/>
      <c r="I4" s="28"/>
      <c r="J4" s="29"/>
      <c r="K4" s="48"/>
    </row>
    <row r="5" spans="2:12" ht="59.25" customHeight="1" thickBot="1" x14ac:dyDescent="0.25">
      <c r="B5" s="30" t="s">
        <v>1</v>
      </c>
      <c r="C5" s="31"/>
      <c r="D5" s="32"/>
      <c r="E5" s="30" t="s">
        <v>6</v>
      </c>
      <c r="F5" s="31"/>
      <c r="G5" s="31"/>
      <c r="H5" s="31"/>
      <c r="I5" s="31"/>
      <c r="J5" s="31"/>
      <c r="K5" s="32"/>
    </row>
    <row r="6" spans="2:12" ht="30.75" customHeight="1" thickBot="1" x14ac:dyDescent="0.25">
      <c r="B6" s="30" t="s">
        <v>2</v>
      </c>
      <c r="C6" s="31"/>
      <c r="D6" s="32"/>
      <c r="E6" s="30" t="s">
        <v>5</v>
      </c>
      <c r="F6" s="31"/>
      <c r="G6" s="31"/>
      <c r="H6" s="31"/>
      <c r="I6" s="31"/>
      <c r="J6" s="31"/>
      <c r="K6" s="32"/>
    </row>
    <row r="7" spans="2:12" x14ac:dyDescent="0.2"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2:12" ht="37.5" customHeight="1" x14ac:dyDescent="0.2">
      <c r="B8" s="16" t="s">
        <v>10</v>
      </c>
      <c r="C8" s="16"/>
      <c r="D8" s="6">
        <v>2</v>
      </c>
      <c r="E8" s="16" t="s">
        <v>11</v>
      </c>
      <c r="F8" s="16"/>
      <c r="G8" s="16"/>
      <c r="H8" s="16"/>
      <c r="I8" s="16"/>
      <c r="J8" s="16"/>
      <c r="K8" s="16"/>
    </row>
    <row r="9" spans="2:12" ht="31.5" customHeight="1" x14ac:dyDescent="0.2">
      <c r="B9" s="2" t="s">
        <v>12</v>
      </c>
      <c r="C9" s="16" t="s">
        <v>13</v>
      </c>
      <c r="D9" s="16"/>
      <c r="E9" s="16"/>
      <c r="F9" s="16"/>
      <c r="G9" s="16"/>
      <c r="H9" s="16"/>
      <c r="I9" s="16"/>
      <c r="J9" s="16"/>
      <c r="K9" s="16"/>
    </row>
    <row r="10" spans="2:12" ht="68" x14ac:dyDescent="0.2">
      <c r="B10" s="3" t="s">
        <v>14</v>
      </c>
      <c r="C10" s="3" t="s">
        <v>15</v>
      </c>
      <c r="D10" s="33" t="s">
        <v>16</v>
      </c>
      <c r="E10" s="33"/>
      <c r="F10" s="3" t="s">
        <v>11</v>
      </c>
      <c r="G10" s="3" t="s">
        <v>17</v>
      </c>
      <c r="H10" s="49" t="s">
        <v>46</v>
      </c>
      <c r="I10" s="50" t="s">
        <v>45</v>
      </c>
      <c r="J10" s="51" t="s">
        <v>47</v>
      </c>
      <c r="K10" s="52" t="s">
        <v>3</v>
      </c>
    </row>
    <row r="11" spans="2:12" ht="31.5" customHeight="1" x14ac:dyDescent="0.2">
      <c r="B11" s="34" t="s">
        <v>18</v>
      </c>
      <c r="C11" s="34"/>
      <c r="D11" s="34"/>
      <c r="E11" s="34"/>
      <c r="F11" s="34"/>
      <c r="G11" s="34"/>
      <c r="H11" s="49" t="s">
        <v>9</v>
      </c>
      <c r="I11" s="50" t="s">
        <v>9</v>
      </c>
      <c r="J11" s="51" t="s">
        <v>9</v>
      </c>
      <c r="K11" s="52" t="s">
        <v>9</v>
      </c>
    </row>
    <row r="12" spans="2:12" ht="31.5" customHeight="1" x14ac:dyDescent="0.2">
      <c r="B12" s="7">
        <v>1</v>
      </c>
      <c r="C12" s="35" t="s">
        <v>19</v>
      </c>
      <c r="D12" s="35"/>
      <c r="E12" s="35"/>
      <c r="F12" s="8">
        <v>2</v>
      </c>
      <c r="G12" s="9">
        <v>0.25</v>
      </c>
      <c r="H12" s="53">
        <v>2450000</v>
      </c>
      <c r="I12" s="54">
        <v>2250000</v>
      </c>
      <c r="J12" s="53">
        <v>2400000</v>
      </c>
      <c r="K12" s="55">
        <f>+ROUND(AVERAGE(H12,I12,J12),0)</f>
        <v>2366667</v>
      </c>
      <c r="L12" s="13"/>
    </row>
    <row r="13" spans="2:12" ht="31.5" customHeight="1" x14ac:dyDescent="0.2">
      <c r="B13" s="7">
        <v>2</v>
      </c>
      <c r="C13" s="35" t="s">
        <v>20</v>
      </c>
      <c r="D13" s="35"/>
      <c r="E13" s="35"/>
      <c r="F13" s="8">
        <v>1</v>
      </c>
      <c r="G13" s="9">
        <v>0.12</v>
      </c>
      <c r="H13" s="53">
        <v>607500</v>
      </c>
      <c r="I13" s="54">
        <v>516000</v>
      </c>
      <c r="J13" s="53">
        <v>480000</v>
      </c>
      <c r="K13" s="55">
        <f t="shared" ref="K13:K17" si="0">+ROUND(AVERAGE(H13,I13,J13),0)</f>
        <v>534500</v>
      </c>
      <c r="L13" s="13"/>
    </row>
    <row r="14" spans="2:12" ht="31.5" customHeight="1" x14ac:dyDescent="0.2">
      <c r="B14" s="7">
        <v>3</v>
      </c>
      <c r="C14" s="35" t="s">
        <v>21</v>
      </c>
      <c r="D14" s="35"/>
      <c r="E14" s="35"/>
      <c r="F14" s="8">
        <v>2</v>
      </c>
      <c r="G14" s="9">
        <v>0.5</v>
      </c>
      <c r="H14" s="53">
        <v>2622000</v>
      </c>
      <c r="I14" s="54">
        <v>2500000</v>
      </c>
      <c r="J14" s="53">
        <v>2500000</v>
      </c>
      <c r="K14" s="55">
        <f t="shared" si="0"/>
        <v>2540667</v>
      </c>
      <c r="L14" s="13"/>
    </row>
    <row r="15" spans="2:12" ht="31.5" customHeight="1" x14ac:dyDescent="0.2">
      <c r="B15" s="16" t="s">
        <v>22</v>
      </c>
      <c r="C15" s="16"/>
      <c r="D15" s="16"/>
      <c r="E15" s="16"/>
      <c r="F15" s="16"/>
      <c r="G15" s="16"/>
      <c r="H15" s="53">
        <f>SUM(H12:H14)</f>
        <v>5679500</v>
      </c>
      <c r="I15" s="53">
        <f>SUM(I12:I14)</f>
        <v>5266000</v>
      </c>
      <c r="J15" s="53">
        <f>SUM(J12:J14)</f>
        <v>5380000</v>
      </c>
      <c r="K15" s="55">
        <f t="shared" si="0"/>
        <v>5441833</v>
      </c>
      <c r="L15" s="13"/>
    </row>
    <row r="16" spans="2:12" ht="31.5" customHeight="1" x14ac:dyDescent="0.2">
      <c r="B16" s="16" t="s">
        <v>23</v>
      </c>
      <c r="C16" s="16"/>
      <c r="D16" s="16"/>
      <c r="E16" s="16"/>
      <c r="F16" s="16"/>
      <c r="G16" s="16"/>
      <c r="H16" s="53">
        <f>+H15*58.3%</f>
        <v>3311148.5</v>
      </c>
      <c r="I16" s="53">
        <f>+I15*57%</f>
        <v>3001619.9999999995</v>
      </c>
      <c r="J16" s="53">
        <f>+J15*63.17%</f>
        <v>3398546</v>
      </c>
      <c r="K16" s="55">
        <f t="shared" si="0"/>
        <v>3237105</v>
      </c>
      <c r="L16" s="13"/>
    </row>
    <row r="17" spans="2:12" ht="31.5" customHeight="1" x14ac:dyDescent="0.2">
      <c r="B17" s="16" t="s">
        <v>24</v>
      </c>
      <c r="C17" s="16"/>
      <c r="D17" s="16"/>
      <c r="E17" s="16"/>
      <c r="F17" s="16"/>
      <c r="G17" s="16"/>
      <c r="H17" s="55">
        <f>+H15+H16</f>
        <v>8990648.5</v>
      </c>
      <c r="I17" s="55">
        <f>+I15+I16</f>
        <v>8267620</v>
      </c>
      <c r="J17" s="55">
        <f>+J15+J16</f>
        <v>8778546</v>
      </c>
      <c r="K17" s="55">
        <f t="shared" si="0"/>
        <v>8678938</v>
      </c>
      <c r="L17" s="13"/>
    </row>
    <row r="18" spans="2:12" ht="31.5" customHeight="1" x14ac:dyDescent="0.2">
      <c r="B18" s="2" t="s">
        <v>25</v>
      </c>
      <c r="C18" s="16" t="s">
        <v>26</v>
      </c>
      <c r="D18" s="16"/>
      <c r="E18" s="16"/>
      <c r="F18" s="16"/>
      <c r="G18" s="16"/>
      <c r="H18" s="16"/>
      <c r="I18" s="16"/>
      <c r="J18" s="16"/>
      <c r="K18" s="16"/>
      <c r="L18" s="13"/>
    </row>
    <row r="19" spans="2:12" ht="31.5" customHeight="1" x14ac:dyDescent="0.2">
      <c r="B19" s="2" t="s">
        <v>14</v>
      </c>
      <c r="C19" s="2" t="s">
        <v>27</v>
      </c>
      <c r="D19" s="2" t="s">
        <v>28</v>
      </c>
      <c r="E19" s="2" t="s">
        <v>29</v>
      </c>
      <c r="F19" s="16" t="s">
        <v>30</v>
      </c>
      <c r="G19" s="16"/>
      <c r="H19" s="56"/>
      <c r="I19" s="56"/>
      <c r="J19" s="56"/>
      <c r="K19" s="56"/>
      <c r="L19" s="13"/>
    </row>
    <row r="20" spans="2:12" ht="34" x14ac:dyDescent="0.2">
      <c r="B20" s="7">
        <v>1</v>
      </c>
      <c r="C20" s="4" t="s">
        <v>31</v>
      </c>
      <c r="D20" s="4" t="s">
        <v>32</v>
      </c>
      <c r="E20" s="10"/>
      <c r="F20" s="40">
        <v>1</v>
      </c>
      <c r="G20" s="41"/>
      <c r="H20" s="53">
        <v>250000</v>
      </c>
      <c r="I20" s="54">
        <v>200000</v>
      </c>
      <c r="J20" s="53">
        <v>300000</v>
      </c>
      <c r="K20" s="55">
        <f t="shared" ref="K20:K23" si="1">+ROUND(AVERAGE(H20,I20,J20),0)</f>
        <v>250000</v>
      </c>
      <c r="L20" s="13"/>
    </row>
    <row r="21" spans="2:12" ht="17" x14ac:dyDescent="0.2">
      <c r="B21" s="7">
        <v>2</v>
      </c>
      <c r="C21" s="4" t="s">
        <v>33</v>
      </c>
      <c r="D21" s="4" t="s">
        <v>32</v>
      </c>
      <c r="E21" s="10"/>
      <c r="F21" s="40">
        <v>1</v>
      </c>
      <c r="G21" s="41"/>
      <c r="H21" s="53">
        <v>300000</v>
      </c>
      <c r="I21" s="54">
        <v>200000</v>
      </c>
      <c r="J21" s="53">
        <v>300000</v>
      </c>
      <c r="K21" s="55">
        <f t="shared" si="1"/>
        <v>266667</v>
      </c>
      <c r="L21" s="13"/>
    </row>
    <row r="22" spans="2:12" ht="31.5" customHeight="1" x14ac:dyDescent="0.2">
      <c r="B22" s="37" t="s">
        <v>34</v>
      </c>
      <c r="C22" s="38"/>
      <c r="D22" s="38"/>
      <c r="E22" s="38"/>
      <c r="F22" s="38"/>
      <c r="G22" s="39"/>
      <c r="H22" s="57">
        <f>SUM(H20:H21)</f>
        <v>550000</v>
      </c>
      <c r="I22" s="57">
        <f>SUM(I20:I21)</f>
        <v>400000</v>
      </c>
      <c r="J22" s="57">
        <f>SUM(J20:J21)</f>
        <v>600000</v>
      </c>
      <c r="K22" s="55">
        <f t="shared" si="1"/>
        <v>516667</v>
      </c>
      <c r="L22" s="13"/>
    </row>
    <row r="23" spans="2:12" ht="31.5" customHeight="1" x14ac:dyDescent="0.2">
      <c r="B23" s="42" t="s">
        <v>35</v>
      </c>
      <c r="C23" s="43"/>
      <c r="D23" s="43"/>
      <c r="E23" s="43"/>
      <c r="F23" s="43"/>
      <c r="G23" s="44"/>
      <c r="H23" s="57">
        <f>+H17+H22</f>
        <v>9540648.5</v>
      </c>
      <c r="I23" s="57">
        <f>+I17+I22</f>
        <v>8667620</v>
      </c>
      <c r="J23" s="57">
        <f>+J17+J22</f>
        <v>9378546</v>
      </c>
      <c r="K23" s="55">
        <f t="shared" si="1"/>
        <v>9195605</v>
      </c>
      <c r="L23" s="13"/>
    </row>
    <row r="24" spans="2:12" ht="31.5" customHeight="1" x14ac:dyDescent="0.2">
      <c r="B24" s="2" t="s">
        <v>36</v>
      </c>
      <c r="C24" s="37" t="s">
        <v>37</v>
      </c>
      <c r="D24" s="38"/>
      <c r="E24" s="38"/>
      <c r="F24" s="38"/>
      <c r="G24" s="38"/>
      <c r="H24" s="38"/>
      <c r="I24" s="38"/>
      <c r="J24" s="38"/>
      <c r="K24" s="39"/>
      <c r="L24" s="13"/>
    </row>
    <row r="25" spans="2:12" ht="31.5" customHeight="1" x14ac:dyDescent="0.2">
      <c r="B25" s="2" t="s">
        <v>14</v>
      </c>
      <c r="C25" s="16" t="s">
        <v>27</v>
      </c>
      <c r="D25" s="16"/>
      <c r="E25" s="2" t="s">
        <v>38</v>
      </c>
      <c r="F25" s="16" t="s">
        <v>28</v>
      </c>
      <c r="G25" s="16"/>
      <c r="H25" s="58"/>
      <c r="I25" s="58"/>
      <c r="J25" s="58"/>
      <c r="K25" s="59"/>
      <c r="L25" s="13"/>
    </row>
    <row r="26" spans="2:12" ht="31.5" customHeight="1" x14ac:dyDescent="0.2">
      <c r="B26" s="7">
        <v>1</v>
      </c>
      <c r="C26" s="35" t="s">
        <v>39</v>
      </c>
      <c r="D26" s="35"/>
      <c r="E26" s="11">
        <v>8.4000000000000005E-2</v>
      </c>
      <c r="F26" s="36" t="s">
        <v>32</v>
      </c>
      <c r="G26" s="36"/>
      <c r="H26" s="53">
        <f>+H23*E26</f>
        <v>801414.47400000005</v>
      </c>
      <c r="I26" s="53">
        <f>+I23*E26</f>
        <v>728080.08000000007</v>
      </c>
      <c r="J26" s="53">
        <f>+J23*E26</f>
        <v>787797.86400000006</v>
      </c>
      <c r="K26" s="55">
        <f t="shared" ref="K26:K29" si="2">+ROUND(AVERAGE(H26,I26,J26),0)</f>
        <v>772431</v>
      </c>
      <c r="L26" s="13"/>
    </row>
    <row r="27" spans="2:12" ht="31.5" customHeight="1" x14ac:dyDescent="0.2">
      <c r="B27" s="7">
        <v>2</v>
      </c>
      <c r="C27" s="35" t="s">
        <v>40</v>
      </c>
      <c r="D27" s="35"/>
      <c r="E27" s="11">
        <v>0.1</v>
      </c>
      <c r="F27" s="36" t="s">
        <v>32</v>
      </c>
      <c r="G27" s="36"/>
      <c r="H27" s="53">
        <f>+H23*E27</f>
        <v>954064.85000000009</v>
      </c>
      <c r="I27" s="53">
        <f>+I23*E27</f>
        <v>866762</v>
      </c>
      <c r="J27" s="53">
        <f>+J23*E27</f>
        <v>937854.60000000009</v>
      </c>
      <c r="K27" s="55">
        <f t="shared" si="2"/>
        <v>919560</v>
      </c>
      <c r="L27" s="13"/>
    </row>
    <row r="28" spans="2:12" ht="31.5" customHeight="1" x14ac:dyDescent="0.2">
      <c r="B28" s="7">
        <v>3</v>
      </c>
      <c r="C28" s="35" t="s">
        <v>7</v>
      </c>
      <c r="D28" s="35"/>
      <c r="E28" s="5">
        <v>0.03</v>
      </c>
      <c r="F28" s="36" t="s">
        <v>32</v>
      </c>
      <c r="G28" s="36"/>
      <c r="H28" s="53">
        <f>+H23*E28</f>
        <v>286219.45500000002</v>
      </c>
      <c r="I28" s="53">
        <f>+I23*E28</f>
        <v>260028.59999999998</v>
      </c>
      <c r="J28" s="53">
        <f>+J23*E28</f>
        <v>281356.38</v>
      </c>
      <c r="K28" s="55">
        <f t="shared" si="2"/>
        <v>275868</v>
      </c>
      <c r="L28" s="13"/>
    </row>
    <row r="29" spans="2:12" ht="31.5" customHeight="1" x14ac:dyDescent="0.2">
      <c r="B29" s="7">
        <v>4</v>
      </c>
      <c r="C29" s="35" t="s">
        <v>8</v>
      </c>
      <c r="D29" s="35"/>
      <c r="E29" s="5">
        <v>7.0000000000000007E-2</v>
      </c>
      <c r="F29" s="36" t="s">
        <v>32</v>
      </c>
      <c r="G29" s="36"/>
      <c r="H29" s="53">
        <f>+H23*E29</f>
        <v>667845.39500000002</v>
      </c>
      <c r="I29" s="53">
        <f>+I23*E29</f>
        <v>606733.4</v>
      </c>
      <c r="J29" s="53">
        <f>+J23*E29</f>
        <v>656498.22000000009</v>
      </c>
      <c r="K29" s="55">
        <f t="shared" si="2"/>
        <v>643692</v>
      </c>
      <c r="L29" s="13"/>
    </row>
    <row r="30" spans="2:12" ht="31.5" customHeight="1" x14ac:dyDescent="0.2">
      <c r="B30" s="16" t="s">
        <v>41</v>
      </c>
      <c r="C30" s="16"/>
      <c r="D30" s="16"/>
      <c r="E30" s="16"/>
      <c r="F30" s="16"/>
      <c r="G30" s="16"/>
      <c r="H30" s="60">
        <f>SUM(H26:H29)</f>
        <v>2709544.1740000001</v>
      </c>
      <c r="I30" s="60">
        <f>SUM(I26:I29)</f>
        <v>2461604.08</v>
      </c>
      <c r="J30" s="60">
        <f>SUM(J26:J29)</f>
        <v>2663507.0640000002</v>
      </c>
      <c r="K30" s="60">
        <f>SUM(K26:K29)</f>
        <v>2611551</v>
      </c>
      <c r="L30" s="13"/>
    </row>
    <row r="31" spans="2:12" ht="31.5" customHeight="1" x14ac:dyDescent="0.2">
      <c r="B31" s="16" t="s">
        <v>42</v>
      </c>
      <c r="C31" s="16"/>
      <c r="D31" s="16"/>
      <c r="E31" s="16"/>
      <c r="F31" s="16"/>
      <c r="G31" s="16"/>
      <c r="H31" s="60">
        <f>+H30+H23</f>
        <v>12250192.674000001</v>
      </c>
      <c r="I31" s="60">
        <f>+I30+I23</f>
        <v>11129224.08</v>
      </c>
      <c r="J31" s="60">
        <f>+J30+J23</f>
        <v>12042053.063999999</v>
      </c>
      <c r="K31" s="60">
        <f>+K30+K23</f>
        <v>11807156</v>
      </c>
      <c r="L31" s="13"/>
    </row>
    <row r="32" spans="2:12" x14ac:dyDescent="0.2">
      <c r="B32" s="16" t="s">
        <v>43</v>
      </c>
      <c r="C32" s="16"/>
      <c r="D32" s="16"/>
      <c r="E32" s="16"/>
      <c r="F32" s="16"/>
      <c r="G32" s="16"/>
      <c r="H32" s="60">
        <f>+H31*19%</f>
        <v>2327536.60806</v>
      </c>
      <c r="I32" s="60">
        <f>+I31*19%</f>
        <v>2114552.5751999998</v>
      </c>
      <c r="J32" s="60">
        <f>+J31*19%</f>
        <v>2287990.0821599998</v>
      </c>
      <c r="K32" s="60">
        <f>+K31*19%</f>
        <v>2243359.64</v>
      </c>
      <c r="L32" s="13"/>
    </row>
    <row r="33" spans="2:12" ht="40" customHeight="1" x14ac:dyDescent="0.2">
      <c r="B33" s="16" t="s">
        <v>44</v>
      </c>
      <c r="C33" s="16"/>
      <c r="D33" s="16"/>
      <c r="E33" s="16"/>
      <c r="F33" s="16"/>
      <c r="G33" s="16"/>
      <c r="H33" s="60">
        <f>SUM(H31:H32)</f>
        <v>14577729.282060001</v>
      </c>
      <c r="I33" s="60">
        <f>SUM(I31:I32)</f>
        <v>13243776.655200001</v>
      </c>
      <c r="J33" s="60">
        <f>SUM(J31:J32)</f>
        <v>14330043.146159999</v>
      </c>
      <c r="K33" s="60">
        <f>SUM(K31:K32)</f>
        <v>14050515.640000001</v>
      </c>
      <c r="L33" s="13"/>
    </row>
    <row r="34" spans="2:12" x14ac:dyDescent="0.2">
      <c r="H34" s="61"/>
      <c r="I34" s="61"/>
      <c r="J34" s="61"/>
      <c r="K34" s="61"/>
    </row>
    <row r="35" spans="2:12" x14ac:dyDescent="0.2">
      <c r="B35" s="12"/>
      <c r="C35" s="12"/>
      <c r="D35" s="12"/>
      <c r="E35" s="12"/>
    </row>
    <row r="36" spans="2:12" x14ac:dyDescent="0.2">
      <c r="H36" s="62"/>
      <c r="I36" s="62"/>
      <c r="J36" s="62"/>
      <c r="K36" s="62"/>
    </row>
    <row r="37" spans="2:12" x14ac:dyDescent="0.2">
      <c r="H37" s="62"/>
      <c r="I37" s="62"/>
      <c r="J37" s="62"/>
      <c r="K37" s="62"/>
    </row>
    <row r="38" spans="2:12" x14ac:dyDescent="0.2">
      <c r="B38" s="14"/>
      <c r="C38" s="14"/>
      <c r="D38" s="14"/>
      <c r="E38" s="14"/>
      <c r="F38" s="14"/>
      <c r="H38" s="62"/>
      <c r="I38" s="62"/>
      <c r="J38" s="62"/>
      <c r="K38" s="62"/>
    </row>
    <row r="39" spans="2:12" x14ac:dyDescent="0.2">
      <c r="H39" s="62"/>
      <c r="I39" s="62"/>
      <c r="J39" s="62"/>
      <c r="K39" s="62"/>
    </row>
    <row r="40" spans="2:12" x14ac:dyDescent="0.2">
      <c r="H40" s="62"/>
      <c r="I40" s="62"/>
      <c r="J40" s="62"/>
      <c r="K40" s="62"/>
    </row>
    <row r="41" spans="2:12" x14ac:dyDescent="0.2">
      <c r="H41" s="62"/>
      <c r="I41" s="62"/>
      <c r="J41" s="62"/>
      <c r="K41" s="62"/>
    </row>
    <row r="42" spans="2:12" x14ac:dyDescent="0.2">
      <c r="H42" s="62"/>
      <c r="I42" s="62"/>
      <c r="J42" s="62"/>
      <c r="K42" s="62"/>
    </row>
    <row r="43" spans="2:12" x14ac:dyDescent="0.2">
      <c r="H43" s="62"/>
      <c r="I43" s="62"/>
      <c r="J43" s="62"/>
      <c r="K43" s="62"/>
    </row>
    <row r="44" spans="2:12" x14ac:dyDescent="0.2">
      <c r="H44" s="62"/>
      <c r="I44" s="62"/>
      <c r="J44" s="62"/>
      <c r="K44" s="62"/>
    </row>
    <row r="45" spans="2:12" x14ac:dyDescent="0.2">
      <c r="H45" s="62"/>
      <c r="I45" s="62"/>
      <c r="J45" s="62"/>
      <c r="K45" s="62"/>
    </row>
    <row r="46" spans="2:12" x14ac:dyDescent="0.2">
      <c r="H46" s="62"/>
      <c r="I46" s="62"/>
      <c r="J46" s="62"/>
      <c r="K46" s="62"/>
    </row>
    <row r="47" spans="2:12" x14ac:dyDescent="0.2">
      <c r="H47" s="62"/>
      <c r="I47" s="62"/>
      <c r="J47" s="62"/>
      <c r="K47" s="62"/>
    </row>
    <row r="48" spans="2:12" x14ac:dyDescent="0.2">
      <c r="H48" s="62"/>
      <c r="I48" s="62"/>
      <c r="J48" s="62"/>
      <c r="K48" s="62"/>
    </row>
  </sheetData>
  <mergeCells count="43">
    <mergeCell ref="E8:K8"/>
    <mergeCell ref="B30:G30"/>
    <mergeCell ref="B31:G31"/>
    <mergeCell ref="B32:G32"/>
    <mergeCell ref="B33:G33"/>
    <mergeCell ref="C9:K9"/>
    <mergeCell ref="C18:K18"/>
    <mergeCell ref="B23:G23"/>
    <mergeCell ref="C24:K24"/>
    <mergeCell ref="H19:K19"/>
    <mergeCell ref="C27:D27"/>
    <mergeCell ref="F27:G27"/>
    <mergeCell ref="C28:D28"/>
    <mergeCell ref="F28:G28"/>
    <mergeCell ref="C29:D29"/>
    <mergeCell ref="F29:G29"/>
    <mergeCell ref="C26:D26"/>
    <mergeCell ref="F26:G26"/>
    <mergeCell ref="F20:G20"/>
    <mergeCell ref="F21:G21"/>
    <mergeCell ref="B22:G22"/>
    <mergeCell ref="B11:G11"/>
    <mergeCell ref="C12:E12"/>
    <mergeCell ref="C13:E13"/>
    <mergeCell ref="C14:E14"/>
    <mergeCell ref="C25:D25"/>
    <mergeCell ref="F25:G25"/>
    <mergeCell ref="B38:F38"/>
    <mergeCell ref="B7:K7"/>
    <mergeCell ref="B8:C8"/>
    <mergeCell ref="K2:K4"/>
    <mergeCell ref="B2:D4"/>
    <mergeCell ref="E2:J3"/>
    <mergeCell ref="E4:J4"/>
    <mergeCell ref="E6:K6"/>
    <mergeCell ref="B5:D5"/>
    <mergeCell ref="B6:D6"/>
    <mergeCell ref="E5:K5"/>
    <mergeCell ref="B15:G15"/>
    <mergeCell ref="B16:G16"/>
    <mergeCell ref="B17:G17"/>
    <mergeCell ref="F19:G19"/>
    <mergeCell ref="D10:E10"/>
  </mergeCells>
  <printOptions horizontalCentered="1" verticalCentered="1"/>
  <pageMargins left="0.86614173228346458" right="0.51181102362204722" top="0.31496062992125984" bottom="0.31496062992125984" header="0.31496062992125984" footer="0.31496062992125984"/>
  <pageSetup scale="39" fitToHeight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3" ma:contentTypeDescription="Crear nuevo documento." ma:contentTypeScope="" ma:versionID="c232e125f649ea5393e02edc443749e0">
  <xsd:schema xmlns:xsd="http://www.w3.org/2001/XMLSchema" xmlns:xs="http://www.w3.org/2001/XMLSchema" xmlns:p="http://schemas.microsoft.com/office/2006/metadata/properties" xmlns:ns2="6531c6fd-1360-4f8e-94af-768214a32040" xmlns:ns3="3237708f-d448-493e-b33b-a8fd526a99fa" targetNamespace="http://schemas.microsoft.com/office/2006/metadata/properties" ma:root="true" ma:fieldsID="b9b70962e3de6458635d6f996f9c00ec" ns2:_="" ns3:_="">
    <xsd:import namespace="6531c6fd-1360-4f8e-94af-768214a32040"/>
    <xsd:import namespace="3237708f-d448-493e-b33b-a8fd526a99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FEE3B7-E16F-40B2-9BDF-1E43F428E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31c6fd-1360-4f8e-94af-768214a32040"/>
    <ds:schemaRef ds:uri="3237708f-d448-493e-b33b-a8fd526a99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4BAAA3-9715-4366-B811-D531263455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99E60-E6B8-4620-B97B-24D144A25A70}">
  <ds:schemaRefs>
    <ds:schemaRef ds:uri="http://purl.org/dc/elements/1.1/"/>
    <ds:schemaRef ds:uri="3237708f-d448-493e-b33b-a8fd526a99fa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6531c6fd-1360-4f8e-94af-768214a32040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Primeros Auxilios</vt:lpstr>
      <vt:lpstr>'Primeros Auxilios'!_Hlk155171345</vt:lpstr>
      <vt:lpstr>'Primeros Auxilios'!Área_de_impresión</vt:lpstr>
      <vt:lpstr>'Primeros Auxilios'!Títulos_a_imprimir</vt:lpstr>
    </vt:vector>
  </TitlesOfParts>
  <Company>SEC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</dc:creator>
  <cp:lastModifiedBy>Dannyris Osotio Rubio</cp:lastModifiedBy>
  <cp:lastPrinted>2026-01-09T20:18:45Z</cp:lastPrinted>
  <dcterms:created xsi:type="dcterms:W3CDTF">2011-05-06T19:44:42Z</dcterms:created>
  <dcterms:modified xsi:type="dcterms:W3CDTF">2026-04-29T14:21:16Z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