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LANEACION 2026\MEJORAMIENTO PLACA POLIDEPORTIVO PRIMAVERA\PROCESO SMC-018-2025 PRIMAVERA\"/>
    </mc:Choice>
  </mc:AlternateContent>
  <xr:revisionPtr revIDLastSave="0" documentId="13_ncr:1_{E019FBBB-F33D-4255-9657-36DAAB4D49F2}" xr6:coauthVersionLast="47" xr6:coauthVersionMax="47" xr10:uidLastSave="{00000000-0000-0000-0000-000000000000}"/>
  <bookViews>
    <workbookView xWindow="-120" yWindow="-120" windowWidth="29040" windowHeight="15840" tabRatio="948" firstSheet="5" activeTab="6" xr2:uid="{00000000-000D-0000-FFFF-FFFF00000000}"/>
  </bookViews>
  <sheets>
    <sheet name="PRESUPUESTO RESUMIDO" sheetId="20" state="hidden" r:id="rId1"/>
    <sheet name="PPTO PROPUESTA" sheetId="32" state="hidden" r:id="rId2"/>
    <sheet name="APU" sheetId="33" state="hidden" r:id="rId3"/>
    <sheet name="Cant" sheetId="24" state="hidden" r:id="rId4"/>
    <sheet name="ROTULOS" sheetId="15" state="hidden" r:id="rId5"/>
    <sheet name="PRESUPUESTO OFICIAL PRIMAVERA" sheetId="37" r:id="rId6"/>
    <sheet name="PROPUESTA ECONOMICA" sheetId="38" r:id="rId7"/>
    <sheet name="PRESUPUESTO" sheetId="22" state="hidden" r:id="rId8"/>
    <sheet name="MEMORIA DE CANTIDADES" sheetId="1" state="hidden" r:id="rId9"/>
  </sheets>
  <externalReferences>
    <externalReference r:id="rId10"/>
    <externalReference r:id="rId11"/>
  </externalReferences>
  <definedNames>
    <definedName name="_xlnm.Print_Area" localSheetId="2">APU!$A$1:$F$435</definedName>
    <definedName name="_xlnm.Print_Area" localSheetId="8">'MEMORIA DE CANTIDADES'!$A$1:$F$727</definedName>
    <definedName name="_xlnm.Print_Area" localSheetId="1">'PPTO PROPUESTA'!$A$1:$F$114</definedName>
    <definedName name="_xlnm.Print_Area" localSheetId="7">PRESUPUESTO!$A$1:$F$412</definedName>
    <definedName name="_xlnm.Print_Area" localSheetId="5">'PRESUPUESTO OFICIAL PRIMAVERA'!$A$1:$F$18</definedName>
    <definedName name="_xlnm.Print_Area" localSheetId="0">'PRESUPUESTO RESUMIDO'!$A$1:$G$349</definedName>
    <definedName name="_xlnm.Print_Area" localSheetId="6">'PROPUESTA ECONOMICA'!$A$1:$F$18</definedName>
    <definedName name="MI" localSheetId="1">'PPTO PROPUESTA'!#REF!,'PPTO PROPUESTA'!#REF!,'PPTO PROPUESTA'!#REF!,'PPTO PROPUESTA'!#REF!,'PPTO PROPUESTA'!#REF!,'PPTO PROPUESTA'!#REF!,'PPTO PROPUESTA'!#REF!</definedName>
    <definedName name="MI" localSheetId="7">PRESUPUESTO!$C$232,PRESUPUESTO!$C$235,PRESUPUESTO!$C$230,PRESUPUESTO!$C$228,PRESUPUESTO!$C$227,PRESUPUESTO!$C$75,PRESUPUESTO!$C$76</definedName>
    <definedName name="MI" localSheetId="5">'PRESUPUESTO OFICIAL PRIMAVERA'!#REF!,'PRESUPUESTO OFICIAL PRIMAVERA'!#REF!,'PRESUPUESTO OFICIAL PRIMAVERA'!#REF!,'PRESUPUESTO OFICIAL PRIMAVERA'!#REF!,'PRESUPUESTO OFICIAL PRIMAVERA'!#REF!,'PRESUPUESTO OFICIAL PRIMAVERA'!#REF!,'PRESUPUESTO OFICIAL PRIMAVERA'!#REF!</definedName>
    <definedName name="MI" localSheetId="0">'PRESUPUESTO RESUMIDO'!$D$184,'PRESUPUESTO RESUMIDO'!$D$187,'PRESUPUESTO RESUMIDO'!$D$182,'PRESUPUESTO RESUMIDO'!$D$180,'PRESUPUESTO RESUMIDO'!$D$179,'PRESUPUESTO RESUMIDO'!$D$40,'PRESUPUESTO RESUMIDO'!$D$41</definedName>
    <definedName name="MI" localSheetId="6">'PROPUESTA ECONOMICA'!#REF!,'PROPUESTA ECONOMICA'!#REF!,'PROPUESTA ECONOMICA'!#REF!,'PROPUESTA ECONOMICA'!#REF!,'PROPUESTA ECONOMICA'!#REF!,'PROPUESTA ECONOMICA'!#REF!,'PROPUESTA ECONOMICA'!#REF!</definedName>
    <definedName name="MI">'MEMORIA DE CANTIDADES'!#REF!,'MEMORIA DE CANTIDADES'!#REF!,'MEMORIA DE CANTIDADES'!#REF!,'MEMORIA DE CANTIDADES'!#REF!,'MEMORIA DE CANTIDADES'!#REF!,'MEMORIA DE CANTIDADES'!$C$397,'MEMORIA DE CANTIDADES'!$C$410</definedName>
    <definedName name="ML" localSheetId="1">'PPTO PROPUESTA'!#REF!,'PPTO PROPUESTA'!#REF!,'PPTO PROPUESTA'!#REF!,'PPTO PROPUESTA'!#REF!,'PPTO PROPUESTA'!#REF!,'PPTO PROPUESTA'!#REF!,'PPTO PROPUESTA'!#REF!</definedName>
    <definedName name="ML" localSheetId="7">PRESUPUESTO!$C$232,PRESUPUESTO!$C$235,PRESUPUESTO!$C$230,PRESUPUESTO!$C$228,PRESUPUESTO!$C$227,PRESUPUESTO!$C$75,PRESUPUESTO!$C$76</definedName>
    <definedName name="ML" localSheetId="5">'PRESUPUESTO OFICIAL PRIMAVERA'!#REF!,'PRESUPUESTO OFICIAL PRIMAVERA'!#REF!,'PRESUPUESTO OFICIAL PRIMAVERA'!#REF!,'PRESUPUESTO OFICIAL PRIMAVERA'!#REF!,'PRESUPUESTO OFICIAL PRIMAVERA'!#REF!,'PRESUPUESTO OFICIAL PRIMAVERA'!#REF!,'PRESUPUESTO OFICIAL PRIMAVERA'!#REF!</definedName>
    <definedName name="ML" localSheetId="0">'PRESUPUESTO RESUMIDO'!$D$184,'PRESUPUESTO RESUMIDO'!$D$187,'PRESUPUESTO RESUMIDO'!$D$182,'PRESUPUESTO RESUMIDO'!$D$180,'PRESUPUESTO RESUMIDO'!$D$179,'PRESUPUESTO RESUMIDO'!$D$40,'PRESUPUESTO RESUMIDO'!$D$41</definedName>
    <definedName name="ML" localSheetId="6">'PROPUESTA ECONOMICA'!#REF!,'PROPUESTA ECONOMICA'!#REF!,'PROPUESTA ECONOMICA'!#REF!,'PROPUESTA ECONOMICA'!#REF!,'PROPUESTA ECONOMICA'!#REF!,'PROPUESTA ECONOMICA'!#REF!,'PROPUESTA ECONOMICA'!#REF!</definedName>
    <definedName name="ML">'MEMORIA DE CANTIDADES'!#REF!,'MEMORIA DE CANTIDADES'!#REF!,'MEMORIA DE CANTIDADES'!#REF!,'MEMORIA DE CANTIDADES'!#REF!,'MEMORIA DE CANTIDADES'!#REF!,'MEMORIA DE CANTIDADES'!$C$397,'MEMORIA DE CANTIDADES'!$C$410</definedName>
    <definedName name="_xlnm.Print_Titles" localSheetId="2">APU!$1:$8</definedName>
    <definedName name="_xlnm.Print_Titles" localSheetId="8">'MEMORIA DE CANTIDADES'!$1:$5</definedName>
    <definedName name="_xlnm.Print_Titles" localSheetId="1">'PPTO PROPUESTA'!$1:$10</definedName>
    <definedName name="_xlnm.Print_Titles" localSheetId="7">PRESUPUESTO!$1:$5</definedName>
    <definedName name="_xlnm.Print_Titles" localSheetId="5">'PRESUPUESTO OFICIAL PRIMAVERA'!$1:$4</definedName>
    <definedName name="_xlnm.Print_Titles" localSheetId="0">'PRESUPUESTO RESUMIDO'!$1:$4</definedName>
    <definedName name="_xlnm.Print_Titles" localSheetId="6">'PROPUESTA ECONOMICA'!$1:$4</definedName>
  </definedNames>
  <calcPr calcId="181029" fullPrecision="0"/>
</workbook>
</file>

<file path=xl/calcChain.xml><?xml version="1.0" encoding="utf-8"?>
<calcChain xmlns="http://schemas.openxmlformats.org/spreadsheetml/2006/main">
  <c r="F12" i="38" l="1"/>
  <c r="A12" i="38"/>
  <c r="F10" i="38"/>
  <c r="F9" i="38"/>
  <c r="F8" i="38"/>
  <c r="F7" i="38"/>
  <c r="A7" i="38"/>
  <c r="A8" i="38" s="1"/>
  <c r="A9" i="38" s="1"/>
  <c r="A10" i="38" s="1"/>
  <c r="A2" i="38"/>
  <c r="F13" i="38" l="1"/>
  <c r="F16" i="38" s="1"/>
  <c r="F14" i="38"/>
  <c r="F15" i="38"/>
  <c r="F8" i="37"/>
  <c r="F17" i="38" l="1"/>
  <c r="F18" i="38"/>
  <c r="A7" i="37"/>
  <c r="A8" i="37" l="1"/>
  <c r="A9" i="37" s="1"/>
  <c r="A10" i="37" s="1"/>
  <c r="A12" i="37" l="1"/>
  <c r="A2" i="37" l="1"/>
  <c r="F255" i="33" l="1"/>
  <c r="F253" i="33"/>
  <c r="F252" i="33"/>
  <c r="F249" i="33"/>
  <c r="F248" i="33" s="1"/>
  <c r="E137" i="33"/>
  <c r="F137" i="33" s="1"/>
  <c r="F136" i="33"/>
  <c r="F135" i="33"/>
  <c r="F140" i="33"/>
  <c r="F139" i="33" s="1"/>
  <c r="F143" i="33"/>
  <c r="F142" i="33" s="1"/>
  <c r="E35" i="33"/>
  <c r="F35" i="33" s="1"/>
  <c r="E31" i="33"/>
  <c r="F31" i="33" s="1"/>
  <c r="F40" i="33"/>
  <c r="F36" i="33"/>
  <c r="F34" i="33"/>
  <c r="F33" i="33"/>
  <c r="F32" i="33"/>
  <c r="F43" i="33"/>
  <c r="F42" i="33" s="1"/>
  <c r="F39" i="33"/>
  <c r="B3" i="33"/>
  <c r="B1" i="33"/>
  <c r="E18" i="33"/>
  <c r="F18" i="33" s="1"/>
  <c r="B18" i="33"/>
  <c r="E17" i="33"/>
  <c r="F17" i="33" s="1"/>
  <c r="B17" i="33"/>
  <c r="E16" i="33"/>
  <c r="F16" i="33" s="1"/>
  <c r="F11" i="33"/>
  <c r="B11" i="33"/>
  <c r="A99" i="32"/>
  <c r="D97" i="32"/>
  <c r="F97" i="32" s="1"/>
  <c r="A97" i="32"/>
  <c r="A95" i="32"/>
  <c r="A93" i="32"/>
  <c r="A89" i="32"/>
  <c r="A86" i="32"/>
  <c r="A87" i="32" s="1"/>
  <c r="A82" i="32"/>
  <c r="A78" i="32"/>
  <c r="A79" i="32" s="1"/>
  <c r="A80" i="32" s="1"/>
  <c r="D76" i="32"/>
  <c r="F76" i="32" s="1"/>
  <c r="D75" i="32"/>
  <c r="F75" i="32" s="1"/>
  <c r="D74" i="32"/>
  <c r="F74" i="32" s="1"/>
  <c r="A74" i="32"/>
  <c r="A75" i="32" s="1"/>
  <c r="A76" i="32" s="1"/>
  <c r="D72" i="32"/>
  <c r="F72" i="32" s="1"/>
  <c r="D71" i="32"/>
  <c r="F71" i="32" s="1"/>
  <c r="A71" i="32"/>
  <c r="A72" i="32" s="1"/>
  <c r="D69" i="32"/>
  <c r="F69" i="32" s="1"/>
  <c r="D68" i="32"/>
  <c r="F68" i="32" s="1"/>
  <c r="D67" i="32"/>
  <c r="F67" i="32" s="1"/>
  <c r="D66" i="32"/>
  <c r="F66" i="32" s="1"/>
  <c r="D65" i="32"/>
  <c r="F65" i="32" s="1"/>
  <c r="A65" i="32"/>
  <c r="A66" i="32" s="1"/>
  <c r="A67" i="32" s="1"/>
  <c r="A68" i="32" s="1"/>
  <c r="A69" i="32" s="1"/>
  <c r="D63" i="32"/>
  <c r="F63" i="32" s="1"/>
  <c r="A63" i="32"/>
  <c r="A59" i="32"/>
  <c r="D57" i="32"/>
  <c r="F57" i="32" s="1"/>
  <c r="A57" i="32"/>
  <c r="D55" i="32"/>
  <c r="F55" i="32" s="1"/>
  <c r="D54" i="32"/>
  <c r="F54" i="32" s="1"/>
  <c r="D53" i="32"/>
  <c r="F53" i="32" s="1"/>
  <c r="A53" i="32"/>
  <c r="A54" i="32" s="1"/>
  <c r="A55" i="32" s="1"/>
  <c r="A47" i="32"/>
  <c r="A48" i="32" s="1"/>
  <c r="A49" i="32" s="1"/>
  <c r="A50" i="32" s="1"/>
  <c r="A51" i="32" s="1"/>
  <c r="E45" i="32"/>
  <c r="A45" i="32"/>
  <c r="A41" i="32"/>
  <c r="H39" i="32"/>
  <c r="H37" i="32"/>
  <c r="A37" i="32"/>
  <c r="A38" i="32" s="1"/>
  <c r="A39" i="32" s="1"/>
  <c r="A33" i="32"/>
  <c r="H31" i="32"/>
  <c r="F30" i="32"/>
  <c r="A30" i="32"/>
  <c r="A31" i="32" s="1"/>
  <c r="K28" i="32"/>
  <c r="H28" i="32"/>
  <c r="I27" i="32"/>
  <c r="H27" i="32"/>
  <c r="I26" i="32"/>
  <c r="J25" i="32"/>
  <c r="L25" i="32" s="1"/>
  <c r="I25" i="32"/>
  <c r="J24" i="32" s="1"/>
  <c r="L24" i="32" s="1"/>
  <c r="H25" i="32"/>
  <c r="A25" i="32"/>
  <c r="A26" i="32" s="1"/>
  <c r="A27" i="32" s="1"/>
  <c r="A28" i="32" s="1"/>
  <c r="F22" i="32"/>
  <c r="A22" i="32"/>
  <c r="A23" i="32" s="1"/>
  <c r="H19" i="32"/>
  <c r="H18" i="32"/>
  <c r="I17" i="32"/>
  <c r="H17" i="32"/>
  <c r="I16" i="32"/>
  <c r="H16" i="32"/>
  <c r="I15" i="32"/>
  <c r="H15" i="32"/>
  <c r="F15" i="32"/>
  <c r="A15" i="32"/>
  <c r="A16" i="32" s="1"/>
  <c r="A17" i="32" s="1"/>
  <c r="A18" i="32" s="1"/>
  <c r="A19" i="32" s="1"/>
  <c r="A13" i="32"/>
  <c r="F251" i="33" l="1"/>
  <c r="F258" i="33" s="1"/>
  <c r="F134" i="33"/>
  <c r="F145" i="33" s="1"/>
  <c r="F38" i="33"/>
  <c r="F30" i="33"/>
  <c r="F15" i="33"/>
  <c r="C133" i="24"/>
  <c r="G133" i="24" s="1"/>
  <c r="F45" i="33" l="1"/>
  <c r="E8" i="24" l="1"/>
  <c r="F12" i="24"/>
  <c r="G15" i="24"/>
  <c r="H18" i="24"/>
  <c r="I18" i="24" s="1"/>
  <c r="F21" i="24"/>
  <c r="F22" i="24"/>
  <c r="F33" i="24"/>
  <c r="H33" i="24" s="1"/>
  <c r="F34" i="24"/>
  <c r="H34" i="24" s="1"/>
  <c r="F36" i="24"/>
  <c r="F37" i="24"/>
  <c r="F38" i="24"/>
  <c r="F40" i="24"/>
  <c r="H40" i="24" s="1"/>
  <c r="F41" i="24"/>
  <c r="H41" i="24" s="1"/>
  <c r="F43" i="24"/>
  <c r="H43" i="24" s="1"/>
  <c r="F44" i="24"/>
  <c r="H44" i="24" s="1"/>
  <c r="F46" i="24"/>
  <c r="F47" i="24"/>
  <c r="C49" i="24"/>
  <c r="F49" i="24" s="1"/>
  <c r="H49" i="24" s="1"/>
  <c r="F50" i="24"/>
  <c r="H50" i="24" s="1"/>
  <c r="F51" i="24"/>
  <c r="H51" i="24" s="1"/>
  <c r="F53" i="24"/>
  <c r="F54" i="24"/>
  <c r="F55" i="24"/>
  <c r="F56" i="24"/>
  <c r="F57" i="24"/>
  <c r="F59" i="24"/>
  <c r="H59" i="24" s="1"/>
  <c r="F60" i="24"/>
  <c r="H60" i="24" s="1"/>
  <c r="F62" i="24"/>
  <c r="F63" i="24"/>
  <c r="F64" i="24"/>
  <c r="F65" i="24"/>
  <c r="F66" i="24"/>
  <c r="F69" i="24"/>
  <c r="F72" i="24"/>
  <c r="G74" i="24"/>
  <c r="G81" i="24"/>
  <c r="G86" i="24"/>
  <c r="G87" i="24"/>
  <c r="C89" i="24"/>
  <c r="F89" i="24" s="1"/>
  <c r="F93" i="24"/>
  <c r="F94" i="24"/>
  <c r="F99" i="24"/>
  <c r="F101" i="24"/>
  <c r="D102" i="24"/>
  <c r="F102" i="24" s="1"/>
  <c r="D103" i="24"/>
  <c r="F103" i="24" s="1"/>
  <c r="F114" i="24"/>
  <c r="F116" i="24"/>
  <c r="G118" i="24"/>
  <c r="F120" i="24"/>
  <c r="F121" i="24"/>
  <c r="F122" i="24"/>
  <c r="F124" i="24"/>
  <c r="F125" i="24"/>
  <c r="F126" i="24"/>
  <c r="F137" i="24"/>
  <c r="F138" i="24"/>
  <c r="D143" i="24"/>
  <c r="E26" i="32" l="1"/>
  <c r="H26" i="32" s="1"/>
  <c r="F104" i="24"/>
  <c r="H47" i="24"/>
  <c r="J47" i="24" s="1"/>
  <c r="H66" i="24"/>
  <c r="J66" i="24" s="1"/>
  <c r="H57" i="24"/>
  <c r="J57" i="24" s="1"/>
  <c r="H38" i="24"/>
  <c r="J38" i="24" s="1"/>
  <c r="F127" i="24"/>
  <c r="F97" i="24"/>
  <c r="J67" i="24" l="1"/>
  <c r="H67" i="24"/>
  <c r="H1804" i="1"/>
  <c r="H1803" i="1"/>
  <c r="H1329" i="1"/>
  <c r="H1531" i="1"/>
  <c r="H1055" i="1"/>
  <c r="G1043" i="1"/>
  <c r="H1043" i="1" s="1"/>
  <c r="H298" i="1"/>
  <c r="H1530" i="1"/>
  <c r="H1529" i="1"/>
  <c r="H1213" i="1"/>
  <c r="H515" i="1"/>
  <c r="H1532" i="1" l="1"/>
  <c r="H1486" i="1"/>
  <c r="H1487" i="1"/>
  <c r="H1485" i="1"/>
  <c r="H1484" i="1"/>
  <c r="H919" i="1"/>
  <c r="H908" i="1"/>
  <c r="H859" i="1"/>
  <c r="H853" i="1"/>
  <c r="H811" i="1"/>
  <c r="H805" i="1"/>
  <c r="H1212" i="1"/>
  <c r="H675" i="1"/>
  <c r="H621" i="1"/>
  <c r="H467" i="1"/>
  <c r="H1602" i="1"/>
  <c r="D1601" i="1"/>
  <c r="H1601" i="1" s="1"/>
  <c r="D1541" i="1"/>
  <c r="H1541" i="1" s="1"/>
  <c r="D1327" i="1"/>
  <c r="H1327" i="1" s="1"/>
  <c r="D1399" i="1"/>
  <c r="H1399" i="1" s="1"/>
  <c r="H148" i="1"/>
  <c r="H136" i="1"/>
  <c r="D27" i="1"/>
  <c r="H27" i="1" s="1"/>
  <c r="D15" i="1"/>
  <c r="H15" i="1" s="1"/>
  <c r="C296" i="1" l="1"/>
  <c r="C290" i="1"/>
  <c r="C284" i="1"/>
  <c r="C278" i="1"/>
  <c r="C272" i="1"/>
  <c r="C266" i="1"/>
  <c r="C260" i="1"/>
  <c r="C254" i="1"/>
  <c r="C248" i="1"/>
  <c r="C242" i="1"/>
  <c r="C236" i="1"/>
  <c r="C230" i="1"/>
  <c r="C224" i="1"/>
  <c r="C218" i="1"/>
  <c r="C212" i="1"/>
  <c r="C206" i="1"/>
  <c r="C200" i="1"/>
  <c r="B200" i="1"/>
  <c r="C302" i="1"/>
  <c r="C308" i="1"/>
  <c r="B308" i="1"/>
  <c r="B302" i="1"/>
  <c r="B296" i="1"/>
  <c r="B290" i="1"/>
  <c r="B284" i="1"/>
  <c r="B278" i="1"/>
  <c r="B272" i="1"/>
  <c r="B266" i="1"/>
  <c r="B260" i="1"/>
  <c r="B254" i="1"/>
  <c r="B248" i="1"/>
  <c r="B242" i="1"/>
  <c r="B236" i="1"/>
  <c r="B230" i="1"/>
  <c r="B224" i="1"/>
  <c r="B218" i="1"/>
  <c r="B212" i="1"/>
  <c r="B206" i="1"/>
  <c r="H313" i="1"/>
  <c r="E60" i="22" s="1"/>
  <c r="H307" i="1"/>
  <c r="E59" i="22" s="1"/>
  <c r="H301" i="1"/>
  <c r="H295" i="1"/>
  <c r="E57" i="22" s="1"/>
  <c r="H289" i="1"/>
  <c r="E56" i="22" s="1"/>
  <c r="H283" i="1"/>
  <c r="E55" i="22" s="1"/>
  <c r="H277" i="1"/>
  <c r="E54" i="22" s="1"/>
  <c r="H271" i="1"/>
  <c r="E53" i="22" s="1"/>
  <c r="H265" i="1"/>
  <c r="E52" i="22" s="1"/>
  <c r="H259" i="1"/>
  <c r="E51" i="22" s="1"/>
  <c r="H253" i="1"/>
  <c r="E50" i="22" s="1"/>
  <c r="H247" i="1"/>
  <c r="E49" i="22" s="1"/>
  <c r="H241" i="1"/>
  <c r="E48" i="22" s="1"/>
  <c r="H235" i="1"/>
  <c r="E47" i="22" s="1"/>
  <c r="H229" i="1"/>
  <c r="E46" i="22" s="1"/>
  <c r="H223" i="1"/>
  <c r="E45" i="22" s="1"/>
  <c r="H217" i="1"/>
  <c r="E44" i="22" s="1"/>
  <c r="H211" i="1"/>
  <c r="E43" i="22" s="1"/>
  <c r="E186" i="22" l="1"/>
  <c r="E93" i="22"/>
  <c r="E14" i="22"/>
  <c r="B2136" i="1" l="1"/>
  <c r="H2141" i="1"/>
  <c r="H1996" i="1"/>
  <c r="H1989" i="1"/>
  <c r="H1983" i="1"/>
  <c r="B1203" i="1"/>
  <c r="B1197" i="1"/>
  <c r="B1191" i="1"/>
  <c r="B1185" i="1"/>
  <c r="H1208" i="1"/>
  <c r="H1202" i="1"/>
  <c r="H1196" i="1"/>
  <c r="H1190" i="1"/>
  <c r="H936" i="1"/>
  <c r="E20" i="32" l="1"/>
  <c r="E339" i="22"/>
  <c r="E201" i="22"/>
  <c r="E202" i="22"/>
  <c r="E337" i="22"/>
  <c r="E363" i="22"/>
  <c r="E156" i="22"/>
  <c r="E338" i="22"/>
  <c r="E199" i="22"/>
  <c r="E200" i="22"/>
  <c r="C1415" i="1" l="1"/>
  <c r="B1463" i="1"/>
  <c r="B1457" i="1"/>
  <c r="B1445" i="1"/>
  <c r="B1451" i="1"/>
  <c r="B1439" i="1"/>
  <c r="B1433" i="1"/>
  <c r="B1427" i="1"/>
  <c r="B1421" i="1"/>
  <c r="B1415" i="1"/>
  <c r="H1468" i="1"/>
  <c r="H1462" i="1"/>
  <c r="H1456" i="1"/>
  <c r="H1450" i="1"/>
  <c r="H1444" i="1"/>
  <c r="H1438" i="1"/>
  <c r="H1432" i="1"/>
  <c r="H1426" i="1"/>
  <c r="H1420" i="1"/>
  <c r="E238" i="22" l="1"/>
  <c r="E239" i="22"/>
  <c r="E243" i="22"/>
  <c r="E237" i="22"/>
  <c r="E241" i="22"/>
  <c r="E242" i="22"/>
  <c r="E236" i="22"/>
  <c r="E240" i="22"/>
  <c r="E244" i="22"/>
  <c r="D14" i="22" l="1"/>
  <c r="F14" i="22" s="1"/>
  <c r="E309" i="22" l="1"/>
  <c r="E310" i="22"/>
  <c r="C397" i="1" l="1"/>
  <c r="H439" i="1"/>
  <c r="E80" i="22" s="1"/>
  <c r="H2087" i="1" l="1"/>
  <c r="H2078" i="1"/>
  <c r="H2064" i="1"/>
  <c r="H2023" i="1"/>
  <c r="H1746" i="1"/>
  <c r="H1251" i="1"/>
  <c r="H1215" i="1"/>
  <c r="H923" i="1"/>
  <c r="H874" i="1"/>
  <c r="H728" i="1"/>
  <c r="E121" i="22" s="1"/>
  <c r="H710" i="1"/>
  <c r="E118" i="22" s="1"/>
  <c r="H409" i="1"/>
  <c r="E75" i="22" s="1"/>
  <c r="E207" i="22" l="1"/>
  <c r="H396" i="1"/>
  <c r="E74" i="22" s="1"/>
  <c r="H365" i="1"/>
  <c r="E68" i="22" s="1"/>
  <c r="H326" i="1"/>
  <c r="E62" i="22" s="1"/>
  <c r="H1736" i="1" l="1"/>
  <c r="H1184" i="1"/>
  <c r="H1178" i="1"/>
  <c r="E291" i="22" l="1"/>
  <c r="F291" i="22" s="1"/>
  <c r="E197" i="22"/>
  <c r="E198" i="22"/>
  <c r="H1503" i="1"/>
  <c r="H1363" i="1"/>
  <c r="H929" i="1"/>
  <c r="H916" i="1"/>
  <c r="E155" i="22" l="1"/>
  <c r="H563" i="1" l="1"/>
  <c r="A4" i="22" l="1"/>
  <c r="H2299" i="1"/>
  <c r="H2293" i="1"/>
  <c r="H2287" i="1"/>
  <c r="H2281" i="1"/>
  <c r="H2275" i="1"/>
  <c r="H2269" i="1"/>
  <c r="H2263" i="1"/>
  <c r="H2257" i="1"/>
  <c r="H2251" i="1"/>
  <c r="H2245" i="1"/>
  <c r="H605" i="1"/>
  <c r="E101" i="22" s="1"/>
  <c r="B507" i="1"/>
  <c r="H512" i="1"/>
  <c r="E382" i="22" l="1"/>
  <c r="E386" i="22"/>
  <c r="E390" i="22"/>
  <c r="E383" i="22"/>
  <c r="E387" i="22"/>
  <c r="E391" i="22"/>
  <c r="E384" i="22"/>
  <c r="E388" i="22"/>
  <c r="E385" i="22"/>
  <c r="E389" i="22"/>
  <c r="H1929" i="1" l="1"/>
  <c r="H1923" i="1"/>
  <c r="H1917" i="1"/>
  <c r="H1312" i="1"/>
  <c r="H457" i="1"/>
  <c r="E83" i="22" s="1"/>
  <c r="C452" i="1"/>
  <c r="H451" i="1"/>
  <c r="E82" i="22" s="1"/>
  <c r="C446" i="1"/>
  <c r="H445" i="1"/>
  <c r="E81" i="22" s="1"/>
  <c r="C440" i="1"/>
  <c r="H371" i="1"/>
  <c r="E69" i="22" s="1"/>
  <c r="H344" i="1"/>
  <c r="E65" i="22" s="1"/>
  <c r="H42" i="1"/>
  <c r="E13" i="22" s="1"/>
  <c r="E326" i="22" l="1"/>
  <c r="E327" i="22"/>
  <c r="E328" i="22"/>
  <c r="E218" i="22"/>
  <c r="A4" i="1" l="1"/>
  <c r="H2319" i="1"/>
  <c r="H2312" i="1"/>
  <c r="H2306" i="1"/>
  <c r="H2238" i="1"/>
  <c r="H2232" i="1"/>
  <c r="H2226" i="1"/>
  <c r="H2220" i="1"/>
  <c r="H2214" i="1"/>
  <c r="H2208" i="1"/>
  <c r="H2202" i="1"/>
  <c r="H2196" i="1"/>
  <c r="H2190" i="1"/>
  <c r="H2184" i="1"/>
  <c r="H2178" i="1"/>
  <c r="H2172" i="1"/>
  <c r="H2166" i="1"/>
  <c r="H2160" i="1"/>
  <c r="H2154" i="1"/>
  <c r="H2148" i="1"/>
  <c r="H2135" i="1"/>
  <c r="H2129" i="1"/>
  <c r="H2123" i="1"/>
  <c r="H2117" i="1"/>
  <c r="H2111" i="1"/>
  <c r="H2105" i="1"/>
  <c r="H2099" i="1"/>
  <c r="H2093" i="1"/>
  <c r="E354" i="22"/>
  <c r="E353" i="22"/>
  <c r="H2070" i="1"/>
  <c r="E351" i="22"/>
  <c r="H2055" i="1"/>
  <c r="H2049" i="1"/>
  <c r="H2043" i="1"/>
  <c r="H2037" i="1"/>
  <c r="H2031" i="1"/>
  <c r="H2015" i="1"/>
  <c r="H2009" i="1"/>
  <c r="H2003" i="1"/>
  <c r="H1977" i="1"/>
  <c r="H1971" i="1"/>
  <c r="H1965" i="1"/>
  <c r="H1959" i="1"/>
  <c r="H1953" i="1"/>
  <c r="H1947" i="1"/>
  <c r="H1941" i="1"/>
  <c r="H1935" i="1"/>
  <c r="H1911" i="1"/>
  <c r="H1905" i="1"/>
  <c r="H1899" i="1"/>
  <c r="H1893" i="1"/>
  <c r="H1887" i="1"/>
  <c r="H1881" i="1"/>
  <c r="H1874" i="1"/>
  <c r="H1868" i="1"/>
  <c r="H1862" i="1"/>
  <c r="H1855" i="1"/>
  <c r="H1849" i="1"/>
  <c r="H1843" i="1"/>
  <c r="H1836" i="1"/>
  <c r="H1830" i="1"/>
  <c r="H1824" i="1"/>
  <c r="H1818" i="1"/>
  <c r="H1812" i="1"/>
  <c r="H1806" i="1"/>
  <c r="H1800" i="1"/>
  <c r="H1794" i="1"/>
  <c r="H1788" i="1"/>
  <c r="H1782" i="1"/>
  <c r="H1776" i="1"/>
  <c r="H1770" i="1"/>
  <c r="H1764" i="1"/>
  <c r="H1758" i="1"/>
  <c r="H1752" i="1"/>
  <c r="E293" i="22"/>
  <c r="H1730" i="1"/>
  <c r="H1724" i="1"/>
  <c r="H1718" i="1"/>
  <c r="H1712" i="1"/>
  <c r="H1706" i="1"/>
  <c r="H1700" i="1"/>
  <c r="H1694" i="1"/>
  <c r="H1688" i="1"/>
  <c r="H1682" i="1"/>
  <c r="H1676" i="1"/>
  <c r="H1670" i="1"/>
  <c r="H1664" i="1"/>
  <c r="H1658" i="1"/>
  <c r="H1652" i="1"/>
  <c r="H1646" i="1"/>
  <c r="H1640" i="1"/>
  <c r="H1634" i="1"/>
  <c r="H1628" i="1"/>
  <c r="H1622" i="1"/>
  <c r="H1616" i="1"/>
  <c r="H1610" i="1"/>
  <c r="H1604" i="1"/>
  <c r="H1598" i="1"/>
  <c r="H1592" i="1"/>
  <c r="C1587" i="1"/>
  <c r="H1586" i="1"/>
  <c r="H1580" i="1"/>
  <c r="H1574" i="1"/>
  <c r="H1568" i="1"/>
  <c r="H1562" i="1"/>
  <c r="H1556" i="1"/>
  <c r="H1550" i="1"/>
  <c r="H1544" i="1"/>
  <c r="H1538" i="1"/>
  <c r="H1525" i="1"/>
  <c r="H1519" i="1"/>
  <c r="H1513" i="1"/>
  <c r="H1506" i="1"/>
  <c r="E251" i="22" s="1"/>
  <c r="H1500" i="1"/>
  <c r="H1494" i="1"/>
  <c r="H1488" i="1"/>
  <c r="H1481" i="1"/>
  <c r="H1475" i="1"/>
  <c r="H1414" i="1"/>
  <c r="H1408" i="1"/>
  <c r="H1402" i="1"/>
  <c r="C1397" i="1"/>
  <c r="H1396" i="1"/>
  <c r="H1390" i="1"/>
  <c r="H1384" i="1"/>
  <c r="H1378" i="1"/>
  <c r="H1372" i="1"/>
  <c r="H1366" i="1"/>
  <c r="H1360" i="1"/>
  <c r="H1354" i="1"/>
  <c r="H1348" i="1"/>
  <c r="C1343" i="1"/>
  <c r="H1342" i="1"/>
  <c r="H1336" i="1"/>
  <c r="C1331" i="1"/>
  <c r="H1330" i="1"/>
  <c r="H1324" i="1"/>
  <c r="H1318" i="1"/>
  <c r="E219" i="22" s="1"/>
  <c r="H1306" i="1"/>
  <c r="H1300" i="1"/>
  <c r="H1294" i="1"/>
  <c r="H1288" i="1"/>
  <c r="H1282" i="1"/>
  <c r="E213" i="22" s="1"/>
  <c r="H1275" i="1"/>
  <c r="H1269" i="1"/>
  <c r="H1263" i="1"/>
  <c r="H1257" i="1"/>
  <c r="H1227" i="1"/>
  <c r="H1221" i="1"/>
  <c r="H1172" i="1"/>
  <c r="H1166" i="1"/>
  <c r="H1160" i="1"/>
  <c r="H1154" i="1"/>
  <c r="H1148" i="1"/>
  <c r="H1142" i="1"/>
  <c r="H1136" i="1"/>
  <c r="H1130" i="1"/>
  <c r="H1124" i="1"/>
  <c r="H1118" i="1"/>
  <c r="H1112" i="1"/>
  <c r="H1106" i="1"/>
  <c r="H1100" i="1"/>
  <c r="H1094" i="1"/>
  <c r="H1088" i="1"/>
  <c r="H1082" i="1"/>
  <c r="H1076" i="1"/>
  <c r="H1070" i="1"/>
  <c r="H1064" i="1"/>
  <c r="H1058" i="1"/>
  <c r="H1052" i="1"/>
  <c r="H1046" i="1"/>
  <c r="H1040" i="1"/>
  <c r="H1034" i="1"/>
  <c r="H1028" i="1"/>
  <c r="H1022" i="1"/>
  <c r="H1016" i="1"/>
  <c r="H1010" i="1"/>
  <c r="H1004" i="1"/>
  <c r="H998" i="1"/>
  <c r="H992" i="1"/>
  <c r="H986" i="1"/>
  <c r="H980" i="1"/>
  <c r="H974" i="1"/>
  <c r="H968" i="1"/>
  <c r="H962" i="1"/>
  <c r="H956" i="1"/>
  <c r="H950" i="1"/>
  <c r="H944" i="1"/>
  <c r="H910" i="1"/>
  <c r="H904" i="1"/>
  <c r="H898" i="1"/>
  <c r="H892" i="1"/>
  <c r="H886" i="1"/>
  <c r="H880" i="1"/>
  <c r="E146" i="22"/>
  <c r="H867" i="1"/>
  <c r="H861" i="1"/>
  <c r="H855" i="1"/>
  <c r="H849" i="1"/>
  <c r="H843" i="1"/>
  <c r="H837" i="1"/>
  <c r="E140" i="22" s="1"/>
  <c r="H831" i="1"/>
  <c r="H825" i="1"/>
  <c r="H819" i="1"/>
  <c r="H813" i="1"/>
  <c r="H807" i="1"/>
  <c r="E139" i="22" l="1"/>
  <c r="E147" i="22"/>
  <c r="E151" i="22"/>
  <c r="E160" i="22"/>
  <c r="E168" i="22"/>
  <c r="E172" i="22"/>
  <c r="E176" i="22"/>
  <c r="E180" i="22"/>
  <c r="E184" i="22"/>
  <c r="E188" i="22"/>
  <c r="E192" i="22"/>
  <c r="E196" i="22"/>
  <c r="E208" i="22"/>
  <c r="E217" i="22"/>
  <c r="E224" i="22"/>
  <c r="E228" i="22"/>
  <c r="E235" i="22"/>
  <c r="E249" i="22"/>
  <c r="E254" i="22"/>
  <c r="E263" i="22"/>
  <c r="E270" i="22"/>
  <c r="E274" i="22"/>
  <c r="E278" i="22"/>
  <c r="E282" i="22"/>
  <c r="E286" i="22"/>
  <c r="E290" i="22"/>
  <c r="E296" i="22"/>
  <c r="E300" i="22"/>
  <c r="E304" i="22"/>
  <c r="E308" i="22"/>
  <c r="E316" i="22"/>
  <c r="E321" i="22"/>
  <c r="E325" i="22"/>
  <c r="E332" i="22"/>
  <c r="E336" i="22"/>
  <c r="E349" i="22"/>
  <c r="E357" i="22"/>
  <c r="E361" i="22"/>
  <c r="E367" i="22"/>
  <c r="E371" i="22"/>
  <c r="E375" i="22"/>
  <c r="E379" i="22"/>
  <c r="E396" i="22"/>
  <c r="E148" i="22"/>
  <c r="E169" i="22"/>
  <c r="E173" i="22"/>
  <c r="E181" i="22"/>
  <c r="E185" i="22"/>
  <c r="E189" i="22"/>
  <c r="E193" i="22"/>
  <c r="E209" i="22"/>
  <c r="E214" i="22"/>
  <c r="E222" i="22"/>
  <c r="E225" i="22"/>
  <c r="E229" i="22"/>
  <c r="E246" i="22"/>
  <c r="E250" i="22"/>
  <c r="E255" i="22"/>
  <c r="E260" i="22"/>
  <c r="E264" i="22"/>
  <c r="E267" i="22"/>
  <c r="E271" i="22"/>
  <c r="E275" i="22"/>
  <c r="E279" i="22"/>
  <c r="E283" i="22"/>
  <c r="E287" i="22"/>
  <c r="E297" i="22"/>
  <c r="E301" i="22"/>
  <c r="E312" i="22"/>
  <c r="E317" i="22"/>
  <c r="E322" i="22"/>
  <c r="E329" i="22"/>
  <c r="E333" i="22"/>
  <c r="E341" i="22"/>
  <c r="E346" i="22"/>
  <c r="E350" i="22"/>
  <c r="E358" i="22"/>
  <c r="E362" i="22"/>
  <c r="E368" i="22"/>
  <c r="E372" i="22"/>
  <c r="E376" i="22"/>
  <c r="E380" i="22"/>
  <c r="E137" i="22"/>
  <c r="E141" i="22"/>
  <c r="E145" i="22"/>
  <c r="E149" i="22"/>
  <c r="E158" i="22"/>
  <c r="E166" i="22"/>
  <c r="E170" i="22"/>
  <c r="E174" i="22"/>
  <c r="E178" i="22"/>
  <c r="E182" i="22"/>
  <c r="E190" i="22"/>
  <c r="E194" i="22"/>
  <c r="E205" i="22"/>
  <c r="E210" i="22"/>
  <c r="E215" i="22"/>
  <c r="E220" i="22"/>
  <c r="E223" i="22"/>
  <c r="E226" i="22"/>
  <c r="E230" i="22"/>
  <c r="E247" i="22"/>
  <c r="E261" i="22"/>
  <c r="E265" i="22"/>
  <c r="E268" i="22"/>
  <c r="E272" i="22"/>
  <c r="E276" i="22"/>
  <c r="E280" i="22"/>
  <c r="E284" i="22"/>
  <c r="E288" i="22"/>
  <c r="E294" i="22"/>
  <c r="E298" i="22"/>
  <c r="E302" i="22"/>
  <c r="E306" i="22"/>
  <c r="E313" i="22"/>
  <c r="E318" i="22"/>
  <c r="E323" i="22"/>
  <c r="E330" i="22"/>
  <c r="E334" i="22"/>
  <c r="E342" i="22"/>
  <c r="E347" i="22"/>
  <c r="E355" i="22"/>
  <c r="E359" i="22"/>
  <c r="E365" i="22"/>
  <c r="E369" i="22"/>
  <c r="E373" i="22"/>
  <c r="E377" i="22"/>
  <c r="E393" i="22"/>
  <c r="E138" i="22"/>
  <c r="E142" i="22"/>
  <c r="E150" i="22"/>
  <c r="E159" i="22"/>
  <c r="E163" i="22"/>
  <c r="E167" i="22"/>
  <c r="E171" i="22"/>
  <c r="E179" i="22"/>
  <c r="E183" i="22"/>
  <c r="E187" i="22"/>
  <c r="E191" i="22"/>
  <c r="E195" i="22"/>
  <c r="E206" i="22"/>
  <c r="E211" i="22"/>
  <c r="E216" i="22"/>
  <c r="E227" i="22"/>
  <c r="E231" i="22"/>
  <c r="E234" i="22"/>
  <c r="E253" i="22"/>
  <c r="E262" i="22"/>
  <c r="E266" i="22"/>
  <c r="E273" i="22"/>
  <c r="E277" i="22"/>
  <c r="E281" i="22"/>
  <c r="E285" i="22"/>
  <c r="E289" i="22"/>
  <c r="E295" i="22"/>
  <c r="E299" i="22"/>
  <c r="E307" i="22"/>
  <c r="E314" i="22"/>
  <c r="E320" i="22"/>
  <c r="E324" i="22"/>
  <c r="E331" i="22"/>
  <c r="E335" i="22"/>
  <c r="E343" i="22"/>
  <c r="E348" i="22"/>
  <c r="E352" i="22"/>
  <c r="E356" i="22"/>
  <c r="E366" i="22"/>
  <c r="E370" i="22"/>
  <c r="E374" i="22"/>
  <c r="E378" i="22"/>
  <c r="E394" i="22"/>
  <c r="H624" i="1"/>
  <c r="H800" i="1"/>
  <c r="E133" i="22" s="1"/>
  <c r="H794" i="1"/>
  <c r="E132" i="22" s="1"/>
  <c r="H788" i="1"/>
  <c r="E131" i="22" s="1"/>
  <c r="H782" i="1"/>
  <c r="E130" i="22" s="1"/>
  <c r="H776" i="1"/>
  <c r="E129" i="22" s="1"/>
  <c r="H770" i="1"/>
  <c r="E128" i="22" s="1"/>
  <c r="H764" i="1"/>
  <c r="E127" i="22" s="1"/>
  <c r="H758" i="1"/>
  <c r="E126" i="22" s="1"/>
  <c r="H752" i="1"/>
  <c r="E125" i="22" s="1"/>
  <c r="H746" i="1"/>
  <c r="E124" i="22" s="1"/>
  <c r="H740" i="1"/>
  <c r="E123" i="22" s="1"/>
  <c r="H734" i="1"/>
  <c r="E122" i="22" s="1"/>
  <c r="H722" i="1"/>
  <c r="E120" i="22" s="1"/>
  <c r="H716" i="1"/>
  <c r="E119" i="22" s="1"/>
  <c r="H696" i="1"/>
  <c r="E117" i="22" s="1"/>
  <c r="H690" i="1"/>
  <c r="E116" i="22" s="1"/>
  <c r="H684" i="1"/>
  <c r="E115" i="22" s="1"/>
  <c r="H678" i="1"/>
  <c r="H672" i="1"/>
  <c r="E113" i="22" s="1"/>
  <c r="H666" i="1"/>
  <c r="E112" i="22" s="1"/>
  <c r="C661" i="1"/>
  <c r="H660" i="1"/>
  <c r="E111" i="22" s="1"/>
  <c r="H654" i="1"/>
  <c r="E110" i="22" s="1"/>
  <c r="H648" i="1"/>
  <c r="E109" i="22" s="1"/>
  <c r="H642" i="1"/>
  <c r="E108" i="22" s="1"/>
  <c r="H636" i="1"/>
  <c r="E107" i="22" s="1"/>
  <c r="H630" i="1"/>
  <c r="E106" i="22" s="1"/>
  <c r="H618" i="1"/>
  <c r="E104" i="22" s="1"/>
  <c r="H612" i="1"/>
  <c r="E103" i="22" s="1"/>
  <c r="H599" i="1" l="1"/>
  <c r="E100" i="22" s="1"/>
  <c r="H593" i="1"/>
  <c r="E99" i="22" s="1"/>
  <c r="H587" i="1"/>
  <c r="E98" i="22" s="1"/>
  <c r="H581" i="1"/>
  <c r="E97" i="22" s="1"/>
  <c r="H575" i="1"/>
  <c r="E96" i="22" s="1"/>
  <c r="H569" i="1"/>
  <c r="E95" i="22" s="1"/>
  <c r="H506" i="1"/>
  <c r="E92" i="22" s="1"/>
  <c r="H500" i="1"/>
  <c r="E91" i="22" s="1"/>
  <c r="H494" i="1"/>
  <c r="E90" i="22" s="1"/>
  <c r="H488" i="1"/>
  <c r="E89" i="22" s="1"/>
  <c r="H482" i="1"/>
  <c r="E88" i="22" s="1"/>
  <c r="H476" i="1"/>
  <c r="E87" i="22" s="1"/>
  <c r="H470" i="1"/>
  <c r="H464" i="1"/>
  <c r="E85" i="22" s="1"/>
  <c r="H433" i="1" l="1"/>
  <c r="E79" i="22" s="1"/>
  <c r="H427" i="1"/>
  <c r="E78" i="22" s="1"/>
  <c r="H421" i="1"/>
  <c r="E77" i="22" s="1"/>
  <c r="H415" i="1"/>
  <c r="E76" i="22" s="1"/>
  <c r="H390" i="1"/>
  <c r="E73" i="22" s="1"/>
  <c r="H384" i="1"/>
  <c r="E72" i="22" s="1"/>
  <c r="H378" i="1"/>
  <c r="E71" i="22" s="1"/>
  <c r="H356" i="1"/>
  <c r="E67" i="22" s="1"/>
  <c r="H350" i="1"/>
  <c r="E66" i="22" s="1"/>
  <c r="H338" i="1"/>
  <c r="E64" i="22" s="1"/>
  <c r="H332" i="1"/>
  <c r="E63" i="22" s="1"/>
  <c r="H205" i="1"/>
  <c r="E42" i="22" s="1"/>
  <c r="H199" i="1"/>
  <c r="E41" i="22" s="1"/>
  <c r="H193" i="1"/>
  <c r="E40" i="22" s="1"/>
  <c r="H187" i="1"/>
  <c r="E39" i="22" s="1"/>
  <c r="H181" i="1"/>
  <c r="H175" i="1"/>
  <c r="E37" i="22" s="1"/>
  <c r="H169" i="1"/>
  <c r="E36" i="22" s="1"/>
  <c r="H163" i="1"/>
  <c r="E35" i="22" s="1"/>
  <c r="H157" i="1"/>
  <c r="E34" i="22" s="1"/>
  <c r="H151" i="1"/>
  <c r="H145" i="1"/>
  <c r="E32" i="22" s="1"/>
  <c r="H139" i="1"/>
  <c r="H133" i="1"/>
  <c r="E30" i="22" s="1"/>
  <c r="H127" i="1"/>
  <c r="E29" i="22" s="1"/>
  <c r="H121" i="1"/>
  <c r="E28" i="22" s="1"/>
  <c r="H115" i="1"/>
  <c r="E27" i="22" s="1"/>
  <c r="H109" i="1"/>
  <c r="E26" i="22" s="1"/>
  <c r="H103" i="1"/>
  <c r="E25" i="22" s="1"/>
  <c r="H97" i="1"/>
  <c r="E24" i="22" s="1"/>
  <c r="H91" i="1"/>
  <c r="E23" i="22" s="1"/>
  <c r="H85" i="1"/>
  <c r="E22" i="22" s="1"/>
  <c r="H79" i="1"/>
  <c r="E21" i="22" s="1"/>
  <c r="H73" i="1"/>
  <c r="E20" i="22" s="1"/>
  <c r="H67" i="1" l="1"/>
  <c r="E19" i="22" s="1"/>
  <c r="H61" i="1" l="1"/>
  <c r="E18" i="22" s="1"/>
  <c r="H55" i="1"/>
  <c r="E17" i="22" s="1"/>
  <c r="H49" i="1"/>
  <c r="E16" i="22" s="1"/>
  <c r="H36" i="1"/>
  <c r="E12" i="22" s="1"/>
  <c r="H30" i="1"/>
  <c r="H24" i="1"/>
  <c r="E10" i="22" s="1"/>
  <c r="H18" i="1"/>
  <c r="H12" i="1" l="1"/>
  <c r="E8" i="22" s="1"/>
  <c r="A2" i="22"/>
  <c r="A1" i="22"/>
  <c r="G332" i="20" l="1"/>
  <c r="G333" i="20"/>
  <c r="G334" i="20"/>
  <c r="G335" i="20"/>
  <c r="A1" i="20"/>
  <c r="A2" i="20"/>
  <c r="A3" i="20"/>
  <c r="C7" i="20"/>
  <c r="C8" i="20"/>
  <c r="C9" i="20"/>
  <c r="C17" i="20"/>
  <c r="C21" i="20"/>
  <c r="D21" i="20"/>
  <c r="C22" i="20"/>
  <c r="D22" i="20"/>
  <c r="C36" i="20"/>
  <c r="C37" i="20"/>
  <c r="C101" i="20"/>
  <c r="C174" i="20"/>
  <c r="C175" i="20"/>
  <c r="C176" i="20"/>
  <c r="A1" i="1"/>
  <c r="A2" i="1"/>
  <c r="D67" i="22" l="1"/>
  <c r="F67" i="22" s="1"/>
  <c r="E32" i="20"/>
  <c r="G32" i="20" s="1"/>
  <c r="D66" i="22" l="1"/>
  <c r="F66" i="22" s="1"/>
  <c r="E6" i="20"/>
  <c r="G6" i="20" s="1"/>
  <c r="D8" i="22"/>
  <c r="F8" i="22" s="1"/>
  <c r="E31" i="20"/>
  <c r="G31" i="20" s="1"/>
  <c r="D363" i="22" l="1"/>
  <c r="F363" i="22" s="1"/>
  <c r="E21" i="33"/>
  <c r="F21" i="33" s="1"/>
  <c r="F20" i="33" s="1"/>
  <c r="F23" i="33" s="1"/>
  <c r="D249" i="22"/>
  <c r="D13" i="22"/>
  <c r="F7" i="37"/>
  <c r="D10" i="22"/>
  <c r="E23" i="20"/>
  <c r="G23" i="20" s="1"/>
  <c r="E150" i="20"/>
  <c r="G150" i="20" s="1"/>
  <c r="E24" i="20"/>
  <c r="G24" i="20" s="1"/>
  <c r="D39" i="22"/>
  <c r="D310" i="22" l="1"/>
  <c r="F310" i="22" s="1"/>
  <c r="D12" i="22"/>
  <c r="D60" i="22"/>
  <c r="F60" i="22" s="1"/>
  <c r="D27" i="32"/>
  <c r="D154" i="22"/>
  <c r="F154" i="22" s="1"/>
  <c r="D155" i="22"/>
  <c r="F155" i="22" s="1"/>
  <c r="D153" i="22"/>
  <c r="F153" i="22" s="1"/>
  <c r="D243" i="22"/>
  <c r="F243" i="22" s="1"/>
  <c r="D237" i="22"/>
  <c r="F237" i="22" s="1"/>
  <c r="D242" i="22"/>
  <c r="F242" i="22" s="1"/>
  <c r="D45" i="22"/>
  <c r="F45" i="22" s="1"/>
  <c r="D44" i="22"/>
  <c r="F44" i="22" s="1"/>
  <c r="D16" i="22"/>
  <c r="F16" i="22" s="1"/>
  <c r="D244" i="22"/>
  <c r="F244" i="22" s="1"/>
  <c r="D19" i="22"/>
  <c r="F19" i="22" s="1"/>
  <c r="D19" i="32"/>
  <c r="F19" i="32" s="1"/>
  <c r="D9" i="22"/>
  <c r="F9" i="22" s="1"/>
  <c r="D20" i="32"/>
  <c r="F20" i="32" s="1"/>
  <c r="D31" i="32"/>
  <c r="F31" i="32" s="1"/>
  <c r="D253" i="22"/>
  <c r="D246" i="22"/>
  <c r="D247" i="22"/>
  <c r="D250" i="22"/>
  <c r="D202" i="22"/>
  <c r="F202" i="22" s="1"/>
  <c r="D201" i="22"/>
  <c r="F201" i="22" s="1"/>
  <c r="D198" i="22"/>
  <c r="F198" i="22" s="1"/>
  <c r="D197" i="22"/>
  <c r="F197" i="22" s="1"/>
  <c r="D200" i="22"/>
  <c r="F200" i="22" s="1"/>
  <c r="D156" i="22"/>
  <c r="F156" i="22" s="1"/>
  <c r="D24" i="22"/>
  <c r="F24" i="22" s="1"/>
  <c r="D62" i="22"/>
  <c r="D63" i="22"/>
  <c r="F63" i="22" s="1"/>
  <c r="D43" i="22"/>
  <c r="F43" i="22" s="1"/>
  <c r="D137" i="22"/>
  <c r="F137" i="22" s="1"/>
  <c r="D49" i="22"/>
  <c r="F49" i="22" s="1"/>
  <c r="D47" i="22"/>
  <c r="F47" i="22" s="1"/>
  <c r="D46" i="22"/>
  <c r="F46" i="22" s="1"/>
  <c r="D54" i="22"/>
  <c r="F54" i="22" s="1"/>
  <c r="D57" i="22"/>
  <c r="F57" i="22" s="1"/>
  <c r="D53" i="22"/>
  <c r="F53" i="22" s="1"/>
  <c r="D55" i="22"/>
  <c r="F55" i="22" s="1"/>
  <c r="D52" i="22"/>
  <c r="F52" i="22" s="1"/>
  <c r="D59" i="22"/>
  <c r="F59" i="22" s="1"/>
  <c r="D48" i="22"/>
  <c r="F48" i="22" s="1"/>
  <c r="D50" i="22"/>
  <c r="F50" i="22" s="1"/>
  <c r="D56" i="22"/>
  <c r="F56" i="22" s="1"/>
  <c r="D58" i="22"/>
  <c r="F58" i="22" s="1"/>
  <c r="D51" i="22"/>
  <c r="F51" i="22" s="1"/>
  <c r="D240" i="22"/>
  <c r="F240" i="22" s="1"/>
  <c r="D239" i="22"/>
  <c r="F239" i="22" s="1"/>
  <c r="E29" i="20"/>
  <c r="G29" i="20" s="1"/>
  <c r="D37" i="22"/>
  <c r="E101" i="20"/>
  <c r="G101" i="20" s="1"/>
  <c r="E7" i="20"/>
  <c r="G7" i="20" s="1"/>
  <c r="E242" i="20"/>
  <c r="G242" i="20" s="1"/>
  <c r="D309" i="22" l="1"/>
  <c r="F309" i="22" s="1"/>
  <c r="D18" i="32"/>
  <c r="F18" i="32" s="1"/>
  <c r="D28" i="32"/>
  <c r="F28" i="32" s="1"/>
  <c r="D236" i="22"/>
  <c r="F236" i="22" s="1"/>
  <c r="D21" i="22"/>
  <c r="F21" i="22" s="1"/>
  <c r="D248" i="22"/>
  <c r="F248" i="22" s="1"/>
  <c r="D11" i="22"/>
  <c r="F27" i="32"/>
  <c r="L28" i="32"/>
  <c r="D17" i="32"/>
  <c r="F17" i="32" s="1"/>
  <c r="F62" i="22"/>
  <c r="D51" i="32"/>
  <c r="F51" i="32" s="1"/>
  <c r="D339" i="22"/>
  <c r="F339" i="22" s="1"/>
  <c r="D209" i="22"/>
  <c r="F209" i="22" s="1"/>
  <c r="D241" i="22"/>
  <c r="F241" i="22" s="1"/>
  <c r="D174" i="22"/>
  <c r="F174" i="22" s="1"/>
  <c r="D199" i="22"/>
  <c r="F199" i="22" s="1"/>
  <c r="D69" i="22"/>
  <c r="F69" i="22" s="1"/>
  <c r="D64" i="22"/>
  <c r="F64" i="22" s="1"/>
  <c r="D335" i="22"/>
  <c r="F335" i="22" s="1"/>
  <c r="D132" i="22"/>
  <c r="F132" i="22" s="1"/>
  <c r="D336" i="22"/>
  <c r="F336" i="22" s="1"/>
  <c r="D229" i="22"/>
  <c r="F229" i="22" s="1"/>
  <c r="D223" i="22"/>
  <c r="F223" i="22" s="1"/>
  <c r="D334" i="22"/>
  <c r="F334" i="22" s="1"/>
  <c r="D210" i="22"/>
  <c r="F210" i="22" s="1"/>
  <c r="D214" i="22"/>
  <c r="F214" i="22" s="1"/>
  <c r="D234" i="22"/>
  <c r="F234" i="22" s="1"/>
  <c r="D68" i="22"/>
  <c r="F68" i="22" s="1"/>
  <c r="D294" i="22"/>
  <c r="F294" i="22" s="1"/>
  <c r="D211" i="22"/>
  <c r="F211" i="22" s="1"/>
  <c r="D233" i="22"/>
  <c r="F233" i="22" s="1"/>
  <c r="D133" i="22"/>
  <c r="F133" i="22" s="1"/>
  <c r="D213" i="22"/>
  <c r="F213" i="22" s="1"/>
  <c r="D131" i="22"/>
  <c r="F131" i="22" s="1"/>
  <c r="D149" i="22"/>
  <c r="F149" i="22" s="1"/>
  <c r="D158" i="22"/>
  <c r="F158" i="22" s="1"/>
  <c r="D238" i="22"/>
  <c r="F238" i="22" s="1"/>
  <c r="D78" i="22"/>
  <c r="D76" i="22"/>
  <c r="E175" i="20"/>
  <c r="G175" i="20" s="1"/>
  <c r="D293" i="22"/>
  <c r="F253" i="22"/>
  <c r="D160" i="22"/>
  <c r="F160" i="22" s="1"/>
  <c r="D159" i="22"/>
  <c r="F159" i="22" s="1"/>
  <c r="D136" i="22"/>
  <c r="F136" i="22" s="1"/>
  <c r="D17" i="22"/>
  <c r="F17" i="22" s="1"/>
  <c r="E100" i="20"/>
  <c r="G100" i="20" s="1"/>
  <c r="E119" i="20"/>
  <c r="G119" i="20" s="1"/>
  <c r="E160" i="20"/>
  <c r="G160" i="20" s="1"/>
  <c r="E246" i="20"/>
  <c r="G246" i="20" s="1"/>
  <c r="E289" i="20"/>
  <c r="G289" i="20" s="1"/>
  <c r="E287" i="20"/>
  <c r="G287" i="20" s="1"/>
  <c r="E185" i="20"/>
  <c r="G185" i="20" s="1"/>
  <c r="E120" i="20"/>
  <c r="G120" i="20" s="1"/>
  <c r="E113" i="20"/>
  <c r="G113" i="20" s="1"/>
  <c r="E94" i="20"/>
  <c r="G94" i="20" s="1"/>
  <c r="F10" i="22"/>
  <c r="F13" i="22"/>
  <c r="F12" i="22"/>
  <c r="E245" i="20"/>
  <c r="G245" i="20" s="1"/>
  <c r="E186" i="20"/>
  <c r="G186" i="20" s="1"/>
  <c r="E288" i="20"/>
  <c r="G288" i="20" s="1"/>
  <c r="E96" i="20"/>
  <c r="G96" i="20" s="1"/>
  <c r="E28" i="20"/>
  <c r="G28" i="20" s="1"/>
  <c r="E95" i="20"/>
  <c r="G95" i="20" s="1"/>
  <c r="E162" i="20"/>
  <c r="G162" i="20" s="1"/>
  <c r="E121" i="20"/>
  <c r="G121" i="20" s="1"/>
  <c r="E161" i="20"/>
  <c r="G161" i="20" s="1"/>
  <c r="E181" i="20"/>
  <c r="G181" i="20" s="1"/>
  <c r="F249" i="22"/>
  <c r="F250" i="22"/>
  <c r="E30" i="20"/>
  <c r="G30" i="20" s="1"/>
  <c r="F39" i="22"/>
  <c r="E18" i="20"/>
  <c r="G18" i="20" s="1"/>
  <c r="E141" i="20"/>
  <c r="G141" i="20" s="1"/>
  <c r="E16" i="20"/>
  <c r="G16" i="20" s="1"/>
  <c r="F37" i="22"/>
  <c r="D40" i="22"/>
  <c r="D34" i="22"/>
  <c r="E165" i="20"/>
  <c r="G165" i="20" s="1"/>
  <c r="D79" i="22" l="1"/>
  <c r="F79" i="22" s="1"/>
  <c r="D38" i="22"/>
  <c r="F38" i="22" s="1"/>
  <c r="D23" i="32"/>
  <c r="F23" i="32" s="1"/>
  <c r="D37" i="32"/>
  <c r="F37" i="32" s="1"/>
  <c r="F293" i="22"/>
  <c r="D254" i="22"/>
  <c r="D171" i="22"/>
  <c r="F171" i="22" s="1"/>
  <c r="E45" i="20"/>
  <c r="G45" i="20" s="1"/>
  <c r="D80" i="22"/>
  <c r="F80" i="22" s="1"/>
  <c r="D267" i="22"/>
  <c r="F267" i="22" s="1"/>
  <c r="D226" i="22"/>
  <c r="F226" i="22" s="1"/>
  <c r="D320" i="22"/>
  <c r="F320" i="22" s="1"/>
  <c r="D20" i="22"/>
  <c r="F20" i="22" s="1"/>
  <c r="D101" i="22"/>
  <c r="F101" i="22" s="1"/>
  <c r="D109" i="22"/>
  <c r="F109" i="22" s="1"/>
  <c r="E312" i="20"/>
  <c r="G312" i="20" s="1"/>
  <c r="D360" i="22"/>
  <c r="F360" i="22" s="1"/>
  <c r="E180" i="20"/>
  <c r="G180" i="20" s="1"/>
  <c r="D228" i="22"/>
  <c r="F228" i="22" s="1"/>
  <c r="D369" i="22"/>
  <c r="D147" i="22"/>
  <c r="F147" i="22" s="1"/>
  <c r="D138" i="22"/>
  <c r="F138" i="22" s="1"/>
  <c r="D135" i="22"/>
  <c r="F135" i="22" s="1"/>
  <c r="D139" i="22"/>
  <c r="F139" i="22" s="1"/>
  <c r="D170" i="22"/>
  <c r="F170" i="22" s="1"/>
  <c r="E17" i="20"/>
  <c r="G17" i="20" s="1"/>
  <c r="F76" i="22"/>
  <c r="D295" i="22"/>
  <c r="F295" i="22" s="1"/>
  <c r="D259" i="22"/>
  <c r="F259" i="22" s="1"/>
  <c r="E194" i="20"/>
  <c r="G194" i="20" s="1"/>
  <c r="D251" i="22"/>
  <c r="D227" i="22"/>
  <c r="F227" i="22" s="1"/>
  <c r="D166" i="22"/>
  <c r="F166" i="22" s="1"/>
  <c r="D161" i="22"/>
  <c r="F161" i="22" s="1"/>
  <c r="E110" i="20"/>
  <c r="G110" i="20" s="1"/>
  <c r="D146" i="22"/>
  <c r="F146" i="22" s="1"/>
  <c r="D33" i="22"/>
  <c r="D18" i="22"/>
  <c r="F18" i="22" s="1"/>
  <c r="E207" i="20"/>
  <c r="G207" i="20" s="1"/>
  <c r="E193" i="20"/>
  <c r="G193" i="20" s="1"/>
  <c r="E178" i="20"/>
  <c r="G178" i="20" s="1"/>
  <c r="E197" i="20"/>
  <c r="G197" i="20" s="1"/>
  <c r="E8" i="20"/>
  <c r="G8" i="20" s="1"/>
  <c r="E247" i="20"/>
  <c r="G247" i="20" s="1"/>
  <c r="E133" i="20"/>
  <c r="G133" i="20" s="1"/>
  <c r="E192" i="20"/>
  <c r="G192" i="20" s="1"/>
  <c r="E72" i="20"/>
  <c r="G72" i="20" s="1"/>
  <c r="E33" i="20"/>
  <c r="G33" i="20" s="1"/>
  <c r="E9" i="20"/>
  <c r="G9" i="20" s="1"/>
  <c r="E12" i="20"/>
  <c r="G12" i="20" s="1"/>
  <c r="E274" i="20"/>
  <c r="G274" i="20" s="1"/>
  <c r="E122" i="20"/>
  <c r="G122" i="20" s="1"/>
  <c r="E179" i="20"/>
  <c r="G179" i="20" s="1"/>
  <c r="E103" i="20"/>
  <c r="G103" i="20" s="1"/>
  <c r="E99" i="20"/>
  <c r="G99" i="20" s="1"/>
  <c r="F247" i="22"/>
  <c r="E191" i="20"/>
  <c r="G191" i="20" s="1"/>
  <c r="F40" i="22"/>
  <c r="F78" i="22"/>
  <c r="E215" i="20"/>
  <c r="G215" i="20" s="1"/>
  <c r="F34" i="22"/>
  <c r="E102" i="20"/>
  <c r="G102" i="20" s="1"/>
  <c r="D23" i="22"/>
  <c r="E137" i="20"/>
  <c r="G137" i="20" s="1"/>
  <c r="E138" i="20"/>
  <c r="G138" i="20" s="1"/>
  <c r="E111" i="20"/>
  <c r="G111" i="20" s="1"/>
  <c r="E321" i="20"/>
  <c r="G321" i="20" s="1"/>
  <c r="D41" i="22"/>
  <c r="D35" i="22"/>
  <c r="E166" i="20"/>
  <c r="G166" i="20" s="1"/>
  <c r="F251" i="22" l="1"/>
  <c r="D93" i="32"/>
  <c r="F93" i="32" s="1"/>
  <c r="D36" i="22"/>
  <c r="F36" i="22" s="1"/>
  <c r="F33" i="22"/>
  <c r="D74" i="22"/>
  <c r="D77" i="22"/>
  <c r="F369" i="22"/>
  <c r="D338" i="22"/>
  <c r="F338" i="22" s="1"/>
  <c r="D173" i="22"/>
  <c r="F173" i="22" s="1"/>
  <c r="D370" i="22"/>
  <c r="F370" i="22" s="1"/>
  <c r="D362" i="22"/>
  <c r="F362" i="22" s="1"/>
  <c r="D95" i="22"/>
  <c r="F95" i="22" s="1"/>
  <c r="D296" i="22"/>
  <c r="F296" i="22" s="1"/>
  <c r="D321" i="22"/>
  <c r="F321" i="22" s="1"/>
  <c r="D230" i="22"/>
  <c r="F230" i="22" s="1"/>
  <c r="D361" i="22"/>
  <c r="F361" i="22" s="1"/>
  <c r="D75" i="22"/>
  <c r="F75" i="22" s="1"/>
  <c r="D73" i="22"/>
  <c r="F73" i="22" s="1"/>
  <c r="D104" i="22"/>
  <c r="D103" i="22"/>
  <c r="F103" i="22" s="1"/>
  <c r="E226" i="20"/>
  <c r="G226" i="20" s="1"/>
  <c r="D276" i="22"/>
  <c r="F276" i="22" s="1"/>
  <c r="D277" i="22"/>
  <c r="F277" i="22" s="1"/>
  <c r="D99" i="22"/>
  <c r="F99" i="22" s="1"/>
  <c r="D65" i="22"/>
  <c r="F65" i="22" s="1"/>
  <c r="D83" i="22"/>
  <c r="F83" i="22" s="1"/>
  <c r="D141" i="22"/>
  <c r="F141" i="22" s="1"/>
  <c r="D148" i="22"/>
  <c r="F148" i="22" s="1"/>
  <c r="D231" i="22"/>
  <c r="F231" i="22" s="1"/>
  <c r="D162" i="22"/>
  <c r="F162" i="22" s="1"/>
  <c r="D140" i="22"/>
  <c r="F140" i="22" s="1"/>
  <c r="D85" i="22"/>
  <c r="F85" i="22" s="1"/>
  <c r="D22" i="22"/>
  <c r="F22" i="22" s="1"/>
  <c r="E183" i="20"/>
  <c r="G183" i="20" s="1"/>
  <c r="E248" i="20"/>
  <c r="G248" i="20" s="1"/>
  <c r="E104" i="20"/>
  <c r="G104" i="20" s="1"/>
  <c r="E123" i="20"/>
  <c r="G123" i="20" s="1"/>
  <c r="E314" i="20"/>
  <c r="G314" i="20" s="1"/>
  <c r="E61" i="20"/>
  <c r="G61" i="20" s="1"/>
  <c r="E48" i="20"/>
  <c r="G48" i="20" s="1"/>
  <c r="E66" i="20"/>
  <c r="G66" i="20" s="1"/>
  <c r="E57" i="20"/>
  <c r="G57" i="20" s="1"/>
  <c r="E43" i="20"/>
  <c r="G43" i="20" s="1"/>
  <c r="F11" i="22"/>
  <c r="E105" i="20"/>
  <c r="G105" i="20" s="1"/>
  <c r="E19" i="20"/>
  <c r="G19" i="20" s="1"/>
  <c r="E112" i="20"/>
  <c r="G112" i="20" s="1"/>
  <c r="E13" i="20"/>
  <c r="G13" i="20" s="1"/>
  <c r="E67" i="20"/>
  <c r="G67" i="20" s="1"/>
  <c r="E275" i="20"/>
  <c r="G275" i="20" s="1"/>
  <c r="E44" i="20"/>
  <c r="G44" i="20" s="1"/>
  <c r="E40" i="20"/>
  <c r="G40" i="20" s="1"/>
  <c r="E227" i="20"/>
  <c r="G227" i="20" s="1"/>
  <c r="E313" i="20"/>
  <c r="G313" i="20" s="1"/>
  <c r="E182" i="20"/>
  <c r="G182" i="20" s="1"/>
  <c r="F23" i="22"/>
  <c r="F35" i="22"/>
  <c r="F41" i="22"/>
  <c r="F254" i="22"/>
  <c r="E41" i="20"/>
  <c r="G41" i="20" s="1"/>
  <c r="D81" i="22"/>
  <c r="E38" i="20"/>
  <c r="G38" i="20" s="1"/>
  <c r="D25" i="22"/>
  <c r="E140" i="20"/>
  <c r="G140" i="20" s="1"/>
  <c r="E198" i="20"/>
  <c r="G198" i="20" s="1"/>
  <c r="E22" i="20"/>
  <c r="G22" i="20" s="1"/>
  <c r="D114" i="22"/>
  <c r="D42" i="22"/>
  <c r="F104" i="22" l="1"/>
  <c r="D235" i="22"/>
  <c r="F235" i="22" s="1"/>
  <c r="D337" i="22"/>
  <c r="F337" i="22" s="1"/>
  <c r="D323" i="22"/>
  <c r="D371" i="22"/>
  <c r="F371" i="22" s="1"/>
  <c r="D106" i="22"/>
  <c r="F106" i="22" s="1"/>
  <c r="D116" i="22"/>
  <c r="F116" i="22" s="1"/>
  <c r="D107" i="22"/>
  <c r="F107" i="22" s="1"/>
  <c r="D367" i="22"/>
  <c r="F367" i="22" s="1"/>
  <c r="D322" i="22"/>
  <c r="D215" i="22"/>
  <c r="F215" i="22" s="1"/>
  <c r="D265" i="22"/>
  <c r="F265" i="22" s="1"/>
  <c r="D93" i="22"/>
  <c r="F93" i="22" s="1"/>
  <c r="D206" i="22"/>
  <c r="F206" i="22" s="1"/>
  <c r="D208" i="22"/>
  <c r="F208" i="22" s="1"/>
  <c r="D297" i="22"/>
  <c r="F297" i="22" s="1"/>
  <c r="D264" i="22"/>
  <c r="F264" i="22" s="1"/>
  <c r="D105" i="22"/>
  <c r="F105" i="22" s="1"/>
  <c r="D119" i="22"/>
  <c r="F119" i="22" s="1"/>
  <c r="D368" i="22"/>
  <c r="F368" i="22" s="1"/>
  <c r="D365" i="22"/>
  <c r="F365" i="22" s="1"/>
  <c r="D108" i="22"/>
  <c r="F108" i="22" s="1"/>
  <c r="E208" i="20"/>
  <c r="G208" i="20" s="1"/>
  <c r="D260" i="22"/>
  <c r="F260" i="22" s="1"/>
  <c r="D172" i="22"/>
  <c r="F172" i="22" s="1"/>
  <c r="D163" i="22"/>
  <c r="F163" i="22" s="1"/>
  <c r="D175" i="22"/>
  <c r="F175" i="22" s="1"/>
  <c r="D262" i="22"/>
  <c r="D112" i="22"/>
  <c r="D26" i="22"/>
  <c r="F26" i="22" s="1"/>
  <c r="E187" i="20"/>
  <c r="G187" i="20" s="1"/>
  <c r="D232" i="22"/>
  <c r="F232" i="22" s="1"/>
  <c r="D218" i="22"/>
  <c r="F218" i="22" s="1"/>
  <c r="D142" i="22"/>
  <c r="F142" i="22" s="1"/>
  <c r="D115" i="22"/>
  <c r="F115" i="22" s="1"/>
  <c r="E184" i="20"/>
  <c r="G184" i="20" s="1"/>
  <c r="E249" i="20"/>
  <c r="G249" i="20" s="1"/>
  <c r="E139" i="20"/>
  <c r="G139" i="20" s="1"/>
  <c r="E317" i="20"/>
  <c r="G317" i="20" s="1"/>
  <c r="E319" i="20"/>
  <c r="G319" i="20" s="1"/>
  <c r="E276" i="20"/>
  <c r="G276" i="20" s="1"/>
  <c r="E199" i="20"/>
  <c r="G199" i="20" s="1"/>
  <c r="D86" i="22"/>
  <c r="D87" i="22"/>
  <c r="E71" i="20"/>
  <c r="G71" i="20" s="1"/>
  <c r="F74" i="22"/>
  <c r="E39" i="20"/>
  <c r="G39" i="20" s="1"/>
  <c r="E20" i="20"/>
  <c r="G20" i="20" s="1"/>
  <c r="E14" i="20"/>
  <c r="G14" i="20" s="1"/>
  <c r="E15" i="20"/>
  <c r="G15" i="20" s="1"/>
  <c r="E142" i="20"/>
  <c r="G142" i="20" s="1"/>
  <c r="E167" i="20"/>
  <c r="G167" i="20" s="1"/>
  <c r="E82" i="20"/>
  <c r="G82" i="20" s="1"/>
  <c r="E70" i="20"/>
  <c r="G70" i="20" s="1"/>
  <c r="E106" i="20"/>
  <c r="G106" i="20" s="1"/>
  <c r="E68" i="20"/>
  <c r="G68" i="20" s="1"/>
  <c r="E159" i="20"/>
  <c r="G159" i="20" s="1"/>
  <c r="E69" i="20"/>
  <c r="G69" i="20" s="1"/>
  <c r="E78" i="20"/>
  <c r="G78" i="20" s="1"/>
  <c r="E79" i="20"/>
  <c r="G79" i="20" s="1"/>
  <c r="E155" i="20"/>
  <c r="G155" i="20" s="1"/>
  <c r="E124" i="20"/>
  <c r="G124" i="20" s="1"/>
  <c r="E213" i="20"/>
  <c r="G213" i="20" s="1"/>
  <c r="F114" i="22"/>
  <c r="F25" i="22"/>
  <c r="F81" i="22"/>
  <c r="F42" i="22"/>
  <c r="E212" i="20"/>
  <c r="G212" i="20" s="1"/>
  <c r="E322" i="20"/>
  <c r="G322" i="20" s="1"/>
  <c r="D90" i="22"/>
  <c r="E63" i="20"/>
  <c r="G63" i="20" s="1"/>
  <c r="F77" i="22"/>
  <c r="E21" i="20"/>
  <c r="G21" i="20" s="1"/>
  <c r="E320" i="20"/>
  <c r="G320" i="20" s="1"/>
  <c r="D71" i="22" l="1"/>
  <c r="F71" i="22" s="1"/>
  <c r="F322" i="22"/>
  <c r="D16" i="32"/>
  <c r="F16" i="32" s="1"/>
  <c r="D278" i="22"/>
  <c r="F278" i="22" s="1"/>
  <c r="D204" i="22"/>
  <c r="F204" i="22" s="1"/>
  <c r="D152" i="22"/>
  <c r="F152" i="22" s="1"/>
  <c r="D100" i="22"/>
  <c r="F100" i="22" s="1"/>
  <c r="E58" i="20"/>
  <c r="G58" i="20" s="1"/>
  <c r="D96" i="22"/>
  <c r="F96" i="22" s="1"/>
  <c r="E200" i="20"/>
  <c r="G200" i="20" s="1"/>
  <c r="D255" i="22"/>
  <c r="F255" i="22" s="1"/>
  <c r="D88" i="22"/>
  <c r="F88" i="22" s="1"/>
  <c r="D298" i="22"/>
  <c r="F298" i="22" s="1"/>
  <c r="D82" i="22"/>
  <c r="F82" i="22" s="1"/>
  <c r="D72" i="22"/>
  <c r="F72" i="22" s="1"/>
  <c r="D97" i="22"/>
  <c r="F97" i="22" s="1"/>
  <c r="D89" i="22"/>
  <c r="F89" i="22" s="1"/>
  <c r="D120" i="22"/>
  <c r="F120" i="22" s="1"/>
  <c r="D366" i="22"/>
  <c r="F366" i="22" s="1"/>
  <c r="D216" i="22"/>
  <c r="F216" i="22" s="1"/>
  <c r="D263" i="22"/>
  <c r="F263" i="22" s="1"/>
  <c r="D113" i="22"/>
  <c r="F113" i="22" s="1"/>
  <c r="D143" i="22"/>
  <c r="F143" i="22" s="1"/>
  <c r="D176" i="22"/>
  <c r="F176" i="22" s="1"/>
  <c r="D151" i="22"/>
  <c r="F151" i="22" s="1"/>
  <c r="D150" i="22"/>
  <c r="F150" i="22" s="1"/>
  <c r="E36" i="20"/>
  <c r="G36" i="20" s="1"/>
  <c r="F246" i="22"/>
  <c r="E190" i="20"/>
  <c r="G190" i="20" s="1"/>
  <c r="E211" i="20"/>
  <c r="G211" i="20" s="1"/>
  <c r="E116" i="20"/>
  <c r="G116" i="20" s="1"/>
  <c r="E37" i="20"/>
  <c r="G37" i="20" s="1"/>
  <c r="F323" i="22"/>
  <c r="D266" i="22"/>
  <c r="F266" i="22" s="1"/>
  <c r="D261" i="22"/>
  <c r="F261" i="22" s="1"/>
  <c r="E209" i="20"/>
  <c r="G209" i="20" s="1"/>
  <c r="D177" i="22"/>
  <c r="F177" i="22" s="1"/>
  <c r="D164" i="22"/>
  <c r="F164" i="22" s="1"/>
  <c r="E114" i="20"/>
  <c r="G114" i="20" s="1"/>
  <c r="E318" i="20"/>
  <c r="G318" i="20" s="1"/>
  <c r="F87" i="22"/>
  <c r="E50" i="20"/>
  <c r="G50" i="20" s="1"/>
  <c r="F86" i="22"/>
  <c r="E49" i="20"/>
  <c r="G49" i="20" s="1"/>
  <c r="E168" i="20"/>
  <c r="G168" i="20" s="1"/>
  <c r="E143" i="20"/>
  <c r="G143" i="20" s="1"/>
  <c r="E125" i="20"/>
  <c r="G125" i="20" s="1"/>
  <c r="E107" i="20"/>
  <c r="G107" i="20" s="1"/>
  <c r="E76" i="20"/>
  <c r="G76" i="20" s="1"/>
  <c r="E52" i="20"/>
  <c r="G52" i="20" s="1"/>
  <c r="E25" i="20"/>
  <c r="G25" i="20" s="1"/>
  <c r="E77" i="20"/>
  <c r="G77" i="20" s="1"/>
  <c r="E144" i="20"/>
  <c r="G144" i="20" s="1"/>
  <c r="E83" i="20"/>
  <c r="G83" i="20" s="1"/>
  <c r="E250" i="20"/>
  <c r="G250" i="20" s="1"/>
  <c r="E62" i="20"/>
  <c r="G62" i="20" s="1"/>
  <c r="E277" i="20"/>
  <c r="G277" i="20" s="1"/>
  <c r="E51" i="20"/>
  <c r="G51" i="20" s="1"/>
  <c r="E214" i="20"/>
  <c r="G214" i="20" s="1"/>
  <c r="E115" i="20"/>
  <c r="G115" i="20" s="1"/>
  <c r="F90" i="22"/>
  <c r="F9" i="37"/>
  <c r="F112" i="22"/>
  <c r="E59" i="20"/>
  <c r="G59" i="20" s="1"/>
  <c r="F262" i="22"/>
  <c r="E210" i="20"/>
  <c r="G210" i="20" s="1"/>
  <c r="E323" i="20"/>
  <c r="G323" i="20" s="1"/>
  <c r="E228" i="20"/>
  <c r="G228" i="20" s="1"/>
  <c r="E153" i="20"/>
  <c r="G153" i="20" s="1"/>
  <c r="E42" i="20"/>
  <c r="G42" i="20" s="1"/>
  <c r="E172" i="20"/>
  <c r="D372" i="22" l="1"/>
  <c r="F372" i="22" s="1"/>
  <c r="D373" i="22"/>
  <c r="D280" i="22"/>
  <c r="F280" i="22" s="1"/>
  <c r="D94" i="22"/>
  <c r="F94" i="22" s="1"/>
  <c r="D121" i="22"/>
  <c r="F121" i="22" s="1"/>
  <c r="D205" i="22"/>
  <c r="D217" i="22"/>
  <c r="F217" i="22" s="1"/>
  <c r="D279" i="22"/>
  <c r="F279" i="22" s="1"/>
  <c r="D324" i="22"/>
  <c r="F324" i="22" s="1"/>
  <c r="D207" i="22"/>
  <c r="F207" i="22" s="1"/>
  <c r="D27" i="22"/>
  <c r="F27" i="22" s="1"/>
  <c r="E216" i="20"/>
  <c r="G216" i="20" s="1"/>
  <c r="D268" i="22"/>
  <c r="F268" i="22" s="1"/>
  <c r="D91" i="22"/>
  <c r="F91" i="22" s="1"/>
  <c r="D92" i="22"/>
  <c r="D269" i="22"/>
  <c r="D299" i="22"/>
  <c r="E60" i="20"/>
  <c r="G60" i="20" s="1"/>
  <c r="D98" i="22"/>
  <c r="F98" i="22" s="1"/>
  <c r="D180" i="22"/>
  <c r="F180" i="22" s="1"/>
  <c r="D181" i="22"/>
  <c r="F181" i="22" s="1"/>
  <c r="D183" i="22"/>
  <c r="F183" i="22" s="1"/>
  <c r="E324" i="20"/>
  <c r="G324" i="20" s="1"/>
  <c r="E230" i="20"/>
  <c r="G230" i="20" s="1"/>
  <c r="D165" i="22"/>
  <c r="F165" i="22" s="1"/>
  <c r="E108" i="20"/>
  <c r="G108" i="20" s="1"/>
  <c r="D144" i="22"/>
  <c r="F144" i="22" s="1"/>
  <c r="E229" i="20"/>
  <c r="G229" i="20" s="1"/>
  <c r="E217" i="20"/>
  <c r="G217" i="20" s="1"/>
  <c r="E278" i="20"/>
  <c r="G278" i="20" s="1"/>
  <c r="E158" i="20"/>
  <c r="G158" i="20" s="1"/>
  <c r="E154" i="20"/>
  <c r="G154" i="20" s="1"/>
  <c r="E126" i="20"/>
  <c r="G126" i="20" s="1"/>
  <c r="E147" i="20"/>
  <c r="G147" i="20" s="1"/>
  <c r="E148" i="20"/>
  <c r="G148" i="20" s="1"/>
  <c r="E53" i="20"/>
  <c r="G53" i="20" s="1"/>
  <c r="E84" i="20"/>
  <c r="G84" i="20" s="1"/>
  <c r="E169" i="20"/>
  <c r="G169" i="20" s="1"/>
  <c r="E251" i="20"/>
  <c r="G251" i="20" s="1"/>
  <c r="E54" i="20"/>
  <c r="G54" i="20" s="1"/>
  <c r="E325" i="20"/>
  <c r="G325" i="20" s="1"/>
  <c r="E56" i="20"/>
  <c r="G56" i="20" s="1"/>
  <c r="E55" i="20"/>
  <c r="G55" i="20" s="1"/>
  <c r="D123" i="22"/>
  <c r="E75" i="20"/>
  <c r="G75" i="20" s="1"/>
  <c r="E127" i="20"/>
  <c r="G127" i="20" s="1"/>
  <c r="E218" i="20"/>
  <c r="G218" i="20" s="1"/>
  <c r="D13" i="32" l="1"/>
  <c r="F13" i="32" s="1"/>
  <c r="F205" i="22"/>
  <c r="F299" i="22"/>
  <c r="D25" i="32"/>
  <c r="F25" i="32" s="1"/>
  <c r="D26" i="32"/>
  <c r="F26" i="32" s="1"/>
  <c r="F92" i="22"/>
  <c r="F373" i="22"/>
  <c r="D39" i="32"/>
  <c r="F39" i="32" s="1"/>
  <c r="F269" i="22"/>
  <c r="D110" i="22"/>
  <c r="F110" i="22" s="1"/>
  <c r="D375" i="22"/>
  <c r="F375" i="22" s="1"/>
  <c r="D221" i="22"/>
  <c r="F221" i="22" s="1"/>
  <c r="D122" i="22"/>
  <c r="F122" i="22" s="1"/>
  <c r="E74" i="20"/>
  <c r="G74" i="20" s="1"/>
  <c r="D111" i="22"/>
  <c r="F111" i="22" s="1"/>
  <c r="E279" i="20"/>
  <c r="G279" i="20" s="1"/>
  <c r="D325" i="22"/>
  <c r="F325" i="22" s="1"/>
  <c r="D374" i="22"/>
  <c r="F374" i="22" s="1"/>
  <c r="D220" i="22"/>
  <c r="F220" i="22" s="1"/>
  <c r="D126" i="22"/>
  <c r="F126" i="22" s="1"/>
  <c r="D281" i="22"/>
  <c r="F281" i="22" s="1"/>
  <c r="D145" i="22"/>
  <c r="F145" i="22" s="1"/>
  <c r="D184" i="22"/>
  <c r="F184" i="22" s="1"/>
  <c r="D167" i="22"/>
  <c r="F167" i="22" s="1"/>
  <c r="D326" i="22"/>
  <c r="F326" i="22" s="1"/>
  <c r="D300" i="22"/>
  <c r="D258" i="22"/>
  <c r="F258" i="22" s="1"/>
  <c r="D257" i="22"/>
  <c r="F257" i="22" s="1"/>
  <c r="D219" i="22"/>
  <c r="F219" i="22" s="1"/>
  <c r="D178" i="22"/>
  <c r="F178" i="22" s="1"/>
  <c r="D125" i="22"/>
  <c r="F125" i="22" s="1"/>
  <c r="D28" i="22"/>
  <c r="F28" i="22" s="1"/>
  <c r="E252" i="20"/>
  <c r="G252" i="20" s="1"/>
  <c r="E231" i="20"/>
  <c r="G231" i="20" s="1"/>
  <c r="E109" i="20"/>
  <c r="G109" i="20" s="1"/>
  <c r="E145" i="20"/>
  <c r="G145" i="20" s="1"/>
  <c r="E204" i="20"/>
  <c r="G204" i="20" s="1"/>
  <c r="E173" i="20"/>
  <c r="G173" i="20" s="1"/>
  <c r="E89" i="20"/>
  <c r="G89" i="20" s="1"/>
  <c r="E203" i="20"/>
  <c r="G203" i="20" s="1"/>
  <c r="E170" i="20"/>
  <c r="G170" i="20" s="1"/>
  <c r="E85" i="20"/>
  <c r="G85" i="20" s="1"/>
  <c r="E326" i="20"/>
  <c r="G326" i="20" s="1"/>
  <c r="E171" i="20"/>
  <c r="G171" i="20" s="1"/>
  <c r="E88" i="20"/>
  <c r="G88" i="20" s="1"/>
  <c r="E134" i="20"/>
  <c r="G134" i="20" s="1"/>
  <c r="F123" i="22"/>
  <c r="E86" i="20"/>
  <c r="G86" i="20" s="1"/>
  <c r="E73" i="20"/>
  <c r="G73" i="20" s="1"/>
  <c r="E128" i="20"/>
  <c r="G128" i="20" s="1"/>
  <c r="E327" i="20"/>
  <c r="G327" i="20" s="1"/>
  <c r="E219" i="20"/>
  <c r="G219" i="20" s="1"/>
  <c r="D45" i="32" l="1"/>
  <c r="F45" i="32" s="1"/>
  <c r="D87" i="32"/>
  <c r="F87" i="32" s="1"/>
  <c r="D95" i="32"/>
  <c r="F95" i="32" s="1"/>
  <c r="D86" i="32"/>
  <c r="F86" i="32" s="1"/>
  <c r="F300" i="22"/>
  <c r="E233" i="20"/>
  <c r="G233" i="20" s="1"/>
  <c r="D182" i="22"/>
  <c r="F182" i="22" s="1"/>
  <c r="E328" i="20"/>
  <c r="G328" i="20" s="1"/>
  <c r="D376" i="22"/>
  <c r="F376" i="22" s="1"/>
  <c r="E280" i="20"/>
  <c r="G280" i="20" s="1"/>
  <c r="D329" i="22"/>
  <c r="F329" i="22" s="1"/>
  <c r="D222" i="22"/>
  <c r="F222" i="22" s="1"/>
  <c r="D29" i="22"/>
  <c r="F29" i="22" s="1"/>
  <c r="D127" i="22"/>
  <c r="F127" i="22" s="1"/>
  <c r="D282" i="22"/>
  <c r="F282" i="22" s="1"/>
  <c r="D301" i="22"/>
  <c r="F301" i="22" s="1"/>
  <c r="E136" i="20"/>
  <c r="G136" i="20" s="1"/>
  <c r="D169" i="22"/>
  <c r="F169" i="22" s="1"/>
  <c r="E146" i="20"/>
  <c r="G146" i="20" s="1"/>
  <c r="D179" i="22"/>
  <c r="F179" i="22" s="1"/>
  <c r="E135" i="20"/>
  <c r="G135" i="20" s="1"/>
  <c r="D168" i="22"/>
  <c r="F168" i="22" s="1"/>
  <c r="D185" i="22"/>
  <c r="F185" i="22" s="1"/>
  <c r="D394" i="22"/>
  <c r="F394" i="22" s="1"/>
  <c r="D327" i="22"/>
  <c r="F327" i="22" s="1"/>
  <c r="D328" i="22"/>
  <c r="F328" i="22" s="1"/>
  <c r="E253" i="20"/>
  <c r="G253" i="20" s="1"/>
  <c r="D283" i="22"/>
  <c r="F283" i="22" s="1"/>
  <c r="E174" i="20"/>
  <c r="G174" i="20" s="1"/>
  <c r="E232" i="20"/>
  <c r="G232" i="20" s="1"/>
  <c r="E90" i="20"/>
  <c r="G90" i="20" s="1"/>
  <c r="E337" i="20"/>
  <c r="G337" i="20" s="1"/>
  <c r="E149" i="20"/>
  <c r="G149" i="20" s="1"/>
  <c r="E129" i="20"/>
  <c r="G129" i="20" s="1"/>
  <c r="D129" i="22" l="1"/>
  <c r="F129" i="22" s="1"/>
  <c r="D391" i="22"/>
  <c r="F391" i="22" s="1"/>
  <c r="D270" i="22"/>
  <c r="F270" i="22" s="1"/>
  <c r="D377" i="22"/>
  <c r="F377" i="22" s="1"/>
  <c r="D284" i="22"/>
  <c r="F284" i="22" s="1"/>
  <c r="D124" i="22"/>
  <c r="F124" i="22" s="1"/>
  <c r="E177" i="20"/>
  <c r="G177" i="20" s="1"/>
  <c r="D225" i="22"/>
  <c r="F225" i="22" s="1"/>
  <c r="D224" i="22"/>
  <c r="F224" i="22" s="1"/>
  <c r="D302" i="22"/>
  <c r="F302" i="22" s="1"/>
  <c r="D30" i="22"/>
  <c r="F30" i="22" s="1"/>
  <c r="D186" i="22"/>
  <c r="F186" i="22" s="1"/>
  <c r="E281" i="20"/>
  <c r="G281" i="20" s="1"/>
  <c r="D330" i="22"/>
  <c r="F330" i="22" s="1"/>
  <c r="E254" i="20"/>
  <c r="G254" i="20" s="1"/>
  <c r="E329" i="20"/>
  <c r="G329" i="20" s="1"/>
  <c r="E87" i="20"/>
  <c r="G87" i="20" s="1"/>
  <c r="E234" i="20"/>
  <c r="G234" i="20" s="1"/>
  <c r="E176" i="20"/>
  <c r="G176" i="20" s="1"/>
  <c r="E220" i="20"/>
  <c r="G220" i="20" s="1"/>
  <c r="E92" i="20"/>
  <c r="G92" i="20" s="1"/>
  <c r="E130" i="20"/>
  <c r="G130" i="20" s="1"/>
  <c r="D345" i="22" l="1"/>
  <c r="F345" i="22" s="1"/>
  <c r="D303" i="22"/>
  <c r="F303" i="22" s="1"/>
  <c r="D358" i="22"/>
  <c r="F358" i="22" s="1"/>
  <c r="D128" i="22"/>
  <c r="F128" i="22" s="1"/>
  <c r="D383" i="22"/>
  <c r="F383" i="22" s="1"/>
  <c r="D384" i="22"/>
  <c r="F384" i="22" s="1"/>
  <c r="D386" i="22"/>
  <c r="F386" i="22" s="1"/>
  <c r="D389" i="22"/>
  <c r="F389" i="22" s="1"/>
  <c r="D388" i="22"/>
  <c r="F388" i="22" s="1"/>
  <c r="E235" i="20"/>
  <c r="G235" i="20" s="1"/>
  <c r="D285" i="22"/>
  <c r="F285" i="22" s="1"/>
  <c r="D359" i="22"/>
  <c r="F359" i="22" s="1"/>
  <c r="D271" i="22"/>
  <c r="F271" i="22" s="1"/>
  <c r="D385" i="22"/>
  <c r="F385" i="22" s="1"/>
  <c r="D382" i="22"/>
  <c r="F382" i="22" s="1"/>
  <c r="D387" i="22"/>
  <c r="F387" i="22" s="1"/>
  <c r="D390" i="22"/>
  <c r="F390" i="22" s="1"/>
  <c r="E298" i="20"/>
  <c r="G298" i="20" s="1"/>
  <c r="D346" i="22"/>
  <c r="E282" i="20"/>
  <c r="G282" i="20" s="1"/>
  <c r="D331" i="22"/>
  <c r="F331" i="22" s="1"/>
  <c r="D187" i="22"/>
  <c r="F187" i="22" s="1"/>
  <c r="D32" i="22"/>
  <c r="F32" i="22" s="1"/>
  <c r="D31" i="22"/>
  <c r="F31" i="22" s="1"/>
  <c r="E255" i="20"/>
  <c r="G255" i="20" s="1"/>
  <c r="E311" i="20"/>
  <c r="G311" i="20" s="1"/>
  <c r="E91" i="20"/>
  <c r="G91" i="20" s="1"/>
  <c r="E221" i="20"/>
  <c r="G221" i="20" s="1"/>
  <c r="F10" i="37"/>
  <c r="E297" i="20"/>
  <c r="G297" i="20" s="1"/>
  <c r="E310" i="20"/>
  <c r="G310" i="20" s="1"/>
  <c r="E131" i="20"/>
  <c r="G131" i="20" s="1"/>
  <c r="E236" i="20"/>
  <c r="G236" i="20" s="1"/>
  <c r="E132" i="20"/>
  <c r="G132" i="20" s="1"/>
  <c r="F12" i="37" l="1"/>
  <c r="F346" i="22"/>
  <c r="D41" i="32"/>
  <c r="F41" i="32" s="1"/>
  <c r="D33" i="32"/>
  <c r="F33" i="32" s="1"/>
  <c r="F34" i="32" s="1"/>
  <c r="E299" i="20"/>
  <c r="G299" i="20" s="1"/>
  <c r="D332" i="22"/>
  <c r="F332" i="22" s="1"/>
  <c r="D379" i="22"/>
  <c r="F379" i="22" s="1"/>
  <c r="D130" i="22"/>
  <c r="F130" i="22" s="1"/>
  <c r="E222" i="20"/>
  <c r="G222" i="20" s="1"/>
  <c r="D272" i="22"/>
  <c r="F272" i="22" s="1"/>
  <c r="D380" i="22"/>
  <c r="F380" i="22" s="1"/>
  <c r="D188" i="22"/>
  <c r="F188" i="22" s="1"/>
  <c r="D304" i="22"/>
  <c r="F304" i="22" s="1"/>
  <c r="E283" i="20"/>
  <c r="G283" i="20" s="1"/>
  <c r="E331" i="20"/>
  <c r="G331" i="20" s="1"/>
  <c r="E256" i="20"/>
  <c r="G256" i="20" s="1"/>
  <c r="D347" i="22"/>
  <c r="F347" i="22" s="1"/>
  <c r="E93" i="20"/>
  <c r="G93" i="20" s="1"/>
  <c r="D78" i="32" l="1"/>
  <c r="F78" i="32" s="1"/>
  <c r="D47" i="32"/>
  <c r="F47" i="32" s="1"/>
  <c r="D59" i="32"/>
  <c r="F59" i="32" s="1"/>
  <c r="D99" i="32"/>
  <c r="F99" i="32" s="1"/>
  <c r="F100" i="32" s="1"/>
  <c r="D89" i="32"/>
  <c r="F89" i="32" s="1"/>
  <c r="F90" i="32" s="1"/>
  <c r="D82" i="32"/>
  <c r="F82" i="32" s="1"/>
  <c r="F83" i="32" s="1"/>
  <c r="E300" i="20"/>
  <c r="G300" i="20" s="1"/>
  <c r="E223" i="20"/>
  <c r="G223" i="20" s="1"/>
  <c r="D273" i="22"/>
  <c r="F273" i="22" s="1"/>
  <c r="D275" i="22"/>
  <c r="F275" i="22" s="1"/>
  <c r="D118" i="22"/>
  <c r="F118" i="22" s="1"/>
  <c r="D333" i="22"/>
  <c r="F333" i="22" s="1"/>
  <c r="D274" i="22"/>
  <c r="F274" i="22" s="1"/>
  <c r="E80" i="20"/>
  <c r="G80" i="20" s="1"/>
  <c r="D117" i="22"/>
  <c r="F117" i="22" s="1"/>
  <c r="E237" i="20"/>
  <c r="G237" i="20" s="1"/>
  <c r="D286" i="22"/>
  <c r="F286" i="22" s="1"/>
  <c r="E257" i="20"/>
  <c r="G257" i="20" s="1"/>
  <c r="D305" i="22"/>
  <c r="F305" i="22" s="1"/>
  <c r="D189" i="22"/>
  <c r="F189" i="22" s="1"/>
  <c r="D396" i="22"/>
  <c r="F396" i="22" s="1"/>
  <c r="D393" i="22"/>
  <c r="F393" i="22" s="1"/>
  <c r="E225" i="20"/>
  <c r="G225" i="20" s="1"/>
  <c r="E336" i="20"/>
  <c r="G336" i="20" s="1"/>
  <c r="E224" i="20"/>
  <c r="G224" i="20" s="1"/>
  <c r="D348" i="22"/>
  <c r="F348" i="22" s="1"/>
  <c r="E81" i="20"/>
  <c r="G81" i="20" s="1"/>
  <c r="E284" i="20"/>
  <c r="G284" i="20" s="1"/>
  <c r="E285" i="20"/>
  <c r="G285" i="20" s="1"/>
  <c r="D308" i="22" l="1"/>
  <c r="D190" i="22"/>
  <c r="F190" i="22" s="1"/>
  <c r="E301" i="20"/>
  <c r="G301" i="20" s="1"/>
  <c r="D349" i="22"/>
  <c r="E258" i="20"/>
  <c r="G258" i="20" s="1"/>
  <c r="D306" i="22"/>
  <c r="F306" i="22" s="1"/>
  <c r="D287" i="22"/>
  <c r="F287" i="22" s="1"/>
  <c r="E238" i="20"/>
  <c r="G238" i="20" s="1"/>
  <c r="E286" i="20"/>
  <c r="G286" i="20" s="1"/>
  <c r="F349" i="22" l="1"/>
  <c r="D288" i="22"/>
  <c r="F288" i="22" s="1"/>
  <c r="E330" i="20"/>
  <c r="G330" i="20" s="1"/>
  <c r="D378" i="22"/>
  <c r="F378" i="22" s="1"/>
  <c r="D307" i="22"/>
  <c r="F307" i="22" s="1"/>
  <c r="D191" i="22"/>
  <c r="F191" i="22" s="1"/>
  <c r="D350" i="22"/>
  <c r="E259" i="20"/>
  <c r="G259" i="20" s="1"/>
  <c r="E239" i="20"/>
  <c r="G239" i="20" s="1"/>
  <c r="E302" i="20"/>
  <c r="G302" i="20" s="1"/>
  <c r="F308" i="22"/>
  <c r="E260" i="20"/>
  <c r="G260" i="20" s="1"/>
  <c r="F13" i="37" l="1"/>
  <c r="F15" i="37" s="1"/>
  <c r="D79" i="32"/>
  <c r="F79" i="32" s="1"/>
  <c r="D48" i="32"/>
  <c r="F48" i="32" s="1"/>
  <c r="F350" i="22"/>
  <c r="D38" i="32"/>
  <c r="F38" i="32" s="1"/>
  <c r="F42" i="32" s="1"/>
  <c r="D289" i="22"/>
  <c r="F289" i="22" s="1"/>
  <c r="E292" i="20"/>
  <c r="G292" i="20" s="1"/>
  <c r="D341" i="22"/>
  <c r="F341" i="22" s="1"/>
  <c r="D290" i="22"/>
  <c r="F290" i="22" s="1"/>
  <c r="D192" i="22"/>
  <c r="F192" i="22" s="1"/>
  <c r="E303" i="20"/>
  <c r="G303" i="20" s="1"/>
  <c r="D351" i="22"/>
  <c r="E241" i="20"/>
  <c r="G241" i="20" s="1"/>
  <c r="E240" i="20"/>
  <c r="G240" i="20" s="1"/>
  <c r="E261" i="20"/>
  <c r="G261" i="20" s="1"/>
  <c r="F16" i="37" l="1"/>
  <c r="F14" i="37"/>
  <c r="D49" i="32"/>
  <c r="F49" i="32" s="1"/>
  <c r="F351" i="22"/>
  <c r="D80" i="32"/>
  <c r="F80" i="32" s="1"/>
  <c r="D343" i="22"/>
  <c r="F343" i="22" s="1"/>
  <c r="E304" i="20"/>
  <c r="G304" i="20" s="1"/>
  <c r="D352" i="22"/>
  <c r="F352" i="22" s="1"/>
  <c r="D342" i="22"/>
  <c r="F342" i="22" s="1"/>
  <c r="D193" i="22"/>
  <c r="F193" i="22" s="1"/>
  <c r="E294" i="20"/>
  <c r="G294" i="20" s="1"/>
  <c r="E293" i="20"/>
  <c r="G293" i="20" s="1"/>
  <c r="F18" i="37" l="1"/>
  <c r="F17" i="37"/>
  <c r="D50" i="32"/>
  <c r="F50" i="32" s="1"/>
  <c r="F60" i="32" s="1"/>
  <c r="F101" i="32" s="1"/>
  <c r="D312" i="22"/>
  <c r="F312" i="22" s="1"/>
  <c r="D353" i="22"/>
  <c r="F353" i="22" s="1"/>
  <c r="D194" i="22"/>
  <c r="F194" i="22" s="1"/>
  <c r="E305" i="20"/>
  <c r="G305" i="20" s="1"/>
  <c r="E264" i="20"/>
  <c r="G264" i="20" s="1"/>
  <c r="F102" i="32" l="1"/>
  <c r="F105" i="32" s="1"/>
  <c r="F103" i="32"/>
  <c r="F104" i="32"/>
  <c r="F106" i="32"/>
  <c r="D313" i="22"/>
  <c r="F313" i="22" s="1"/>
  <c r="D195" i="22"/>
  <c r="F195" i="22" s="1"/>
  <c r="D196" i="22"/>
  <c r="F196" i="22" s="1"/>
  <c r="E306" i="20"/>
  <c r="G306" i="20" s="1"/>
  <c r="D354" i="22"/>
  <c r="F354" i="22" s="1"/>
  <c r="E265" i="20"/>
  <c r="G265" i="20" s="1"/>
  <c r="E266" i="20" l="1"/>
  <c r="G266" i="20" s="1"/>
  <c r="D314" i="22"/>
  <c r="F314" i="22" s="1"/>
  <c r="D355" i="22"/>
  <c r="F355" i="22" s="1"/>
  <c r="E307" i="20"/>
  <c r="G307" i="20" s="1"/>
  <c r="E308" i="20" l="1"/>
  <c r="G308" i="20" s="1"/>
  <c r="D356" i="22"/>
  <c r="F356" i="22" s="1"/>
  <c r="D316" i="22"/>
  <c r="F316" i="22" s="1"/>
  <c r="E309" i="20"/>
  <c r="G309" i="20" s="1"/>
  <c r="D357" i="22"/>
  <c r="F357" i="22" s="1"/>
  <c r="E269" i="20"/>
  <c r="G269" i="20" s="1"/>
  <c r="E271" i="20" l="1"/>
  <c r="G271" i="20" s="1"/>
  <c r="D318" i="22"/>
  <c r="F318" i="22" s="1"/>
  <c r="E270" i="20"/>
  <c r="G270" i="20" s="1"/>
  <c r="D317" i="22"/>
  <c r="F317" i="22" s="1"/>
  <c r="G338" i="20"/>
  <c r="G339" i="20" s="1"/>
  <c r="F397" i="22" l="1"/>
  <c r="G340" i="20"/>
  <c r="G341" i="20"/>
  <c r="F398" i="22" l="1"/>
  <c r="F399" i="22"/>
  <c r="F400" i="22"/>
  <c r="G342" i="20"/>
  <c r="D8" i="20"/>
  <c r="F402" i="22" l="1"/>
  <c r="F401" i="22"/>
  <c r="C19" i="1"/>
  <c r="D75" i="20"/>
  <c r="D101" i="20"/>
  <c r="C373" i="1"/>
  <c r="D36" i="20" l="1"/>
  <c r="D37" i="20"/>
  <c r="C379" i="1" l="1"/>
  <c r="C434" i="1"/>
  <c r="D45" i="20" l="1"/>
  <c r="D174" i="20"/>
  <c r="D176" i="20"/>
  <c r="D185" i="20"/>
  <c r="D215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auxiliar.contratos3</author>
  </authors>
  <commentList>
    <comment ref="F53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auxiliar.contratos3:</t>
        </r>
        <r>
          <rPr>
            <sz val="8"/>
            <color indexed="81"/>
            <rFont val="Tahoma"/>
            <family val="2"/>
          </rPr>
          <t xml:space="preserve">
PROYECTADO 18 MTS ADICIONALES PARA CONEXIONES</t>
        </r>
      </text>
    </comment>
  </commentList>
</comments>
</file>

<file path=xl/sharedStrings.xml><?xml version="1.0" encoding="utf-8"?>
<sst xmlns="http://schemas.openxmlformats.org/spreadsheetml/2006/main" count="6981" uniqueCount="1589">
  <si>
    <t>Cuneta a. ll. en concreto de 3.000 PSI, Tipo V, a=0.50</t>
  </si>
  <si>
    <t>Sardinel en concreto 3000 P.S.I (35x15)</t>
  </si>
  <si>
    <t>Sardinel en concreto 3000 P.S.I (45x16)</t>
  </si>
  <si>
    <t>Sardinel en concreto 2500 P.S.I (35X15)</t>
  </si>
  <si>
    <t>Muro en bloque de cemento e=0.15m</t>
  </si>
  <si>
    <t>Alfajia en ladrillo a la vista</t>
  </si>
  <si>
    <t>Mesón en concreto 0.60m, revestido granito</t>
  </si>
  <si>
    <t>Demolición de enchape y revoque, con retiro</t>
  </si>
  <si>
    <t>UND</t>
  </si>
  <si>
    <t>Kg</t>
  </si>
  <si>
    <t>Und</t>
  </si>
  <si>
    <t>Acero de refuerzo de 37000 P.S.I</t>
  </si>
  <si>
    <t>Acero de refuerzo de 60000 P.s.I</t>
  </si>
  <si>
    <t>Concreto para escaleras de 3000 P.S.I</t>
  </si>
  <si>
    <t>Junta en p.v.c base tanque</t>
  </si>
  <si>
    <t>Placa Steel-deck (a-0.09 mm)</t>
  </si>
  <si>
    <t>Salida lámpara incandescente</t>
  </si>
  <si>
    <t>Pintura canal a. 11. esmalte sobre wash— primer</t>
  </si>
  <si>
    <t>Viga canal en concreto 3000 P.S.I</t>
  </si>
  <si>
    <t>3.3.12.4.4</t>
  </si>
  <si>
    <t>3.3.9.0.0</t>
  </si>
  <si>
    <t>Descapote manual e=.20m incluye retiro</t>
  </si>
  <si>
    <t>Unidad:</t>
  </si>
  <si>
    <t>Desmonte cubierta teja de zinc con estructura</t>
  </si>
  <si>
    <t>Columna en concreto de 3000 P.S.I</t>
  </si>
  <si>
    <t>Columna perfil metálico doble cal 16</t>
  </si>
  <si>
    <t>Flanche  remate  cubierta</t>
  </si>
  <si>
    <t>Correa   en  perfil   metalico   . 15 cal  16 cerrado</t>
  </si>
  <si>
    <t>Columna metálica en ángulo</t>
  </si>
  <si>
    <t>3.3.1.6.0</t>
  </si>
  <si>
    <t>3.3.1.2.2</t>
  </si>
  <si>
    <t>3.3.1.4.0</t>
  </si>
  <si>
    <t>3.3.1.1.0</t>
  </si>
  <si>
    <t>3.3.1.1.2</t>
  </si>
  <si>
    <t>3.3.2.1.2</t>
  </si>
  <si>
    <t>3.3.2.1.0</t>
  </si>
  <si>
    <t>3.3.6.1.4</t>
  </si>
  <si>
    <t>3.3.6.1.0</t>
  </si>
  <si>
    <t>3.3.4.2.1</t>
  </si>
  <si>
    <t>3.3.4.2.2</t>
  </si>
  <si>
    <t>3.3.4.3.1</t>
  </si>
  <si>
    <t>3.3.4.1.17</t>
  </si>
  <si>
    <t>3.3.4.0.0</t>
  </si>
  <si>
    <t>3.3.4.4.3</t>
  </si>
  <si>
    <t>3.3.4.4.2</t>
  </si>
  <si>
    <t>3.3.4.8.1</t>
  </si>
  <si>
    <t>3.3.4.8.2</t>
  </si>
  <si>
    <t>3.3.6.0.0</t>
  </si>
  <si>
    <t>3.3.4.4.1</t>
  </si>
  <si>
    <t>3.3.6.8.0</t>
  </si>
  <si>
    <t>3.3.6.8.2</t>
  </si>
  <si>
    <t>3.3.6.2.1</t>
  </si>
  <si>
    <t>3.3.6.4.3</t>
  </si>
  <si>
    <t>3.3.6.4.2</t>
  </si>
  <si>
    <t>3.3.6.4.1</t>
  </si>
  <si>
    <t>3.3.6.5.2</t>
  </si>
  <si>
    <t>3.3.4.7.0</t>
  </si>
  <si>
    <t>3.3.6.7.0</t>
  </si>
  <si>
    <t>3.3.6.7.2</t>
  </si>
  <si>
    <t>3.3.6.7.6</t>
  </si>
  <si>
    <t>3.3.6.6.0</t>
  </si>
  <si>
    <t>3.3.6.6.1</t>
  </si>
  <si>
    <t>3.3.13.0.0.</t>
  </si>
  <si>
    <t>3.3.13.0.0</t>
  </si>
  <si>
    <t>3.3.13.125.0</t>
  </si>
  <si>
    <t>3.3.12.15.1</t>
  </si>
  <si>
    <t>3.3.12.27.0</t>
  </si>
  <si>
    <t>3.3.12.0.0</t>
  </si>
  <si>
    <t>3.2.3.1.41</t>
  </si>
  <si>
    <t>3.2.3.1.42</t>
  </si>
  <si>
    <t>3.3.18.9.0</t>
  </si>
  <si>
    <t>3.3.12.21.1</t>
  </si>
  <si>
    <t>3.3.12.21.2</t>
  </si>
  <si>
    <t>3.2.2.5.1</t>
  </si>
  <si>
    <t>3.3.12.14.0</t>
  </si>
  <si>
    <t>3.3.12.20.2</t>
  </si>
  <si>
    <t>3.3.12.20.6</t>
  </si>
  <si>
    <t>3.3.12.20.3</t>
  </si>
  <si>
    <t>3.3.5.2.5</t>
  </si>
  <si>
    <t>3.3.5.0.0</t>
  </si>
  <si>
    <t>3.3.6.10.0</t>
  </si>
  <si>
    <t>3.3.5.1.3</t>
  </si>
  <si>
    <t>3.3.9.10.0</t>
  </si>
  <si>
    <t>3.3.9.10.3</t>
  </si>
  <si>
    <t>3.3.9.6.0</t>
  </si>
  <si>
    <t>3.3.9.5.1</t>
  </si>
  <si>
    <t>3.3.9.4.2</t>
  </si>
  <si>
    <t>3.3.9.4.1</t>
  </si>
  <si>
    <t>3.3.9.4.0</t>
  </si>
  <si>
    <t>3.3.9.7.0</t>
  </si>
  <si>
    <t>3.3.9.11.0</t>
  </si>
  <si>
    <t>3.3.7.0.0</t>
  </si>
  <si>
    <t>3.3.7.2.0</t>
  </si>
  <si>
    <t>3.3.9.1.0</t>
  </si>
  <si>
    <t>3.3.19.0.0</t>
  </si>
  <si>
    <t>3.3.11.1.6</t>
  </si>
  <si>
    <t>3.3.2.6.0</t>
  </si>
  <si>
    <t>3.3.10.0.0</t>
  </si>
  <si>
    <t>3.3.10.1.0</t>
  </si>
  <si>
    <t>3.3.6.9.0</t>
  </si>
  <si>
    <t>3.3.10.14.0</t>
  </si>
  <si>
    <t>3.3.10.16.0</t>
  </si>
  <si>
    <t>3.3.10.11.0</t>
  </si>
  <si>
    <t>3.3.19.15.0</t>
  </si>
  <si>
    <t>3.3.10.6.0</t>
  </si>
  <si>
    <t>Tuberia de Ventilacion Pvc 2"</t>
  </si>
  <si>
    <t>3.3.18.0.0</t>
  </si>
  <si>
    <t>3.3.18.5.0</t>
  </si>
  <si>
    <t>3.3.18.5.1</t>
  </si>
  <si>
    <t>3.3.12.5.0</t>
  </si>
  <si>
    <t>3.3.16.0.0</t>
  </si>
  <si>
    <t>3.3.18.12.2</t>
  </si>
  <si>
    <t>3.3.18.12.0</t>
  </si>
  <si>
    <t>3.3.12.9.0</t>
  </si>
  <si>
    <t>3.3.12.8.0</t>
  </si>
  <si>
    <t>3.3.12.31.9</t>
  </si>
  <si>
    <t>3.3.12.10.1</t>
  </si>
  <si>
    <t>3.3.12.29.0</t>
  </si>
  <si>
    <t>3.3.12.31.0</t>
  </si>
  <si>
    <t>3.3.12.25.0</t>
  </si>
  <si>
    <t>3.3.19.21.0</t>
  </si>
  <si>
    <t>3.3.18.13.25</t>
  </si>
  <si>
    <t>3.3.18.13.0</t>
  </si>
  <si>
    <t>3.3.20.0.0</t>
  </si>
  <si>
    <t>3.3.19.8.2</t>
  </si>
  <si>
    <t>3.3.6.18.0</t>
  </si>
  <si>
    <t>3.6.6.18.0</t>
  </si>
  <si>
    <t>3.2.1.6.2</t>
  </si>
  <si>
    <t>3.2.1.6.0</t>
  </si>
  <si>
    <t>Muro ladrillo prensado e=0.12m rejilla santafé, visto por dos caras</t>
  </si>
  <si>
    <t>Muro ladrillo prensado e=0.12m de ladrillera, visto por dos caras</t>
  </si>
  <si>
    <t>Muro ladrillo semiprensado e-0.12 de ladrillera, visto una cara</t>
  </si>
  <si>
    <t>Viga en concreto de 3000 P.S.I</t>
  </si>
  <si>
    <t>INSTALACIONES ELÉCTRICAS</t>
  </si>
  <si>
    <t>Salida parcial hasta 30m</t>
  </si>
  <si>
    <t>Salida parcial hasta 60m</t>
  </si>
  <si>
    <t>Tablero de automáticos 12 circuitos</t>
  </si>
  <si>
    <t>Tablero de automáticos 4 circuitos</t>
  </si>
  <si>
    <t>Salida bifásica</t>
  </si>
  <si>
    <t>Salida para proyector mercurio halog.400W</t>
  </si>
  <si>
    <t>Cajilla de distribución 60X60</t>
  </si>
  <si>
    <t>INSTALACIONES HIDROSANITARIAS</t>
  </si>
  <si>
    <t>Tuberia de desagüe en pvc 3"</t>
  </si>
  <si>
    <t>Tuberia de desagüe en pvc 6"</t>
  </si>
  <si>
    <t>ESTRUCTURA</t>
  </si>
  <si>
    <t>ACTIVIDAD</t>
  </si>
  <si>
    <t>ITEM</t>
  </si>
  <si>
    <t>Accesorios  en pvc  3"</t>
  </si>
  <si>
    <t>Accesorios  en pvc  4"</t>
  </si>
  <si>
    <t>Registro de paso  directo  1"</t>
  </si>
  <si>
    <t>Salida llave terminal de ½"</t>
  </si>
  <si>
    <t>Acometida general de ½"</t>
  </si>
  <si>
    <t>Punto agua fria de ½"</t>
  </si>
  <si>
    <t>Tuberia PVC de presion 1"</t>
  </si>
  <si>
    <t>Tuberia presion PVC ½"</t>
  </si>
  <si>
    <t>Tuberia presion PVC de 3/4"</t>
  </si>
  <si>
    <t>IMPERMEABILIZACION</t>
  </si>
  <si>
    <t>PAÑETES</t>
  </si>
  <si>
    <t>Alistado  pendientado en mortero para placa</t>
  </si>
  <si>
    <t>Pañete impermeabilizado 1:4</t>
  </si>
  <si>
    <t>Impermeabilizacion con polietileno</t>
  </si>
  <si>
    <t>Impermeabilizacion con manto asfaltico 3mm</t>
  </si>
  <si>
    <t>Pintura  bituminosa  para  protección  terraza</t>
  </si>
  <si>
    <t>Impermeabilizacion manto  zetal   600  terraza</t>
  </si>
  <si>
    <t>CUBIERTA  Y   ESTRUCTURA DE CUBIERTA</t>
  </si>
  <si>
    <t>Cubierta en  teja  ondulada  A.C  No . 4</t>
  </si>
  <si>
    <t>Cubierta  en  teja  de  zinc  cal  28</t>
  </si>
  <si>
    <t>Cubierta  en  teja  supertermoacustic</t>
  </si>
  <si>
    <t>Cubierta   en   teja   acesco</t>
  </si>
  <si>
    <t>Cubierta   en   teja  de   barro</t>
  </si>
  <si>
    <t>Teja   claraboya</t>
  </si>
  <si>
    <t>Cercha  para  cubierta  en  ángulo</t>
  </si>
  <si>
    <t>Correa metálica  en varilla</t>
  </si>
  <si>
    <t>ACABADOS</t>
  </si>
  <si>
    <t>Fiberglass dilatado 61x61</t>
  </si>
  <si>
    <t>Fiberplack junta perdida</t>
  </si>
  <si>
    <t>Cielo raso en celotex</t>
  </si>
  <si>
    <t>Cieloraso en machimbre vetiado</t>
  </si>
  <si>
    <t>Granito blanco #2 abuzardado sobre bloque</t>
  </si>
  <si>
    <t>Mesón para atención— oficina</t>
  </si>
  <si>
    <t>Mesón en marmol nacional para lavamanos</t>
  </si>
  <si>
    <t>Tapa en marmol sobre alfajia en concreto</t>
  </si>
  <si>
    <t>ENCHAPES</t>
  </si>
  <si>
    <t>Enchape de pared 0.20x0.25 euroceramica</t>
  </si>
  <si>
    <t>Enchape de piso 0.20x0.25 euroceramica</t>
  </si>
  <si>
    <t>PISOS</t>
  </si>
  <si>
    <t>Relleno en recebo compactado mecanica</t>
  </si>
  <si>
    <t>Relleno en recebo compactado manual</t>
  </si>
  <si>
    <t>Alistado de pisos en mortero</t>
  </si>
  <si>
    <t>Placa de piso en concreto de 2500 psi e=0.08 con dilatalaciones en ladrillo</t>
  </si>
  <si>
    <t>Piso escalera en granito pulido</t>
  </si>
  <si>
    <t>CUBS</t>
  </si>
  <si>
    <t>Alfajia en concreto 3000 PSI, e= 0.15x0.25 incluye acero de refuerzo de 60000 P.S.I (2Ø3/8" refuerzo y E=Ø1/4" c. 0,20 m)</t>
  </si>
  <si>
    <t>Salida parcial monofásica tablero 2 circuitos, Incluye tablero y Breakers</t>
  </si>
  <si>
    <t>Placa de piso en concreto de 2500 psi e=0.08, esmaltado con cemento mineral</t>
  </si>
  <si>
    <t>Piso exterior en losa de concreto de 2500 psi, e=0.08 prefrabricadas</t>
  </si>
  <si>
    <t>Placa de piso en concreto de 2500 psi e=0.08</t>
  </si>
  <si>
    <t>Mortero 1:4 afinado terraza 5 cm</t>
  </si>
  <si>
    <t>Piso en baldosa granito Alfa  33x33 G-5HUILA</t>
  </si>
  <si>
    <t>Piso en baldosa granito Alfa  33x33 G-1PAYAND</t>
  </si>
  <si>
    <t>Pios en baldosin de cemento de 25x25</t>
  </si>
  <si>
    <t>Piso en tablon 33x33 cucuta</t>
  </si>
  <si>
    <t>Piso ALFA gres 33x33</t>
  </si>
  <si>
    <t>Piso en gravilla lavada</t>
  </si>
  <si>
    <t>Piso en granito pulido y brillado</t>
  </si>
  <si>
    <t>Paso escalera en granito pulido</t>
  </si>
  <si>
    <t>Cenefa baldosa granito Alfa 33x33 ref. VP3B</t>
  </si>
  <si>
    <t>Cenefa en granito lavado</t>
  </si>
  <si>
    <t>Baldosin Duraker 20x20</t>
  </si>
  <si>
    <t>Tapete multicolor Dalton</t>
  </si>
  <si>
    <t>G/escoba granito pulido</t>
  </si>
  <si>
    <t>G/escoba en gravilla lavada</t>
  </si>
  <si>
    <t>G/escoba tapete Dalton 7 cm</t>
  </si>
  <si>
    <t>G/escoba baldosa aliviada ref. VP3B</t>
  </si>
  <si>
    <t>G/escoba en baldosin de cemento</t>
  </si>
  <si>
    <t>G/escoba en tablon de gres</t>
  </si>
  <si>
    <t>Poyo en concreto</t>
  </si>
  <si>
    <t>Piso cristalblock (ancho 0.50 m.)</t>
  </si>
  <si>
    <t>Emboquillado en Alfacolor</t>
  </si>
  <si>
    <t>Piso en tablilla machiembreda, abarco</t>
  </si>
  <si>
    <t>DEMOLICIONES Y DESMONTE DE ELEMENTOS</t>
  </si>
  <si>
    <t>CARPINTERÍA METÁLICA</t>
  </si>
  <si>
    <t>Ventana en lámina cal. 18</t>
  </si>
  <si>
    <t>Baranda pasa manos en tubo</t>
  </si>
  <si>
    <t>Marcos metálicos cal. 18 0.80x2.00m</t>
  </si>
  <si>
    <t>Marcos metálicos cal. 18 0.70x2.00m</t>
  </si>
  <si>
    <t>Marco y puerta metálicos cal. 18 1.50x2.00m</t>
  </si>
  <si>
    <t>Divisiones para orinales, baños</t>
  </si>
  <si>
    <t>Canal metálico 0.50 mts</t>
  </si>
  <si>
    <t>Bajante en lamina galvanizada</t>
  </si>
  <si>
    <t>Excavación mecánica con retiro</t>
  </si>
  <si>
    <t>Marco y puerta metálicos cal. 18 0.50 a 0.80x2.00m</t>
  </si>
  <si>
    <t>Puerta con marco metálico cal. 18 y vidrio 1.50-2.00x2.20</t>
  </si>
  <si>
    <t>Cerramiento en malla eslabonada y tubo, altura: 2.20m</t>
  </si>
  <si>
    <t>Cerramiento en malla eslabonada y tubo altura: 2.20m, antepecho en ladrillo</t>
  </si>
  <si>
    <t>Pérgola en perfil metálico 8x4 cal 18 y columnas en perfil doble 10x10 cal 18</t>
  </si>
  <si>
    <t>Ventanilla en aluminio y vidrio tragaluces 0.25M2, barrotes</t>
  </si>
  <si>
    <t>Sanitario de fluxómetro Corona linea institucional</t>
  </si>
  <si>
    <t>Placa de piso para exteriores en concreto 2500 P.S.I, troquelado y dilatado e=0.10m</t>
  </si>
  <si>
    <t>Placa de piso para exteriores en concreto 2500 P.S.I, barrido y dilatado e-0.10</t>
  </si>
  <si>
    <t>Banca para parque en concreto armado sobre muros en bloque split</t>
  </si>
  <si>
    <t>Anden exterior en concreto 2.500 e=0 . 8 con acabado en tablón cucuta y gravilla lavada</t>
  </si>
  <si>
    <t>Cubierta  en  teja  ondulada A.C con estructura  acesco  luz máx. 4 m</t>
  </si>
  <si>
    <t>CARPINTERÍA DE MADERA</t>
  </si>
  <si>
    <t>Puerta entamborada y tripeada de 0.70x2.00</t>
  </si>
  <si>
    <t>Puerta entamborada y tripeada de 0.80x2.00</t>
  </si>
  <si>
    <t>Puerta entamborada y tripeada de 0.90x2.00</t>
  </si>
  <si>
    <t>CARPINTERÍA DE ALUMINIO</t>
  </si>
  <si>
    <t>Ventana en aluminio</t>
  </si>
  <si>
    <t>Divisiones en aluminio para baños</t>
  </si>
  <si>
    <t>Lavamanos Acuacer</t>
  </si>
  <si>
    <t>Sanitario Trevi</t>
  </si>
  <si>
    <t>Juego de incrustaciones blanco</t>
  </si>
  <si>
    <t>Orinal institucional</t>
  </si>
  <si>
    <t>Ducha sencilla</t>
  </si>
  <si>
    <t>Accesorio papelera acero inoxidable</t>
  </si>
  <si>
    <t>Accesorio dispensador jabón acero inox.</t>
  </si>
  <si>
    <t>Suministro e instalación de lavaplatos</t>
  </si>
  <si>
    <t>Vidrios para ventanas 4m.m plano</t>
  </si>
  <si>
    <t>Vidrio para ventanas 5 m.m. bronce</t>
  </si>
  <si>
    <t>Espejos baños</t>
  </si>
  <si>
    <t>APARATOS Y MUEBLES ESPECIALES</t>
  </si>
  <si>
    <t>ORNAMENTALES</t>
  </si>
  <si>
    <t>Jardin ornamental</t>
  </si>
  <si>
    <t>Empradización</t>
  </si>
  <si>
    <t>Relleno de materas en tierra negra</t>
  </si>
  <si>
    <t>PINTURA GENERAL</t>
  </si>
  <si>
    <t>'M2</t>
  </si>
  <si>
    <t>Pintura coraza para fachada</t>
  </si>
  <si>
    <t>Estuco y pintura vinilo muros</t>
  </si>
  <si>
    <t>Repinte de muros en viniltex</t>
  </si>
  <si>
    <t>Estuco y pintura bajo placa</t>
  </si>
  <si>
    <t>Esmalte sobre marcos lámina</t>
  </si>
  <si>
    <t>Pintura esmalte ventaneria metálica</t>
  </si>
  <si>
    <t>Pintura laca puertas de madera</t>
  </si>
  <si>
    <t>Pintura en carburo sobre pañete</t>
  </si>
  <si>
    <t>Pintura marmolina sobre pañete</t>
  </si>
  <si>
    <t>Pintura en carburo</t>
  </si>
  <si>
    <t>Pintura en viniltex bajo placa</t>
  </si>
  <si>
    <t>Pintura estructura metálica en esmalte</t>
  </si>
  <si>
    <t>Pintura guardaescoba en esmalte</t>
  </si>
  <si>
    <t>EXTERIORES</t>
  </si>
  <si>
    <t>Sardinel prefabricado H=» 45</t>
  </si>
  <si>
    <t>Placa en concreto de 3000 P.S.I e-O.lOm</t>
  </si>
  <si>
    <t>Graderias en concreto armado con espaldar</t>
  </si>
  <si>
    <t>Graderias en concreto armado sin espaldar</t>
  </si>
  <si>
    <t>Adoquin cerámico sobre afirmado en arena</t>
  </si>
  <si>
    <t>Gradas concreto simple sobre terreno .30</t>
  </si>
  <si>
    <t>LIMPIEZA GENERAL</t>
  </si>
  <si>
    <t>Limpieza y retiro de escombros</t>
  </si>
  <si>
    <t>Aseo final obra</t>
  </si>
  <si>
    <t>3.3.1.1.8</t>
  </si>
  <si>
    <t>3.3.1.1.7</t>
  </si>
  <si>
    <t>3.3-1.1.0</t>
  </si>
  <si>
    <t>3.3.1.1.12</t>
  </si>
  <si>
    <t>3.3.1.1.3</t>
  </si>
  <si>
    <t>Tuberia Aguas lluvias PVC 2"</t>
  </si>
  <si>
    <t>Bajante de Aguas lluvias PVC 2" Incluye malla, mortero 1:4 y Accesorio</t>
  </si>
  <si>
    <t>Poceta de aseo (0,60x040x0,45m libres), enchapada, según diseño</t>
  </si>
  <si>
    <t>3.3.12.4.0</t>
  </si>
  <si>
    <t>Cieloraso falso en Drywall 12,7mm junta perdida + vinilo</t>
  </si>
  <si>
    <t>Muro en calados de gres</t>
  </si>
  <si>
    <t>Muro de arcilla No 4 E=0.10m</t>
  </si>
  <si>
    <t>Salida toma corriente doble 110v</t>
  </si>
  <si>
    <t>Placa de piso en concreto 3000 psi, e =0,10m dilatada, junta machimbreada</t>
  </si>
  <si>
    <t>Pedestal en concreto para luminaria</t>
  </si>
  <si>
    <t>Tuberia de desague en pvc 4"</t>
  </si>
  <si>
    <t>Tuberia de desagüe en gress  4"</t>
  </si>
  <si>
    <t>Pañete muros  1:4</t>
  </si>
  <si>
    <t>Páñete  bajo  placa   1:4</t>
  </si>
  <si>
    <t>Cubierta   en   teja   termoacustic</t>
  </si>
  <si>
    <t>ANÁLISIS DE PRECIOS UNITARIOS - COSTOS DIRECTOS</t>
  </si>
  <si>
    <t>DESCRIPCIÓN</t>
  </si>
  <si>
    <t>Esmalte sobre lámina llena</t>
  </si>
  <si>
    <t>Limpieza de muro en ladrillo a la vista y pintura en sika transparente</t>
  </si>
  <si>
    <t>Caballete termoacustic</t>
  </si>
  <si>
    <t>Limatesa termoacustic</t>
  </si>
  <si>
    <t>CABALLETE TERMOACUSTIC (2.0 X 0.70)</t>
  </si>
  <si>
    <t>EQUIPO Y HERRAMIENTAS:</t>
  </si>
  <si>
    <t>HERRAMIENTA MENOR</t>
  </si>
  <si>
    <t>Viga en concreto 0.25x0.25m,3000 PSI, incluye acero (4No5-E 3/8" C/ 0.15)</t>
  </si>
  <si>
    <t>Viga culata 0.12x0.10m, incl. Acero (2-3/8",E-1/4" c/,20)</t>
  </si>
  <si>
    <t>Viga culata 0.12x0.10m, incl. Acero (2No.4,E-3/8" c/,20)</t>
  </si>
  <si>
    <t>Correa en perfil acesco PHR C 355x110 - 2,0mm, tipo cajon</t>
  </si>
  <si>
    <t>Suministro e instalacion de estufa  a gas de empotrar</t>
  </si>
  <si>
    <t>3.3.14.0.0</t>
  </si>
  <si>
    <t>Viga de confinamiento de muros 0.20x0.12m, incluye acero (4-E 3/8",E 1/4" C/ 0.15)</t>
  </si>
  <si>
    <t xml:space="preserve"> COSTO DIRECTO =</t>
  </si>
  <si>
    <t>Punto de desagüe en pvc 4"</t>
  </si>
  <si>
    <t>Punto de desagüe en pvc 2"</t>
  </si>
  <si>
    <t>3.3.12.15.0</t>
  </si>
  <si>
    <t>Punto de desagüe en pvc 3"</t>
  </si>
  <si>
    <t>3.3.12.15.2</t>
  </si>
  <si>
    <t>Lavamanos de empotrar en porcelana, tipo corona</t>
  </si>
  <si>
    <t>TOTAL COSTOS DIRECTOS</t>
  </si>
  <si>
    <t>IMPREVISTOS</t>
  </si>
  <si>
    <t xml:space="preserve">UTILIDADES </t>
  </si>
  <si>
    <t>COSTO TOTAL</t>
  </si>
  <si>
    <t>ADMINISTRACION</t>
  </si>
  <si>
    <t>Divisiones para sanitarios y baños en lamina CR. Cal 18</t>
  </si>
  <si>
    <t>Luceta metalica en lamina cal. 18-Tubo cuadrado 1"</t>
  </si>
  <si>
    <t>Marco y puerta metálica cal. 18 1.00x2.00m, incluye chapa de seguridad</t>
  </si>
  <si>
    <t>MANO DE OBRA:</t>
  </si>
  <si>
    <t>HR</t>
  </si>
  <si>
    <t>[  M2  ]  V/r. COSTO DIRECTO =</t>
  </si>
  <si>
    <t>Bloque de arcilla No . 4 e-0.20m</t>
  </si>
  <si>
    <t>Viga en concreto 0.30x0.12m, incl. acero</t>
  </si>
  <si>
    <t>Dintel en concreto 0.15x0.12m, incl. acero</t>
  </si>
  <si>
    <t>Bloque de arcilla No. 5 e-0.12m  (12x20x30)</t>
  </si>
  <si>
    <t>3.3.4.0.0.</t>
  </si>
  <si>
    <t>UNIDAD</t>
  </si>
  <si>
    <t>KG</t>
  </si>
  <si>
    <t>MANO DE OBRA</t>
  </si>
  <si>
    <t>V/r UNITARIO</t>
  </si>
  <si>
    <t>V/r PARCIAL</t>
  </si>
  <si>
    <t>CANT</t>
  </si>
  <si>
    <t>ANDAMIO TUBULAR 1.5 X 1.5</t>
  </si>
  <si>
    <t>DIA</t>
  </si>
  <si>
    <t>Concreto muro de contención 3000 PSI</t>
  </si>
  <si>
    <t>CONCRETO DE 3000 PSI</t>
  </si>
  <si>
    <t>V/r. COSTO DIRECTO</t>
  </si>
  <si>
    <t>Localización y replanteo polideportivos</t>
  </si>
  <si>
    <t>Desmonte ventanas</t>
  </si>
  <si>
    <t>MATERIALES :</t>
  </si>
  <si>
    <t>[  ML  ]  V/r. COSTO DIRECTO =</t>
  </si>
  <si>
    <t>MORTERO 1:4</t>
  </si>
  <si>
    <t>ANDAMIO TUBULAR 1.5X1.5</t>
  </si>
  <si>
    <t>ANTICORROSIVO</t>
  </si>
  <si>
    <t>GAL</t>
  </si>
  <si>
    <t>SOLDADURA DE 1/8" METAL</t>
  </si>
  <si>
    <t>[  UND  ]  V/r. COSTO DIRECTO =</t>
  </si>
  <si>
    <t>[  UND ]  V/r. COSTO DIRECTO =</t>
  </si>
  <si>
    <t>Placa aligerada con casetón (0.45m), incluye acero temperatura y malla cieloraso</t>
  </si>
  <si>
    <t>Placa aligerada con casetón (0.50m), incluye acero temperatura y malla cieloraso</t>
  </si>
  <si>
    <t>Correa en perfil metalico Galvanizado PAG C 160x60mm-1.5mm</t>
  </si>
  <si>
    <t>V/r. COSTO DIRECTO =</t>
  </si>
  <si>
    <t>3.3.18</t>
  </si>
  <si>
    <t>Acometida Electrica Iluminacion monofasica</t>
  </si>
  <si>
    <t>Salida para proyector sodio RRA 250W</t>
  </si>
  <si>
    <t>CONCRETO DE 2500 PSI</t>
  </si>
  <si>
    <t>CEMENTO GRIS</t>
  </si>
  <si>
    <t>SOLDADURA PVC (1/4" GAL)</t>
  </si>
  <si>
    <t>LIMPIADOR PVC (12 ONZ.)</t>
  </si>
  <si>
    <t>Caja  de   inspección de  60x60cm, ladrillo</t>
  </si>
  <si>
    <t>Caja de  inspección de 80x80cm, ladrillo</t>
  </si>
  <si>
    <t>Caja de  inspección de 1.00 x 1.00, ladrillo</t>
  </si>
  <si>
    <t>Cable concentrico monofasico</t>
  </si>
  <si>
    <t>Puesta a tierra de tablero de distribicion, polo a tierra, varilla C. W. 2,40 ml</t>
  </si>
  <si>
    <t xml:space="preserve">Cercha Metálica, 2&lt;2"X1/8" superior y 2&lt;1 1/2x3/16" inferior, celosía en &lt;1 1/4"*1/8" y varilla de 1/2 c .30. </t>
  </si>
  <si>
    <t>Piso en ceramica trafico #5, tipo granilla</t>
  </si>
  <si>
    <t>Guardaescoba en ceramica trafico #5, tipo granilla</t>
  </si>
  <si>
    <t>Ventana en tubo cuadrado de 1", tipo banco</t>
  </si>
  <si>
    <t>Placa de piso para exteriores en concreto 2500 P.S.I, barrido y dilatado e-0.08</t>
  </si>
  <si>
    <t>BISAGRA  3"x 3"</t>
  </si>
  <si>
    <t>Correa en perfil metalico 3"x1 1/2" Cal. 18</t>
  </si>
  <si>
    <t>CANT.</t>
  </si>
  <si>
    <t>VR. PARCIAL</t>
  </si>
  <si>
    <t>Pintura vinilo muros</t>
  </si>
  <si>
    <t>Esgrafiado en Graniplast</t>
  </si>
  <si>
    <t>VR. UNT.</t>
  </si>
  <si>
    <t>Columna en concreto 0.30x0.40m, 3000PSI, incluye refuerzo (6No5-E 3/8" C/ 0.15)  para Tanque</t>
  </si>
  <si>
    <t>[ UND]  V/r. COSTO DIRECTO =</t>
  </si>
  <si>
    <t>RECEBO</t>
  </si>
  <si>
    <t>MORTERO 1:4 IMPERMEABILIZADO</t>
  </si>
  <si>
    <t>ANDAMIO TUBULA 1.5 X 1.5</t>
  </si>
  <si>
    <t>[ M2  ]  V/r. COSTO DIRECTO =</t>
  </si>
  <si>
    <t>TORNILLO FIJA ALA</t>
  </si>
  <si>
    <t>Muro para tanque en concreto armado de 3000 P.S.I e=0.25m</t>
  </si>
  <si>
    <t xml:space="preserve">Marco polifuncional para microfutbol y baloncesto en tubo galvanizado  tipo pesado de 2", tableros para baloncesto en acrilico según especificaciones tecnicas, incluye anclaje e instalacion y todo lo necesario para su correcto funcionamiento </t>
  </si>
  <si>
    <t xml:space="preserve">Demarcacion de canchas con pintura esmalte </t>
  </si>
  <si>
    <t>REVESTIMIENTOS</t>
  </si>
  <si>
    <t>Placa para tapa de tanque en concreto armado de 3000 P.S.I e=0.25m</t>
  </si>
  <si>
    <t>Placa para fondo de tanque en concreto armado de 3000 P.S.I e=0.15m /</t>
  </si>
  <si>
    <t>Placa aligerada con casetón (0.30m), incluye acero temperatura y malla cíelorao</t>
  </si>
  <si>
    <t>Columna en tubo 2" y varilla 5/8", pórtico de 18 mts de luz</t>
  </si>
  <si>
    <t>Demolición muros e=0.25m, con retiro</t>
  </si>
  <si>
    <t>Localización y replanteo manual</t>
  </si>
  <si>
    <t>Salida lámpara fluorescente 2x48, incluye lámpara</t>
  </si>
  <si>
    <t>Salida lámpara fluorescente 2x96, incluye lámpara</t>
  </si>
  <si>
    <t>Suminitro e instalacion de trans. Trifasico incl. Accesorios</t>
  </si>
  <si>
    <t>Viga  principal  tubo de  1   1/2"   y  2", por tico curvo de  18  mts  de  luz  y  voladizo</t>
  </si>
  <si>
    <t>MANO DE OBRA CARPINTERIA</t>
  </si>
  <si>
    <t>Demolición placa de piso concreto e=0.10m, incluye retiro</t>
  </si>
  <si>
    <t>Demolición mecánica placa concreto e = .20m, incluye retiro</t>
  </si>
  <si>
    <t xml:space="preserve">MANO DE OBRA </t>
  </si>
  <si>
    <t>3.3.9.8.116</t>
  </si>
  <si>
    <t>MANO DE OBRA  CARPINTERIA</t>
  </si>
  <si>
    <t xml:space="preserve">MANO DE OBRA  </t>
  </si>
  <si>
    <t>3.3.9.3.27</t>
  </si>
  <si>
    <t>3.3.9.3.38</t>
  </si>
  <si>
    <t>3.3.9.8.22</t>
  </si>
  <si>
    <t>Cimentacion tipo viga de amarre, concreto 3000 psi. 0.30x0.30, Incluye acero (4No.5, E-3/8" C/0,20m)</t>
  </si>
  <si>
    <t>UNIDAD:</t>
  </si>
  <si>
    <t>Muro en ladrillo tolete comun e=0,07m</t>
  </si>
  <si>
    <t>Columna en concreto 0.30x0.30m, 3000PSI</t>
  </si>
  <si>
    <t>Columna en concreto 0.30x0.30m, 3000PSI, incluye refuerzo (4No5-E 3/8" C/ 0.15)</t>
  </si>
  <si>
    <t>Columneta concreto 0.20x0.12m, incl. acero (4No4-E 3/8" C/ 0.15)</t>
  </si>
  <si>
    <t>Columneta concreto 0.25x0.12m, incl. acero (4No4-E 3/8" C/ 0.15)</t>
  </si>
  <si>
    <t>Columneta concreto 0.30x0.12m, incl. acero (4No4-E 3/8" C/ 0.15)</t>
  </si>
  <si>
    <t>Viga en concreto 0.30x0.30m,3000 PSI, incluye acero (4No5-E 3/8" C/ 0.15)</t>
  </si>
  <si>
    <t>Bajante de Ventilacion Pvc 2", Incluye malla, mortero 1:4 y Accesorio</t>
  </si>
  <si>
    <t>Registro de paso  directo  ½" (bola)</t>
  </si>
  <si>
    <t>[UND  ]  V/r. COSTO DIRECTO =</t>
  </si>
  <si>
    <t>Placa Aerea,maciza, en concreto de 3.000PSI, e-0.15m</t>
  </si>
  <si>
    <t>Mesón en concreto 3.000PSI, a=0.60m, e=0.10m, enchapado</t>
  </si>
  <si>
    <t>LAMINA C.R. CAL 18</t>
  </si>
  <si>
    <t>ANGULO DE 1/8" X 3/4"</t>
  </si>
  <si>
    <t>LAMINA C.R. CAL. 18</t>
  </si>
  <si>
    <t>CHAPA YALE SEGURIDAD</t>
  </si>
  <si>
    <t>LAMINA GALV. CAL. 22</t>
  </si>
  <si>
    <t>PLATINA DE 1/4"X1"</t>
  </si>
  <si>
    <t>SOLDADURA WESTARCO 8013X1/8"</t>
  </si>
  <si>
    <t>VINILTEX</t>
  </si>
  <si>
    <t xml:space="preserve">ANDAMIO TUBULAR 1.5 X1.5 </t>
  </si>
  <si>
    <t>MANO DE OBRA PINTURA</t>
  </si>
  <si>
    <t>LIJA PLIEGO 9"X11"</t>
  </si>
  <si>
    <t>Cheque de Bronce de 1/2"</t>
  </si>
  <si>
    <t>AREA DE INFRAESTRUCTURA</t>
  </si>
  <si>
    <t>Demolición muros e-0.15m,  con retiro</t>
  </si>
  <si>
    <t>Tubería  de desagüe  en gress  3"</t>
  </si>
  <si>
    <t>Tuberia de desagüe  en gress   6"</t>
  </si>
  <si>
    <t>Tuberia de  dasague  en  gress  8"</t>
  </si>
  <si>
    <t>TOMA CORRIENTE DOBLE P-T</t>
  </si>
  <si>
    <t>Accesorios  en gress   3"</t>
  </si>
  <si>
    <t>Accesorios en gress  4"</t>
  </si>
  <si>
    <t>Rejilla de piso baño</t>
  </si>
  <si>
    <t>DISOLVENTE THINNER</t>
  </si>
  <si>
    <t>ESMALTE</t>
  </si>
  <si>
    <t>[ und  ]  V/r. COSTO DIRECTO =</t>
  </si>
  <si>
    <t>[M2 ]  V/r. COSTO DIRECTO =</t>
  </si>
  <si>
    <t>Suministro e instalacion de tanque plastico agua potable de 500lts.(Incluye accesorios)</t>
  </si>
  <si>
    <t>BISAGRA COBRIZADA DE 2"</t>
  </si>
  <si>
    <t>ACCESORIO PVC 3"</t>
  </si>
  <si>
    <t>UNION PVC 3"</t>
  </si>
  <si>
    <t xml:space="preserve">Desmonte de cielo falso en madera,incluye desmonte de estructura en madera y retiro de escombros </t>
  </si>
  <si>
    <t xml:space="preserve">Desmonte de cubierta en teja de barro ,incluye desmonte de estructura en madera y retiro de escombros </t>
  </si>
  <si>
    <t>Limahoya termoacustic</t>
  </si>
  <si>
    <t>[ ml  ]  V/r. COSTO DIRECTO =</t>
  </si>
  <si>
    <t>Placa de piso en concreto de 2500 psi e=0.10 incl. Impermeabilizado con polisec</t>
  </si>
  <si>
    <t xml:space="preserve">Placa de piso en concreto de 3000 psi e=0.10 </t>
  </si>
  <si>
    <t>MANO DE OBRA ELECTRICA</t>
  </si>
  <si>
    <t>M2</t>
  </si>
  <si>
    <t>ML</t>
  </si>
  <si>
    <t>UN</t>
  </si>
  <si>
    <t>M3</t>
  </si>
  <si>
    <t>MI</t>
  </si>
  <si>
    <t>PRELIMINARES</t>
  </si>
  <si>
    <t>Retiro de escombros hasta 3Km</t>
  </si>
  <si>
    <t>Demolición mecánica de concreto ciclópeo</t>
  </si>
  <si>
    <t>Demolición mecánica viga concreto armado</t>
  </si>
  <si>
    <t>Excavación en roca</t>
  </si>
  <si>
    <t>Explanación con retiro</t>
  </si>
  <si>
    <t>Explanación corte extendida</t>
  </si>
  <si>
    <t>Relleno compactado con material de sitio</t>
  </si>
  <si>
    <t>3,3.1,6,0</t>
  </si>
  <si>
    <t>Excavación manual con retiro hasta h=2,9m</t>
  </si>
  <si>
    <t>3.3.2.2.0</t>
  </si>
  <si>
    <t>Suministro e instalacion de tanque plastico agua poable de 1000lts.(Incluye accesorios)</t>
  </si>
  <si>
    <t>SECRETARIA DE EDUCACION</t>
  </si>
  <si>
    <t>3.3.6.3.0</t>
  </si>
  <si>
    <t>Cimentacion tipo viga de amarre, concreto 3000 psi. 0.25x0.25, Incluye acero</t>
  </si>
  <si>
    <t>Cimentacion tipo viga de amarre, concreto 3000 psi. 0.15x0.25, Incluye acero</t>
  </si>
  <si>
    <t>Cimentacion tipo zapatas en concreto de 3000 P.S.I</t>
  </si>
  <si>
    <t>Localización y replanteo topografico</t>
  </si>
  <si>
    <t>Cimentacion tipo viga de amarre, concreto 3000 psi.</t>
  </si>
  <si>
    <t>3.3.6.1.12</t>
  </si>
  <si>
    <t>Cimentacion tipo solado de limpieza concreto 1700 psi.</t>
  </si>
  <si>
    <t>Cimentacion tipo solado de limpieza concreto 1700 psi e=0,05m</t>
  </si>
  <si>
    <t>CIMIENTOS</t>
  </si>
  <si>
    <t>MOVIMIENTO DE TIERRA</t>
  </si>
  <si>
    <t>MAMPOSTERIA</t>
  </si>
  <si>
    <t>Muro ladrillo tolete común e=0.12m</t>
  </si>
  <si>
    <t>Muro ladrillo tolete común e=0.25m</t>
  </si>
  <si>
    <t>INSTALACIONES HIDROSANITARIAS-RED CONTRAINCENDIOS</t>
  </si>
  <si>
    <t>PISOS Y ENCHAPES</t>
  </si>
  <si>
    <t>2</t>
  </si>
  <si>
    <t>1.1</t>
  </si>
  <si>
    <t>1.2</t>
  </si>
  <si>
    <t>1.3</t>
  </si>
  <si>
    <t>1.4</t>
  </si>
  <si>
    <t>1.5</t>
  </si>
  <si>
    <t>1.6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</si>
  <si>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</si>
  <si>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</si>
  <si>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</si>
  <si>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</si>
  <si>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</si>
  <si>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</si>
  <si>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</si>
  <si>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</si>
  <si>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</si>
  <si>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</si>
  <si>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</si>
  <si>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</si>
  <si>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</si>
  <si>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</si>
  <si>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</si>
  <si>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</si>
  <si>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</si>
  <si>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</si>
  <si>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</si>
  <si>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</si>
  <si>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</si>
  <si>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</si>
  <si>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</si>
  <si>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</si>
  <si>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</si>
  <si>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</si>
  <si>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</si>
  <si>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3</t>
  </si>
  <si>
    <t>3.1</t>
  </si>
  <si>
    <t>3.2</t>
  </si>
  <si>
    <t>3.3</t>
  </si>
  <si>
    <t>3.4</t>
  </si>
  <si>
    <t>3.5</t>
  </si>
  <si>
    <t>3.6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</si>
  <si>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</si>
  <si>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</si>
  <si>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</si>
  <si>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</si>
  <si>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</si>
  <si>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</si>
  <si>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</si>
  <si>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</si>
  <si>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</si>
  <si>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</si>
  <si>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</si>
  <si>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</si>
  <si>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</si>
  <si>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</si>
  <si>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</si>
  <si>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</si>
  <si>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</si>
  <si>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</si>
  <si>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</si>
  <si>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</si>
  <si>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</si>
  <si>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</si>
  <si>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</si>
  <si>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</si>
  <si>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</si>
  <si>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</si>
  <si>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</si>
  <si>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</si>
  <si>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</si>
  <si>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6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</si>
  <si>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</si>
  <si>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</si>
  <si>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</si>
  <si>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</si>
  <si>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</si>
  <si>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</si>
  <si>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</si>
  <si>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</si>
  <si>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</si>
  <si>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</si>
  <si>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</si>
  <si>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</si>
  <si>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</si>
  <si>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</si>
  <si>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</si>
  <si>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</si>
  <si>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</si>
  <si>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</si>
  <si>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</si>
  <si>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6.20</t>
  </si>
  <si>
    <t>6.21</t>
  </si>
  <si>
    <t>6.22</t>
  </si>
  <si>
    <t>6.23</t>
  </si>
  <si>
    <t>6.24</t>
  </si>
  <si>
    <t>6.25</t>
  </si>
  <si>
    <t>6.26</t>
  </si>
  <si>
    <t>6.27</t>
  </si>
  <si>
    <t>6.28</t>
  </si>
  <si>
    <t>6.29</t>
  </si>
  <si>
    <t>6.30</t>
  </si>
  <si>
    <t>6.31</t>
  </si>
  <si>
    <t>7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</si>
  <si>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</si>
  <si>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</si>
  <si>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</si>
  <si>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</si>
  <si>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</si>
  <si>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</si>
  <si>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</si>
  <si>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</si>
  <si>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</si>
  <si>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</si>
  <si>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</si>
  <si>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</si>
  <si>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</si>
  <si>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</si>
  <si>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</si>
  <si>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</si>
  <si>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</si>
  <si>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</si>
  <si>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8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</si>
  <si>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</si>
  <si>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</si>
  <si>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</si>
  <si>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</si>
  <si>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</si>
  <si>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</si>
  <si>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</si>
  <si>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</si>
  <si>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</si>
  <si>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</si>
  <si>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</si>
  <si>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</si>
  <si>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</si>
  <si>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</si>
  <si>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</si>
  <si>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</si>
  <si>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8.17</t>
  </si>
  <si>
    <t>8.18</t>
  </si>
  <si>
    <t>8.19</t>
  </si>
  <si>
    <t>8.20</t>
  </si>
  <si>
    <t>8.21</t>
  </si>
  <si>
    <t>8.22</t>
  </si>
  <si>
    <t>8.23</t>
  </si>
  <si>
    <t>8.24</t>
  </si>
  <si>
    <t>8.25</t>
  </si>
  <si>
    <t>8.26</t>
  </si>
  <si>
    <t>8.27</t>
  </si>
  <si>
    <t>8.28</t>
  </si>
  <si>
    <t>8.29</t>
  </si>
  <si>
    <t>8.30</t>
  </si>
  <si>
    <t>8.31</t>
  </si>
  <si>
    <t>8.32</t>
  </si>
  <si>
    <t>8.33</t>
  </si>
  <si>
    <t>8.34</t>
  </si>
  <si>
    <t>8.35</t>
  </si>
  <si>
    <t>8.36</t>
  </si>
  <si>
    <t>8.37</t>
  </si>
  <si>
    <t>8.38</t>
  </si>
  <si>
    <t>8.39</t>
  </si>
  <si>
    <t>9</t>
  </si>
  <si>
    <t>9.1</t>
  </si>
  <si>
    <t>9.2</t>
  </si>
  <si>
    <t>9.3</t>
  </si>
  <si>
    <t>10</t>
  </si>
  <si>
    <t>10.1</t>
  </si>
  <si>
    <t>10.2</t>
  </si>
  <si>
    <t>10.3</t>
  </si>
  <si>
    <t>10.4</t>
  </si>
  <si>
    <t>10.5</t>
  </si>
  <si>
    <t>11</t>
  </si>
  <si>
    <t>11.1</t>
  </si>
  <si>
    <t>11.2</t>
  </si>
  <si>
    <t>11.3</t>
  </si>
  <si>
    <t>11.4</t>
  </si>
  <si>
    <t>11.5</t>
  </si>
  <si>
    <t>11.6</t>
  </si>
  <si>
    <t>12</t>
  </si>
  <si>
    <t>12.1</t>
  </si>
  <si>
    <t>12.2</t>
  </si>
  <si>
    <t>12.3</t>
  </si>
  <si>
    <t>13</t>
  </si>
  <si>
    <t>13.1</t>
  </si>
  <si>
    <t>13.2</t>
  </si>
  <si>
    <t>13.3</t>
  </si>
  <si>
    <t>13.4</t>
  </si>
  <si>
    <t>14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</si>
  <si>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</si>
  <si>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</si>
  <si>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</si>
  <si>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</si>
  <si>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</si>
  <si>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</si>
  <si>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</si>
  <si>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</si>
  <si>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</si>
  <si>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</si>
  <si>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</si>
  <si>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</si>
  <si>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</si>
  <si>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</si>
  <si>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</si>
  <si>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14.16</t>
  </si>
  <si>
    <t>15</t>
  </si>
  <si>
    <t>15.1</t>
  </si>
  <si>
    <t>15.2</t>
  </si>
  <si>
    <t>15.3</t>
  </si>
  <si>
    <t>16</t>
  </si>
  <si>
    <t>16.1</t>
  </si>
  <si>
    <t>16.2</t>
  </si>
  <si>
    <t>16.3</t>
  </si>
  <si>
    <t>17</t>
  </si>
  <si>
    <t>17.1</t>
  </si>
  <si>
    <t>17.2</t>
  </si>
  <si>
    <t>17.3</t>
  </si>
  <si>
    <t>18</t>
  </si>
  <si>
    <t>18.1</t>
  </si>
  <si>
    <t>18.2</t>
  </si>
  <si>
    <t>18.3</t>
  </si>
  <si>
    <t>19</t>
  </si>
  <si>
    <t>19.1</t>
  </si>
  <si>
    <t>19.2</t>
  </si>
  <si>
    <t>19.3</t>
  </si>
  <si>
    <t>21</t>
  </si>
  <si>
    <t>21.1</t>
  </si>
  <si>
    <t>21.2</t>
  </si>
  <si>
    <t>21.3</t>
  </si>
  <si>
    <t>21.4</t>
  </si>
  <si>
    <t>21.5</t>
  </si>
  <si>
    <t>21.6</t>
  </si>
  <si>
    <t>22</t>
  </si>
  <si>
    <t>22.1</t>
  </si>
  <si>
    <t>22.2</t>
  </si>
  <si>
    <t>23</t>
  </si>
  <si>
    <t>23.1</t>
  </si>
  <si>
    <t>Localización y replanteo topográfico</t>
  </si>
  <si>
    <t>Instalación de Campamento 9 m2</t>
  </si>
  <si>
    <t>Instalación de Cerca en tela verde h = 2.10 m</t>
  </si>
  <si>
    <t>Demolición baldosa de piso h=0.02 m</t>
  </si>
  <si>
    <t>Demolición enchape muro</t>
  </si>
  <si>
    <t>Demolición pañete muro</t>
  </si>
  <si>
    <t>Demolición cielo raso falso</t>
  </si>
  <si>
    <t>Demolición placa maciza 0.25 m</t>
  </si>
  <si>
    <t>Demolición placa piso 0.05 m</t>
  </si>
  <si>
    <t>Demolición placa piso 0.10 m</t>
  </si>
  <si>
    <t>Demolición vigas y columnas</t>
  </si>
  <si>
    <t>Descapote a máquina e=0.20 m</t>
  </si>
  <si>
    <t>Descapote manual y retiro e= 0.20 m apile a 15 m</t>
  </si>
  <si>
    <t>Desmonte aparatos sanitarios</t>
  </si>
  <si>
    <t>Desmonte de cubiertas (teja de barro)</t>
  </si>
  <si>
    <t>Desmonte de cubiertas (asbesto cemento)</t>
  </si>
  <si>
    <t>Desmonte de cubiertas (termoacústica)</t>
  </si>
  <si>
    <t>Desmonte de cubiertas (teja de zinc)</t>
  </si>
  <si>
    <t>Desmonte marcos y puertas</t>
  </si>
  <si>
    <t>Demolición muros e-0.15m, con retiro</t>
  </si>
  <si>
    <t xml:space="preserve">Desmonte cubierta teja de asbesto c. Con estructura </t>
  </si>
  <si>
    <t>Retiro de escombros hasta 3km</t>
  </si>
  <si>
    <t>Concreto ciclópeos bases 2500 p.s.i.</t>
  </si>
  <si>
    <t>Concreto ciclópeo elevaciones 2500 p.s.i.</t>
  </si>
  <si>
    <t>Concreto muro de contención 3000 psi</t>
  </si>
  <si>
    <t>Cimentación tipo zapatas en concreto de 3000 p.s.i</t>
  </si>
  <si>
    <t>Cimentación tipo viga de amarre, concreto 3000 psi. 0.15x0.25, incluye acero</t>
  </si>
  <si>
    <t>Cimentación tipo viga de amarre, concreto 3000 psi. 0.30x0.30, incluye acero (4no.5, e-3/8" c/0,20m)</t>
  </si>
  <si>
    <t>Cimentación tipo viga de amarre, concreto 3000 psi.</t>
  </si>
  <si>
    <t>Cimentación tipo solado de limpieza concreto 1700 psi.</t>
  </si>
  <si>
    <t>Construcción de muro en ladrillo tolete común e=0,07m</t>
  </si>
  <si>
    <t>Construcción de Muro ladrillo tolete común e=0.12m</t>
  </si>
  <si>
    <t>Construcción de Muro ladrillo tolete común e=0.25m</t>
  </si>
  <si>
    <t>Construcción de Muro en bloque de cemento e=0.15m</t>
  </si>
  <si>
    <t>Construcción de Muro ladrillo prensado e=0.12m rejilla, visto por dos caras</t>
  </si>
  <si>
    <t>Construcción de Muro ladrillo prensado e=0.12m de ladrillera, visto por dos caras</t>
  </si>
  <si>
    <t>Construcción de Muro ladrillo semiprensado e-0.12 de ladrillera, visto una cara</t>
  </si>
  <si>
    <t>Construcción de muro en Bloque de arcilla no. 4 e-0.20m</t>
  </si>
  <si>
    <t>Construcción de muro en Bloque de arcilla no. 5 e-0.12m (12x20x30)</t>
  </si>
  <si>
    <t>Construcción de Alfajía en concreto 3000 psi, e= 0.15x0.25 incluye acero de refuerzo de 60000 p.s.i (2ø3/8" refuerzo y e=ø1/4" c. 0,20 m)</t>
  </si>
  <si>
    <t>Construcción de Alfajía en ladrillo a la vista</t>
  </si>
  <si>
    <t>Construcción de Mesón en concreto 3.000psi, a=0.60m, e=0.10m, enchapado</t>
  </si>
  <si>
    <t>Construcción de Mesón en concreto 0.60m, revestido granito</t>
  </si>
  <si>
    <t>Construcción de Pedestal en concreto para luminaria</t>
  </si>
  <si>
    <t>Construcción de Muro en calados de gres</t>
  </si>
  <si>
    <t>Construcción de Mesones en concreto 2500 psi, e=0.1m (inc. Refuerzo)</t>
  </si>
  <si>
    <t>Suministro de Acero de refuerzo de 37000 p.s.i</t>
  </si>
  <si>
    <t>Suministro de Acero de refuerzo de 60000 p.s.i</t>
  </si>
  <si>
    <t>Suministro de Concreto para escaleras de 3000 p.s.i</t>
  </si>
  <si>
    <t>Construcción de Muro para tanque en concreto armado de 3000 p.s.i e=0.25m</t>
  </si>
  <si>
    <t>Construcción de Placa para tapa de tanque en concreto armado de 3000 p.s.i e=0.25m</t>
  </si>
  <si>
    <t>Construcción de Placa para fondo de tanque en concreto armado de 3000 p.s.i e=0.15m /</t>
  </si>
  <si>
    <t>Suministro de Junta en p.v.c base tanque</t>
  </si>
  <si>
    <t>Construcción de Placa aligerada con casetón (0.30m), incluye acero temperatura y malla cielorraso</t>
  </si>
  <si>
    <t>Construcción de Placa aligerada con casetón (0.45m), incluye acero temperatura y malla cielorraso</t>
  </si>
  <si>
    <t>Construcción de Placa aligerada con casetón (0.50m), incluye acero temperatura y malla cielorraso</t>
  </si>
  <si>
    <t>Construcción de Placa steel-deck (a-0.09 mm)</t>
  </si>
  <si>
    <t>Construcción de Placa aérea, maciza, en concreto de 3.000psi, e-0.15m</t>
  </si>
  <si>
    <t>Construcción de Dintel en concreto 0.15x0.12m, incl. Acero</t>
  </si>
  <si>
    <t>Construcción de Viga en concreto 0.30x0.12m, incl. Acero</t>
  </si>
  <si>
    <t>Construcción de Viga en concreto 0.30x0.30m,3000 psi, incluye acero (4no5-e 3/8" c/ 0.15)</t>
  </si>
  <si>
    <t>Construcción de Viga en concreto de 3000 p.s.i</t>
  </si>
  <si>
    <t>Construcción de Viga canal en concreto 3000 p.s.i</t>
  </si>
  <si>
    <t>Construcción de Columna en concreto 0.30x0.30m, 3000psi</t>
  </si>
  <si>
    <t>Construcción de Columna en concreto 0.30x0.30m, 3000psi, incluye refuerzo (4no5-e 3/8" c/ 0.15)</t>
  </si>
  <si>
    <t>Construcción de Columna en concreto 0.30x0.40m, 3000psi, incluye refuerzo (6no5-e 3/8" c/ 0.15) para tanque</t>
  </si>
  <si>
    <t>Construcción de Columna en concreto de 3000 p.s.i</t>
  </si>
  <si>
    <t>Construcción de Columneta concreto 0.20x0.12m, incl. Acero (4no4-e 3/8" c/ 0.15)</t>
  </si>
  <si>
    <t>Construcción de Columneta concreto 0.25x0.12m, incl. Acero (4no4-e 3/8" c/ 0.15)</t>
  </si>
  <si>
    <t>Construcción de Columneta concreto 0.30x0.12m, incl. Acero (4no4-e 3/8" c/ 0.15)</t>
  </si>
  <si>
    <t>Construcción de Viga culata 0.12x0.10m, incl. Acero (2-3/8",e-1/4" c/,20)</t>
  </si>
  <si>
    <t>Construcción de Viga culata 0.12x0.10m, incl. Acero (2no.4,e-3/8" c/,20)</t>
  </si>
  <si>
    <t>Construcción de Viga de confinamiento de muros 0.20x0.12m, incluye acero (4-e 3/8",e 1/4" c/ 0.15)</t>
  </si>
  <si>
    <t>Construcción de Columna perfil metálico doble cal 16</t>
  </si>
  <si>
    <t>Construcción de Columna metálica en ángulo</t>
  </si>
  <si>
    <t>Construcción de Columna en tubo 2" y varilla 5/8", pórtico de 18 mts de luz</t>
  </si>
  <si>
    <t>Instalación de Acometida eléctrica iluminación monofásica</t>
  </si>
  <si>
    <t>Instalación de Salida parcial monofásica tablero 2 circuitos, incluye tablero y breakers</t>
  </si>
  <si>
    <t>Instalación de Salida parcial eléctrica bifásica (3 thw no.8 awg)</t>
  </si>
  <si>
    <t>Instalación de Salida parcial hasta 30m</t>
  </si>
  <si>
    <t>Instalación de Salida parcial hasta 60m</t>
  </si>
  <si>
    <t>Instalación de Cable concéntrico monofásico</t>
  </si>
  <si>
    <t>Instalación de Tablero de automáticos 12 circuitos</t>
  </si>
  <si>
    <t>Instalación de Tablero de automáticos 4 circuitos</t>
  </si>
  <si>
    <t>Instalación de Salida bifásica</t>
  </si>
  <si>
    <t>Instalación de Salida toma corriente doble 110v</t>
  </si>
  <si>
    <t>Instalación de Salida lámpara incandescente</t>
  </si>
  <si>
    <t>Instalación de Salida lámpara fluorescente 2x48, incluye lámpara</t>
  </si>
  <si>
    <t>Instalación de Salida lámpara fluorescente 2x96, incluye lámpara</t>
  </si>
  <si>
    <t>Instalación de Salida para proyector mercurio halog.400w</t>
  </si>
  <si>
    <t>Instalación de Salida para proyector sodio rra 250w</t>
  </si>
  <si>
    <t>Instalación de Cajilla de distribución 60x60</t>
  </si>
  <si>
    <t>Suministro e instalación de trans. Trifásico incl. Accesorios</t>
  </si>
  <si>
    <t>Puesta a tierra de tablero de distribución, polo a tierra, varilla c. W. 2,40 ml</t>
  </si>
  <si>
    <t>Instalación de Punto de desagüe en pvc 2"</t>
  </si>
  <si>
    <t>Instalación de Punto de desagüe en pvc 3"</t>
  </si>
  <si>
    <t>Instalación de Punto de desagüe en pvc 4"</t>
  </si>
  <si>
    <t>Instalación de Tubería de desagüe en pvc 3"</t>
  </si>
  <si>
    <t>Instalación de Tubería de desagüe en pvc 4"</t>
  </si>
  <si>
    <t>Instalación de Tubería de desagüe en pvc 6"</t>
  </si>
  <si>
    <t>Instalación de Accesorios en pvc  3"</t>
  </si>
  <si>
    <t>Instalación de Accesorios en pvc  4"</t>
  </si>
  <si>
    <t>Instalación de Rejilla de piso baño</t>
  </si>
  <si>
    <t>Construcción de Caja de   inspección de  60x60cm, ladrillo</t>
  </si>
  <si>
    <t>Construcción de Caja de inspección de 80x80cm, ladrillo</t>
  </si>
  <si>
    <t>Construcción de Caja de inspección de 1.00 x 1.00, ladrillo</t>
  </si>
  <si>
    <t>Instalación de Registro de paso directo 1"</t>
  </si>
  <si>
    <t>Instalación de Registro de paso directo ½" (bola)</t>
  </si>
  <si>
    <t>Instalación de Salida llave terminal de ½"</t>
  </si>
  <si>
    <t>Instalación de Acometida general de ½"</t>
  </si>
  <si>
    <t>Instalación de Punto agua fría de ½"</t>
  </si>
  <si>
    <t>Instalación de Tubería pvc de presión 1"</t>
  </si>
  <si>
    <t>Instalación de Tubería presión pvc de 3/4"</t>
  </si>
  <si>
    <t>Instalación de Tubería presión pvc ½"</t>
  </si>
  <si>
    <t>Instalación de Bajante de aguas lluvias pvc 2" incluye malla, mortero 1:4 y accesorio</t>
  </si>
  <si>
    <t>Instalación de tubería aguas lluvias pvc 2"</t>
  </si>
  <si>
    <t>Instalación de Bajante de ventilación pvc 2", incluye malla, mortero 1:4 y accesorio</t>
  </si>
  <si>
    <t>Instalación de Tubería de ventilación pvc 2"</t>
  </si>
  <si>
    <t>Construcción de Poceta de aseo (0,60x040x0,45m libres), enchapada, según diseño</t>
  </si>
  <si>
    <t>Construcción de Red sanitaria pvc-s 3"</t>
  </si>
  <si>
    <t>Construcción de Red sanitaria pvc-s 4"</t>
  </si>
  <si>
    <t>Construcción de Red sanitaria pvc-s 6"</t>
  </si>
  <si>
    <t>Instalación de Registro 1"</t>
  </si>
  <si>
    <t>Instalación de Registro 1/2"</t>
  </si>
  <si>
    <t>Instalación de Registro 3/4"</t>
  </si>
  <si>
    <t>Instalación de Registro 2 1/2"</t>
  </si>
  <si>
    <t>Instalación de Registro 2"</t>
  </si>
  <si>
    <t>Instalación de Re ventilación 2"</t>
  </si>
  <si>
    <t>Instalación de Re ventilación 3"</t>
  </si>
  <si>
    <t>Instalación de Tanque plástico elevado 250 lt (incluye accesorios e instalación)</t>
  </si>
  <si>
    <t>Instalación de Tanque plástico elevado 500 lt (incluye accesorios e instalación)</t>
  </si>
  <si>
    <t>Instalación de Tanque plástico elevado 1000 lt (incluye accesorios e instalación)</t>
  </si>
  <si>
    <t>Aplicación de Pañete muros 1:4</t>
  </si>
  <si>
    <t>Aplicación de Pañete bajo placa   1:4</t>
  </si>
  <si>
    <t>Aplicación de Alistado pendientado en mortero para placa</t>
  </si>
  <si>
    <t>Aplicación de Pañete impermeabilizado 1:4</t>
  </si>
  <si>
    <t>Impermeabilización con polietileno</t>
  </si>
  <si>
    <t>Impermeabilización con manto asfaltico 3mm</t>
  </si>
  <si>
    <t>Aplicación de Pintura bituminosa para protección terraza</t>
  </si>
  <si>
    <t>Impermeabilización manto zetal   600 terraza</t>
  </si>
  <si>
    <t>Instalación de Cubierta en teja ondulada  a.c  no . 4</t>
  </si>
  <si>
    <t>Instalación de Cubierta en  teja  ondulada a.c con estructura  acesco  luz máx. 4 m</t>
  </si>
  <si>
    <t>Instalación de Cubierta  en  teja  de  zinc  cal  28</t>
  </si>
  <si>
    <t>Instalación de Cubierta  en  teja  supertermoacustic</t>
  </si>
  <si>
    <t>Instalación de Cubierta   en   teja   termoacustic</t>
  </si>
  <si>
    <t>Instalación de Limatesa termoacustic</t>
  </si>
  <si>
    <t>Instalación de Cubierta   en   teja   acesco</t>
  </si>
  <si>
    <t>Instalación de Cubierta en canaleta 90  fibrocemento-eternit</t>
  </si>
  <si>
    <t>Instalación de Caballete sup. Canaleta 90 articulado</t>
  </si>
  <si>
    <t>Instalación de Cubierta en canaleta 43 fibrocemento-eternit</t>
  </si>
  <si>
    <t>Instalación de Cubierta   en   teja  de   barro</t>
  </si>
  <si>
    <t>Instalación de Teja   claraboya</t>
  </si>
  <si>
    <t>Instalación de Flanche  remate  cubierta</t>
  </si>
  <si>
    <t>Instalación de Cercha  para  cubierta  en  ángulo</t>
  </si>
  <si>
    <t xml:space="preserve">Instalación de Cercha metálica, 2&lt;2"x1/8" superior y 2&lt;1 1/2x3/16" inferior, celosía en &lt;1 1/4"*1/8" y varilla de 1/2 c .30. </t>
  </si>
  <si>
    <t>Instalación de Viga  principal  tubo de  1   1/2"   y  2", por tico curvo de  18  mts  de  luz  y  voladizo</t>
  </si>
  <si>
    <t>Instalación de Correa metálica  en varilla</t>
  </si>
  <si>
    <t>Instalación de Correa en perfil metálico 3"x1 1/2" cal. 18</t>
  </si>
  <si>
    <t>Instalación de Correa en perfil metálico galvanizado pag c 160x60mm-1.5mm</t>
  </si>
  <si>
    <t>Instalación de Correa en perfil acesco phr c 355x110 - 2,0mm, tipo cajon</t>
  </si>
  <si>
    <t>Instalación de Correa   en  perfil   metálico   . 15 cal  16 cerrado</t>
  </si>
  <si>
    <t>Instalación de Fiberglass dilatado 61x61</t>
  </si>
  <si>
    <t>Instalación de Fiberplack junta perdida</t>
  </si>
  <si>
    <t>Instalación de Cieloraso falso en drywall 12,7mm junta perdida + vinilo</t>
  </si>
  <si>
    <t>Instalación de Cielo raso en celotex</t>
  </si>
  <si>
    <t>Instalación de Cieloraso en machimbre veteado</t>
  </si>
  <si>
    <t>Instalación de Granito blanco #2 abuzardado sobre bloque</t>
  </si>
  <si>
    <t>Suministro e instalación de Mesón en mármol nacional para lavamanos</t>
  </si>
  <si>
    <t>Suministro e instalación de Tapa en mármol sobre alfajía en concreto</t>
  </si>
  <si>
    <t xml:space="preserve">Instalación de Enchape de pared 0.20x0.25 </t>
  </si>
  <si>
    <t xml:space="preserve">Instalación de Enchape de piso 0.20x0.25 </t>
  </si>
  <si>
    <t>Relleno en recebo compactado mecánica</t>
  </si>
  <si>
    <t>Construcción de Placa de piso en concreto de 2500 psi e=0.08 con dilataciones en ladrillo</t>
  </si>
  <si>
    <t>Construcción de Piso escalera en granito pulido</t>
  </si>
  <si>
    <t>Construcción de Placa de piso en concreto de 2500 psi e=0.08, esmaltado con cemento mineral</t>
  </si>
  <si>
    <t>Construcción de Piso exterior en losa de concreto de 2500 psi, e=0.08 prefabricadas</t>
  </si>
  <si>
    <t>Construcción de Placa de piso en concreto de 2500 psi e=0.08</t>
  </si>
  <si>
    <t>Construcción de Placa de piso en concreto 3000 psi, e =0,10m dilatada, junta machimbrada</t>
  </si>
  <si>
    <t>Construcción de Placa de piso en concreto de 2500 psi e=0.10 incl. Impermeabilizado con polisec</t>
  </si>
  <si>
    <t xml:space="preserve">Construcción de Placa de piso en concreto de 3000 psi e=0.10 </t>
  </si>
  <si>
    <t>Instalación de Piso en baldosín de cemento de 25x25</t>
  </si>
  <si>
    <t xml:space="preserve">Instalación de Piso en tablón 33x33 </t>
  </si>
  <si>
    <t>Instalación de Piso de gres 33x33</t>
  </si>
  <si>
    <t>Instalación de Piso en cerámica tráfico #5, tipo granilla</t>
  </si>
  <si>
    <t>Instalación de Piso en gravilla lavada</t>
  </si>
  <si>
    <t>Instalación de Piso en granito pulido y brillado</t>
  </si>
  <si>
    <t xml:space="preserve">Instalación de Cenefa baldosa granito 33x33 </t>
  </si>
  <si>
    <t>Instalación de Cenefa en granito lavado</t>
  </si>
  <si>
    <t>Instalación de Baldosin duraker 20x20</t>
  </si>
  <si>
    <t>Instalación de Tapete multicolor dalton</t>
  </si>
  <si>
    <t>Instalación de G/escoba granito pulido</t>
  </si>
  <si>
    <t>Instalación de Guardaescoba en cerámica tráfico #5, tipo granilla</t>
  </si>
  <si>
    <t>Instalación de G/escoba en gravilla lavada</t>
  </si>
  <si>
    <t>Instalación de G/escoba tapete dalton 7 cm</t>
  </si>
  <si>
    <t>Instalación de G/escoba en baldosín de cemento</t>
  </si>
  <si>
    <t>Instalación de G/escoba en tablón de gres</t>
  </si>
  <si>
    <t>Construcción de Poyo en concreto</t>
  </si>
  <si>
    <t>Instalación de Piso cristalblock (ancho 0.50 m.)</t>
  </si>
  <si>
    <t>Emboquillado en alfacolor</t>
  </si>
  <si>
    <t>Instalación de Ventana en lámina cal. 18</t>
  </si>
  <si>
    <t>Instalación de Ventana en tubo cuadrado de 1", tipo banco</t>
  </si>
  <si>
    <t>Instalación de Luceta metálica en lamina cal. 18-tubo cuadrado 1"</t>
  </si>
  <si>
    <t>Instalación de Baranda pasa manos en tubo</t>
  </si>
  <si>
    <t>Instalación de Marcos metálicos cal. 18 0.80x2.00m</t>
  </si>
  <si>
    <t>Instalación de Marcos metálicos cal. 18 0.70x2.00m</t>
  </si>
  <si>
    <t>Instalación de Marco y puerta metálicos cal. 18 0.50 a 0.80x2.00m</t>
  </si>
  <si>
    <t>Instalación de Marco y puerta metálica cal. 18 1.00x2.00m, incluye chapa de seguridad</t>
  </si>
  <si>
    <t>Instalación de Puerta con marco metálico cal. 18 y vidrio 1.50-2.00x2.20</t>
  </si>
  <si>
    <t>Instalación de Marco y puerta metálicos cal. 18 1.50x2.00m</t>
  </si>
  <si>
    <t>Instalación de Divisiones para sanitarios y baños en lamina cr. Cal 18</t>
  </si>
  <si>
    <t>Instalación de Divisiones para orinales, baños</t>
  </si>
  <si>
    <t>Instalación de Canal metálico 0.50 mts</t>
  </si>
  <si>
    <t>Instalación de Bajante en lámina galvanizada</t>
  </si>
  <si>
    <t>Construcción de Cerramiento en malla eslabonada y tubo, altura: 2.20m</t>
  </si>
  <si>
    <t>Construcción de Cerramiento en malla eslabonada y tubo altura: 2.20m, antepecho en ladrillo</t>
  </si>
  <si>
    <t>Suministro e instalación de Puerta entamborada y tripeada de 0.70x2.00</t>
  </si>
  <si>
    <t>Suministro e instalación de Puerta entamborada y tripeada de 0.80x2.00</t>
  </si>
  <si>
    <t>Suministro e instalación de Puerta entamborada y tripeada de 0.90x2.00</t>
  </si>
  <si>
    <t>Suministro e instalación de Ventana en aluminio</t>
  </si>
  <si>
    <t>Suministro e instalación de Ventanilla en aluminio y vidrio tragaluces 0.25m2, barrotes</t>
  </si>
  <si>
    <t>Suministro e instalación de Divisiones en aluminio para baños</t>
  </si>
  <si>
    <t>Suministro e instalación de Lavamanos de empotrar en porcelana</t>
  </si>
  <si>
    <t xml:space="preserve">Suministro e instalación de Lavamanos </t>
  </si>
  <si>
    <t xml:space="preserve">Suministro e instalación de Sanitario </t>
  </si>
  <si>
    <t>Suministro e instalación de Juego de incrustaciones blanco</t>
  </si>
  <si>
    <t>Suministro e instalación de Sanitario de fluxómetro corona línea institucional</t>
  </si>
  <si>
    <t>Suministro e instalación de Orinal institucional</t>
  </si>
  <si>
    <t>Suministro e instalación de Ducha sencilla</t>
  </si>
  <si>
    <t>Suministro e instalación de Accesorio papelera acero inoxidable</t>
  </si>
  <si>
    <t>Suministro e instalación de Accesorio dispensador jabón acero inox.</t>
  </si>
  <si>
    <t>Suministro e instalación de Espejos baños</t>
  </si>
  <si>
    <t>Suministro e instalación de estufa a gas de empotrar</t>
  </si>
  <si>
    <t>Suministro e instalación de tanque plástico agua potable de 1000lts.(incluye accesorios)</t>
  </si>
  <si>
    <t>Jardín ornamental</t>
  </si>
  <si>
    <t>Aplicación de Estuco y pintura vinilo muros</t>
  </si>
  <si>
    <t>Aplicación de Pintura vinilo muros</t>
  </si>
  <si>
    <t xml:space="preserve">Repinte de muros </t>
  </si>
  <si>
    <t>Aplicación de Estuco y pintura bajo placa</t>
  </si>
  <si>
    <t>Aplicación de Esmalte sobre lámina llena</t>
  </si>
  <si>
    <t>Aplicación de Esmalte sobre marcos lámina</t>
  </si>
  <si>
    <t>Aplicación de Pintura esmalte ventaneria metálica</t>
  </si>
  <si>
    <t>Aplicación de Pintura laca puertas de madera</t>
  </si>
  <si>
    <t>Aplicación de Esgrafiado en graniplast</t>
  </si>
  <si>
    <t>Aplicación de Pintura coraza para fachada</t>
  </si>
  <si>
    <t>Aplicación de Pintura en carburo sobre pañete</t>
  </si>
  <si>
    <t>Aplicación de Pintura marmolina sobre pañete</t>
  </si>
  <si>
    <t>Aplicación de Pintura en carburo</t>
  </si>
  <si>
    <t>Aplicación de Pintura bajo placa</t>
  </si>
  <si>
    <t>Aplicación de Pintura canal a. 11. Esmalte sobre wash— primer</t>
  </si>
  <si>
    <t>Aplicación de Pintura guarda escoba en esmalte</t>
  </si>
  <si>
    <t>PAÑETES E IMPERMEABILIZACION</t>
  </si>
  <si>
    <t>Instalación de Piso en baldosa granito alfa  33x33 g-1</t>
  </si>
  <si>
    <t>9.4</t>
  </si>
  <si>
    <t>9.5</t>
  </si>
  <si>
    <t>9.6</t>
  </si>
  <si>
    <t>9.7</t>
  </si>
  <si>
    <t>9.8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</si>
  <si>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</si>
  <si>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</si>
  <si>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</si>
  <si>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</si>
  <si>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</si>
  <si>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</si>
  <si>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</si>
  <si>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</si>
  <si>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</si>
  <si>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</si>
  <si>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</si>
  <si>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</si>
  <si>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</si>
  <si>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</si>
  <si>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</si>
  <si>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10.21</t>
  </si>
  <si>
    <t>10.22</t>
  </si>
  <si>
    <t>10.23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</si>
  <si>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</si>
  <si>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</si>
  <si>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</si>
  <si>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</si>
  <si>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</si>
  <si>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</si>
  <si>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</si>
  <si>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</si>
  <si>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</si>
  <si>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</si>
  <si>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</si>
  <si>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</si>
  <si>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</si>
  <si>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</si>
  <si>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13.19</t>
  </si>
  <si>
    <t>13.20</t>
  </si>
  <si>
    <t>13.21</t>
  </si>
  <si>
    <t>13.22</t>
  </si>
  <si>
    <t>13.23</t>
  </si>
  <si>
    <t>13.24</t>
  </si>
  <si>
    <t>13.25</t>
  </si>
  <si>
    <t>13.26</t>
  </si>
  <si>
    <t>13.27</t>
  </si>
  <si>
    <t>13.28</t>
  </si>
  <si>
    <t>13.29</t>
  </si>
  <si>
    <t>13.30</t>
  </si>
  <si>
    <t>13.31</t>
  </si>
  <si>
    <t>13.32</t>
  </si>
  <si>
    <t>13.33</t>
  </si>
  <si>
    <t>13.34</t>
  </si>
  <si>
    <t>17.4</t>
  </si>
  <si>
    <t>17.5</t>
  </si>
  <si>
    <t>17.6</t>
  </si>
  <si>
    <t>17.7</t>
  </si>
  <si>
    <t>17.8</t>
  </si>
  <si>
    <t>17.9</t>
  </si>
  <si>
    <t>17.10</t>
  </si>
  <si>
    <t>17.11</t>
  </si>
  <si>
    <t>17.12</t>
  </si>
  <si>
    <t>17.13</t>
  </si>
  <si>
    <t>17.14</t>
  </si>
  <si>
    <t>19.4</t>
  </si>
  <si>
    <t>19.5</t>
  </si>
  <si>
    <t>19.6</t>
  </si>
  <si>
    <t>19.7</t>
  </si>
  <si>
    <t>19.8</t>
  </si>
  <si>
    <t>19.9</t>
  </si>
  <si>
    <t>19.10</t>
  </si>
  <si>
    <t>19.11</t>
  </si>
  <si>
    <t>19.12</t>
  </si>
  <si>
    <t>19.13</t>
  </si>
  <si>
    <t>19.14</t>
  </si>
  <si>
    <t>19.15</t>
  </si>
  <si>
    <t>19.16</t>
  </si>
  <si>
    <t>19.17</t>
  </si>
  <si>
    <t>19.18</t>
  </si>
  <si>
    <t>21.7</t>
  </si>
  <si>
    <t>21.8</t>
  </si>
  <si>
    <t>21.9</t>
  </si>
  <si>
    <t>21.10</t>
  </si>
  <si>
    <t>21.11</t>
  </si>
  <si>
    <t>21.12</t>
  </si>
  <si>
    <t>21.13</t>
  </si>
  <si>
    <t>21.14</t>
  </si>
  <si>
    <t>21.15</t>
  </si>
  <si>
    <t>21.16</t>
  </si>
  <si>
    <t>TRANSPORTE DE MATERIAL</t>
  </si>
  <si>
    <t>Transporte de materiales de construcción al sitio de las obras, en zona rural de dificil acceso.</t>
  </si>
  <si>
    <t>Viaje</t>
  </si>
  <si>
    <t>PRESUPUESTO</t>
  </si>
  <si>
    <t>DESCRIPCION Y/O UBICACIÓN</t>
  </si>
  <si>
    <t>Cantidad</t>
  </si>
  <si>
    <t>Subtotal</t>
  </si>
  <si>
    <t>Total</t>
  </si>
  <si>
    <t>Largo (m)</t>
  </si>
  <si>
    <t>Ancho(m)</t>
  </si>
  <si>
    <t>Alto(m)</t>
  </si>
  <si>
    <t>Espesor Promedio(m)</t>
  </si>
  <si>
    <t>PROFESION:</t>
  </si>
  <si>
    <t>MATRICULA PROFESIONAL No.:</t>
  </si>
  <si>
    <t>FIRMA:</t>
  </si>
  <si>
    <t>NOMBRE Y APELLIDOS:</t>
  </si>
  <si>
    <t>Elaboro:</t>
  </si>
  <si>
    <t>Desmonte de cielo falso</t>
  </si>
  <si>
    <t>Placa de piso para exteriores en concreto 2500 P.S.I, troquelado y dilatado e=0.10m (Incluye refuerzo)</t>
  </si>
  <si>
    <t>Placa en concreto de 3000 P.S.I e=0.10m, troqueleado y dilatado (Incluye refuerzo)</t>
  </si>
  <si>
    <t>Anden exterior en concreto 2.500 e=0.08 con acabado en tablón cucuta y gravilla lavada</t>
  </si>
  <si>
    <t>TRANSPORTE</t>
  </si>
  <si>
    <t>VOLQUETA 6(M3)</t>
  </si>
  <si>
    <t>VIAJE</t>
  </si>
  <si>
    <t>[ Vj ]  V/r. COSTO DIRECTO =</t>
  </si>
  <si>
    <t>Descapote manual e=0.20m incluye retiro</t>
  </si>
  <si>
    <t>Suministro e Instalación de Campamento 9 m2</t>
  </si>
  <si>
    <t>Demolición mecánica placa concreto e = 0.20m, incluye retiro</t>
  </si>
  <si>
    <t>3.7</t>
  </si>
  <si>
    <t>Relleno compactado con recebo seleccionado</t>
  </si>
  <si>
    <t>Concreto ciclópeo base 2500 p.s.i.</t>
  </si>
  <si>
    <t>Cimentación tipo solado de limpieza concreto 1700 p.s.i.</t>
  </si>
  <si>
    <t>Cimentación tipo viga de amarre, concreto 3000 p.s.i.</t>
  </si>
  <si>
    <t>Cimentación tipo viga de amarre, concreto 3000 p.s.i. 0.30x0.30, incluye acero (4no.5, e-3/8" c/0,20m)</t>
  </si>
  <si>
    <t>Cimentación tipo viga de amarre, concreto 3000 p.s.i. 0.15x0.25, incluye acero</t>
  </si>
  <si>
    <t>Concreto muro de contención 3000 p.s.i.</t>
  </si>
  <si>
    <t>4.11</t>
  </si>
  <si>
    <t>4.12</t>
  </si>
  <si>
    <t>4.13</t>
  </si>
  <si>
    <t>Columna en concreto 3000 p.s.i. 0.15x0.25, incluye acero</t>
  </si>
  <si>
    <t>Columna en concreto 3000 p.s.i. 0.30x0.30, incluye acero (4no.5, e-3/8" c/0,20m)</t>
  </si>
  <si>
    <t>Columna en concreto 3000 p.s.i. 0.25x0.25, incluye acero</t>
  </si>
  <si>
    <t>Suministro e Instalación de Cubierta en  teja  ondulada a.c con estructura  acesco  luz máx. 4 m</t>
  </si>
  <si>
    <t>Suministro e Instalación de Cubierta  en  teja  de  zinc  cal  28</t>
  </si>
  <si>
    <t>Suministro e Instalación de Cubierta  en  teja  supertermoacustic</t>
  </si>
  <si>
    <t>Suministro e Instalación de Cubierta   en   teja   termoacustic</t>
  </si>
  <si>
    <t>Suministro e Instalación de Limatesa termoacustic</t>
  </si>
  <si>
    <t>Suministro e Instalación de Cubierta   en   teja   acesco</t>
  </si>
  <si>
    <t>Suministro e Instalación de Cubierta en canaleta 90  fibrocemento-eternit</t>
  </si>
  <si>
    <t>Suministro e Instalación de Caballete sup. Canaleta 90 articulado</t>
  </si>
  <si>
    <t>Suministro e Instalación de Cubierta en canaleta 43 fibrocemento-eternit</t>
  </si>
  <si>
    <t>Suministro e Instalación de Cubierta   en   teja  de   barro</t>
  </si>
  <si>
    <t>Suministro e Instalación de Teja   claraboya</t>
  </si>
  <si>
    <t>Suministro e Instalación de Flanche  remate  cubierta</t>
  </si>
  <si>
    <t>Suministro e Instalación de Cercha  para  cubierta  en  ángulo</t>
  </si>
  <si>
    <t xml:space="preserve">Suministro e Instalación de Cercha metálica, 2&lt;2"x1/8" superior y 2&lt;1 1/2x3/16" inferior, celosía en &lt;1 1/4"*1/8" y varilla de 1/2 c .30. </t>
  </si>
  <si>
    <t>Suministro e Instalación de Correa en perfil metálico galvanizado pag c 160x60mm-1.5mm</t>
  </si>
  <si>
    <t>Suministro e Instalación de Correa en perfil acesco phr c 355x110 - 2,0mm, tipo cajon</t>
  </si>
  <si>
    <t>Suministro e Instalación de Correa   en  perfil   metálico   . 15 cal  16 cerrado</t>
  </si>
  <si>
    <t>Suministro e Instalación de Fiberglass dilatado 61x61</t>
  </si>
  <si>
    <t>Suministro e Instalación de Fiberplack junta perdida</t>
  </si>
  <si>
    <t>Suministro e Instalación de Cieloraso falso en drywall 12,7mm junta perdida + vinilo</t>
  </si>
  <si>
    <t>Suministro e Instalación de Cieloraso en machimbre veteado</t>
  </si>
  <si>
    <t>Suministro e Instalación de Cielo raso en celotex</t>
  </si>
  <si>
    <t>Suministro e Instalación de Granito blanco #2 abuzardado sobre bloque</t>
  </si>
  <si>
    <t xml:space="preserve">Suministro e Instalación de Enchape de pared 0.20x0.25 </t>
  </si>
  <si>
    <t xml:space="preserve">Suministro e Instalación de Enchape de piso 0.20x0.25 </t>
  </si>
  <si>
    <t>Suministro e Instalación de Piso en baldosa granito alfa  33x33 g-1</t>
  </si>
  <si>
    <t>Suministro e Instalación de Piso en baldosín de cemento de 25x25</t>
  </si>
  <si>
    <t xml:space="preserve">Suministro e Instalación de Piso en tablón 33x33 </t>
  </si>
  <si>
    <t>Suministro e Instalación de Piso de gres 33x33</t>
  </si>
  <si>
    <t>Suministro e Instalación de Piso en cerámica tráfico #5, tipo granilla</t>
  </si>
  <si>
    <t>Suministro e Instalación de Piso en gravilla lavada</t>
  </si>
  <si>
    <t>Suministro e Instalación de Piso en granito pulido y brillado</t>
  </si>
  <si>
    <t xml:space="preserve">Suministro e Instalación de Cenefa baldosa granito 33x33 </t>
  </si>
  <si>
    <t>Suministro e Instalación de Cenefa en granito lavado</t>
  </si>
  <si>
    <t>Suministro e Instalación de Baldosin duraker 20x20</t>
  </si>
  <si>
    <t>Suministro e Instalación de Tapete multicolor dalton</t>
  </si>
  <si>
    <t>Suministro e Instalación de G/escoba granito pulido</t>
  </si>
  <si>
    <t>Suministro e Instalación de Guardaescoba en cerámica tráfico #5, tipo granilla</t>
  </si>
  <si>
    <t>Suministro e Instalación de G/escoba en gravilla lavada</t>
  </si>
  <si>
    <t>Suministro e Instalación de G/escoba tapete dalton 7 cm</t>
  </si>
  <si>
    <t>Suministro e Instalación de G/escoba en baldosín de cemento</t>
  </si>
  <si>
    <t>Suministro e Instalación de Piso cristalblock (ancho 0.50 m.)</t>
  </si>
  <si>
    <t>Construcción de Paso escalera en granito pulido</t>
  </si>
  <si>
    <t>Suministro e Instalación de Ventana en lámina cal. 18</t>
  </si>
  <si>
    <t>Suministro e Instalación de Ventana en tubo cuadrado de 1", tipo banco</t>
  </si>
  <si>
    <t>Suministro e Instalación de Luceta metálica en lamina cal. 18-tubo cuadrado 1"</t>
  </si>
  <si>
    <t>Suministro e Instalación de Baranda pasa manos en tubo</t>
  </si>
  <si>
    <t>Suministro e Instalación de Marcos metálicos cal. 18 0.80x2.00m</t>
  </si>
  <si>
    <t>Suministro e Instalación de Marcos metálicos cal. 18 0.70x2.00m</t>
  </si>
  <si>
    <t>Suministro e Instalación de Marco y puerta metálicos cal. 18 0.50 a 0.80x2.00m</t>
  </si>
  <si>
    <t>Suministro e Instalación de Marco y puerta metálica cal. 18 1.00x2.00m, incluye chapa de seguridad</t>
  </si>
  <si>
    <t>Suministro e Instalación de Puerta con marco metálico cal. 18 y vidrio 1.50-2.00x2.20</t>
  </si>
  <si>
    <t>Suministro e Instalación de Marco y puerta metálicos cal. 18 1.50x2.00m</t>
  </si>
  <si>
    <t>Suministro e Instalación de Divisiones para sanitarios y baños en lamina cr. Cal 18</t>
  </si>
  <si>
    <t>Suministro e  Instalación de Divisiones para orinales, baños</t>
  </si>
  <si>
    <t>Suministro e Instalación de Canal metálico 0.50 mts</t>
  </si>
  <si>
    <t>Suministro e Instalación de Bajante en lámina galvanizada</t>
  </si>
  <si>
    <t>Suministro y Aplicación de Estuco y pintura bajo placa</t>
  </si>
  <si>
    <t>Suministro y Aplicación de Esmalte sobre lámina llena</t>
  </si>
  <si>
    <t>Suministro y Aplicación de Esmalte sobre marcos lámina</t>
  </si>
  <si>
    <t>Suministro y Aplicación de Pintura esmalte ventaneria metálica</t>
  </si>
  <si>
    <t>Suministro y Aplicación de Pintura laca puertas de madera</t>
  </si>
  <si>
    <t>Suministro y Aplicación de Esgrafiado en graniplast</t>
  </si>
  <si>
    <t>Suministro y Aplicación de Pintura coraza para fachada</t>
  </si>
  <si>
    <t>Suministro y Aplicación de Pintura en carburo sobre pañete</t>
  </si>
  <si>
    <t>Suministro y Aplicación de Pintura en carburo</t>
  </si>
  <si>
    <t>Suministro y Aplicación de Pintura bajo placa</t>
  </si>
  <si>
    <t>Suministro y aplicación de Pintura estructura metálica en esmalte</t>
  </si>
  <si>
    <t>Suministro y Aplicación de Pintura guarda escoba en esmalte</t>
  </si>
  <si>
    <t>Construcción de Graderias en concreto armado con espaldar</t>
  </si>
  <si>
    <t>Construcción de graderias en concreto armado sin espaldar</t>
  </si>
  <si>
    <t>Suministro e instalción de Adoquin cerámico sobre afirmado en arena</t>
  </si>
  <si>
    <t>Construcciónd e Gradas concreto simple sobre terreno .30</t>
  </si>
  <si>
    <t>Aseo final de obra</t>
  </si>
  <si>
    <t>Construcción de muro en Bloque de arcilla No. 4 e=0.20m</t>
  </si>
  <si>
    <t>Construcción de muro en Bloque de arcilla No. 5 e=0.12m (12x20x30)</t>
  </si>
  <si>
    <t>Suministro e Instalación de Acometida eléctrica iluminación monofásica</t>
  </si>
  <si>
    <t>Suministro e Instalación de Salida parcial monofásica tablero 2 circuitos, incluye tablero y breakers</t>
  </si>
  <si>
    <t>Suministro e Instalación de Salida parcial eléctrica bifásica (3 thw no.8 awg)</t>
  </si>
  <si>
    <t>Suministro e Instalación de Salida parcial hasta 30m</t>
  </si>
  <si>
    <t>Suministro e Instalación de Salida parcial hasta 60m</t>
  </si>
  <si>
    <t>Suministro e Instalación de Cable concéntrico monofásico</t>
  </si>
  <si>
    <t>Suministro e Instalación de Salida bifásica</t>
  </si>
  <si>
    <t>Suministro e Instalación de Salida toma corriente doble 110v</t>
  </si>
  <si>
    <t>Suministro e Instalación de Salida lámpara incandescente</t>
  </si>
  <si>
    <t>Suministro e Instalación de Salida lámpara fluorescente 2x48, incluye lámpara</t>
  </si>
  <si>
    <t>Suministro e Instalación de Salida lámpara fluorescente 2x96, incluye lámpara</t>
  </si>
  <si>
    <t>Suministro e Instalación de Salida para proyector sodio rra 250w</t>
  </si>
  <si>
    <t>Suministro e Instalación de Cajilla de distribución 60x60</t>
  </si>
  <si>
    <t>Suministro e Suministro e instalación de transformador de 30 kva Trifásico incl. Accesorios</t>
  </si>
  <si>
    <t>Suministro e instalación de Puesta a tierra de tablero de distribución, polo a tierra, varilla c. W. 2,40 ml</t>
  </si>
  <si>
    <t>Suministro e Instalación de Punto de desagüe en pvc 2"</t>
  </si>
  <si>
    <t>Suministro e Instalación de Punto de desagüe en pvc 3"</t>
  </si>
  <si>
    <t>Suministro e Instalación de Punto de desagüe en pvc 4"</t>
  </si>
  <si>
    <t>Suministro e Instalación de Tubería de desagüe en pvc 3"</t>
  </si>
  <si>
    <t>Suministro e Instalación de Tubería de desagüe en pvc 4"</t>
  </si>
  <si>
    <t>Suministro e Instalación de Tubería de desagüe en pvc 6"</t>
  </si>
  <si>
    <t>Suministro e Instalación de Accesorios en pvc  3"</t>
  </si>
  <si>
    <t>Suministro e Instalación de Accesorios en pvc  4"</t>
  </si>
  <si>
    <t>Suministro e Instalación de Rejilla de piso baño</t>
  </si>
  <si>
    <t>Suministro e Instalación de Registro de paso directo 1"</t>
  </si>
  <si>
    <t>Suministro e  Instalación de Registro de paso directo ½" (bola)</t>
  </si>
  <si>
    <t>Suministro e Instalación de Salida llave terminal de ½"</t>
  </si>
  <si>
    <t>Suministro e Instalación de Acometida general de ½"</t>
  </si>
  <si>
    <t>Suministro e Instalación de Punto agua fría de ½"</t>
  </si>
  <si>
    <t>Suministro e Instalación de Tubería pvc de presión 1"</t>
  </si>
  <si>
    <t>Suministro e Instalación de Tubería presión pvc de 3/4"</t>
  </si>
  <si>
    <t>Suministro e Instalación de Tubería presión pvc ½"</t>
  </si>
  <si>
    <t>Suministro e Instalación de Bajante de aguas lluvias pvc 2" incluye malla, mortero 1:4 y accesorio</t>
  </si>
  <si>
    <t>Suministro e Instalación de tubería aguas lluvias pvc 2"</t>
  </si>
  <si>
    <t>Suministro e Instalación de Bajante de ventilación pvc 2", incluye malla, mortero 1:4 y accesorio</t>
  </si>
  <si>
    <t>Suministro e Instalación de Tubería de ventilación pvc 2"</t>
  </si>
  <si>
    <t>Suministro e Instalación de Registro 1/2"</t>
  </si>
  <si>
    <t>Suministro e Instalación de Registro 3/4"</t>
  </si>
  <si>
    <t>Suministro e Instalación de Registro 2 1/2"</t>
  </si>
  <si>
    <t>Suministro e Instalación de Registro 2"</t>
  </si>
  <si>
    <t>Suministro e Instalación de Re ventilación 2"</t>
  </si>
  <si>
    <t>Suministro e Instalación de Re ventilación 3"</t>
  </si>
  <si>
    <t>Suministro e Instalación de Tanque plástico elevado 250 lt (incluye accesorios e instalación)</t>
  </si>
  <si>
    <t>Suministro e Instalación de Tanque plástico elevado 500 lt (incluye accesorios e instalación)</t>
  </si>
  <si>
    <t>Suministro e Instalación de Tanque plástico elevado 1000 lt (incluye accesorios e instalación)</t>
  </si>
  <si>
    <t>Suministro e Instalación de Registro 1"</t>
  </si>
  <si>
    <t>Suministro y Aplicación de Pañete bajo placa   1:4</t>
  </si>
  <si>
    <t>Suministro y Aplicación de Alistado pendientado en mortero para placa</t>
  </si>
  <si>
    <t>Suministro y Aplicación de Pañete impermeabilizado 1:4</t>
  </si>
  <si>
    <t>Suministro e Impermeabilización con polietileno</t>
  </si>
  <si>
    <t>Suministro e Impermeabilización con manto asfaltico 3mm</t>
  </si>
  <si>
    <t>Suministro y Aplicación de Pintura bituminosa para protección terraza</t>
  </si>
  <si>
    <t>Suministro e Impermeabilización manto zetal   600 terraza</t>
  </si>
  <si>
    <t>Suministro e Instalación de Cubierta en teja ondulada  a.c  No . 4</t>
  </si>
  <si>
    <t>Suministro e instalación de cielo raso blanco en PVC. (El gravado o detalle del material esta sujeto a aprobación del supervisor).</t>
  </si>
  <si>
    <t>CIELO RASO PVC 10 MM X 6 MTS BLANCO</t>
  </si>
  <si>
    <t>ANGULO GALVANIZADO PARA PVC</t>
  </si>
  <si>
    <t>OMEGA PARA PVC</t>
  </si>
  <si>
    <t>VIGUETA PARA PVC</t>
  </si>
  <si>
    <t>PERFIL CORNISA DE PVC 2.90m, COLOR BLANCO</t>
  </si>
  <si>
    <t>TORNILLO ESTRUCTURAL AUTOPERFORANTE CABEZA PLANA DE 6X1</t>
  </si>
  <si>
    <t>TORNILLOS 8X1 PUNTA AGUDA (CABEZA DE LENTEJA)</t>
  </si>
  <si>
    <t>M</t>
  </si>
  <si>
    <t>3.8</t>
  </si>
  <si>
    <t>Excavación en roca con retiro</t>
  </si>
  <si>
    <t>Construcción de Placa para fondo de tanque en concreto armado de 3500 p.s.i e=0.15m /</t>
  </si>
  <si>
    <t>Construcción de Placa de piso en concreto de 2500 psi e=0.08 con dilataciones.</t>
  </si>
  <si>
    <t>TORNILLO AUTOPERFORANTE</t>
  </si>
  <si>
    <t>Construcción de Placa de piso en concreto de 2500 psi e=0.05 con malla electrosoldada de 4mm</t>
  </si>
  <si>
    <t>Suministro e instalación de Sanitario de fluxómetro línea institucional</t>
  </si>
  <si>
    <t>17.15</t>
  </si>
  <si>
    <t>17.16</t>
  </si>
  <si>
    <t>17.17</t>
  </si>
  <si>
    <t>Suministro e instalación de Sanitario infantil color blanco tipo institucional</t>
  </si>
  <si>
    <t>Suministro e instalación de Lavamanos color blanco tipo institucional</t>
  </si>
  <si>
    <t>Suministro e instalación de Sanitario color blanco tipo institucional</t>
  </si>
  <si>
    <t>Suministro e instalación de orinal color blanco tipo institucional</t>
  </si>
  <si>
    <t>Suministro e instalación de Lavamanos infantil, color blanco tipo institucional</t>
  </si>
  <si>
    <t>Suministro e instalación de orinal infantil, color blanco tipo institucional</t>
  </si>
  <si>
    <t>Suministro e instalación de ducha sencilla</t>
  </si>
  <si>
    <t>Demolición enchape de piso</t>
  </si>
  <si>
    <t>Explanación en roca con retiro</t>
  </si>
  <si>
    <t>Cimentación tipo solado de limpieza concreto 1700 psi e=0,07m</t>
  </si>
  <si>
    <t>Demolición placa maciza 0.25 m Incluye retiro</t>
  </si>
  <si>
    <t>Demolición placa piso 0.05 m Incluye retiro</t>
  </si>
  <si>
    <t>Demolición placa piso 0.10 m Incluye retiro</t>
  </si>
  <si>
    <t>Demolición vigas y columnas Incluye retiro</t>
  </si>
  <si>
    <t>Desmonte cubierta teja de asbesto c. Con estructura , incluye retiro</t>
  </si>
  <si>
    <t>Retiro de escombros hasta 5km, incluye cargue</t>
  </si>
  <si>
    <t>Construcción de muro en Bloque de arcilla No. 4 e=0.10m</t>
  </si>
  <si>
    <t>Suministro e Instalación de Tablero de automáticos 12 circuitos.Incluye Tacos.</t>
  </si>
  <si>
    <t>Suministro e Instalación de Tablero de automáticos 4 circuitos.Incluye tacos.</t>
  </si>
  <si>
    <t>Suministro e instalación de pozo Séptico Integrado de 2.000 Litros (Incluye: TANQUE CILINDRICO HORIZONTAL DE 2,000 LT NEGRO: 1 Und. MATERIAL FILTRANTE: 180 Unds.TUERCA 5/16: 8 Unds. TORNILLO 5/16-PULG X LONG. 3 ½-PULG: 8 Unds. TAPA SEPTILISTO: 2 Unds. TRAMPA DE GRASAS 105 LT: 1 Und. TAPA ROTOPLAST 105 LT: 1 Und. TEE SANITARIO DE 2-PULG: 2 Unds. NIPLE SANITARIO DE 2-PULG X 20 CM: 2 Unds.)</t>
  </si>
  <si>
    <t>Suministro e instalación de pozo Séptico Integrado de 5.000 Litros (Incluye: TANQUE CILINDRICO HORIZONTAL DE 5,000 LT NEGRO: 1 Und.MATERIAL FILTRANTE: 920 Unds.
TUERCA 5/16: 8 Unds.TORNILLO 5/16-PULG X LONG. 3 ½-PULG: 8 Unds.TAPA SEPTILISTO: 2 Unds.TRAMPA DE GRASAS 105 LT: 1 Und.TAPA ROTOPLAST 105 LT: 1 Und.TEE SANITARIO DE 2-PULG: 2 Unds.NIPLE SANITARIO DE 2-PULG X 20 CM: 2 Unds.)</t>
  </si>
  <si>
    <t>Suministro y Aplicación de Pintura canal A.LL. Esmalte sobre wash— primer</t>
  </si>
  <si>
    <t>Tuberia de cobre 1/2" Tipo L (Incluye accesorios)</t>
  </si>
  <si>
    <t>INSTALACIONES RED GASES</t>
  </si>
  <si>
    <t>Tuberia de cobre 3/4" Tipo L (Incluye accesorios)</t>
  </si>
  <si>
    <t>22.3</t>
  </si>
  <si>
    <t>Tuberia de cobre 1" Tipo L (Incluye accesorios)</t>
  </si>
  <si>
    <t>Tuberia de polietileno de 1/2" (Incluye accesorios)</t>
  </si>
  <si>
    <t>Tuberia de polietileno de 3/4" (Incluye accesorios)</t>
  </si>
  <si>
    <t>Tuberia de polietileno de 1" (Incluye accesorios)</t>
  </si>
  <si>
    <t>Valvula de bola de gas 1/2"</t>
  </si>
  <si>
    <t>Valvula de bola de gas 3/4"</t>
  </si>
  <si>
    <t>Valvula de bola de gas 1"</t>
  </si>
  <si>
    <t>Acometida gas de 1/2"</t>
  </si>
  <si>
    <t>22.4</t>
  </si>
  <si>
    <t>22.5</t>
  </si>
  <si>
    <t>22.6</t>
  </si>
  <si>
    <t>22.7</t>
  </si>
  <si>
    <t>22.8</t>
  </si>
  <si>
    <t>22.9</t>
  </si>
  <si>
    <t>22.10</t>
  </si>
  <si>
    <t>23.2</t>
  </si>
  <si>
    <t>24</t>
  </si>
  <si>
    <t>24.1</t>
  </si>
  <si>
    <t>Suministro e instalación de Sardinel en concreto 3000 P.S.I (45x16)</t>
  </si>
  <si>
    <t>Suministro e instalación de Sardinel en concreto 3000 P.S.I (35x15)</t>
  </si>
  <si>
    <t>Suministro e instalación de Sardinel prefabricado H=» 45</t>
  </si>
  <si>
    <t>Suministro e instalación de Sardinel en concreto 2500 P.S.I (35X15)</t>
  </si>
  <si>
    <t>Suministro e instalación de Cuneta a. ll. en concreto de 3.000 PSI, Tipo V, a=0.50</t>
  </si>
  <si>
    <t>Suministro e instalación de ESTUFA INDUSTRIAL DE 4 PUESTOS EN ACERO INOX</t>
  </si>
  <si>
    <t>Excavación manual  h=2,9m</t>
  </si>
  <si>
    <t>Excavación mecánica</t>
  </si>
  <si>
    <t>Descapote a máquina e=0.20 m Incluye retiro</t>
  </si>
  <si>
    <t>Desmonte aparatos sanitarios Incluye retiro</t>
  </si>
  <si>
    <t>7.19</t>
  </si>
  <si>
    <t>Red electrica en tuberia pvc de 1/2", incluye 2 No 12 , para
luminarias</t>
  </si>
  <si>
    <t>7.20</t>
  </si>
  <si>
    <t>Instalacion salida interruptor doble 110 V</t>
  </si>
  <si>
    <t>7.21</t>
  </si>
  <si>
    <t>Red electrica en tuberia pvc de 1/2", incluye 1 linea No 10 + 1
neutro No 10 + 1 Linea No 14</t>
  </si>
  <si>
    <t>Suministro e instalación de Cubierta en teja con trapecios, valles h=35mm  cal.28, color, 1080 mm ancho total, incluye tornillos fijadores.</t>
  </si>
  <si>
    <t xml:space="preserve">Suministro e instalación de Caballete en teja con trapecios, valles h=35mm  cal.28, color, 1080 mm ancho total, incluye tornillos fijadores. </t>
  </si>
  <si>
    <t>Suministro y Aplicación de Pintura vinilo muros, III manos</t>
  </si>
  <si>
    <t>8.40</t>
  </si>
  <si>
    <t>Instalación de Punto hidráulico pvc-p/paral 1/2"</t>
  </si>
  <si>
    <t>Instalación de Salida sanitaria pvc-s/paral 3</t>
  </si>
  <si>
    <t>8.41</t>
  </si>
  <si>
    <t>Suministro y Aplicación de Pañete muros 1:4; incluye filo y dilataciones</t>
  </si>
  <si>
    <t>13.35</t>
  </si>
  <si>
    <t>Acabado boca puerta en concreto</t>
  </si>
  <si>
    <t>Aula</t>
  </si>
  <si>
    <t>Cubierta</t>
  </si>
  <si>
    <t>Cimentación tipo viga de amarre, concreto 3000 psi. 0.30x0.35, incluye acero</t>
  </si>
  <si>
    <t>Construcción de Viga aerea en concreto 0.30x0.35m,3000 psi, incluye acero (4no5-e 3/8" c/ 0.15)</t>
  </si>
  <si>
    <t>Suministro e instalación Cheque de bronce de 1/2"</t>
  </si>
  <si>
    <t xml:space="preserve">DE PIPETA A APARATO </t>
  </si>
  <si>
    <t>SUBTOTAL COSTOS INDIRECTOS</t>
  </si>
  <si>
    <t>Suministro e instalación de G/escoba en tablón de gres</t>
  </si>
  <si>
    <t>Suministro y Aplicación de Estuco y pintura vinilo muros II manos</t>
  </si>
  <si>
    <t>Cimentación tipo solado de limpieza concreto 1700 p.s.i. e=0,05m</t>
  </si>
  <si>
    <t>14.17</t>
  </si>
  <si>
    <t>14.18</t>
  </si>
  <si>
    <t xml:space="preserve">Suministro e instalacion de ventana metalica cal.18 y reja en tubo cuadrado </t>
  </si>
  <si>
    <t>Suministro e instalacion de lamina galvanizada sobre cercha metalica de cubierta</t>
  </si>
  <si>
    <t>2.28</t>
  </si>
  <si>
    <t>Demolicion de tablero en concreto para pizarra</t>
  </si>
  <si>
    <t>2.29</t>
  </si>
  <si>
    <t>Demolición placa piso 0.15 m Incluye retiro</t>
  </si>
  <si>
    <t>1.7</t>
  </si>
  <si>
    <t>Desmonte de estructura de cubierta en perfilería de madera.</t>
  </si>
  <si>
    <t>Desmonte de tanque plástico de 1000 litros para almacenamiento de agua potable.</t>
  </si>
  <si>
    <t>2.30</t>
  </si>
  <si>
    <t>Retiro de material sobrante de cubierta y disposición final.</t>
  </si>
  <si>
    <t>2.31</t>
  </si>
  <si>
    <t>Desmonte de tanque asbesto cemento  de 1000 litros para almacenamiento de agua potable.</t>
  </si>
  <si>
    <t>2.32</t>
  </si>
  <si>
    <t>Desmonte de tanque plástico  de 500 litros para almacenamiento de agua potable.</t>
  </si>
  <si>
    <t>2.33</t>
  </si>
  <si>
    <t>Desmonte de estructura de correa metálica en C PHR.</t>
  </si>
  <si>
    <t>2.34</t>
  </si>
  <si>
    <t>Desmonte de puertas metálica, con marco,  medidas convencionales.</t>
  </si>
  <si>
    <t>2.35</t>
  </si>
  <si>
    <t>Demolición concreto reforzados, incluye retiro y bote de escombros a sitio autorizado.</t>
  </si>
  <si>
    <t>2.36</t>
  </si>
  <si>
    <t>Desmonte de canal metálico.</t>
  </si>
  <si>
    <t>2.37</t>
  </si>
  <si>
    <t>Desmonte de ventanas, ventana-rejas con marco.</t>
  </si>
  <si>
    <t>2.38</t>
  </si>
  <si>
    <t>Relleno con material seleccionado  de la misma excavación, incluye compactación manual.</t>
  </si>
  <si>
    <t>2.39</t>
  </si>
  <si>
    <t>Excavación manual sin clasifar a  todo factor.</t>
  </si>
  <si>
    <t>2.40</t>
  </si>
  <si>
    <t>Demolición concreto, e= 0,08 a 0,10 cms incluye retiro y bote de escombros a sitio autorizado.</t>
  </si>
  <si>
    <t>2.41</t>
  </si>
  <si>
    <t>2.42</t>
  </si>
  <si>
    <t>2.43</t>
  </si>
  <si>
    <t>10.24</t>
  </si>
  <si>
    <t>7.22</t>
  </si>
  <si>
    <t>Lampara a prueba de agua tipo tortuga (Tatiana)</t>
  </si>
  <si>
    <t>Construcción de Red sanitaria pvc-s 2"</t>
  </si>
  <si>
    <t>8.42</t>
  </si>
  <si>
    <t>Regata general sanitaria piso.</t>
  </si>
  <si>
    <t>Regata general pared.</t>
  </si>
  <si>
    <t>8.43</t>
  </si>
  <si>
    <t>Impermeabilización de placa.</t>
  </si>
  <si>
    <t>Suministro e instalación de estructura metálica en tubo rectangular 90x50x2.5mmx6m.</t>
  </si>
  <si>
    <t>10.25</t>
  </si>
  <si>
    <t>Limpieza, tratamiento y pintura de estructura metálica en tubo rectangular 90x50x2.5mmx6m.</t>
  </si>
  <si>
    <t>10.26</t>
  </si>
  <si>
    <t>10.27</t>
  </si>
  <si>
    <t>Suministro e instalación de caballete 0.6X0.94MT 2MM UPVC</t>
  </si>
  <si>
    <t>10.28</t>
  </si>
  <si>
    <t>Suministro e instalación de canal rectangular, dimensiones: (0.30x0.25x0.30), cal 20.</t>
  </si>
  <si>
    <t>10.29</t>
  </si>
  <si>
    <t>Limpieza, tratamiento y pintura de estructura metálica tipo cercha.</t>
  </si>
  <si>
    <t>10.31</t>
  </si>
  <si>
    <t>Suministro e instalación de correa en C PHR de 160x60mm de 2.5 mm. incluye pintura y anticorrosivo.</t>
  </si>
  <si>
    <t>10.32</t>
  </si>
  <si>
    <t>Suministro e instalacion de caballete en lamina galvanizada Calibre 22, A= 40 cm. Incluye accesorios.</t>
  </si>
  <si>
    <t>8.44</t>
  </si>
  <si>
    <t>8.45</t>
  </si>
  <si>
    <t>17.18</t>
  </si>
  <si>
    <t>17.19</t>
  </si>
  <si>
    <t>Soporte en concreto para lavamanos, espesor =10cm; Incluye acero de refuerzo.</t>
  </si>
  <si>
    <t>17.20</t>
  </si>
  <si>
    <t>Mesón en concreto, espesor = 8.0 cm.</t>
  </si>
  <si>
    <t>Suministro e instalación de Lavadero prefabricado en concreto y con acabado rugoso en granito.</t>
  </si>
  <si>
    <t>19.19</t>
  </si>
  <si>
    <t>Suministro y aplicación de pintura en aceite para cerchas y correas metálicas.</t>
  </si>
  <si>
    <t>Suministro e instalación de Teja Termoacústica  UPVC 2mm  0.92 x 3,05 m. color blanco.</t>
  </si>
  <si>
    <t>2.44</t>
  </si>
  <si>
    <t>Excavacion, corte y retiro de raices, profundidad hasta 2.00mts</t>
  </si>
  <si>
    <t>Suministro e instalación de cerca en lona verde h=2.10 m</t>
  </si>
  <si>
    <t>2.45</t>
  </si>
  <si>
    <t>Demolición de acabado de piso esmaltado, espesor 5mm.</t>
  </si>
  <si>
    <t>Instalación de Canal en lámina galvanizada cal. 22; ds=50</t>
  </si>
  <si>
    <t>10.30</t>
  </si>
  <si>
    <t xml:space="preserve">Desmanche de Piso </t>
  </si>
  <si>
    <t>[  ML]  V/r. COSTO DIRECTO =</t>
  </si>
  <si>
    <t>Lampara a prueba de agua tipo tortuga</t>
  </si>
  <si>
    <t>Aula Maxima</t>
  </si>
  <si>
    <t>Puertas de baños</t>
  </si>
  <si>
    <t>Demolición para puerta del baño</t>
  </si>
  <si>
    <t>INSTITUCION EDUCATIVA GRAMALOTE</t>
  </si>
  <si>
    <t>1</t>
  </si>
  <si>
    <t>RESANE</t>
  </si>
  <si>
    <t>CUBIERTA</t>
  </si>
  <si>
    <t>7. EL PALMAR</t>
  </si>
  <si>
    <t>CUNETA</t>
  </si>
  <si>
    <t>ALISTADO</t>
  </si>
  <si>
    <t>6. ROSAL</t>
  </si>
  <si>
    <t>TOMACORRIENTES</t>
  </si>
  <si>
    <t>INTERRUPTORES</t>
  </si>
  <si>
    <t>LUMINARIAS</t>
  </si>
  <si>
    <t>INSTALACIONES ELECTRICAS</t>
  </si>
  <si>
    <t>REJA</t>
  </si>
  <si>
    <t>PUERTA</t>
  </si>
  <si>
    <t>PINTURA EN ACEITE</t>
  </si>
  <si>
    <t>VENTANA</t>
  </si>
  <si>
    <t>PUETA</t>
  </si>
  <si>
    <t>CARPINTERIA METALICA</t>
  </si>
  <si>
    <t>LONG</t>
  </si>
  <si>
    <t>PERFILES 10 X 4</t>
  </si>
  <si>
    <t>L</t>
  </si>
  <si>
    <t>PERFIL 4 X 8 CAL 18</t>
  </si>
  <si>
    <t>5. LA ESPERANZA</t>
  </si>
  <si>
    <t>PUNTOS DE DESAGUE</t>
  </si>
  <si>
    <t>PUNTOS HIDRAULICOS</t>
  </si>
  <si>
    <t>RED HIDRAULICA</t>
  </si>
  <si>
    <t>TOMAS D</t>
  </si>
  <si>
    <t>RED ELECTRICA</t>
  </si>
  <si>
    <t>PINTURA</t>
  </si>
  <si>
    <t>PERFILES</t>
  </si>
  <si>
    <t>PINTURA ACEITE</t>
  </si>
  <si>
    <t>PUERTAS METALICAS</t>
  </si>
  <si>
    <t>COMBO SANITARIO</t>
  </si>
  <si>
    <t>ENCHAPE</t>
  </si>
  <si>
    <t>RESANES</t>
  </si>
  <si>
    <t>PAÑETE</t>
  </si>
  <si>
    <t>ENFERMERIA</t>
  </si>
  <si>
    <t>4. SAN RAFAEL</t>
  </si>
  <si>
    <t>TOMA CORRIENTE</t>
  </si>
  <si>
    <t>ESTRUCTURA METALICA</t>
  </si>
  <si>
    <t>A</t>
  </si>
  <si>
    <t>3. EL ALTO</t>
  </si>
  <si>
    <t>MENOS CARPINTERIA METALICA</t>
  </si>
  <si>
    <t>BLOQUE ANTIGUO</t>
  </si>
  <si>
    <t>BATERIA SANITARIA</t>
  </si>
  <si>
    <t>BLOQUE NUEVO</t>
  </si>
  <si>
    <t>RESTAURANTE</t>
  </si>
  <si>
    <t>BLOQUE 1</t>
  </si>
  <si>
    <t>2. ESCUELA DE CHARRO</t>
  </si>
  <si>
    <t>REVISAR CAJILLA DE INSPECCION</t>
  </si>
  <si>
    <t>REPARACIONES HIDROSANITARIAS</t>
  </si>
  <si>
    <t>BAJANTES</t>
  </si>
  <si>
    <t>CANALES</t>
  </si>
  <si>
    <t>TOTAL</t>
  </si>
  <si>
    <t>PESO</t>
  </si>
  <si>
    <t>PERFILES 4 X 8</t>
  </si>
  <si>
    <t>1. GRAMALOTE</t>
  </si>
  <si>
    <t>MEMORIAS DE CALCULO</t>
  </si>
  <si>
    <t>Tubería Emt 1/2" (Incluye 2 Cable Cobre Thhn/Thwn-2 90°C 600v 12awg + 1 Cable Cobre Thhn/Thwn-2 90°C 600v 14awg).</t>
  </si>
  <si>
    <t>Suministro e Instalación de Lampara Led * 18 W De Techo.</t>
  </si>
  <si>
    <t>ALAMBRE COBRE THHN/THWN-2 90°C 600V 12AWG</t>
  </si>
  <si>
    <t>PANEL DE SOBREPONER LED DE 18W LUZ BLANCA H25 1U</t>
  </si>
  <si>
    <t>CINTA AISLANTE 111 PREMIUM (20M) NEGRA</t>
  </si>
  <si>
    <t>TUBO EMT UL 1/2 X 3.05M</t>
  </si>
  <si>
    <t>CAJA OCTAGONAL 100 X 100 X 47MM</t>
  </si>
  <si>
    <t>ALAMBRE COBRE THHN/THWN-2 90°C 600V 14AWG</t>
  </si>
  <si>
    <t>CABLE COBRE THHN/THWN-2 90°C 600V 12AWG</t>
  </si>
  <si>
    <t>TERMINAL CONECTOR EMT 1/2</t>
  </si>
  <si>
    <t>UNIÓN GALVANIZADA EMT 1/2</t>
  </si>
  <si>
    <t>CURVA 90° EMT 1/2"</t>
  </si>
  <si>
    <t>ABRAZADERA FIJA DOBLE ALA 1/2</t>
  </si>
  <si>
    <t>CABLE COBRE THHN/THWN-2 90°C 600V 14AWG</t>
  </si>
  <si>
    <t>ALAMBRE COBRE SUAVE Y DURO DESNUDO 12AWG</t>
  </si>
  <si>
    <t>SUPLEMENTO METÁLICO GALVANIZADO CAJA CUADRADA REF.2400-CAL.20</t>
  </si>
  <si>
    <t>CAJA DOBLE GALVANIZADA 2400</t>
  </si>
  <si>
    <t>INTERRUPTOR SENCILLO PRIMMUS O SIMILAR</t>
  </si>
  <si>
    <t>Instalacion salida interruptor Sencillo 110 V</t>
  </si>
  <si>
    <t>Revision Hidrosanitaria</t>
  </si>
  <si>
    <t>Suministro e Instalación en teja Arquitectonica Color-CAL. 30</t>
  </si>
  <si>
    <t>Reparación de Filos y Carteras de Cumbrera</t>
  </si>
  <si>
    <t>Suministro e Instalación de Tubería Sanitaria de 3" Para B.A.Ll. Incluye Todo lo necesario para el correcto desarrollo de la actividad.</t>
  </si>
  <si>
    <t>Acometida Eléctrica Cable Cu 3x8+1x10awg Ø1 Pvc</t>
  </si>
  <si>
    <t>ANGULO 3/4" * 1/8"</t>
  </si>
  <si>
    <t>ÁNGULO HIERRO 1-1/2 X 1/4 6M</t>
  </si>
  <si>
    <t>ESMALTE SUPERLUX</t>
  </si>
  <si>
    <t>INSTITUCION EDUCATIVA CHAVARRO</t>
  </si>
  <si>
    <t>SOLDADURA ELÉCTRICA DE 7018</t>
  </si>
  <si>
    <t>ACERO EN PERFIL ESTRUCTURAL</t>
  </si>
  <si>
    <t>COMPRESOR DE AIRE PEQUEÑO</t>
  </si>
  <si>
    <t>Hora</t>
  </si>
  <si>
    <t>MOTOSOLDADOR 180AMP. DIESEL</t>
  </si>
  <si>
    <t>ANDAMIO TUBULAR 0.8 X 2M CON CRUCETA - ALQUILER</t>
  </si>
  <si>
    <t>VINILO</t>
  </si>
  <si>
    <t>ACEITE</t>
  </si>
  <si>
    <t>INSTITUCION EDUCATIVA EL ALTO</t>
  </si>
  <si>
    <t>INSTITUCION EL PALMAR</t>
  </si>
  <si>
    <t>INSTITUCION EDUCATIVA EL ROSAL</t>
  </si>
  <si>
    <t>INSTITUCION EDUCATIVA LA ESPERANZA</t>
  </si>
  <si>
    <t>Gal</t>
  </si>
  <si>
    <t>Estructura Metálica para Teja Arquitectonica</t>
  </si>
  <si>
    <t>Día</t>
  </si>
  <si>
    <t>TOTAL COSTOS DIRECTOS PALMAR</t>
  </si>
  <si>
    <t>TOTAL COSTOS DIRECTOS EL ROSAL</t>
  </si>
  <si>
    <t>TOTAL COSTOS DIRECTOS LA ESPERANZA</t>
  </si>
  <si>
    <t>TOTAL COSTOS DIRECTOS EL ALTO</t>
  </si>
  <si>
    <t>TOTAL COSTOS DIRECTOS CHAVARRO</t>
  </si>
  <si>
    <t>TOTAL COSTOS DIRECTOS GRAMALOTE</t>
  </si>
  <si>
    <t xml:space="preserve"> Estuco y pintura vinilo muros II manos</t>
  </si>
  <si>
    <t>FORMATO No. 06</t>
  </si>
  <si>
    <t>OFERTA ECONOMICA</t>
  </si>
  <si>
    <t>SELECCIÓN ABREVIADA MC No. 003 de 2023</t>
  </si>
  <si>
    <t xml:space="preserve">LISTA DE CANTIDADES Y PRECIOS </t>
  </si>
  <si>
    <t>Firma ______________________________________</t>
  </si>
  <si>
    <t>El valor TOTAL de la oferta es por la suma de: DOSCIENTOS DIECISIETE MILLONES NOVECIENTOS OCHENTA Y SEIS MIL DOSCIENTOS NOVENTA Y CINCO PESOS ($217,986,295,00) M/CTE.</t>
  </si>
  <si>
    <r>
      <t xml:space="preserve">Nombre del oferente: </t>
    </r>
    <r>
      <rPr>
        <u/>
        <sz val="10"/>
        <rFont val="Arial"/>
        <family val="2"/>
      </rPr>
      <t xml:space="preserve">ANDRES FELIPE SANCHEZ RIVERA  </t>
    </r>
    <r>
      <rPr>
        <sz val="10"/>
        <rFont val="Arial"/>
        <family val="2"/>
      </rPr>
      <t xml:space="preserve"> </t>
    </r>
  </si>
  <si>
    <r>
      <t xml:space="preserve">Identificación / NIT </t>
    </r>
    <r>
      <rPr>
        <u/>
        <sz val="10"/>
        <rFont val="Arial"/>
        <family val="2"/>
      </rPr>
      <t xml:space="preserve">7,693,769     </t>
    </r>
  </si>
  <si>
    <r>
      <t xml:space="preserve">Dirección </t>
    </r>
    <r>
      <rPr>
        <u/>
        <sz val="10"/>
        <rFont val="Arial"/>
        <family val="2"/>
      </rPr>
      <t xml:space="preserve">Carrera 6 No. 45-71 Neiva (H)    </t>
    </r>
  </si>
  <si>
    <r>
      <t>Tel / Celular</t>
    </r>
    <r>
      <rPr>
        <u/>
        <sz val="10"/>
        <rFont val="Arial"/>
        <family val="2"/>
      </rPr>
      <t xml:space="preserve"> 3103242949      </t>
    </r>
  </si>
  <si>
    <t>Objeto: MANTENIMIENTO, MEJORAMIENTO Y ADECUACIÓN DE LAS DIFERENTES SEDES EDUCATIVAS DEL MUNICIPIO DE SALADOBLANCO DEPARTAMENTO DEL HUILA</t>
  </si>
  <si>
    <t>PROPONENTE: ANDRES FELIPE SANCHEZ RIVERA</t>
  </si>
  <si>
    <t>2,1</t>
  </si>
  <si>
    <t>CABLE DE COBRE ENCAUCHETADO 3 X 8 AWG</t>
  </si>
  <si>
    <t>CABLE DE COBRE AISLADO NO 10 AWG THHN</t>
  </si>
  <si>
    <t>UNIÓN PVC 1"</t>
  </si>
  <si>
    <t>ABRAZADERA FIJA DOBLE ALA 1"</t>
  </si>
  <si>
    <t>TUBO PVC 1" X 3.05M</t>
  </si>
  <si>
    <t>CURVA 90° 1"</t>
  </si>
  <si>
    <t>2,2</t>
  </si>
  <si>
    <t>2,5</t>
  </si>
  <si>
    <t>TUBERIA Y ACCESORIOS</t>
  </si>
  <si>
    <t>TUBERIA A.LL PVC 3"</t>
  </si>
  <si>
    <t xml:space="preserve">Suministro e Instalación de Tubería Sanitaria de 3" Para B.A.Ll. </t>
  </si>
  <si>
    <t>4,1</t>
  </si>
  <si>
    <t>TEJA ARQUITECTONICA COLOR CAL 30</t>
  </si>
  <si>
    <t>Estuco y pintura vinilo muros II manos</t>
  </si>
  <si>
    <t>Placa de piso para exteriores en concreto 2500 P.S.I, barrido y dilatado e-0.08 (Incluye refuerzo)</t>
  </si>
  <si>
    <t>INSTITUCION EDUCATIVA EL PORVENIR</t>
  </si>
  <si>
    <t>Nivelación terreno en concreto de 2000 psi</t>
  </si>
  <si>
    <t>MANTENIMIENTO, MEJORAMIENTO Y ADECUACIÓN DE LA SEDE EDUCATIVA PRIMAVERA DEL MUNICIPIO DE SALADOBLANCO DEPARTAMENTO DEL HUILA</t>
  </si>
  <si>
    <t>PRESUPUESTO DE OBRA</t>
  </si>
  <si>
    <t>INSTITUCION EDUCATIVA MISAEL PASTRANA BORRERO SEDE PRIMAVERA</t>
  </si>
  <si>
    <t>Placa de piso para exteriores en concreto 2500 P.S.I, barrido y dilatado E=0,08M (Incluye refuerzo)</t>
  </si>
  <si>
    <t>MEJORAMIENTO Y ADECUACIÓN DE LA PLACA DEL POLIDEPORTIVO SEDE EDUCATIVA PRIMAVERA DEL MUNICIPIO DE SALADOBLANCO DEPARTAMENTO DEL HUILA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</si>
</sst>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0.0"/>
    <numFmt numFmtId="169" formatCode="_ &quot;$&quot;\ * #,##0_ ;_ &quot;$&quot;\ * \-#,##0_ ;_ &quot;$&quot;\ * &quot;-&quot;??_ ;_ @_ "/>
    <numFmt numFmtId="170" formatCode="_-* #,##0\ _€_-;\-* #,##0\ _€_-;_-* &quot;-&quot;??\ _€_-;_-@_-"/>
    <numFmt numFmtId="174" formatCode="_-&quot;$&quot;\ * #,##0.00_-;\-&quot;$&quot;\ * #,##0.00_-;_-&quot;$&quot;\ * &quot;-&quot;_-;_-@_-"/>
    <numFmt numFmtId="175" formatCode="#,##0.0"/>
    <numFmt numFmtId="176" formatCode="&quot;$&quot;\ #,##0.00"/>
  </numFmts>
  <fonts count="14" x14ac:knownFonts="1">
    <font>
      <sz val="10"/>
      <name val="Arial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u/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1" fillId="0" borderId="0"/>
  </cellStyleXfs>
  <cellXfs count="30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4" fillId="0" borderId="0" xfId="0" applyFont="1"/>
    <xf numFmtId="0" fontId="4" fillId="0" borderId="0" xfId="0" applyFont="1" applyAlignment="1">
      <alignment horizontal="right"/>
    </xf>
    <xf numFmtId="166" fontId="0" fillId="0" borderId="0" xfId="2" applyFont="1" applyAlignment="1">
      <alignment horizontal="right"/>
    </xf>
    <xf numFmtId="166" fontId="0" fillId="0" borderId="0" xfId="2" applyFont="1" applyAlignment="1">
      <alignment horizontal="right" wrapText="1"/>
    </xf>
    <xf numFmtId="166" fontId="0" fillId="0" borderId="0" xfId="2" applyFont="1"/>
    <xf numFmtId="166" fontId="4" fillId="0" borderId="0" xfId="2" applyFont="1" applyAlignment="1">
      <alignment horizontal="right"/>
    </xf>
    <xf numFmtId="49" fontId="4" fillId="0" borderId="3" xfId="0" applyNumberFormat="1" applyFont="1" applyBorder="1"/>
    <xf numFmtId="49" fontId="4" fillId="0" borderId="0" xfId="0" applyNumberFormat="1" applyFo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/>
    <xf numFmtId="166" fontId="4" fillId="0" borderId="3" xfId="2" quotePrefix="1" applyFont="1" applyFill="1" applyBorder="1" applyAlignment="1">
      <alignment horizontal="center" vertical="center" wrapText="1"/>
    </xf>
    <xf numFmtId="49" fontId="3" fillId="0" borderId="3" xfId="0" applyNumberFormat="1" applyFont="1" applyBorder="1"/>
    <xf numFmtId="49" fontId="3" fillId="0" borderId="3" xfId="0" applyNumberFormat="1" applyFont="1" applyBorder="1" applyAlignment="1">
      <alignment wrapText="1"/>
    </xf>
    <xf numFmtId="0" fontId="4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/>
    </xf>
    <xf numFmtId="49" fontId="3" fillId="0" borderId="3" xfId="0" quotePrefix="1" applyNumberFormat="1" applyFont="1" applyBorder="1" applyAlignment="1">
      <alignment horizontal="left" wrapText="1"/>
    </xf>
    <xf numFmtId="49" fontId="3" fillId="0" borderId="3" xfId="0" quotePrefix="1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justify" vertical="top" wrapText="1"/>
    </xf>
    <xf numFmtId="49" fontId="3" fillId="0" borderId="3" xfId="0" applyNumberFormat="1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0" fontId="4" fillId="0" borderId="3" xfId="2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49" fontId="3" fillId="0" borderId="3" xfId="0" applyNumberFormat="1" applyFont="1" applyBorder="1" applyAlignment="1">
      <alignment horizontal="left" vertical="top"/>
    </xf>
    <xf numFmtId="0" fontId="3" fillId="0" borderId="3" xfId="0" applyFont="1" applyBorder="1"/>
    <xf numFmtId="49" fontId="3" fillId="0" borderId="3" xfId="0" quotePrefix="1" applyNumberFormat="1" applyFont="1" applyBorder="1" applyAlignment="1">
      <alignment horizontal="left" vertical="top"/>
    </xf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 applyAlignment="1">
      <alignment wrapText="1"/>
    </xf>
    <xf numFmtId="49" fontId="3" fillId="0" borderId="3" xfId="0" quotePrefix="1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justify" wrapText="1"/>
    </xf>
    <xf numFmtId="0" fontId="3" fillId="0" borderId="3" xfId="0" applyFont="1" applyBorder="1" applyAlignment="1">
      <alignment horizontal="center" vertical="center"/>
    </xf>
    <xf numFmtId="169" fontId="3" fillId="0" borderId="3" xfId="2" applyNumberFormat="1" applyFont="1" applyBorder="1" applyAlignment="1">
      <alignment vertical="center"/>
    </xf>
    <xf numFmtId="49" fontId="3" fillId="0" borderId="0" xfId="0" applyNumberFormat="1" applyFont="1"/>
    <xf numFmtId="0" fontId="4" fillId="0" borderId="3" xfId="0" applyFont="1" applyBorder="1" applyAlignment="1">
      <alignment vertical="center"/>
    </xf>
    <xf numFmtId="166" fontId="4" fillId="0" borderId="3" xfId="2" applyFont="1" applyBorder="1" applyAlignment="1">
      <alignment horizontal="right" vertical="center"/>
    </xf>
    <xf numFmtId="170" fontId="4" fillId="0" borderId="3" xfId="0" applyNumberFormat="1" applyFont="1" applyBorder="1" applyAlignment="1">
      <alignment horizontal="center" vertical="center"/>
    </xf>
    <xf numFmtId="166" fontId="3" fillId="0" borderId="3" xfId="2" applyFont="1" applyBorder="1" applyAlignment="1">
      <alignment horizontal="right" vertical="center"/>
    </xf>
    <xf numFmtId="4" fontId="3" fillId="0" borderId="3" xfId="2" applyNumberFormat="1" applyFont="1" applyFill="1" applyBorder="1" applyAlignment="1">
      <alignment vertical="center"/>
    </xf>
    <xf numFmtId="169" fontId="3" fillId="0" borderId="3" xfId="2" applyNumberFormat="1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166" fontId="3" fillId="0" borderId="3" xfId="2" applyFont="1" applyFill="1" applyBorder="1" applyAlignment="1">
      <alignment horizontal="right" vertical="center"/>
    </xf>
    <xf numFmtId="166" fontId="3" fillId="0" borderId="3" xfId="2" applyFont="1" applyBorder="1" applyAlignment="1">
      <alignment vertical="center"/>
    </xf>
    <xf numFmtId="166" fontId="4" fillId="0" borderId="3" xfId="2" applyFont="1" applyBorder="1" applyAlignment="1">
      <alignment vertical="center"/>
    </xf>
    <xf numFmtId="166" fontId="3" fillId="0" borderId="3" xfId="2" applyFont="1" applyFill="1" applyBorder="1" applyAlignment="1">
      <alignment vertical="center"/>
    </xf>
    <xf numFmtId="0" fontId="3" fillId="0" borderId="3" xfId="0" applyFont="1" applyBorder="1" applyAlignment="1">
      <alignment vertical="center"/>
    </xf>
    <xf numFmtId="169" fontId="4" fillId="0" borderId="3" xfId="0" applyNumberFormat="1" applyFont="1" applyBorder="1" applyAlignment="1">
      <alignment horizontal="center" vertical="center"/>
    </xf>
    <xf numFmtId="9" fontId="4" fillId="0" borderId="3" xfId="0" applyNumberFormat="1" applyFont="1" applyBorder="1" applyAlignment="1">
      <alignment horizontal="center" vertical="center"/>
    </xf>
    <xf numFmtId="169" fontId="3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66" fontId="3" fillId="0" borderId="0" xfId="2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166" fontId="3" fillId="0" borderId="0" xfId="2" applyFont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left"/>
    </xf>
    <xf numFmtId="166" fontId="3" fillId="0" borderId="0" xfId="0" applyNumberFormat="1" applyFont="1" applyAlignment="1">
      <alignment horizontal="center"/>
    </xf>
    <xf numFmtId="49" fontId="3" fillId="0" borderId="3" xfId="0" applyNumberFormat="1" applyFont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3" fontId="3" fillId="0" borderId="3" xfId="1" applyNumberFormat="1" applyFont="1" applyFill="1" applyBorder="1" applyAlignment="1">
      <alignment horizontal="center" vertical="center" wrapText="1"/>
    </xf>
    <xf numFmtId="167" fontId="3" fillId="0" borderId="3" xfId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left" wrapText="1"/>
    </xf>
    <xf numFmtId="0" fontId="3" fillId="0" borderId="0" xfId="0" applyFont="1" applyAlignment="1">
      <alignment vertical="center" wrapText="1"/>
    </xf>
    <xf numFmtId="167" fontId="3" fillId="0" borderId="0" xfId="1" applyFont="1" applyFill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8" borderId="3" xfId="0" applyNumberFormat="1" applyFont="1" applyFill="1" applyBorder="1" applyAlignment="1">
      <alignment horizontal="center" vertical="center" wrapText="1"/>
    </xf>
    <xf numFmtId="49" fontId="4" fillId="9" borderId="3" xfId="0" applyNumberFormat="1" applyFont="1" applyFill="1" applyBorder="1" applyAlignment="1">
      <alignment horizontal="center" vertical="center" wrapText="1"/>
    </xf>
    <xf numFmtId="49" fontId="4" fillId="10" borderId="3" xfId="0" applyNumberFormat="1" applyFont="1" applyFill="1" applyBorder="1" applyAlignment="1">
      <alignment horizontal="center" vertical="center" wrapText="1"/>
    </xf>
    <xf numFmtId="49" fontId="4" fillId="11" borderId="3" xfId="0" applyNumberFormat="1" applyFont="1" applyFill="1" applyBorder="1" applyAlignment="1">
      <alignment horizontal="center" vertical="center" wrapText="1"/>
    </xf>
    <xf numFmtId="49" fontId="4" fillId="12" borderId="3" xfId="0" applyNumberFormat="1" applyFont="1" applyFill="1" applyBorder="1" applyAlignment="1">
      <alignment horizontal="center" vertical="center" wrapText="1"/>
    </xf>
    <xf numFmtId="49" fontId="4" fillId="13" borderId="3" xfId="0" applyNumberFormat="1" applyFont="1" applyFill="1" applyBorder="1" applyAlignment="1">
      <alignment horizontal="center" vertical="center" wrapText="1"/>
    </xf>
    <xf numFmtId="49" fontId="4" fillId="6" borderId="3" xfId="0" applyNumberFormat="1" applyFont="1" applyFill="1" applyBorder="1" applyAlignment="1">
      <alignment horizontal="center" vertical="center" wrapText="1"/>
    </xf>
    <xf numFmtId="49" fontId="4" fillId="14" borderId="3" xfId="0" applyNumberFormat="1" applyFont="1" applyFill="1" applyBorder="1" applyAlignment="1">
      <alignment horizontal="center" vertical="center" wrapText="1"/>
    </xf>
    <xf numFmtId="49" fontId="4" fillId="15" borderId="3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4" fillId="16" borderId="3" xfId="0" applyNumberFormat="1" applyFont="1" applyFill="1" applyBorder="1" applyAlignment="1">
      <alignment horizontal="center" vertical="center" wrapText="1"/>
    </xf>
    <xf numFmtId="49" fontId="4" fillId="17" borderId="3" xfId="0" applyNumberFormat="1" applyFont="1" applyFill="1" applyBorder="1" applyAlignment="1">
      <alignment horizontal="center" vertical="center" wrapText="1"/>
    </xf>
    <xf numFmtId="49" fontId="4" fillId="18" borderId="3" xfId="0" applyNumberFormat="1" applyFont="1" applyFill="1" applyBorder="1" applyAlignment="1">
      <alignment horizontal="center" vertical="center" wrapText="1"/>
    </xf>
    <xf numFmtId="49" fontId="4" fillId="19" borderId="3" xfId="0" applyNumberFormat="1" applyFont="1" applyFill="1" applyBorder="1" applyAlignment="1">
      <alignment horizontal="center" vertical="center" wrapText="1"/>
    </xf>
    <xf numFmtId="49" fontId="4" fillId="20" borderId="3" xfId="0" applyNumberFormat="1" applyFont="1" applyFill="1" applyBorder="1" applyAlignment="1">
      <alignment horizontal="center" vertical="center" wrapText="1"/>
    </xf>
    <xf numFmtId="49" fontId="4" fillId="21" borderId="3" xfId="0" applyNumberFormat="1" applyFont="1" applyFill="1" applyBorder="1" applyAlignment="1">
      <alignment horizontal="center" vertical="center" wrapText="1"/>
    </xf>
    <xf numFmtId="49" fontId="4" fillId="22" borderId="3" xfId="0" applyNumberFormat="1" applyFont="1" applyFill="1" applyBorder="1" applyAlignment="1">
      <alignment horizontal="center" vertical="center" wrapText="1"/>
    </xf>
    <xf numFmtId="49" fontId="4" fillId="23" borderId="3" xfId="0" applyNumberFormat="1" applyFont="1" applyFill="1" applyBorder="1" applyAlignment="1">
      <alignment horizontal="center" vertical="center" wrapText="1"/>
    </xf>
    <xf numFmtId="49" fontId="4" fillId="24" borderId="3" xfId="0" applyNumberFormat="1" applyFont="1" applyFill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3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167" fontId="3" fillId="0" borderId="4" xfId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167" fontId="3" fillId="0" borderId="7" xfId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left" wrapText="1"/>
    </xf>
    <xf numFmtId="0" fontId="3" fillId="0" borderId="3" xfId="0" applyFont="1" applyBorder="1" applyAlignment="1">
      <alignment horizontal="left" vertical="center" wrapText="1"/>
    </xf>
    <xf numFmtId="0" fontId="4" fillId="25" borderId="0" xfId="0" applyFont="1" applyFill="1" applyAlignment="1">
      <alignment horizontal="left" vertical="center"/>
    </xf>
    <xf numFmtId="0" fontId="4" fillId="25" borderId="0" xfId="0" applyFont="1" applyFill="1" applyAlignment="1">
      <alignment horizontal="center" vertical="center"/>
    </xf>
    <xf numFmtId="166" fontId="4" fillId="25" borderId="0" xfId="2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66" fontId="4" fillId="0" borderId="0" xfId="2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166" fontId="3" fillId="0" borderId="0" xfId="2" applyFont="1" applyFill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166" fontId="3" fillId="0" borderId="2" xfId="2" applyFont="1" applyBorder="1" applyAlignment="1">
      <alignment horizontal="center" vertical="center"/>
    </xf>
    <xf numFmtId="44" fontId="0" fillId="0" borderId="0" xfId="0" applyNumberFormat="1"/>
    <xf numFmtId="0" fontId="4" fillId="0" borderId="1" xfId="0" applyFont="1" applyBorder="1" applyAlignment="1">
      <alignment horizontal="left"/>
    </xf>
    <xf numFmtId="166" fontId="4" fillId="0" borderId="1" xfId="2" applyFont="1" applyBorder="1" applyAlignment="1">
      <alignment horizontal="center"/>
    </xf>
    <xf numFmtId="166" fontId="3" fillId="0" borderId="0" xfId="2" applyFont="1" applyAlignment="1">
      <alignment horizontal="center"/>
    </xf>
    <xf numFmtId="0" fontId="4" fillId="0" borderId="0" xfId="0" applyFont="1" applyAlignment="1">
      <alignment horizontal="left"/>
    </xf>
    <xf numFmtId="166" fontId="4" fillId="0" borderId="0" xfId="2" applyFont="1" applyAlignment="1">
      <alignment horizontal="center"/>
    </xf>
    <xf numFmtId="0" fontId="3" fillId="0" borderId="2" xfId="0" applyFont="1" applyBorder="1" applyAlignment="1">
      <alignment horizontal="left"/>
    </xf>
    <xf numFmtId="166" fontId="3" fillId="0" borderId="2" xfId="2" applyFont="1" applyBorder="1" applyAlignment="1">
      <alignment horizontal="center"/>
    </xf>
    <xf numFmtId="166" fontId="4" fillId="0" borderId="0" xfId="2" applyFont="1" applyBorder="1" applyAlignment="1">
      <alignment horizontal="center"/>
    </xf>
    <xf numFmtId="4" fontId="3" fillId="0" borderId="3" xfId="1" applyNumberFormat="1" applyFont="1" applyFill="1" applyBorder="1" applyAlignment="1">
      <alignment horizontal="center" vertical="center" wrapText="1"/>
    </xf>
    <xf numFmtId="4" fontId="3" fillId="0" borderId="0" xfId="1" applyNumberFormat="1" applyFont="1" applyFill="1" applyAlignment="1">
      <alignment horizontal="center" vertical="center" wrapText="1"/>
    </xf>
    <xf numFmtId="4" fontId="3" fillId="0" borderId="4" xfId="1" applyNumberFormat="1" applyFont="1" applyFill="1" applyBorder="1" applyAlignment="1">
      <alignment horizontal="center" vertical="center" wrapText="1"/>
    </xf>
    <xf numFmtId="4" fontId="3" fillId="0" borderId="7" xfId="1" applyNumberFormat="1" applyFont="1" applyFill="1" applyBorder="1" applyAlignment="1">
      <alignment horizontal="center" vertical="center" wrapText="1"/>
    </xf>
    <xf numFmtId="175" fontId="3" fillId="0" borderId="3" xfId="1" applyNumberFormat="1" applyFont="1" applyFill="1" applyBorder="1" applyAlignment="1">
      <alignment horizontal="center" vertical="center" wrapText="1"/>
    </xf>
    <xf numFmtId="9" fontId="3" fillId="0" borderId="3" xfId="3" applyFont="1" applyFill="1" applyBorder="1" applyAlignment="1">
      <alignment horizontal="center" vertical="center" wrapText="1"/>
    </xf>
    <xf numFmtId="0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center" vertical="center" wrapText="1"/>
    </xf>
    <xf numFmtId="0" fontId="3" fillId="0" borderId="7" xfId="1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174" fontId="3" fillId="4" borderId="3" xfId="4" applyNumberFormat="1" applyFont="1" applyFill="1" applyBorder="1" applyAlignment="1">
      <alignment horizontal="center" vertical="center" wrapText="1"/>
    </xf>
    <xf numFmtId="4" fontId="3" fillId="4" borderId="3" xfId="1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justify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 wrapText="1"/>
    </xf>
    <xf numFmtId="49" fontId="3" fillId="4" borderId="3" xfId="0" applyNumberFormat="1" applyFont="1" applyFill="1" applyBorder="1" applyAlignment="1">
      <alignment horizontal="left" vertical="center" wrapText="1"/>
    </xf>
    <xf numFmtId="49" fontId="3" fillId="23" borderId="3" xfId="0" applyNumberFormat="1" applyFont="1" applyFill="1" applyBorder="1" applyAlignment="1">
      <alignment horizontal="center" vertical="center" wrapText="1"/>
    </xf>
    <xf numFmtId="2" fontId="12" fillId="0" borderId="3" xfId="8" applyNumberFormat="1" applyFont="1" applyBorder="1" applyAlignment="1">
      <alignment horizontal="center" vertical="center" wrapText="1"/>
    </xf>
    <xf numFmtId="4" fontId="12" fillId="0" borderId="3" xfId="8" applyNumberFormat="1" applyFont="1" applyBorder="1" applyAlignment="1">
      <alignment horizontal="center" vertical="center" wrapText="1"/>
    </xf>
    <xf numFmtId="0" fontId="12" fillId="0" borderId="3" xfId="8" applyFont="1" applyBorder="1" applyAlignment="1">
      <alignment horizontal="center" vertical="center" wrapText="1"/>
    </xf>
    <xf numFmtId="175" fontId="12" fillId="0" borderId="3" xfId="8" applyNumberFormat="1" applyFont="1" applyBorder="1" applyAlignment="1">
      <alignment horizontal="center" vertical="center" wrapText="1"/>
    </xf>
    <xf numFmtId="0" fontId="3" fillId="23" borderId="3" xfId="0" applyFont="1" applyFill="1" applyBorder="1" applyAlignment="1">
      <alignment horizontal="left" vertical="center" wrapText="1"/>
    </xf>
    <xf numFmtId="2" fontId="3" fillId="0" borderId="3" xfId="5" applyNumberFormat="1" applyBorder="1" applyAlignment="1">
      <alignment horizontal="center" vertical="center" wrapText="1"/>
    </xf>
    <xf numFmtId="0" fontId="3" fillId="0" borderId="3" xfId="5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/>
    </xf>
    <xf numFmtId="4" fontId="3" fillId="0" borderId="3" xfId="1" applyNumberFormat="1" applyFont="1" applyFill="1" applyBorder="1" applyAlignment="1">
      <alignment horizontal="center" vertical="center"/>
    </xf>
    <xf numFmtId="2" fontId="3" fillId="0" borderId="3" xfId="1" applyNumberFormat="1" applyFont="1" applyFill="1" applyBorder="1" applyAlignment="1">
      <alignment horizontal="center" vertical="center"/>
    </xf>
    <xf numFmtId="0" fontId="0" fillId="23" borderId="3" xfId="0" applyFill="1" applyBorder="1" applyAlignment="1">
      <alignment horizontal="left" vertical="center" wrapText="1"/>
    </xf>
    <xf numFmtId="49" fontId="3" fillId="26" borderId="3" xfId="0" applyNumberFormat="1" applyFont="1" applyFill="1" applyBorder="1" applyAlignment="1">
      <alignment horizontal="center" vertical="center" wrapText="1"/>
    </xf>
    <xf numFmtId="174" fontId="3" fillId="4" borderId="3" xfId="4" applyNumberFormat="1" applyFont="1" applyFill="1" applyBorder="1" applyAlignment="1">
      <alignment horizontal="right" vertical="center" wrapText="1"/>
    </xf>
    <xf numFmtId="4" fontId="3" fillId="4" borderId="3" xfId="0" applyNumberFormat="1" applyFont="1" applyFill="1" applyBorder="1" applyAlignment="1">
      <alignment horizontal="center" vertical="center" wrapText="1"/>
    </xf>
    <xf numFmtId="49" fontId="3" fillId="21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right" vertical="center" wrapText="1"/>
    </xf>
    <xf numFmtId="2" fontId="3" fillId="4" borderId="3" xfId="0" applyNumberFormat="1" applyFont="1" applyFill="1" applyBorder="1" applyAlignment="1">
      <alignment horizontal="left" vertical="center" wrapText="1"/>
    </xf>
    <xf numFmtId="2" fontId="3" fillId="4" borderId="3" xfId="0" applyNumberFormat="1" applyFont="1" applyFill="1" applyBorder="1" applyAlignment="1">
      <alignment horizontal="center" vertical="center" wrapText="1"/>
    </xf>
    <xf numFmtId="43" fontId="3" fillId="4" borderId="3" xfId="0" applyNumberFormat="1" applyFont="1" applyFill="1" applyBorder="1" applyAlignment="1">
      <alignment horizontal="center" vertical="center" wrapText="1"/>
    </xf>
    <xf numFmtId="2" fontId="0" fillId="0" borderId="3" xfId="0" applyNumberFormat="1" applyBorder="1" applyAlignment="1">
      <alignment horizontal="left" vertical="center" wrapText="1"/>
    </xf>
    <xf numFmtId="0" fontId="3" fillId="4" borderId="0" xfId="0" applyFont="1" applyFill="1" applyAlignment="1">
      <alignment wrapText="1"/>
    </xf>
    <xf numFmtId="174" fontId="4" fillId="4" borderId="3" xfId="4" applyNumberFormat="1" applyFont="1" applyFill="1" applyBorder="1" applyAlignment="1">
      <alignment horizontal="right" vertical="center" wrapText="1"/>
    </xf>
    <xf numFmtId="0" fontId="4" fillId="4" borderId="0" xfId="0" applyFont="1" applyFill="1" applyAlignment="1">
      <alignment wrapText="1"/>
    </xf>
    <xf numFmtId="0" fontId="4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49" fontId="3" fillId="4" borderId="0" xfId="0" applyNumberFormat="1" applyFont="1" applyFill="1" applyAlignment="1">
      <alignment horizontal="left" vertical="top" wrapText="1"/>
    </xf>
    <xf numFmtId="49" fontId="3" fillId="4" borderId="0" xfId="0" applyNumberFormat="1" applyFont="1" applyFill="1" applyAlignment="1">
      <alignment horizontal="left" wrapText="1"/>
    </xf>
    <xf numFmtId="9" fontId="4" fillId="4" borderId="3" xfId="0" applyNumberFormat="1" applyFont="1" applyFill="1" applyBorder="1" applyAlignment="1">
      <alignment horizontal="center" vertical="center" wrapText="1"/>
    </xf>
    <xf numFmtId="176" fontId="3" fillId="4" borderId="0" xfId="0" applyNumberFormat="1" applyFont="1" applyFill="1" applyAlignment="1">
      <alignment horizontal="center" vertical="center" wrapText="1"/>
    </xf>
    <xf numFmtId="0" fontId="3" fillId="4" borderId="0" xfId="0" applyFont="1" applyFill="1" applyAlignment="1">
      <alignment vertical="center" wrapText="1"/>
    </xf>
    <xf numFmtId="174" fontId="3" fillId="4" borderId="0" xfId="4" applyNumberFormat="1" applyFont="1" applyFill="1" applyAlignment="1">
      <alignment horizontal="center" vertical="center" wrapText="1"/>
    </xf>
    <xf numFmtId="4" fontId="3" fillId="4" borderId="0" xfId="1" applyNumberFormat="1" applyFont="1" applyFill="1" applyAlignment="1">
      <alignment horizontal="center" vertical="center" wrapText="1"/>
    </xf>
    <xf numFmtId="174" fontId="3" fillId="4" borderId="0" xfId="4" applyNumberFormat="1" applyFont="1" applyFill="1" applyAlignment="1">
      <alignment horizontal="right" vertical="center" wrapText="1"/>
    </xf>
    <xf numFmtId="49" fontId="4" fillId="4" borderId="0" xfId="0" applyNumberFormat="1" applyFont="1" applyFill="1" applyAlignment="1">
      <alignment horizontal="left" wrapText="1"/>
    </xf>
    <xf numFmtId="0" fontId="3" fillId="4" borderId="4" xfId="0" applyFont="1" applyFill="1" applyBorder="1" applyAlignment="1">
      <alignment vertical="center" wrapText="1"/>
    </xf>
    <xf numFmtId="174" fontId="3" fillId="4" borderId="4" xfId="4" applyNumberFormat="1" applyFont="1" applyFill="1" applyBorder="1" applyAlignment="1">
      <alignment horizontal="center" vertical="center" wrapText="1"/>
    </xf>
    <xf numFmtId="4" fontId="3" fillId="4" borderId="4" xfId="1" applyNumberFormat="1" applyFont="1" applyFill="1" applyBorder="1" applyAlignment="1">
      <alignment horizontal="center" vertical="center" wrapText="1"/>
    </xf>
    <xf numFmtId="174" fontId="3" fillId="4" borderId="4" xfId="4" applyNumberFormat="1" applyFont="1" applyFill="1" applyBorder="1" applyAlignment="1">
      <alignment horizontal="right" vertical="center" wrapText="1"/>
    </xf>
    <xf numFmtId="49" fontId="4" fillId="4" borderId="0" xfId="0" applyNumberFormat="1" applyFont="1" applyFill="1" applyAlignment="1">
      <alignment horizontal="left" vertical="top" wrapText="1"/>
    </xf>
    <xf numFmtId="0" fontId="3" fillId="4" borderId="7" xfId="0" applyFont="1" applyFill="1" applyBorder="1" applyAlignment="1">
      <alignment vertical="center" wrapText="1"/>
    </xf>
    <xf numFmtId="174" fontId="3" fillId="4" borderId="7" xfId="4" applyNumberFormat="1" applyFont="1" applyFill="1" applyBorder="1" applyAlignment="1">
      <alignment horizontal="center" vertical="center" wrapText="1"/>
    </xf>
    <xf numFmtId="4" fontId="3" fillId="4" borderId="7" xfId="1" applyNumberFormat="1" applyFont="1" applyFill="1" applyBorder="1" applyAlignment="1">
      <alignment horizontal="center" vertical="center" wrapText="1"/>
    </xf>
    <xf numFmtId="174" fontId="3" fillId="4" borderId="7" xfId="4" applyNumberFormat="1" applyFont="1" applyFill="1" applyBorder="1" applyAlignment="1">
      <alignment horizontal="right" vertical="center" wrapText="1"/>
    </xf>
    <xf numFmtId="174" fontId="3" fillId="4" borderId="0" xfId="4" applyNumberFormat="1" applyFont="1" applyFill="1" applyAlignment="1">
      <alignment horizontal="right" wrapText="1"/>
    </xf>
    <xf numFmtId="49" fontId="4" fillId="25" borderId="3" xfId="0" applyNumberFormat="1" applyFont="1" applyFill="1" applyBorder="1" applyAlignment="1">
      <alignment horizontal="center" vertical="center" wrapText="1"/>
    </xf>
    <xf numFmtId="0" fontId="4" fillId="25" borderId="3" xfId="0" applyFont="1" applyFill="1" applyBorder="1" applyAlignment="1">
      <alignment horizontal="center" vertical="center" wrapText="1"/>
    </xf>
    <xf numFmtId="4" fontId="4" fillId="25" borderId="3" xfId="2" applyNumberFormat="1" applyFont="1" applyFill="1" applyBorder="1" applyAlignment="1">
      <alignment horizontal="center" vertical="center" wrapText="1"/>
    </xf>
    <xf numFmtId="174" fontId="4" fillId="25" borderId="3" xfId="4" applyNumberFormat="1" applyFont="1" applyFill="1" applyBorder="1" applyAlignment="1">
      <alignment horizontal="right" vertical="center" wrapText="1"/>
    </xf>
    <xf numFmtId="49" fontId="4" fillId="25" borderId="3" xfId="0" applyNumberFormat="1" applyFont="1" applyFill="1" applyBorder="1" applyAlignment="1">
      <alignment horizontal="left" vertical="center" wrapText="1"/>
    </xf>
    <xf numFmtId="4" fontId="3" fillId="25" borderId="3" xfId="1" applyNumberFormat="1" applyFont="1" applyFill="1" applyBorder="1" applyAlignment="1">
      <alignment horizontal="center" vertical="center" wrapText="1"/>
    </xf>
    <xf numFmtId="174" fontId="3" fillId="25" borderId="3" xfId="4" applyNumberFormat="1" applyFont="1" applyFill="1" applyBorder="1" applyAlignment="1">
      <alignment horizontal="right" vertical="center" wrapText="1"/>
    </xf>
    <xf numFmtId="49" fontId="4" fillId="25" borderId="3" xfId="0" applyNumberFormat="1" applyFont="1" applyFill="1" applyBorder="1" applyAlignment="1">
      <alignment vertical="center" wrapText="1"/>
    </xf>
    <xf numFmtId="4" fontId="4" fillId="25" borderId="3" xfId="0" applyNumberFormat="1" applyFont="1" applyFill="1" applyBorder="1" applyAlignment="1">
      <alignment vertical="center" wrapText="1"/>
    </xf>
    <xf numFmtId="0" fontId="3" fillId="25" borderId="3" xfId="0" applyFont="1" applyFill="1" applyBorder="1" applyAlignment="1">
      <alignment horizontal="center" vertical="center" wrapText="1"/>
    </xf>
    <xf numFmtId="49" fontId="4" fillId="25" borderId="6" xfId="0" applyNumberFormat="1" applyFont="1" applyFill="1" applyBorder="1" applyAlignment="1">
      <alignment horizontal="center" vertical="center" wrapText="1"/>
    </xf>
    <xf numFmtId="0" fontId="4" fillId="25" borderId="7" xfId="0" applyFont="1" applyFill="1" applyBorder="1" applyAlignment="1">
      <alignment horizontal="center" vertical="center" wrapText="1"/>
    </xf>
    <xf numFmtId="4" fontId="4" fillId="25" borderId="7" xfId="2" applyNumberFormat="1" applyFont="1" applyFill="1" applyBorder="1" applyAlignment="1">
      <alignment horizontal="center" vertical="center" wrapText="1"/>
    </xf>
    <xf numFmtId="174" fontId="4" fillId="25" borderId="5" xfId="4" applyNumberFormat="1" applyFont="1" applyFill="1" applyBorder="1" applyAlignment="1">
      <alignment horizontal="right" vertical="center" wrapText="1"/>
    </xf>
    <xf numFmtId="168" fontId="3" fillId="4" borderId="3" xfId="0" applyNumberFormat="1" applyFont="1" applyFill="1" applyBorder="1" applyAlignment="1">
      <alignment horizontal="center" vertical="center" wrapText="1"/>
    </xf>
    <xf numFmtId="0" fontId="1" fillId="0" borderId="0" xfId="10"/>
    <xf numFmtId="0" fontId="1" fillId="3" borderId="0" xfId="10" applyFill="1"/>
    <xf numFmtId="2" fontId="1" fillId="3" borderId="0" xfId="10" applyNumberFormat="1" applyFill="1"/>
    <xf numFmtId="2" fontId="1" fillId="0" borderId="0" xfId="10" applyNumberFormat="1"/>
    <xf numFmtId="0" fontId="1" fillId="0" borderId="0" xfId="10" applyAlignment="1">
      <alignment horizontal="center"/>
    </xf>
    <xf numFmtId="0" fontId="1" fillId="4" borderId="0" xfId="10" applyFill="1"/>
    <xf numFmtId="42" fontId="4" fillId="4" borderId="0" xfId="4" applyFont="1" applyFill="1" applyAlignment="1">
      <alignment horizontal="center" vertical="center" wrapText="1"/>
    </xf>
    <xf numFmtId="167" fontId="4" fillId="4" borderId="0" xfId="1" applyFont="1" applyFill="1" applyAlignment="1">
      <alignment horizontal="center" vertical="center" wrapText="1"/>
    </xf>
    <xf numFmtId="166" fontId="3" fillId="4" borderId="0" xfId="2" applyFont="1" applyFill="1" applyAlignment="1">
      <alignment wrapText="1"/>
    </xf>
    <xf numFmtId="4" fontId="3" fillId="4" borderId="0" xfId="0" applyNumberFormat="1" applyFont="1" applyFill="1" applyAlignment="1">
      <alignment horizontal="center" vertical="center" wrapText="1"/>
    </xf>
    <xf numFmtId="4" fontId="4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wrapText="1"/>
    </xf>
    <xf numFmtId="0" fontId="4" fillId="4" borderId="0" xfId="0" applyFont="1" applyFill="1" applyAlignment="1">
      <alignment horizontal="right" vertical="center" wrapText="1"/>
    </xf>
    <xf numFmtId="174" fontId="4" fillId="4" borderId="0" xfId="4" applyNumberFormat="1" applyFont="1" applyFill="1" applyBorder="1" applyAlignment="1">
      <alignment horizontal="right" vertical="center" wrapText="1"/>
    </xf>
    <xf numFmtId="49" fontId="3" fillId="4" borderId="0" xfId="0" applyNumberFormat="1" applyFont="1" applyFill="1" applyAlignment="1">
      <alignment horizontal="left" vertical="center" wrapText="1"/>
    </xf>
    <xf numFmtId="0" fontId="4" fillId="4" borderId="0" xfId="0" quotePrefix="1" applyFont="1" applyFill="1" applyAlignment="1">
      <alignment horizontal="left" vertical="center" wrapText="1"/>
    </xf>
    <xf numFmtId="0" fontId="4" fillId="4" borderId="4" xfId="0" quotePrefix="1" applyFont="1" applyFill="1" applyBorder="1" applyAlignment="1">
      <alignment horizontal="left" vertical="center" wrapText="1"/>
    </xf>
    <xf numFmtId="0" fontId="4" fillId="4" borderId="0" xfId="0" quotePrefix="1" applyFont="1" applyFill="1" applyAlignment="1">
      <alignment horizontal="center" vertical="center" wrapText="1"/>
    </xf>
    <xf numFmtId="168" fontId="4" fillId="0" borderId="0" xfId="0" applyNumberFormat="1" applyFont="1" applyAlignment="1">
      <alignment horizontal="center" vertical="center"/>
    </xf>
    <xf numFmtId="166" fontId="4" fillId="0" borderId="0" xfId="2" applyFont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2" fontId="3" fillId="0" borderId="2" xfId="0" applyNumberFormat="1" applyFont="1" applyBorder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49" fontId="4" fillId="25" borderId="6" xfId="0" applyNumberFormat="1" applyFont="1" applyFill="1" applyBorder="1" applyAlignment="1">
      <alignment vertical="center" wrapText="1"/>
    </xf>
    <xf numFmtId="174" fontId="3" fillId="25" borderId="3" xfId="4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4" fillId="0" borderId="3" xfId="0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4" fillId="0" borderId="4" xfId="0" quotePrefix="1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right" vertical="center"/>
    </xf>
    <xf numFmtId="0" fontId="4" fillId="4" borderId="3" xfId="0" applyFont="1" applyFill="1" applyBorder="1" applyAlignment="1">
      <alignment horizontal="right" vertical="center" wrapText="1"/>
    </xf>
    <xf numFmtId="0" fontId="9" fillId="4" borderId="0" xfId="0" applyFont="1" applyFill="1" applyAlignment="1">
      <alignment horizontal="center" wrapText="1"/>
    </xf>
    <xf numFmtId="0" fontId="4" fillId="4" borderId="0" xfId="0" applyFont="1" applyFill="1" applyAlignment="1">
      <alignment horizontal="center" wrapText="1"/>
    </xf>
    <xf numFmtId="0" fontId="4" fillId="4" borderId="0" xfId="0" quotePrefix="1" applyFont="1" applyFill="1" applyAlignment="1">
      <alignment horizontal="left" vertical="center" wrapText="1"/>
    </xf>
    <xf numFmtId="0" fontId="4" fillId="4" borderId="0" xfId="0" quotePrefix="1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4" borderId="3" xfId="0" quotePrefix="1" applyFont="1" applyFill="1" applyBorder="1" applyAlignment="1">
      <alignment horizontal="right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25" borderId="0" xfId="0" applyFont="1" applyFill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4" borderId="4" xfId="0" quotePrefix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righ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4" fillId="7" borderId="6" xfId="0" applyNumberFormat="1" applyFont="1" applyFill="1" applyBorder="1" applyAlignment="1">
      <alignment horizontal="left" vertical="center" wrapText="1"/>
    </xf>
    <xf numFmtId="49" fontId="4" fillId="7" borderId="7" xfId="0" applyNumberFormat="1" applyFont="1" applyFill="1" applyBorder="1" applyAlignment="1">
      <alignment horizontal="left" vertical="center" wrapText="1"/>
    </xf>
    <xf numFmtId="49" fontId="4" fillId="7" borderId="5" xfId="0" applyNumberFormat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left" vertical="center" wrapText="1"/>
    </xf>
    <xf numFmtId="49" fontId="4" fillId="8" borderId="3" xfId="0" applyNumberFormat="1" applyFont="1" applyFill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right" vertical="center" wrapText="1"/>
    </xf>
    <xf numFmtId="49" fontId="4" fillId="0" borderId="7" xfId="0" applyNumberFormat="1" applyFont="1" applyBorder="1" applyAlignment="1">
      <alignment horizontal="right" vertical="center" wrapText="1"/>
    </xf>
    <xf numFmtId="49" fontId="4" fillId="0" borderId="5" xfId="0" applyNumberFormat="1" applyFont="1" applyBorder="1" applyAlignment="1">
      <alignment horizontal="right" vertical="center" wrapText="1"/>
    </xf>
    <xf numFmtId="0" fontId="4" fillId="7" borderId="3" xfId="0" applyFont="1" applyFill="1" applyBorder="1" applyAlignment="1">
      <alignment horizontal="center" vertical="center" wrapText="1"/>
    </xf>
    <xf numFmtId="49" fontId="4" fillId="9" borderId="3" xfId="0" applyNumberFormat="1" applyFont="1" applyFill="1" applyBorder="1" applyAlignment="1">
      <alignment horizontal="left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3" fillId="0" borderId="3" xfId="5" applyNumberFormat="1" applyBorder="1" applyAlignment="1">
      <alignment horizontal="center" vertical="center" wrapText="1"/>
    </xf>
    <xf numFmtId="49" fontId="4" fillId="13" borderId="3" xfId="0" applyNumberFormat="1" applyFont="1" applyFill="1" applyBorder="1" applyAlignment="1">
      <alignment horizontal="left" vertical="center" wrapText="1"/>
    </xf>
    <xf numFmtId="49" fontId="4" fillId="6" borderId="3" xfId="0" applyNumberFormat="1" applyFont="1" applyFill="1" applyBorder="1" applyAlignment="1">
      <alignment horizontal="left" vertical="center" wrapText="1"/>
    </xf>
    <xf numFmtId="49" fontId="4" fillId="14" borderId="3" xfId="0" applyNumberFormat="1" applyFont="1" applyFill="1" applyBorder="1" applyAlignment="1">
      <alignment horizontal="left" vertical="center" wrapText="1"/>
    </xf>
    <xf numFmtId="49" fontId="4" fillId="15" borderId="3" xfId="0" applyNumberFormat="1" applyFont="1" applyFill="1" applyBorder="1" applyAlignment="1">
      <alignment horizontal="left" vertical="center" wrapText="1"/>
    </xf>
    <xf numFmtId="49" fontId="4" fillId="5" borderId="3" xfId="0" applyNumberFormat="1" applyFont="1" applyFill="1" applyBorder="1" applyAlignment="1">
      <alignment horizontal="left" vertical="center" wrapText="1"/>
    </xf>
    <xf numFmtId="49" fontId="4" fillId="16" borderId="3" xfId="0" applyNumberFormat="1" applyFont="1" applyFill="1" applyBorder="1" applyAlignment="1">
      <alignment horizontal="left" vertical="center" wrapText="1"/>
    </xf>
    <xf numFmtId="49" fontId="4" fillId="17" borderId="3" xfId="0" applyNumberFormat="1" applyFont="1" applyFill="1" applyBorder="1" applyAlignment="1">
      <alignment horizontal="left" vertical="center" wrapText="1"/>
    </xf>
    <xf numFmtId="49" fontId="4" fillId="18" borderId="3" xfId="0" applyNumberFormat="1" applyFont="1" applyFill="1" applyBorder="1" applyAlignment="1">
      <alignment horizontal="left" vertical="center" wrapText="1"/>
    </xf>
    <xf numFmtId="49" fontId="4" fillId="19" borderId="3" xfId="0" applyNumberFormat="1" applyFont="1" applyFill="1" applyBorder="1" applyAlignment="1">
      <alignment horizontal="left" vertical="center" wrapText="1"/>
    </xf>
    <xf numFmtId="49" fontId="4" fillId="11" borderId="3" xfId="0" applyNumberFormat="1" applyFont="1" applyFill="1" applyBorder="1" applyAlignment="1">
      <alignment horizontal="left" vertical="center" wrapText="1"/>
    </xf>
    <xf numFmtId="49" fontId="4" fillId="12" borderId="3" xfId="0" applyNumberFormat="1" applyFont="1" applyFill="1" applyBorder="1" applyAlignment="1">
      <alignment horizontal="left" vertical="center" wrapText="1"/>
    </xf>
    <xf numFmtId="49" fontId="4" fillId="20" borderId="3" xfId="0" applyNumberFormat="1" applyFont="1" applyFill="1" applyBorder="1" applyAlignment="1">
      <alignment horizontal="center" vertical="center" wrapText="1"/>
    </xf>
    <xf numFmtId="49" fontId="4" fillId="21" borderId="3" xfId="0" applyNumberFormat="1" applyFont="1" applyFill="1" applyBorder="1" applyAlignment="1">
      <alignment horizontal="left" vertical="center" wrapText="1"/>
    </xf>
    <xf numFmtId="49" fontId="4" fillId="22" borderId="3" xfId="0" applyNumberFormat="1" applyFont="1" applyFill="1" applyBorder="1" applyAlignment="1">
      <alignment horizontal="left" vertical="center" wrapText="1"/>
    </xf>
    <xf numFmtId="0" fontId="4" fillId="0" borderId="0" xfId="0" quotePrefix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49" fontId="4" fillId="24" borderId="3" xfId="0" applyNumberFormat="1" applyFont="1" applyFill="1" applyBorder="1" applyAlignment="1">
      <alignment horizontal="left" vertical="center" wrapText="1"/>
    </xf>
    <xf numFmtId="49" fontId="4" fillId="23" borderId="3" xfId="0" applyNumberFormat="1" applyFont="1" applyFill="1" applyBorder="1" applyAlignment="1">
      <alignment horizontal="left" vertical="center" wrapText="1"/>
    </xf>
    <xf numFmtId="49" fontId="4" fillId="10" borderId="3" xfId="0" applyNumberFormat="1" applyFont="1" applyFill="1" applyBorder="1" applyAlignment="1">
      <alignment horizontal="left" vertical="center" wrapText="1"/>
    </xf>
    <xf numFmtId="2" fontId="3" fillId="0" borderId="3" xfId="0" applyNumberFormat="1" applyFont="1" applyBorder="1" applyAlignment="1">
      <alignment horizontal="center" vertical="center" wrapText="1"/>
    </xf>
  </cellXfs>
  <cellStyles count="11">
    <cellStyle name="Millares" xfId="1" builtinId="3"/>
    <cellStyle name="Moneda" xfId="2" builtinId="4"/>
    <cellStyle name="Moneda [0]" xfId="4" builtinId="7"/>
    <cellStyle name="Moneda 2 2" xfId="6" xr:uid="{00000000-0005-0000-0000-000003000000}"/>
    <cellStyle name="Normal" xfId="0" builtinId="0"/>
    <cellStyle name="Normal 10" xfId="7" xr:uid="{00000000-0005-0000-0000-000005000000}"/>
    <cellStyle name="Normal 2" xfId="5" xr:uid="{00000000-0005-0000-0000-000006000000}"/>
    <cellStyle name="Normal 2 2" xfId="8" xr:uid="{00000000-0005-0000-0000-000007000000}"/>
    <cellStyle name="Normal 3" xfId="9" xr:uid="{00000000-0005-0000-0000-000008000000}"/>
    <cellStyle name="Normal 4" xfId="10" xr:uid="{C7EF054B-17A4-524F-8E72-77330FBB4E48}"/>
    <cellStyle name="Porcentaje" xfId="3" builtinId="5"/>
  </cellStyles>
  <dxfs count="0"/>
  <tableStyles count="0" defaultTableStyle="TableStyleMedium9" defaultPivotStyle="PivotStyleLight16"/>
  <colors>
    <mruColors>
      <color rgb="FF00CCFF"/>
      <color rgb="FFFFFF66"/>
      <color rgb="FF66FF66"/>
      <color rgb="FFCC99FF"/>
      <color rgb="FF9999FF"/>
      <color rgb="FFFF505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NOVO\Downloads\PRESUPUESTO%20SED%202021%20estoy%20cansada%20ok%20no%20x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NOVO\Downloads\PRESUPUESTO%20SED%202021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RESUMIDO"/>
      <sheetName val="PRESUPUESTO"/>
      <sheetName val="MEMORIA DE CANTIDADES"/>
      <sheetName val="PREL. URBANISTICAS-DEMOLIC   "/>
      <sheetName val="ANALISIS MOVIMIENTO -CIMIENTO"/>
      <sheetName val="ELECTRICAS-HIDROSANIT"/>
      <sheetName val="CARPIN- METALICA - MADERA ALUMI"/>
      <sheetName val="MAMPOSTERIA ESTRUCTURA"/>
      <sheetName val="ANALISIS PRELIMINARES DEMOLICIO"/>
      <sheetName val="ENCHAPES-PISOS"/>
      <sheetName val="EXTRIORES Y OTROS"/>
      <sheetName val="PAÑETES-CUBIERTA"/>
      <sheetName val="APARATOS. EMPRAD-PINTURA"/>
      <sheetName val="ANALISIS BASICOS"/>
      <sheetName val="MANO DE OBRA Y CUADRILLAS"/>
      <sheetName val="LISTADO DE MATERIALES"/>
      <sheetName val="ROTULO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14">
          <cell r="F514" t="str">
            <v>M2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RESUMIDO"/>
      <sheetName val="PRESUPUESTO"/>
      <sheetName val="MEMORIA DE CANTIDADES"/>
      <sheetName val="PREL. URBANISTICAS-DEMOLIC   "/>
      <sheetName val="ANALISIS MOVIMIENTO -CIMIENTO"/>
      <sheetName val="ELECTRICAS-HIDROSANIT"/>
      <sheetName val="CARPIN- METALICA - MADERA ALUMI"/>
      <sheetName val="MAMPOSTERIA ESTRUCTURA"/>
      <sheetName val="ANALISIS PRELIMINARES DEMOLICIO"/>
      <sheetName val="ENCHAPES-PISOS"/>
      <sheetName val="EXTRIORES Y OTROS"/>
      <sheetName val="PAÑETES-CUBIERTA"/>
      <sheetName val="APARATOS. EMPRAD-PINTURA"/>
      <sheetName val="ANALISIS BASICOS"/>
      <sheetName val="MANO DE OBRA Y CUADRILLAS"/>
      <sheetName val="LISTADO DE MATERIALES"/>
      <sheetName val="ROTULO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G345"/>
  <sheetViews>
    <sheetView view="pageBreakPreview" topLeftCell="A88" zoomScaleSheetLayoutView="100" workbookViewId="0">
      <selection activeCell="C108" sqref="C108"/>
    </sheetView>
  </sheetViews>
  <sheetFormatPr baseColWidth="10" defaultColWidth="11.42578125" defaultRowHeight="12.75" x14ac:dyDescent="0.2"/>
  <cols>
    <col min="1" max="1" width="10" style="30" customWidth="1"/>
    <col min="2" max="2" width="11.85546875" style="30" bestFit="1" customWidth="1"/>
    <col min="3" max="3" width="43.7109375" style="41" customWidth="1"/>
    <col min="4" max="4" width="8.7109375" style="57" customWidth="1"/>
    <col min="5" max="5" width="17.7109375" style="58" customWidth="1"/>
    <col min="6" max="6" width="9.85546875" style="59" customWidth="1"/>
    <col min="7" max="7" width="17.28515625" style="59" customWidth="1"/>
    <col min="8" max="16384" width="11.42578125" style="15"/>
  </cols>
  <sheetData>
    <row r="1" spans="1:7" x14ac:dyDescent="0.2">
      <c r="A1" s="238" t="str">
        <f>ROTULOS!A1</f>
        <v>MANTENIMIENTO, MEJORAMIENTO Y ADECUACIÓN DE LA SEDE EDUCATIVA PRIMAVERA DEL MUNICIPIO DE SALADOBLANCO DEPARTAMENTO DEL HUILA</v>
      </c>
      <c r="B1" s="238"/>
      <c r="C1" s="238"/>
      <c r="D1" s="238"/>
      <c r="E1" s="238"/>
      <c r="F1" s="238"/>
      <c r="G1" s="238"/>
    </row>
    <row r="2" spans="1:7" x14ac:dyDescent="0.2">
      <c r="A2" s="238" t="str">
        <f>ROTULOS!A2</f>
        <v>PRESUPUESTO DE OBRA</v>
      </c>
      <c r="B2" s="238"/>
      <c r="C2" s="238"/>
      <c r="D2" s="238"/>
      <c r="E2" s="238"/>
      <c r="F2" s="238"/>
      <c r="G2" s="238"/>
    </row>
    <row r="3" spans="1:7" x14ac:dyDescent="0.2">
      <c r="A3" s="239">
        <f>ROTULOS!A3</f>
        <v>0</v>
      </c>
      <c r="B3" s="239"/>
      <c r="C3" s="239"/>
      <c r="D3" s="239"/>
      <c r="E3" s="239"/>
      <c r="F3" s="239"/>
      <c r="G3" s="239"/>
    </row>
    <row r="4" spans="1:7" s="5" customFormat="1" x14ac:dyDescent="0.2">
      <c r="A4" s="27" t="s">
        <v>146</v>
      </c>
      <c r="B4" s="27" t="s">
        <v>191</v>
      </c>
      <c r="C4" s="27" t="s">
        <v>145</v>
      </c>
      <c r="D4" s="28" t="s">
        <v>8</v>
      </c>
      <c r="E4" s="16" t="s">
        <v>399</v>
      </c>
      <c r="F4" s="29" t="s">
        <v>395</v>
      </c>
      <c r="G4" s="29" t="s">
        <v>396</v>
      </c>
    </row>
    <row r="5" spans="1:7" s="5" customFormat="1" x14ac:dyDescent="0.2">
      <c r="A5" s="32"/>
      <c r="B5" s="32">
        <v>1</v>
      </c>
      <c r="C5" s="11" t="s">
        <v>486</v>
      </c>
      <c r="D5" s="42"/>
      <c r="E5" s="43"/>
      <c r="F5" s="44"/>
      <c r="G5" s="44"/>
    </row>
    <row r="6" spans="1:7" x14ac:dyDescent="0.2">
      <c r="A6" s="17"/>
      <c r="B6" s="17" t="s">
        <v>29</v>
      </c>
      <c r="C6" s="21" t="s">
        <v>503</v>
      </c>
      <c r="D6" s="39" t="s">
        <v>481</v>
      </c>
      <c r="E6" s="45" t="e">
        <f>#REF!</f>
        <v>#REF!</v>
      </c>
      <c r="F6" s="46"/>
      <c r="G6" s="47" t="e">
        <f t="shared" ref="G6:G71" si="0">E6*F6</f>
        <v>#REF!</v>
      </c>
    </row>
    <row r="7" spans="1:7" x14ac:dyDescent="0.2">
      <c r="A7" s="22"/>
      <c r="B7" s="22" t="s">
        <v>494</v>
      </c>
      <c r="C7" s="18" t="e">
        <f>+#REF!</f>
        <v>#REF!</v>
      </c>
      <c r="D7" s="39" t="s">
        <v>481</v>
      </c>
      <c r="E7" s="45" t="e">
        <f>+#REF!</f>
        <v>#REF!</v>
      </c>
      <c r="F7" s="46"/>
      <c r="G7" s="47" t="e">
        <f t="shared" si="0"/>
        <v>#REF!</v>
      </c>
    </row>
    <row r="8" spans="1:7" x14ac:dyDescent="0.2">
      <c r="A8" s="22"/>
      <c r="B8" s="22" t="s">
        <v>29</v>
      </c>
      <c r="C8" s="18" t="e">
        <f>+#REF!</f>
        <v>#REF!</v>
      </c>
      <c r="D8" s="39" t="e">
        <f>+#REF!</f>
        <v>#REF!</v>
      </c>
      <c r="E8" s="45" t="e">
        <f>+#REF!</f>
        <v>#REF!</v>
      </c>
      <c r="F8" s="46"/>
      <c r="G8" s="47" t="e">
        <f t="shared" si="0"/>
        <v>#REF!</v>
      </c>
    </row>
    <row r="9" spans="1:7" x14ac:dyDescent="0.2">
      <c r="A9" s="17"/>
      <c r="B9" s="17" t="s">
        <v>30</v>
      </c>
      <c r="C9" s="18" t="e">
        <f>+#REF!</f>
        <v>#REF!</v>
      </c>
      <c r="D9" s="39" t="s">
        <v>481</v>
      </c>
      <c r="E9" s="45" t="e">
        <f>#REF!</f>
        <v>#REF!</v>
      </c>
      <c r="F9" s="46"/>
      <c r="G9" s="47" t="e">
        <f t="shared" si="0"/>
        <v>#REF!</v>
      </c>
    </row>
    <row r="10" spans="1:7" x14ac:dyDescent="0.2">
      <c r="A10" s="17"/>
      <c r="B10" s="17"/>
      <c r="C10" s="18"/>
      <c r="D10" s="39"/>
      <c r="E10" s="45"/>
      <c r="F10" s="46"/>
      <c r="G10" s="47"/>
    </row>
    <row r="11" spans="1:7" s="5" customFormat="1" x14ac:dyDescent="0.2">
      <c r="A11" s="32"/>
      <c r="B11" s="32">
        <v>2</v>
      </c>
      <c r="C11" s="11" t="s">
        <v>220</v>
      </c>
      <c r="D11" s="48"/>
      <c r="E11" s="43"/>
      <c r="F11" s="46"/>
      <c r="G11" s="47"/>
    </row>
    <row r="12" spans="1:7" x14ac:dyDescent="0.2">
      <c r="A12" s="17"/>
      <c r="B12" s="17" t="s">
        <v>291</v>
      </c>
      <c r="C12" s="18" t="s">
        <v>458</v>
      </c>
      <c r="D12" s="39" t="s">
        <v>481</v>
      </c>
      <c r="E12" s="45" t="e">
        <f>#REF!</f>
        <v>#REF!</v>
      </c>
      <c r="F12" s="46"/>
      <c r="G12" s="47" t="e">
        <f t="shared" si="0"/>
        <v>#REF!</v>
      </c>
    </row>
    <row r="13" spans="1:7" x14ac:dyDescent="0.2">
      <c r="A13" s="17"/>
      <c r="B13" s="17" t="s">
        <v>292</v>
      </c>
      <c r="C13" s="18" t="s">
        <v>415</v>
      </c>
      <c r="D13" s="39" t="s">
        <v>481</v>
      </c>
      <c r="E13" s="45" t="e">
        <f>#REF!</f>
        <v>#REF!</v>
      </c>
      <c r="F13" s="46"/>
      <c r="G13" s="47" t="e">
        <f t="shared" si="0"/>
        <v>#REF!</v>
      </c>
    </row>
    <row r="14" spans="1:7" x14ac:dyDescent="0.2">
      <c r="A14" s="17"/>
      <c r="B14" s="17" t="s">
        <v>293</v>
      </c>
      <c r="C14" s="18" t="s">
        <v>7</v>
      </c>
      <c r="D14" s="39" t="s">
        <v>481</v>
      </c>
      <c r="E14" s="45" t="e">
        <f>#REF!</f>
        <v>#REF!</v>
      </c>
      <c r="F14" s="46"/>
      <c r="G14" s="47" t="e">
        <f t="shared" si="0"/>
        <v>#REF!</v>
      </c>
    </row>
    <row r="15" spans="1:7" ht="25.5" x14ac:dyDescent="0.2">
      <c r="A15" s="17"/>
      <c r="B15" s="17" t="s">
        <v>294</v>
      </c>
      <c r="C15" s="21" t="s">
        <v>422</v>
      </c>
      <c r="D15" s="39" t="s">
        <v>481</v>
      </c>
      <c r="E15" s="45" t="e">
        <f>#REF!</f>
        <v>#REF!</v>
      </c>
      <c r="F15" s="46"/>
      <c r="G15" s="47" t="e">
        <f t="shared" si="0"/>
        <v>#REF!</v>
      </c>
    </row>
    <row r="16" spans="1:7" ht="25.5" x14ac:dyDescent="0.2">
      <c r="A16" s="17"/>
      <c r="B16" s="17" t="s">
        <v>32</v>
      </c>
      <c r="C16" s="21" t="s">
        <v>423</v>
      </c>
      <c r="D16" s="39" t="s">
        <v>481</v>
      </c>
      <c r="E16" s="45" t="e">
        <f>#REF!</f>
        <v>#REF!</v>
      </c>
      <c r="F16" s="46"/>
      <c r="G16" s="47" t="e">
        <f t="shared" si="0"/>
        <v>#REF!</v>
      </c>
    </row>
    <row r="17" spans="1:7" ht="25.5" x14ac:dyDescent="0.2">
      <c r="A17" s="22"/>
      <c r="B17" s="22" t="s">
        <v>32</v>
      </c>
      <c r="C17" s="18" t="e">
        <f>+#REF!</f>
        <v>#REF!</v>
      </c>
      <c r="D17" s="39" t="s">
        <v>481</v>
      </c>
      <c r="E17" s="45" t="e">
        <f>#REF!</f>
        <v>#REF!</v>
      </c>
      <c r="F17" s="46"/>
      <c r="G17" s="47" t="e">
        <f t="shared" si="0"/>
        <v>#REF!</v>
      </c>
    </row>
    <row r="18" spans="1:7" x14ac:dyDescent="0.2">
      <c r="A18" s="17"/>
      <c r="B18" s="17" t="s">
        <v>32</v>
      </c>
      <c r="C18" s="18" t="s">
        <v>487</v>
      </c>
      <c r="D18" s="39" t="s">
        <v>484</v>
      </c>
      <c r="E18" s="45" t="e">
        <f>#REF!</f>
        <v>#REF!</v>
      </c>
      <c r="F18" s="46"/>
      <c r="G18" s="47" t="e">
        <f t="shared" si="0"/>
        <v>#REF!</v>
      </c>
    </row>
    <row r="19" spans="1:7" x14ac:dyDescent="0.2">
      <c r="A19" s="17"/>
      <c r="B19" s="17" t="s">
        <v>32</v>
      </c>
      <c r="C19" s="18" t="s">
        <v>488</v>
      </c>
      <c r="D19" s="39" t="s">
        <v>484</v>
      </c>
      <c r="E19" s="45" t="e">
        <f>#REF!</f>
        <v>#REF!</v>
      </c>
      <c r="F19" s="46"/>
      <c r="G19" s="47" t="e">
        <f t="shared" si="0"/>
        <v>#REF!</v>
      </c>
    </row>
    <row r="20" spans="1:7" x14ac:dyDescent="0.2">
      <c r="A20" s="17"/>
      <c r="B20" s="17" t="s">
        <v>32</v>
      </c>
      <c r="C20" s="18" t="s">
        <v>489</v>
      </c>
      <c r="D20" s="39" t="s">
        <v>484</v>
      </c>
      <c r="E20" s="45" t="e">
        <f>#REF!</f>
        <v>#REF!</v>
      </c>
      <c r="F20" s="46"/>
      <c r="G20" s="47" t="e">
        <f t="shared" si="0"/>
        <v>#REF!</v>
      </c>
    </row>
    <row r="21" spans="1:7" x14ac:dyDescent="0.2">
      <c r="A21" s="17"/>
      <c r="B21" s="17" t="s">
        <v>33</v>
      </c>
      <c r="C21" s="18" t="e">
        <f>+#REF!</f>
        <v>#REF!</v>
      </c>
      <c r="D21" s="39" t="e">
        <f>+#REF!</f>
        <v>#REF!</v>
      </c>
      <c r="E21" s="45" t="e">
        <f>#REF!</f>
        <v>#REF!</v>
      </c>
      <c r="F21" s="46"/>
      <c r="G21" s="47" t="e">
        <f t="shared" si="0"/>
        <v>#REF!</v>
      </c>
    </row>
    <row r="22" spans="1:7" x14ac:dyDescent="0.2">
      <c r="A22" s="17"/>
      <c r="B22" s="17" t="s">
        <v>295</v>
      </c>
      <c r="C22" s="18" t="e">
        <f>+#REF!</f>
        <v>#REF!</v>
      </c>
      <c r="D22" s="39" t="e">
        <f>+#REF!</f>
        <v>#REF!</v>
      </c>
      <c r="E22" s="45" t="e">
        <f>+#REF!</f>
        <v>#REF!</v>
      </c>
      <c r="F22" s="46"/>
      <c r="G22" s="47" t="e">
        <f t="shared" si="0"/>
        <v>#REF!</v>
      </c>
    </row>
    <row r="23" spans="1:7" ht="38.25" x14ac:dyDescent="0.2">
      <c r="A23" s="17"/>
      <c r="B23" s="17"/>
      <c r="C23" s="18" t="s">
        <v>474</v>
      </c>
      <c r="D23" s="39" t="s">
        <v>481</v>
      </c>
      <c r="E23" s="45" t="e">
        <f>#REF!</f>
        <v>#REF!</v>
      </c>
      <c r="F23" s="46"/>
      <c r="G23" s="47" t="e">
        <f t="shared" si="0"/>
        <v>#REF!</v>
      </c>
    </row>
    <row r="24" spans="1:7" ht="38.25" x14ac:dyDescent="0.2">
      <c r="A24" s="17"/>
      <c r="B24" s="17"/>
      <c r="C24" s="18" t="s">
        <v>475</v>
      </c>
      <c r="D24" s="39" t="s">
        <v>481</v>
      </c>
      <c r="E24" s="45" t="e">
        <f>#REF!</f>
        <v>#REF!</v>
      </c>
      <c r="F24" s="46"/>
      <c r="G24" s="47" t="e">
        <f t="shared" si="0"/>
        <v>#REF!</v>
      </c>
    </row>
    <row r="25" spans="1:7" x14ac:dyDescent="0.2">
      <c r="A25" s="17"/>
      <c r="B25" s="17" t="s">
        <v>32</v>
      </c>
      <c r="C25" s="18" t="s">
        <v>23</v>
      </c>
      <c r="D25" s="39" t="s">
        <v>481</v>
      </c>
      <c r="E25" s="45" t="e">
        <f>#REF!</f>
        <v>#REF!</v>
      </c>
      <c r="F25" s="46"/>
      <c r="G25" s="47" t="e">
        <f t="shared" si="0"/>
        <v>#REF!</v>
      </c>
    </row>
    <row r="26" spans="1:7" x14ac:dyDescent="0.2">
      <c r="A26" s="17"/>
      <c r="B26" s="17"/>
      <c r="C26" s="17"/>
      <c r="D26" s="39"/>
      <c r="E26" s="49"/>
      <c r="F26" s="46"/>
      <c r="G26" s="47"/>
    </row>
    <row r="27" spans="1:7" s="5" customFormat="1" x14ac:dyDescent="0.2">
      <c r="A27" s="32"/>
      <c r="B27" s="32">
        <v>3</v>
      </c>
      <c r="C27" s="11" t="s">
        <v>509</v>
      </c>
      <c r="D27" s="48"/>
      <c r="E27" s="43"/>
      <c r="F27" s="46"/>
      <c r="G27" s="47"/>
    </row>
    <row r="28" spans="1:7" x14ac:dyDescent="0.2">
      <c r="A28" s="22"/>
      <c r="B28" s="22" t="s">
        <v>496</v>
      </c>
      <c r="C28" s="21" t="s">
        <v>495</v>
      </c>
      <c r="D28" s="39" t="s">
        <v>484</v>
      </c>
      <c r="E28" s="45" t="e">
        <f>#REF!</f>
        <v>#REF!</v>
      </c>
      <c r="F28" s="46"/>
      <c r="G28" s="47" t="e">
        <f t="shared" si="0"/>
        <v>#REF!</v>
      </c>
    </row>
    <row r="29" spans="1:7" x14ac:dyDescent="0.2">
      <c r="A29" s="22"/>
      <c r="B29" s="22" t="s">
        <v>496</v>
      </c>
      <c r="C29" s="21" t="s">
        <v>230</v>
      </c>
      <c r="D29" s="39" t="s">
        <v>484</v>
      </c>
      <c r="E29" s="45" t="e">
        <f>#REF!</f>
        <v>#REF!</v>
      </c>
      <c r="F29" s="46"/>
      <c r="G29" s="47" t="e">
        <f t="shared" si="0"/>
        <v>#REF!</v>
      </c>
    </row>
    <row r="30" spans="1:7" x14ac:dyDescent="0.2">
      <c r="A30" s="22"/>
      <c r="B30" s="22" t="s">
        <v>496</v>
      </c>
      <c r="C30" s="18" t="s">
        <v>490</v>
      </c>
      <c r="D30" s="39" t="s">
        <v>484</v>
      </c>
      <c r="E30" s="45" t="e">
        <f>#REF!</f>
        <v>#REF!</v>
      </c>
      <c r="F30" s="46"/>
      <c r="G30" s="47" t="e">
        <f t="shared" si="0"/>
        <v>#REF!</v>
      </c>
    </row>
    <row r="31" spans="1:7" x14ac:dyDescent="0.2">
      <c r="A31" s="17"/>
      <c r="B31" s="17" t="s">
        <v>34</v>
      </c>
      <c r="C31" s="18" t="s">
        <v>491</v>
      </c>
      <c r="D31" s="39" t="s">
        <v>484</v>
      </c>
      <c r="E31" s="45" t="e">
        <f>#REF!</f>
        <v>#REF!</v>
      </c>
      <c r="F31" s="46"/>
      <c r="G31" s="47" t="e">
        <f t="shared" si="0"/>
        <v>#REF!</v>
      </c>
    </row>
    <row r="32" spans="1:7" x14ac:dyDescent="0.2">
      <c r="A32" s="17"/>
      <c r="B32" s="17" t="s">
        <v>35</v>
      </c>
      <c r="C32" s="18" t="s">
        <v>492</v>
      </c>
      <c r="D32" s="39" t="s">
        <v>484</v>
      </c>
      <c r="E32" s="45" t="e">
        <f>#REF!</f>
        <v>#REF!</v>
      </c>
      <c r="F32" s="46"/>
      <c r="G32" s="47" t="e">
        <f t="shared" si="0"/>
        <v>#REF!</v>
      </c>
    </row>
    <row r="33" spans="1:7" x14ac:dyDescent="0.2">
      <c r="A33" s="22"/>
      <c r="B33" s="22" t="s">
        <v>96</v>
      </c>
      <c r="C33" s="18" t="s">
        <v>493</v>
      </c>
      <c r="D33" s="39" t="s">
        <v>484</v>
      </c>
      <c r="E33" s="45" t="e">
        <f>#REF!</f>
        <v>#REF!</v>
      </c>
      <c r="F33" s="46"/>
      <c r="G33" s="47" t="e">
        <f t="shared" si="0"/>
        <v>#REF!</v>
      </c>
    </row>
    <row r="34" spans="1:7" x14ac:dyDescent="0.2">
      <c r="A34" s="32"/>
      <c r="B34" s="32"/>
      <c r="C34" s="17"/>
      <c r="D34" s="39"/>
      <c r="E34" s="45"/>
      <c r="F34" s="46"/>
      <c r="G34" s="47"/>
    </row>
    <row r="35" spans="1:7" s="5" customFormat="1" x14ac:dyDescent="0.2">
      <c r="A35" s="32"/>
      <c r="B35" s="32">
        <v>4</v>
      </c>
      <c r="C35" s="11" t="s">
        <v>508</v>
      </c>
      <c r="D35" s="48"/>
      <c r="E35" s="43"/>
      <c r="F35" s="46"/>
      <c r="G35" s="47"/>
    </row>
    <row r="36" spans="1:7" x14ac:dyDescent="0.2">
      <c r="A36" s="17"/>
      <c r="B36" s="17" t="s">
        <v>37</v>
      </c>
      <c r="C36" s="18" t="e">
        <f>+#REF!</f>
        <v>#REF!</v>
      </c>
      <c r="D36" s="39" t="e">
        <f>+#REF!</f>
        <v>#REF!</v>
      </c>
      <c r="E36" s="45" t="e">
        <f>+#REF!</f>
        <v>#REF!</v>
      </c>
      <c r="F36" s="46"/>
      <c r="G36" s="47" t="e">
        <f t="shared" si="0"/>
        <v>#REF!</v>
      </c>
    </row>
    <row r="37" spans="1:7" x14ac:dyDescent="0.2">
      <c r="A37" s="22"/>
      <c r="B37" s="22" t="s">
        <v>499</v>
      </c>
      <c r="C37" s="18" t="e">
        <f>+#REF!</f>
        <v>#REF!</v>
      </c>
      <c r="D37" s="39" t="e">
        <f>+#REF!</f>
        <v>#REF!</v>
      </c>
      <c r="E37" s="45" t="e">
        <f>+#REF!</f>
        <v>#REF!</v>
      </c>
      <c r="F37" s="46"/>
      <c r="G37" s="47" t="e">
        <f t="shared" si="0"/>
        <v>#REF!</v>
      </c>
    </row>
    <row r="38" spans="1:7" x14ac:dyDescent="0.2">
      <c r="A38" s="22"/>
      <c r="B38" s="22" t="s">
        <v>499</v>
      </c>
      <c r="C38" s="18" t="s">
        <v>358</v>
      </c>
      <c r="D38" s="39" t="s">
        <v>484</v>
      </c>
      <c r="E38" s="45" t="e">
        <f>#REF!</f>
        <v>#REF!</v>
      </c>
      <c r="F38" s="46"/>
      <c r="G38" s="47" t="e">
        <f t="shared" si="0"/>
        <v>#REF!</v>
      </c>
    </row>
    <row r="39" spans="1:7" ht="25.5" x14ac:dyDescent="0.2">
      <c r="A39" s="17"/>
      <c r="B39" s="17" t="s">
        <v>36</v>
      </c>
      <c r="C39" s="21" t="s">
        <v>502</v>
      </c>
      <c r="D39" s="39" t="s">
        <v>484</v>
      </c>
      <c r="E39" s="45" t="e">
        <f>#REF!</f>
        <v>#REF!</v>
      </c>
      <c r="F39" s="46"/>
      <c r="G39" s="47" t="e">
        <f t="shared" si="0"/>
        <v>#REF!</v>
      </c>
    </row>
    <row r="40" spans="1:7" ht="25.5" x14ac:dyDescent="0.2">
      <c r="A40" s="22"/>
      <c r="B40" s="22" t="s">
        <v>37</v>
      </c>
      <c r="C40" s="21" t="s">
        <v>500</v>
      </c>
      <c r="D40" s="39" t="s">
        <v>482</v>
      </c>
      <c r="E40" s="45" t="e">
        <f>#REF!</f>
        <v>#REF!</v>
      </c>
      <c r="F40" s="46"/>
      <c r="G40" s="47" t="e">
        <f t="shared" si="0"/>
        <v>#REF!</v>
      </c>
    </row>
    <row r="41" spans="1:7" ht="25.5" x14ac:dyDescent="0.2">
      <c r="A41" s="22"/>
      <c r="B41" s="22" t="s">
        <v>37</v>
      </c>
      <c r="C41" s="21" t="s">
        <v>501</v>
      </c>
      <c r="D41" s="39" t="s">
        <v>482</v>
      </c>
      <c r="E41" s="45" t="e">
        <f>#REF!</f>
        <v>#REF!</v>
      </c>
      <c r="F41" s="46"/>
      <c r="G41" s="47" t="e">
        <f t="shared" si="0"/>
        <v>#REF!</v>
      </c>
    </row>
    <row r="42" spans="1:7" ht="38.25" x14ac:dyDescent="0.2">
      <c r="A42" s="22"/>
      <c r="B42" s="22" t="s">
        <v>37</v>
      </c>
      <c r="C42" s="21" t="s">
        <v>431</v>
      </c>
      <c r="D42" s="39" t="s">
        <v>482</v>
      </c>
      <c r="E42" s="45" t="e">
        <f>#REF!</f>
        <v>#REF!</v>
      </c>
      <c r="F42" s="46"/>
      <c r="G42" s="47" t="e">
        <f t="shared" si="0"/>
        <v>#REF!</v>
      </c>
    </row>
    <row r="43" spans="1:7" ht="25.5" x14ac:dyDescent="0.2">
      <c r="A43" s="22"/>
      <c r="B43" s="22" t="s">
        <v>505</v>
      </c>
      <c r="C43" s="21" t="s">
        <v>504</v>
      </c>
      <c r="D43" s="39" t="s">
        <v>484</v>
      </c>
      <c r="E43" s="45" t="e">
        <f>#REF!</f>
        <v>#REF!</v>
      </c>
      <c r="F43" s="46"/>
      <c r="G43" s="47" t="e">
        <f t="shared" si="0"/>
        <v>#REF!</v>
      </c>
    </row>
    <row r="44" spans="1:7" ht="25.5" x14ac:dyDescent="0.2">
      <c r="A44" s="22"/>
      <c r="B44" s="22" t="s">
        <v>37</v>
      </c>
      <c r="C44" s="21" t="s">
        <v>506</v>
      </c>
      <c r="D44" s="39" t="s">
        <v>484</v>
      </c>
      <c r="E44" s="45" t="e">
        <f>#REF!</f>
        <v>#REF!</v>
      </c>
      <c r="F44" s="46"/>
      <c r="G44" s="47" t="e">
        <f t="shared" si="0"/>
        <v>#REF!</v>
      </c>
    </row>
    <row r="45" spans="1:7" ht="25.5" x14ac:dyDescent="0.2">
      <c r="A45" s="22"/>
      <c r="B45" s="22" t="s">
        <v>37</v>
      </c>
      <c r="C45" s="21" t="s">
        <v>507</v>
      </c>
      <c r="D45" s="39" t="e">
        <f>+#REF!</f>
        <v>#REF!</v>
      </c>
      <c r="E45" s="45" t="e">
        <f>+#REF!</f>
        <v>#REF!</v>
      </c>
      <c r="F45" s="46"/>
      <c r="G45" s="47" t="e">
        <f t="shared" si="0"/>
        <v>#REF!</v>
      </c>
    </row>
    <row r="46" spans="1:7" x14ac:dyDescent="0.2">
      <c r="A46" s="32"/>
      <c r="B46" s="32"/>
      <c r="C46" s="17"/>
      <c r="D46" s="39"/>
      <c r="E46" s="45"/>
      <c r="F46" s="46"/>
      <c r="G46" s="47"/>
    </row>
    <row r="47" spans="1:7" s="5" customFormat="1" x14ac:dyDescent="0.2">
      <c r="A47" s="32"/>
      <c r="B47" s="32">
        <v>5</v>
      </c>
      <c r="C47" s="11" t="s">
        <v>510</v>
      </c>
      <c r="D47" s="48"/>
      <c r="E47" s="43"/>
      <c r="F47" s="46"/>
      <c r="G47" s="47"/>
    </row>
    <row r="48" spans="1:7" s="5" customFormat="1" x14ac:dyDescent="0.2">
      <c r="A48" s="32"/>
      <c r="B48" s="32"/>
      <c r="C48" s="17" t="s">
        <v>433</v>
      </c>
      <c r="D48" s="39" t="s">
        <v>481</v>
      </c>
      <c r="E48" s="45" t="e">
        <f>#REF!</f>
        <v>#REF!</v>
      </c>
      <c r="F48" s="46"/>
      <c r="G48" s="47" t="e">
        <f t="shared" si="0"/>
        <v>#REF!</v>
      </c>
    </row>
    <row r="49" spans="1:7" x14ac:dyDescent="0.2">
      <c r="A49" s="17"/>
      <c r="B49" s="17" t="s">
        <v>38</v>
      </c>
      <c r="C49" s="18" t="s">
        <v>511</v>
      </c>
      <c r="D49" s="39" t="s">
        <v>481</v>
      </c>
      <c r="E49" s="45" t="e">
        <f>#REF!</f>
        <v>#REF!</v>
      </c>
      <c r="F49" s="46"/>
      <c r="G49" s="47" t="e">
        <f t="shared" si="0"/>
        <v>#REF!</v>
      </c>
    </row>
    <row r="50" spans="1:7" x14ac:dyDescent="0.2">
      <c r="A50" s="17"/>
      <c r="B50" s="17" t="s">
        <v>39</v>
      </c>
      <c r="C50" s="18" t="s">
        <v>512</v>
      </c>
      <c r="D50" s="39" t="s">
        <v>481</v>
      </c>
      <c r="E50" s="45" t="e">
        <f>#REF!</f>
        <v>#REF!</v>
      </c>
      <c r="F50" s="46"/>
      <c r="G50" s="47" t="e">
        <f t="shared" si="0"/>
        <v>#REF!</v>
      </c>
    </row>
    <row r="51" spans="1:7" x14ac:dyDescent="0.2">
      <c r="A51" s="22"/>
      <c r="B51" s="22" t="s">
        <v>349</v>
      </c>
      <c r="C51" s="18" t="s">
        <v>4</v>
      </c>
      <c r="D51" s="39" t="s">
        <v>481</v>
      </c>
      <c r="E51" s="45" t="e">
        <f>#REF!</f>
        <v>#REF!</v>
      </c>
      <c r="F51" s="46"/>
      <c r="G51" s="47" t="e">
        <f t="shared" si="0"/>
        <v>#REF!</v>
      </c>
    </row>
    <row r="52" spans="1:7" ht="25.5" x14ac:dyDescent="0.2">
      <c r="A52" s="17"/>
      <c r="B52" s="17" t="s">
        <v>40</v>
      </c>
      <c r="C52" s="18" t="s">
        <v>129</v>
      </c>
      <c r="D52" s="39" t="s">
        <v>481</v>
      </c>
      <c r="E52" s="45" t="e">
        <f>#REF!</f>
        <v>#REF!</v>
      </c>
      <c r="F52" s="46"/>
      <c r="G52" s="47" t="e">
        <f t="shared" si="0"/>
        <v>#REF!</v>
      </c>
    </row>
    <row r="53" spans="1:7" ht="25.5" x14ac:dyDescent="0.2">
      <c r="A53" s="17"/>
      <c r="B53" s="17" t="s">
        <v>41</v>
      </c>
      <c r="C53" s="18" t="s">
        <v>130</v>
      </c>
      <c r="D53" s="39" t="s">
        <v>481</v>
      </c>
      <c r="E53" s="45" t="e">
        <f>#REF!</f>
        <v>#REF!</v>
      </c>
      <c r="F53" s="46"/>
      <c r="G53" s="47" t="e">
        <f t="shared" si="0"/>
        <v>#REF!</v>
      </c>
    </row>
    <row r="54" spans="1:7" ht="25.5" x14ac:dyDescent="0.2">
      <c r="A54" s="17"/>
      <c r="B54" s="17" t="s">
        <v>42</v>
      </c>
      <c r="C54" s="18" t="s">
        <v>131</v>
      </c>
      <c r="D54" s="39" t="s">
        <v>481</v>
      </c>
      <c r="E54" s="45" t="e">
        <f>#REF!</f>
        <v>#REF!</v>
      </c>
      <c r="F54" s="46"/>
      <c r="G54" s="47" t="e">
        <f t="shared" si="0"/>
        <v>#REF!</v>
      </c>
    </row>
    <row r="55" spans="1:7" x14ac:dyDescent="0.2">
      <c r="A55" s="17"/>
      <c r="B55" s="17" t="s">
        <v>43</v>
      </c>
      <c r="C55" s="21" t="s">
        <v>345</v>
      </c>
      <c r="D55" s="39" t="s">
        <v>481</v>
      </c>
      <c r="E55" s="45" t="e">
        <f>#REF!</f>
        <v>#REF!</v>
      </c>
      <c r="F55" s="46"/>
      <c r="G55" s="47" t="e">
        <f t="shared" si="0"/>
        <v>#REF!</v>
      </c>
    </row>
    <row r="56" spans="1:7" x14ac:dyDescent="0.2">
      <c r="A56" s="17"/>
      <c r="B56" s="17" t="s">
        <v>44</v>
      </c>
      <c r="C56" s="18" t="s">
        <v>348</v>
      </c>
      <c r="D56" s="39" t="s">
        <v>481</v>
      </c>
      <c r="E56" s="45" t="e">
        <f>#REF!</f>
        <v>#REF!</v>
      </c>
      <c r="F56" s="46"/>
      <c r="G56" s="47" t="e">
        <f t="shared" si="0"/>
        <v>#REF!</v>
      </c>
    </row>
    <row r="57" spans="1:7" ht="38.25" x14ac:dyDescent="0.2">
      <c r="A57" s="17"/>
      <c r="B57" s="17" t="s">
        <v>45</v>
      </c>
      <c r="C57" s="21" t="s">
        <v>192</v>
      </c>
      <c r="D57" s="39" t="s">
        <v>482</v>
      </c>
      <c r="E57" s="45" t="e">
        <f>#REF!</f>
        <v>#REF!</v>
      </c>
      <c r="F57" s="46"/>
      <c r="G57" s="47" t="e">
        <f t="shared" si="0"/>
        <v>#REF!</v>
      </c>
    </row>
    <row r="58" spans="1:7" x14ac:dyDescent="0.2">
      <c r="A58" s="17"/>
      <c r="B58" s="17" t="s">
        <v>46</v>
      </c>
      <c r="C58" s="18" t="s">
        <v>5</v>
      </c>
      <c r="D58" s="39" t="s">
        <v>482</v>
      </c>
      <c r="E58" s="45" t="e">
        <f>#REF!</f>
        <v>#REF!</v>
      </c>
      <c r="F58" s="46"/>
      <c r="G58" s="47" t="e">
        <f t="shared" si="0"/>
        <v>#REF!</v>
      </c>
    </row>
    <row r="59" spans="1:7" ht="25.5" x14ac:dyDescent="0.2">
      <c r="A59" s="17"/>
      <c r="B59" s="17" t="s">
        <v>47</v>
      </c>
      <c r="C59" s="21" t="s">
        <v>444</v>
      </c>
      <c r="D59" s="39" t="s">
        <v>482</v>
      </c>
      <c r="E59" s="45" t="e">
        <f>#REF!</f>
        <v>#REF!</v>
      </c>
      <c r="F59" s="46"/>
      <c r="G59" s="47" t="e">
        <f t="shared" si="0"/>
        <v>#REF!</v>
      </c>
    </row>
    <row r="60" spans="1:7" x14ac:dyDescent="0.2">
      <c r="A60" s="17"/>
      <c r="B60" s="17" t="s">
        <v>47</v>
      </c>
      <c r="C60" s="18" t="s">
        <v>6</v>
      </c>
      <c r="D60" s="39" t="s">
        <v>482</v>
      </c>
      <c r="E60" s="45" t="e">
        <f>#REF!</f>
        <v>#REF!</v>
      </c>
      <c r="F60" s="46"/>
      <c r="G60" s="47" t="e">
        <f t="shared" si="0"/>
        <v>#REF!</v>
      </c>
    </row>
    <row r="61" spans="1:7" x14ac:dyDescent="0.2">
      <c r="A61" s="17"/>
      <c r="B61" s="17" t="s">
        <v>47</v>
      </c>
      <c r="C61" s="18" t="s">
        <v>305</v>
      </c>
      <c r="D61" s="39" t="s">
        <v>8</v>
      </c>
      <c r="E61" s="50" t="e">
        <f>#REF!</f>
        <v>#REF!</v>
      </c>
      <c r="F61" s="46"/>
      <c r="G61" s="47" t="e">
        <f t="shared" si="0"/>
        <v>#REF!</v>
      </c>
    </row>
    <row r="62" spans="1:7" x14ac:dyDescent="0.2">
      <c r="A62" s="17"/>
      <c r="B62" s="17" t="s">
        <v>42</v>
      </c>
      <c r="C62" s="18" t="s">
        <v>301</v>
      </c>
      <c r="D62" s="39" t="s">
        <v>481</v>
      </c>
      <c r="E62" s="50" t="e">
        <f>#REF!</f>
        <v>#REF!</v>
      </c>
      <c r="F62" s="46"/>
      <c r="G62" s="47" t="e">
        <f t="shared" si="0"/>
        <v>#REF!</v>
      </c>
    </row>
    <row r="63" spans="1:7" x14ac:dyDescent="0.2">
      <c r="A63" s="17"/>
      <c r="B63" s="17" t="s">
        <v>48</v>
      </c>
      <c r="C63" s="18" t="s">
        <v>302</v>
      </c>
      <c r="D63" s="39" t="s">
        <v>481</v>
      </c>
      <c r="E63" s="50" t="e">
        <f>#REF!</f>
        <v>#REF!</v>
      </c>
      <c r="F63" s="46"/>
      <c r="G63" s="47" t="e">
        <f t="shared" si="0"/>
        <v>#REF!</v>
      </c>
    </row>
    <row r="64" spans="1:7" x14ac:dyDescent="0.2">
      <c r="A64" s="32"/>
      <c r="B64" s="32"/>
      <c r="C64" s="17"/>
      <c r="D64" s="39"/>
      <c r="E64" s="50"/>
      <c r="F64" s="46"/>
      <c r="G64" s="47"/>
    </row>
    <row r="65" spans="1:7" s="5" customFormat="1" x14ac:dyDescent="0.2">
      <c r="A65" s="32"/>
      <c r="B65" s="32">
        <v>6</v>
      </c>
      <c r="C65" s="11" t="s">
        <v>144</v>
      </c>
      <c r="D65" s="48"/>
      <c r="E65" s="51"/>
      <c r="F65" s="46"/>
      <c r="G65" s="47"/>
    </row>
    <row r="66" spans="1:7" x14ac:dyDescent="0.2">
      <c r="A66" s="17"/>
      <c r="B66" s="17" t="s">
        <v>49</v>
      </c>
      <c r="C66" s="18" t="s">
        <v>11</v>
      </c>
      <c r="D66" s="39" t="s">
        <v>9</v>
      </c>
      <c r="E66" s="50" t="e">
        <f>#REF!</f>
        <v>#REF!</v>
      </c>
      <c r="F66" s="46"/>
      <c r="G66" s="47" t="e">
        <f t="shared" si="0"/>
        <v>#REF!</v>
      </c>
    </row>
    <row r="67" spans="1:7" x14ac:dyDescent="0.2">
      <c r="A67" s="17"/>
      <c r="B67" s="17" t="s">
        <v>50</v>
      </c>
      <c r="C67" s="18" t="s">
        <v>12</v>
      </c>
      <c r="D67" s="39" t="s">
        <v>9</v>
      </c>
      <c r="E67" s="50" t="e">
        <f>#REF!</f>
        <v>#REF!</v>
      </c>
      <c r="F67" s="46"/>
      <c r="G67" s="47" t="e">
        <f t="shared" si="0"/>
        <v>#REF!</v>
      </c>
    </row>
    <row r="68" spans="1:7" x14ac:dyDescent="0.2">
      <c r="A68" s="17"/>
      <c r="B68" s="17" t="s">
        <v>51</v>
      </c>
      <c r="C68" s="18" t="s">
        <v>13</v>
      </c>
      <c r="D68" s="39" t="s">
        <v>484</v>
      </c>
      <c r="E68" s="50" t="e">
        <f>#REF!</f>
        <v>#REF!</v>
      </c>
      <c r="F68" s="46"/>
      <c r="G68" s="47" t="e">
        <f t="shared" si="0"/>
        <v>#REF!</v>
      </c>
    </row>
    <row r="69" spans="1:7" ht="25.5" x14ac:dyDescent="0.2">
      <c r="A69" s="17"/>
      <c r="B69" s="17" t="s">
        <v>52</v>
      </c>
      <c r="C69" s="18" t="s">
        <v>407</v>
      </c>
      <c r="D69" s="39" t="s">
        <v>484</v>
      </c>
      <c r="E69" s="50" t="e">
        <f>#REF!</f>
        <v>#REF!</v>
      </c>
      <c r="F69" s="46"/>
      <c r="G69" s="47" t="e">
        <f t="shared" si="0"/>
        <v>#REF!</v>
      </c>
    </row>
    <row r="70" spans="1:7" ht="25.5" x14ac:dyDescent="0.2">
      <c r="A70" s="17"/>
      <c r="B70" s="17" t="s">
        <v>53</v>
      </c>
      <c r="C70" s="18" t="s">
        <v>411</v>
      </c>
      <c r="D70" s="39" t="s">
        <v>484</v>
      </c>
      <c r="E70" s="50" t="e">
        <f>#REF!</f>
        <v>#REF!</v>
      </c>
      <c r="F70" s="46"/>
      <c r="G70" s="47" t="e">
        <f t="shared" si="0"/>
        <v>#REF!</v>
      </c>
    </row>
    <row r="71" spans="1:7" ht="25.5" x14ac:dyDescent="0.2">
      <c r="A71" s="17"/>
      <c r="B71" s="17" t="s">
        <v>54</v>
      </c>
      <c r="C71" s="18" t="s">
        <v>412</v>
      </c>
      <c r="D71" s="39" t="s">
        <v>484</v>
      </c>
      <c r="E71" s="50" t="e">
        <f>#REF!</f>
        <v>#REF!</v>
      </c>
      <c r="F71" s="46"/>
      <c r="G71" s="47" t="e">
        <f t="shared" si="0"/>
        <v>#REF!</v>
      </c>
    </row>
    <row r="72" spans="1:7" x14ac:dyDescent="0.2">
      <c r="A72" s="17"/>
      <c r="B72" s="17" t="s">
        <v>47</v>
      </c>
      <c r="C72" s="18" t="s">
        <v>14</v>
      </c>
      <c r="D72" s="39" t="s">
        <v>482</v>
      </c>
      <c r="E72" s="50" t="e">
        <f>#REF!</f>
        <v>#REF!</v>
      </c>
      <c r="F72" s="46"/>
      <c r="G72" s="47" t="e">
        <f t="shared" ref="G72:G135" si="1">E72*F72</f>
        <v>#REF!</v>
      </c>
    </row>
    <row r="73" spans="1:7" ht="25.5" x14ac:dyDescent="0.2">
      <c r="A73" s="17"/>
      <c r="B73" s="17" t="s">
        <v>47</v>
      </c>
      <c r="C73" s="18" t="s">
        <v>413</v>
      </c>
      <c r="D73" s="39" t="s">
        <v>481</v>
      </c>
      <c r="E73" s="50" t="e">
        <f>#REF!</f>
        <v>#REF!</v>
      </c>
      <c r="F73" s="46"/>
      <c r="G73" s="47" t="e">
        <f t="shared" si="1"/>
        <v>#REF!</v>
      </c>
    </row>
    <row r="74" spans="1:7" ht="25.5" x14ac:dyDescent="0.2">
      <c r="A74" s="17"/>
      <c r="B74" s="17" t="s">
        <v>47</v>
      </c>
      <c r="C74" s="21" t="s">
        <v>372</v>
      </c>
      <c r="D74" s="39" t="s">
        <v>481</v>
      </c>
      <c r="E74" s="50" t="e">
        <f>#REF!</f>
        <v>#REF!</v>
      </c>
      <c r="F74" s="46"/>
      <c r="G74" s="47" t="e">
        <f t="shared" si="1"/>
        <v>#REF!</v>
      </c>
    </row>
    <row r="75" spans="1:7" ht="25.5" x14ac:dyDescent="0.2">
      <c r="A75" s="17"/>
      <c r="B75" s="17" t="s">
        <v>47</v>
      </c>
      <c r="C75" s="21" t="s">
        <v>373</v>
      </c>
      <c r="D75" s="39" t="e">
        <f>+#REF!</f>
        <v>#REF!</v>
      </c>
      <c r="E75" s="50" t="e">
        <f>+#REF!</f>
        <v>#REF!</v>
      </c>
      <c r="F75" s="46"/>
      <c r="G75" s="47" t="e">
        <f t="shared" si="1"/>
        <v>#REF!</v>
      </c>
    </row>
    <row r="76" spans="1:7" x14ac:dyDescent="0.2">
      <c r="A76" s="17"/>
      <c r="B76" s="17" t="s">
        <v>47</v>
      </c>
      <c r="C76" s="18" t="s">
        <v>15</v>
      </c>
      <c r="D76" s="39" t="s">
        <v>481</v>
      </c>
      <c r="E76" s="50" t="e">
        <f>#REF!</f>
        <v>#REF!</v>
      </c>
      <c r="F76" s="46"/>
      <c r="G76" s="47" t="e">
        <f t="shared" si="1"/>
        <v>#REF!</v>
      </c>
    </row>
    <row r="77" spans="1:7" ht="25.5" x14ac:dyDescent="0.2">
      <c r="A77" s="17"/>
      <c r="B77" s="17" t="s">
        <v>55</v>
      </c>
      <c r="C77" s="21" t="s">
        <v>443</v>
      </c>
      <c r="D77" s="39" t="s">
        <v>481</v>
      </c>
      <c r="E77" s="50" t="e">
        <f>#REF!</f>
        <v>#REF!</v>
      </c>
      <c r="F77" s="46"/>
      <c r="G77" s="47" t="e">
        <f t="shared" si="1"/>
        <v>#REF!</v>
      </c>
    </row>
    <row r="78" spans="1:7" x14ac:dyDescent="0.2">
      <c r="A78" s="17"/>
      <c r="B78" s="17" t="s">
        <v>56</v>
      </c>
      <c r="C78" s="24" t="s">
        <v>347</v>
      </c>
      <c r="D78" s="39" t="s">
        <v>482</v>
      </c>
      <c r="E78" s="50" t="e">
        <f>#REF!</f>
        <v>#REF!</v>
      </c>
      <c r="F78" s="46"/>
      <c r="G78" s="47" t="e">
        <f t="shared" si="1"/>
        <v>#REF!</v>
      </c>
    </row>
    <row r="79" spans="1:7" x14ac:dyDescent="0.2">
      <c r="A79" s="17"/>
      <c r="B79" s="17" t="s">
        <v>57</v>
      </c>
      <c r="C79" s="21" t="s">
        <v>346</v>
      </c>
      <c r="D79" s="39" t="s">
        <v>482</v>
      </c>
      <c r="E79" s="50" t="e">
        <f>#REF!</f>
        <v>#REF!</v>
      </c>
      <c r="F79" s="46"/>
      <c r="G79" s="47" t="e">
        <f t="shared" si="1"/>
        <v>#REF!</v>
      </c>
    </row>
    <row r="80" spans="1:7" ht="25.5" x14ac:dyDescent="0.2">
      <c r="A80" s="17"/>
      <c r="B80" s="17" t="s">
        <v>57</v>
      </c>
      <c r="C80" s="21" t="s">
        <v>439</v>
      </c>
      <c r="D80" s="39" t="s">
        <v>482</v>
      </c>
      <c r="E80" s="50" t="e">
        <f>#REF!</f>
        <v>#REF!</v>
      </c>
      <c r="F80" s="46"/>
      <c r="G80" s="47" t="e">
        <f t="shared" si="1"/>
        <v>#REF!</v>
      </c>
    </row>
    <row r="81" spans="1:7" ht="25.5" x14ac:dyDescent="0.2">
      <c r="A81" s="22"/>
      <c r="B81" s="22" t="s">
        <v>57</v>
      </c>
      <c r="C81" s="21" t="s">
        <v>320</v>
      </c>
      <c r="D81" s="39" t="s">
        <v>482</v>
      </c>
      <c r="E81" s="50" t="e">
        <f>#REF!</f>
        <v>#REF!</v>
      </c>
      <c r="F81" s="46"/>
      <c r="G81" s="47" t="e">
        <f t="shared" si="1"/>
        <v>#REF!</v>
      </c>
    </row>
    <row r="82" spans="1:7" x14ac:dyDescent="0.2">
      <c r="A82" s="17"/>
      <c r="B82" s="17" t="s">
        <v>58</v>
      </c>
      <c r="C82" s="18" t="s">
        <v>132</v>
      </c>
      <c r="D82" s="39" t="s">
        <v>484</v>
      </c>
      <c r="E82" s="50" t="e">
        <f>#REF!</f>
        <v>#REF!</v>
      </c>
      <c r="F82" s="46"/>
      <c r="G82" s="47" t="e">
        <f t="shared" si="1"/>
        <v>#REF!</v>
      </c>
    </row>
    <row r="83" spans="1:7" x14ac:dyDescent="0.2">
      <c r="A83" s="17"/>
      <c r="B83" s="17" t="s">
        <v>59</v>
      </c>
      <c r="C83" s="18" t="s">
        <v>18</v>
      </c>
      <c r="D83" s="39" t="s">
        <v>484</v>
      </c>
      <c r="E83" s="50" t="e">
        <f>#REF!</f>
        <v>#REF!</v>
      </c>
      <c r="F83" s="46"/>
      <c r="G83" s="47" t="e">
        <f t="shared" si="1"/>
        <v>#REF!</v>
      </c>
    </row>
    <row r="84" spans="1:7" x14ac:dyDescent="0.2">
      <c r="A84" s="17"/>
      <c r="B84" s="17" t="s">
        <v>60</v>
      </c>
      <c r="C84" s="21" t="s">
        <v>434</v>
      </c>
      <c r="D84" s="39" t="s">
        <v>482</v>
      </c>
      <c r="E84" s="50" t="e">
        <f>#REF!</f>
        <v>#REF!</v>
      </c>
      <c r="F84" s="46"/>
      <c r="G84" s="47" t="e">
        <f t="shared" si="1"/>
        <v>#REF!</v>
      </c>
    </row>
    <row r="85" spans="1:7" ht="25.5" x14ac:dyDescent="0.2">
      <c r="A85" s="17"/>
      <c r="B85" s="17" t="s">
        <v>60</v>
      </c>
      <c r="C85" s="21" t="s">
        <v>435</v>
      </c>
      <c r="D85" s="39" t="s">
        <v>482</v>
      </c>
      <c r="E85" s="50" t="e">
        <f>#REF!</f>
        <v>#REF!</v>
      </c>
      <c r="F85" s="46"/>
      <c r="G85" s="47" t="e">
        <f t="shared" si="1"/>
        <v>#REF!</v>
      </c>
    </row>
    <row r="86" spans="1:7" ht="38.25" x14ac:dyDescent="0.2">
      <c r="A86" s="17"/>
      <c r="B86" s="17" t="s">
        <v>60</v>
      </c>
      <c r="C86" s="21" t="s">
        <v>400</v>
      </c>
      <c r="D86" s="39" t="s">
        <v>482</v>
      </c>
      <c r="E86" s="50" t="e">
        <f>#REF!</f>
        <v>#REF!</v>
      </c>
      <c r="F86" s="46"/>
      <c r="G86" s="47" t="e">
        <f t="shared" si="1"/>
        <v>#REF!</v>
      </c>
    </row>
    <row r="87" spans="1:7" x14ac:dyDescent="0.2">
      <c r="A87" s="17"/>
      <c r="B87" s="17" t="s">
        <v>61</v>
      </c>
      <c r="C87" s="18" t="s">
        <v>24</v>
      </c>
      <c r="D87" s="39" t="s">
        <v>484</v>
      </c>
      <c r="E87" s="50" t="e">
        <f>#REF!</f>
        <v>#REF!</v>
      </c>
      <c r="F87" s="46"/>
      <c r="G87" s="47" t="e">
        <f t="shared" si="1"/>
        <v>#REF!</v>
      </c>
    </row>
    <row r="88" spans="1:7" ht="25.5" x14ac:dyDescent="0.2">
      <c r="A88" s="17"/>
      <c r="B88" s="17" t="s">
        <v>60</v>
      </c>
      <c r="C88" s="21" t="s">
        <v>436</v>
      </c>
      <c r="D88" s="39" t="s">
        <v>482</v>
      </c>
      <c r="E88" s="50" t="e">
        <f>#REF!</f>
        <v>#REF!</v>
      </c>
      <c r="F88" s="46"/>
      <c r="G88" s="47" t="e">
        <f t="shared" si="1"/>
        <v>#REF!</v>
      </c>
    </row>
    <row r="89" spans="1:7" ht="25.5" x14ac:dyDescent="0.2">
      <c r="A89" s="17"/>
      <c r="B89" s="17" t="s">
        <v>60</v>
      </c>
      <c r="C89" s="21" t="s">
        <v>437</v>
      </c>
      <c r="D89" s="39" t="s">
        <v>482</v>
      </c>
      <c r="E89" s="50" t="e">
        <f>+#REF!</f>
        <v>#REF!</v>
      </c>
      <c r="F89" s="46"/>
      <c r="G89" s="47" t="e">
        <f t="shared" si="1"/>
        <v>#REF!</v>
      </c>
    </row>
    <row r="90" spans="1:7" ht="25.5" x14ac:dyDescent="0.2">
      <c r="A90" s="17"/>
      <c r="B90" s="17" t="s">
        <v>60</v>
      </c>
      <c r="C90" s="21" t="s">
        <v>438</v>
      </c>
      <c r="D90" s="39" t="s">
        <v>482</v>
      </c>
      <c r="E90" s="50" t="e">
        <f>#REF!</f>
        <v>#REF!</v>
      </c>
      <c r="F90" s="46"/>
      <c r="G90" s="47" t="e">
        <f t="shared" si="1"/>
        <v>#REF!</v>
      </c>
    </row>
    <row r="91" spans="1:7" ht="25.5" x14ac:dyDescent="0.2">
      <c r="A91" s="17"/>
      <c r="B91" s="17" t="s">
        <v>57</v>
      </c>
      <c r="C91" s="21" t="s">
        <v>321</v>
      </c>
      <c r="D91" s="39" t="s">
        <v>482</v>
      </c>
      <c r="E91" s="50" t="e">
        <f>#REF!</f>
        <v>#REF!</v>
      </c>
      <c r="F91" s="46"/>
      <c r="G91" s="47" t="e">
        <f t="shared" si="1"/>
        <v>#REF!</v>
      </c>
    </row>
    <row r="92" spans="1:7" ht="25.5" x14ac:dyDescent="0.2">
      <c r="A92" s="17"/>
      <c r="B92" s="17" t="s">
        <v>57</v>
      </c>
      <c r="C92" s="21" t="s">
        <v>322</v>
      </c>
      <c r="D92" s="39" t="s">
        <v>482</v>
      </c>
      <c r="E92" s="50" t="e">
        <f>#REF!</f>
        <v>#REF!</v>
      </c>
      <c r="F92" s="46"/>
      <c r="G92" s="47" t="e">
        <f t="shared" si="1"/>
        <v>#REF!</v>
      </c>
    </row>
    <row r="93" spans="1:7" ht="27" customHeight="1" x14ac:dyDescent="0.2">
      <c r="A93" s="17"/>
      <c r="B93" s="17" t="s">
        <v>57</v>
      </c>
      <c r="C93" s="21" t="s">
        <v>326</v>
      </c>
      <c r="D93" s="39" t="s">
        <v>482</v>
      </c>
      <c r="E93" s="50" t="e">
        <f>#REF!</f>
        <v>#REF!</v>
      </c>
      <c r="F93" s="46"/>
      <c r="G93" s="47" t="e">
        <f t="shared" si="1"/>
        <v>#REF!</v>
      </c>
    </row>
    <row r="94" spans="1:7" x14ac:dyDescent="0.2">
      <c r="A94" s="17"/>
      <c r="B94" s="17" t="s">
        <v>60</v>
      </c>
      <c r="C94" s="18" t="s">
        <v>25</v>
      </c>
      <c r="D94" s="39" t="s">
        <v>482</v>
      </c>
      <c r="E94" s="50" t="e">
        <f>#REF!</f>
        <v>#REF!</v>
      </c>
      <c r="F94" s="46"/>
      <c r="G94" s="47" t="e">
        <f t="shared" si="1"/>
        <v>#REF!</v>
      </c>
    </row>
    <row r="95" spans="1:7" x14ac:dyDescent="0.2">
      <c r="A95" s="17"/>
      <c r="B95" s="17" t="s">
        <v>60</v>
      </c>
      <c r="C95" s="18" t="s">
        <v>28</v>
      </c>
      <c r="D95" s="39" t="s">
        <v>482</v>
      </c>
      <c r="E95" s="50" t="e">
        <f>#REF!</f>
        <v>#REF!</v>
      </c>
      <c r="F95" s="46"/>
      <c r="G95" s="47" t="e">
        <f t="shared" si="1"/>
        <v>#REF!</v>
      </c>
    </row>
    <row r="96" spans="1:7" ht="25.5" x14ac:dyDescent="0.2">
      <c r="A96" s="17"/>
      <c r="B96" s="17" t="s">
        <v>60</v>
      </c>
      <c r="C96" s="18" t="s">
        <v>414</v>
      </c>
      <c r="D96" s="39" t="s">
        <v>482</v>
      </c>
      <c r="E96" s="50" t="e">
        <f>#REF!</f>
        <v>#REF!</v>
      </c>
      <c r="F96" s="46"/>
      <c r="G96" s="47" t="e">
        <f t="shared" si="1"/>
        <v>#REF!</v>
      </c>
    </row>
    <row r="97" spans="1:7" x14ac:dyDescent="0.2">
      <c r="A97" s="32"/>
      <c r="B97" s="32"/>
      <c r="C97" s="17"/>
      <c r="D97" s="39"/>
      <c r="E97" s="50"/>
      <c r="F97" s="46"/>
      <c r="G97" s="47"/>
    </row>
    <row r="98" spans="1:7" s="5" customFormat="1" x14ac:dyDescent="0.2">
      <c r="A98" s="32"/>
      <c r="B98" s="32">
        <v>7</v>
      </c>
      <c r="C98" s="11" t="s">
        <v>133</v>
      </c>
      <c r="D98" s="48"/>
      <c r="E98" s="51"/>
      <c r="F98" s="46"/>
      <c r="G98" s="47"/>
    </row>
    <row r="99" spans="1:7" s="5" customFormat="1" x14ac:dyDescent="0.2">
      <c r="A99" s="17"/>
      <c r="B99" s="17" t="s">
        <v>62</v>
      </c>
      <c r="C99" s="17" t="s">
        <v>377</v>
      </c>
      <c r="D99" s="39" t="s">
        <v>483</v>
      </c>
      <c r="E99" s="52" t="e">
        <f>+#REF!</f>
        <v>#REF!</v>
      </c>
      <c r="F99" s="46"/>
      <c r="G99" s="47" t="e">
        <f t="shared" si="1"/>
        <v>#REF!</v>
      </c>
    </row>
    <row r="100" spans="1:7" ht="25.5" x14ac:dyDescent="0.2">
      <c r="A100" s="17"/>
      <c r="B100" s="17"/>
      <c r="C100" s="21" t="s">
        <v>193</v>
      </c>
      <c r="D100" s="39" t="s">
        <v>483</v>
      </c>
      <c r="E100" s="50" t="e">
        <f>#REF!</f>
        <v>#REF!</v>
      </c>
      <c r="F100" s="46"/>
      <c r="G100" s="47" t="e">
        <f t="shared" si="1"/>
        <v>#REF!</v>
      </c>
    </row>
    <row r="101" spans="1:7" s="5" customFormat="1" x14ac:dyDescent="0.2">
      <c r="A101" s="17"/>
      <c r="B101" s="17" t="s">
        <v>62</v>
      </c>
      <c r="C101" s="33" t="e">
        <f>+#REF!</f>
        <v>#REF!</v>
      </c>
      <c r="D101" s="39" t="e">
        <f>+#REF!</f>
        <v>#REF!</v>
      </c>
      <c r="E101" s="52" t="e">
        <f>+#REF!</f>
        <v>#REF!</v>
      </c>
      <c r="F101" s="46"/>
      <c r="G101" s="47" t="e">
        <f t="shared" si="1"/>
        <v>#REF!</v>
      </c>
    </row>
    <row r="102" spans="1:7" x14ac:dyDescent="0.2">
      <c r="A102" s="17"/>
      <c r="B102" s="17" t="s">
        <v>62</v>
      </c>
      <c r="C102" s="18" t="s">
        <v>134</v>
      </c>
      <c r="D102" s="39" t="s">
        <v>483</v>
      </c>
      <c r="E102" s="50" t="e">
        <f>#REF!</f>
        <v>#REF!</v>
      </c>
      <c r="F102" s="46"/>
      <c r="G102" s="47" t="e">
        <f t="shared" si="1"/>
        <v>#REF!</v>
      </c>
    </row>
    <row r="103" spans="1:7" x14ac:dyDescent="0.2">
      <c r="A103" s="17"/>
      <c r="B103" s="17" t="s">
        <v>63</v>
      </c>
      <c r="C103" s="18" t="s">
        <v>135</v>
      </c>
      <c r="D103" s="39" t="s">
        <v>483</v>
      </c>
      <c r="E103" s="50" t="e">
        <f>#REF!</f>
        <v>#REF!</v>
      </c>
      <c r="F103" s="46"/>
      <c r="G103" s="47" t="e">
        <f t="shared" si="1"/>
        <v>#REF!</v>
      </c>
    </row>
    <row r="104" spans="1:7" x14ac:dyDescent="0.2">
      <c r="A104" s="17"/>
      <c r="B104" s="17"/>
      <c r="C104" s="18" t="s">
        <v>386</v>
      </c>
      <c r="D104" s="39" t="s">
        <v>482</v>
      </c>
      <c r="E104" s="50" t="e">
        <f>#REF!</f>
        <v>#REF!</v>
      </c>
      <c r="F104" s="46"/>
      <c r="G104" s="47" t="e">
        <f t="shared" si="1"/>
        <v>#REF!</v>
      </c>
    </row>
    <row r="105" spans="1:7" x14ac:dyDescent="0.2">
      <c r="A105" s="17"/>
      <c r="B105" s="17" t="s">
        <v>63</v>
      </c>
      <c r="C105" s="18" t="s">
        <v>136</v>
      </c>
      <c r="D105" s="39" t="s">
        <v>483</v>
      </c>
      <c r="E105" s="50" t="e">
        <f>#REF!</f>
        <v>#REF!</v>
      </c>
      <c r="F105" s="46"/>
      <c r="G105" s="47" t="e">
        <f t="shared" si="1"/>
        <v>#REF!</v>
      </c>
    </row>
    <row r="106" spans="1:7" x14ac:dyDescent="0.2">
      <c r="A106" s="17"/>
      <c r="B106" s="17" t="s">
        <v>63</v>
      </c>
      <c r="C106" s="18" t="s">
        <v>137</v>
      </c>
      <c r="D106" s="39" t="s">
        <v>483</v>
      </c>
      <c r="E106" s="50" t="e">
        <f>#REF!</f>
        <v>#REF!</v>
      </c>
      <c r="F106" s="46"/>
      <c r="G106" s="47" t="e">
        <f t="shared" si="1"/>
        <v>#REF!</v>
      </c>
    </row>
    <row r="107" spans="1:7" x14ac:dyDescent="0.2">
      <c r="A107" s="17"/>
      <c r="B107" s="17" t="s">
        <v>63</v>
      </c>
      <c r="C107" s="18" t="s">
        <v>138</v>
      </c>
      <c r="D107" s="39" t="s">
        <v>483</v>
      </c>
      <c r="E107" s="50" t="e">
        <f>#REF!</f>
        <v>#REF!</v>
      </c>
      <c r="F107" s="46"/>
      <c r="G107" s="47" t="e">
        <f t="shared" si="1"/>
        <v>#REF!</v>
      </c>
    </row>
    <row r="108" spans="1:7" x14ac:dyDescent="0.2">
      <c r="A108" s="17"/>
      <c r="B108" s="17" t="s">
        <v>63</v>
      </c>
      <c r="C108" s="18" t="s">
        <v>303</v>
      </c>
      <c r="D108" s="39" t="s">
        <v>483</v>
      </c>
      <c r="E108" s="50" t="e">
        <f>#REF!</f>
        <v>#REF!</v>
      </c>
      <c r="F108" s="46"/>
      <c r="G108" s="47" t="e">
        <f t="shared" si="1"/>
        <v>#REF!</v>
      </c>
    </row>
    <row r="109" spans="1:7" x14ac:dyDescent="0.2">
      <c r="A109" s="17"/>
      <c r="B109" s="17" t="s">
        <v>63</v>
      </c>
      <c r="C109" s="21" t="s">
        <v>16</v>
      </c>
      <c r="D109" s="39" t="s">
        <v>483</v>
      </c>
      <c r="E109" s="50" t="e">
        <f>+#REF!</f>
        <v>#REF!</v>
      </c>
      <c r="F109" s="46"/>
      <c r="G109" s="47" t="e">
        <f t="shared" si="1"/>
        <v>#REF!</v>
      </c>
    </row>
    <row r="110" spans="1:7" x14ac:dyDescent="0.2">
      <c r="A110" s="17"/>
      <c r="B110" s="17" t="s">
        <v>63</v>
      </c>
      <c r="C110" s="18" t="s">
        <v>417</v>
      </c>
      <c r="D110" s="39" t="s">
        <v>483</v>
      </c>
      <c r="E110" s="50" t="e">
        <f>#REF!</f>
        <v>#REF!</v>
      </c>
      <c r="F110" s="46"/>
      <c r="G110" s="47" t="e">
        <f t="shared" si="1"/>
        <v>#REF!</v>
      </c>
    </row>
    <row r="111" spans="1:7" x14ac:dyDescent="0.2">
      <c r="A111" s="17"/>
      <c r="B111" s="17" t="s">
        <v>63</v>
      </c>
      <c r="C111" s="18" t="s">
        <v>418</v>
      </c>
      <c r="D111" s="39" t="s">
        <v>483</v>
      </c>
      <c r="E111" s="50" t="e">
        <f>#REF!</f>
        <v>#REF!</v>
      </c>
      <c r="F111" s="46"/>
      <c r="G111" s="47" t="e">
        <f t="shared" si="1"/>
        <v>#REF!</v>
      </c>
    </row>
    <row r="112" spans="1:7" x14ac:dyDescent="0.2">
      <c r="A112" s="17"/>
      <c r="B112" s="17" t="s">
        <v>63</v>
      </c>
      <c r="C112" s="18" t="s">
        <v>139</v>
      </c>
      <c r="D112" s="39" t="s">
        <v>483</v>
      </c>
      <c r="E112" s="52" t="e">
        <f>#REF!</f>
        <v>#REF!</v>
      </c>
      <c r="F112" s="46"/>
      <c r="G112" s="47" t="e">
        <f t="shared" si="1"/>
        <v>#REF!</v>
      </c>
    </row>
    <row r="113" spans="1:7" x14ac:dyDescent="0.2">
      <c r="A113" s="17"/>
      <c r="B113" s="17"/>
      <c r="C113" s="18" t="s">
        <v>378</v>
      </c>
      <c r="D113" s="39" t="s">
        <v>483</v>
      </c>
      <c r="E113" s="52" t="e">
        <f>+#REF!</f>
        <v>#REF!</v>
      </c>
      <c r="F113" s="46"/>
      <c r="G113" s="47" t="e">
        <f t="shared" si="1"/>
        <v>#REF!</v>
      </c>
    </row>
    <row r="114" spans="1:7" x14ac:dyDescent="0.2">
      <c r="A114" s="17"/>
      <c r="B114" s="17" t="s">
        <v>63</v>
      </c>
      <c r="C114" s="18" t="s">
        <v>140</v>
      </c>
      <c r="D114" s="39" t="s">
        <v>8</v>
      </c>
      <c r="E114" s="50" t="e">
        <f>#REF!</f>
        <v>#REF!</v>
      </c>
      <c r="F114" s="46"/>
      <c r="G114" s="47" t="e">
        <f t="shared" si="1"/>
        <v>#REF!</v>
      </c>
    </row>
    <row r="115" spans="1:7" ht="25.5" x14ac:dyDescent="0.2">
      <c r="A115" s="17"/>
      <c r="B115" s="17" t="s">
        <v>64</v>
      </c>
      <c r="C115" s="18" t="s">
        <v>419</v>
      </c>
      <c r="D115" s="39" t="s">
        <v>8</v>
      </c>
      <c r="E115" s="50" t="e">
        <f>#REF!</f>
        <v>#REF!</v>
      </c>
      <c r="F115" s="46"/>
      <c r="G115" s="47" t="e">
        <f t="shared" si="1"/>
        <v>#REF!</v>
      </c>
    </row>
    <row r="116" spans="1:7" ht="25.5" x14ac:dyDescent="0.2">
      <c r="A116" s="17"/>
      <c r="B116" s="17"/>
      <c r="C116" s="18" t="s">
        <v>387</v>
      </c>
      <c r="D116" s="39" t="s">
        <v>8</v>
      </c>
      <c r="E116" s="50" t="e">
        <f>#REF!</f>
        <v>#REF!</v>
      </c>
      <c r="F116" s="46"/>
      <c r="G116" s="47" t="e">
        <f t="shared" si="1"/>
        <v>#REF!</v>
      </c>
    </row>
    <row r="117" spans="1:7" x14ac:dyDescent="0.2">
      <c r="A117" s="32"/>
      <c r="B117" s="32"/>
      <c r="C117" s="17"/>
      <c r="D117" s="39"/>
      <c r="E117" s="50"/>
      <c r="F117" s="46"/>
      <c r="G117" s="47"/>
    </row>
    <row r="118" spans="1:7" s="5" customFormat="1" x14ac:dyDescent="0.2">
      <c r="A118" s="32"/>
      <c r="B118" s="32">
        <v>8</v>
      </c>
      <c r="C118" s="11" t="s">
        <v>141</v>
      </c>
      <c r="D118" s="48"/>
      <c r="E118" s="51"/>
      <c r="F118" s="46"/>
      <c r="G118" s="47"/>
    </row>
    <row r="119" spans="1:7" s="5" customFormat="1" x14ac:dyDescent="0.2">
      <c r="A119" s="34"/>
      <c r="B119" s="34" t="s">
        <v>330</v>
      </c>
      <c r="C119" s="22" t="s">
        <v>329</v>
      </c>
      <c r="D119" s="39" t="s">
        <v>483</v>
      </c>
      <c r="E119" s="50" t="e">
        <f>+#REF!</f>
        <v>#REF!</v>
      </c>
      <c r="F119" s="46"/>
      <c r="G119" s="47" t="e">
        <f t="shared" si="1"/>
        <v>#REF!</v>
      </c>
    </row>
    <row r="120" spans="1:7" x14ac:dyDescent="0.2">
      <c r="A120" s="17"/>
      <c r="B120" s="17" t="s">
        <v>65</v>
      </c>
      <c r="C120" s="22" t="s">
        <v>331</v>
      </c>
      <c r="D120" s="39" t="s">
        <v>483</v>
      </c>
      <c r="E120" s="50" t="e">
        <f>+#REF!</f>
        <v>#REF!</v>
      </c>
      <c r="F120" s="46"/>
      <c r="G120" s="47" t="e">
        <f t="shared" si="1"/>
        <v>#REF!</v>
      </c>
    </row>
    <row r="121" spans="1:7" x14ac:dyDescent="0.2">
      <c r="A121" s="17"/>
      <c r="B121" s="17" t="s">
        <v>332</v>
      </c>
      <c r="C121" s="22" t="s">
        <v>328</v>
      </c>
      <c r="D121" s="39" t="s">
        <v>483</v>
      </c>
      <c r="E121" s="50" t="e">
        <f>+#REF!</f>
        <v>#REF!</v>
      </c>
      <c r="F121" s="46"/>
      <c r="G121" s="47" t="e">
        <f t="shared" si="1"/>
        <v>#REF!</v>
      </c>
    </row>
    <row r="122" spans="1:7" x14ac:dyDescent="0.2">
      <c r="A122" s="17"/>
      <c r="B122" s="17" t="s">
        <v>66</v>
      </c>
      <c r="C122" s="17" t="s">
        <v>142</v>
      </c>
      <c r="D122" s="39" t="s">
        <v>482</v>
      </c>
      <c r="E122" s="50" t="e">
        <f>#REF!</f>
        <v>#REF!</v>
      </c>
      <c r="F122" s="46"/>
      <c r="G122" s="47" t="e">
        <f t="shared" si="1"/>
        <v>#REF!</v>
      </c>
    </row>
    <row r="123" spans="1:7" x14ac:dyDescent="0.2">
      <c r="A123" s="17"/>
      <c r="B123" s="17" t="s">
        <v>66</v>
      </c>
      <c r="C123" s="17" t="s">
        <v>306</v>
      </c>
      <c r="D123" s="39" t="s">
        <v>482</v>
      </c>
      <c r="E123" s="50" t="e">
        <f>#REF!</f>
        <v>#REF!</v>
      </c>
      <c r="F123" s="46"/>
      <c r="G123" s="47" t="e">
        <f t="shared" si="1"/>
        <v>#REF!</v>
      </c>
    </row>
    <row r="124" spans="1:7" x14ac:dyDescent="0.2">
      <c r="A124" s="17"/>
      <c r="B124" s="17" t="s">
        <v>66</v>
      </c>
      <c r="C124" s="17" t="s">
        <v>143</v>
      </c>
      <c r="D124" s="39" t="s">
        <v>482</v>
      </c>
      <c r="E124" s="50" t="e">
        <f>#REF!</f>
        <v>#REF!</v>
      </c>
      <c r="F124" s="46"/>
      <c r="G124" s="47" t="e">
        <f t="shared" si="1"/>
        <v>#REF!</v>
      </c>
    </row>
    <row r="125" spans="1:7" x14ac:dyDescent="0.2">
      <c r="A125" s="17"/>
      <c r="B125" s="17" t="s">
        <v>67</v>
      </c>
      <c r="C125" s="17" t="s">
        <v>147</v>
      </c>
      <c r="D125" s="39" t="s">
        <v>483</v>
      </c>
      <c r="E125" s="50" t="e">
        <f>#REF!</f>
        <v>#REF!</v>
      </c>
      <c r="F125" s="46"/>
      <c r="G125" s="47" t="e">
        <f t="shared" si="1"/>
        <v>#REF!</v>
      </c>
    </row>
    <row r="126" spans="1:7" x14ac:dyDescent="0.2">
      <c r="A126" s="17"/>
      <c r="B126" s="17" t="s">
        <v>67</v>
      </c>
      <c r="C126" s="17" t="s">
        <v>148</v>
      </c>
      <c r="D126" s="39" t="s">
        <v>483</v>
      </c>
      <c r="E126" s="50" t="e">
        <f>#REF!</f>
        <v>#REF!</v>
      </c>
      <c r="F126" s="46"/>
      <c r="G126" s="47" t="e">
        <f t="shared" si="1"/>
        <v>#REF!</v>
      </c>
    </row>
    <row r="127" spans="1:7" x14ac:dyDescent="0.2">
      <c r="A127" s="17"/>
      <c r="B127" s="17" t="s">
        <v>67</v>
      </c>
      <c r="C127" s="17" t="s">
        <v>459</v>
      </c>
      <c r="D127" s="39" t="s">
        <v>482</v>
      </c>
      <c r="E127" s="50" t="e">
        <f>#REF!</f>
        <v>#REF!</v>
      </c>
      <c r="F127" s="46"/>
      <c r="G127" s="47" t="e">
        <f t="shared" si="1"/>
        <v>#REF!</v>
      </c>
    </row>
    <row r="128" spans="1:7" x14ac:dyDescent="0.2">
      <c r="A128" s="17"/>
      <c r="B128" s="17" t="s">
        <v>67</v>
      </c>
      <c r="C128" s="17" t="s">
        <v>307</v>
      </c>
      <c r="D128" s="39" t="s">
        <v>482</v>
      </c>
      <c r="E128" s="50" t="e">
        <f>#REF!</f>
        <v>#REF!</v>
      </c>
      <c r="F128" s="46"/>
      <c r="G128" s="47" t="e">
        <f t="shared" si="1"/>
        <v>#REF!</v>
      </c>
    </row>
    <row r="129" spans="1:7" x14ac:dyDescent="0.2">
      <c r="A129" s="17"/>
      <c r="B129" s="17" t="s">
        <v>68</v>
      </c>
      <c r="C129" s="17" t="s">
        <v>460</v>
      </c>
      <c r="D129" s="39" t="s">
        <v>482</v>
      </c>
      <c r="E129" s="50" t="e">
        <f>#REF!</f>
        <v>#REF!</v>
      </c>
      <c r="F129" s="46"/>
      <c r="G129" s="47" t="e">
        <f t="shared" si="1"/>
        <v>#REF!</v>
      </c>
    </row>
    <row r="130" spans="1:7" x14ac:dyDescent="0.2">
      <c r="A130" s="17"/>
      <c r="B130" s="17" t="s">
        <v>69</v>
      </c>
      <c r="C130" s="17" t="s">
        <v>461</v>
      </c>
      <c r="D130" s="39" t="s">
        <v>482</v>
      </c>
      <c r="E130" s="50" t="e">
        <f>#REF!</f>
        <v>#REF!</v>
      </c>
      <c r="F130" s="46"/>
      <c r="G130" s="47" t="e">
        <f t="shared" si="1"/>
        <v>#REF!</v>
      </c>
    </row>
    <row r="131" spans="1:7" x14ac:dyDescent="0.2">
      <c r="A131" s="17"/>
      <c r="B131" s="17" t="s">
        <v>67</v>
      </c>
      <c r="C131" s="17" t="s">
        <v>463</v>
      </c>
      <c r="D131" s="39" t="s">
        <v>483</v>
      </c>
      <c r="E131" s="50" t="e">
        <f>#REF!</f>
        <v>#REF!</v>
      </c>
      <c r="F131" s="46"/>
      <c r="G131" s="47" t="e">
        <f t="shared" si="1"/>
        <v>#REF!</v>
      </c>
    </row>
    <row r="132" spans="1:7" x14ac:dyDescent="0.2">
      <c r="A132" s="17"/>
      <c r="B132" s="17" t="s">
        <v>67</v>
      </c>
      <c r="C132" s="17" t="s">
        <v>464</v>
      </c>
      <c r="D132" s="39" t="s">
        <v>483</v>
      </c>
      <c r="E132" s="50" t="e">
        <f>#REF!</f>
        <v>#REF!</v>
      </c>
      <c r="F132" s="46"/>
      <c r="G132" s="47" t="e">
        <f t="shared" si="1"/>
        <v>#REF!</v>
      </c>
    </row>
    <row r="133" spans="1:7" x14ac:dyDescent="0.2">
      <c r="A133" s="17"/>
      <c r="B133" s="17" t="s">
        <v>70</v>
      </c>
      <c r="C133" s="17" t="s">
        <v>465</v>
      </c>
      <c r="D133" s="39" t="s">
        <v>483</v>
      </c>
      <c r="E133" s="50" t="e">
        <f>#REF!</f>
        <v>#REF!</v>
      </c>
      <c r="F133" s="46"/>
      <c r="G133" s="47" t="e">
        <f t="shared" si="1"/>
        <v>#REF!</v>
      </c>
    </row>
    <row r="134" spans="1:7" x14ac:dyDescent="0.2">
      <c r="A134" s="17"/>
      <c r="B134" s="17" t="s">
        <v>67</v>
      </c>
      <c r="C134" s="17" t="s">
        <v>383</v>
      </c>
      <c r="D134" s="39" t="s">
        <v>483</v>
      </c>
      <c r="E134" s="50" t="e">
        <f>#REF!</f>
        <v>#REF!</v>
      </c>
      <c r="F134" s="46"/>
      <c r="G134" s="47" t="e">
        <f t="shared" si="1"/>
        <v>#REF!</v>
      </c>
    </row>
    <row r="135" spans="1:7" x14ac:dyDescent="0.2">
      <c r="A135" s="17"/>
      <c r="B135" s="17" t="s">
        <v>67</v>
      </c>
      <c r="C135" s="17" t="s">
        <v>384</v>
      </c>
      <c r="D135" s="39" t="s">
        <v>483</v>
      </c>
      <c r="E135" s="50" t="e">
        <f>#REF!</f>
        <v>#REF!</v>
      </c>
      <c r="F135" s="46"/>
      <c r="G135" s="47" t="e">
        <f t="shared" si="1"/>
        <v>#REF!</v>
      </c>
    </row>
    <row r="136" spans="1:7" x14ac:dyDescent="0.2">
      <c r="A136" s="17"/>
      <c r="B136" s="17" t="s">
        <v>67</v>
      </c>
      <c r="C136" s="17" t="s">
        <v>385</v>
      </c>
      <c r="D136" s="39" t="s">
        <v>483</v>
      </c>
      <c r="E136" s="50" t="e">
        <f>#REF!</f>
        <v>#REF!</v>
      </c>
      <c r="F136" s="46"/>
      <c r="G136" s="47" t="e">
        <f t="shared" ref="G136:G200" si="2">E136*F136</f>
        <v>#REF!</v>
      </c>
    </row>
    <row r="137" spans="1:7" x14ac:dyDescent="0.2">
      <c r="A137" s="17"/>
      <c r="B137" s="17" t="s">
        <v>71</v>
      </c>
      <c r="C137" s="17" t="s">
        <v>149</v>
      </c>
      <c r="D137" s="39" t="s">
        <v>483</v>
      </c>
      <c r="E137" s="50" t="e">
        <f>#REF!</f>
        <v>#REF!</v>
      </c>
      <c r="F137" s="46"/>
      <c r="G137" s="47" t="e">
        <f t="shared" si="2"/>
        <v>#REF!</v>
      </c>
    </row>
    <row r="138" spans="1:7" x14ac:dyDescent="0.2">
      <c r="A138" s="17"/>
      <c r="B138" s="17" t="s">
        <v>72</v>
      </c>
      <c r="C138" s="17" t="s">
        <v>441</v>
      </c>
      <c r="D138" s="39" t="s">
        <v>483</v>
      </c>
      <c r="E138" s="50" t="e">
        <f>#REF!</f>
        <v>#REF!</v>
      </c>
      <c r="F138" s="46"/>
      <c r="G138" s="47" t="e">
        <f t="shared" si="2"/>
        <v>#REF!</v>
      </c>
    </row>
    <row r="139" spans="1:7" x14ac:dyDescent="0.2">
      <c r="A139" s="17"/>
      <c r="B139" s="17" t="s">
        <v>67</v>
      </c>
      <c r="C139" s="17" t="s">
        <v>150</v>
      </c>
      <c r="D139" s="39" t="s">
        <v>483</v>
      </c>
      <c r="E139" s="50" t="e">
        <f>#REF!</f>
        <v>#REF!</v>
      </c>
      <c r="F139" s="46"/>
      <c r="G139" s="47" t="e">
        <f t="shared" si="2"/>
        <v>#REF!</v>
      </c>
    </row>
    <row r="140" spans="1:7" x14ac:dyDescent="0.2">
      <c r="A140" s="17"/>
      <c r="B140" s="17" t="s">
        <v>73</v>
      </c>
      <c r="C140" s="17" t="s">
        <v>151</v>
      </c>
      <c r="D140" s="39" t="s">
        <v>483</v>
      </c>
      <c r="E140" s="50" t="e">
        <f>#REF!</f>
        <v>#REF!</v>
      </c>
      <c r="F140" s="46"/>
      <c r="G140" s="47" t="e">
        <f t="shared" si="2"/>
        <v>#REF!</v>
      </c>
    </row>
    <row r="141" spans="1:7" x14ac:dyDescent="0.2">
      <c r="A141" s="17"/>
      <c r="B141" s="17" t="s">
        <v>74</v>
      </c>
      <c r="C141" s="17" t="s">
        <v>152</v>
      </c>
      <c r="D141" s="39" t="s">
        <v>483</v>
      </c>
      <c r="E141" s="50" t="e">
        <f>#REF!</f>
        <v>#REF!</v>
      </c>
      <c r="F141" s="46"/>
      <c r="G141" s="47" t="e">
        <f t="shared" si="2"/>
        <v>#REF!</v>
      </c>
    </row>
    <row r="142" spans="1:7" x14ac:dyDescent="0.2">
      <c r="A142" s="17"/>
      <c r="B142" s="17" t="s">
        <v>75</v>
      </c>
      <c r="C142" s="17" t="s">
        <v>153</v>
      </c>
      <c r="D142" s="39" t="s">
        <v>482</v>
      </c>
      <c r="E142" s="50" t="e">
        <f>#REF!</f>
        <v>#REF!</v>
      </c>
      <c r="F142" s="46"/>
      <c r="G142" s="47" t="e">
        <f t="shared" si="2"/>
        <v>#REF!</v>
      </c>
    </row>
    <row r="143" spans="1:7" x14ac:dyDescent="0.2">
      <c r="A143" s="17"/>
      <c r="B143" s="17" t="s">
        <v>76</v>
      </c>
      <c r="C143" s="17" t="s">
        <v>155</v>
      </c>
      <c r="D143" s="39" t="s">
        <v>482</v>
      </c>
      <c r="E143" s="50" t="e">
        <f>#REF!</f>
        <v>#REF!</v>
      </c>
      <c r="F143" s="46"/>
      <c r="G143" s="47" t="e">
        <f t="shared" si="2"/>
        <v>#REF!</v>
      </c>
    </row>
    <row r="144" spans="1:7" x14ac:dyDescent="0.2">
      <c r="A144" s="17"/>
      <c r="B144" s="17" t="s">
        <v>77</v>
      </c>
      <c r="C144" s="17" t="s">
        <v>154</v>
      </c>
      <c r="D144" s="39" t="s">
        <v>482</v>
      </c>
      <c r="E144" s="50" t="e">
        <f>#REF!</f>
        <v>#REF!</v>
      </c>
      <c r="F144" s="46"/>
      <c r="G144" s="47" t="e">
        <f t="shared" si="2"/>
        <v>#REF!</v>
      </c>
    </row>
    <row r="145" spans="1:7" ht="25.5" x14ac:dyDescent="0.2">
      <c r="A145" s="17"/>
      <c r="B145" s="17" t="s">
        <v>19</v>
      </c>
      <c r="C145" s="21" t="s">
        <v>297</v>
      </c>
      <c r="D145" s="39" t="s">
        <v>482</v>
      </c>
      <c r="E145" s="50" t="e">
        <f>#REF!</f>
        <v>#REF!</v>
      </c>
      <c r="F145" s="46"/>
      <c r="G145" s="47" t="e">
        <f t="shared" si="2"/>
        <v>#REF!</v>
      </c>
    </row>
    <row r="146" spans="1:7" x14ac:dyDescent="0.2">
      <c r="A146" s="35"/>
      <c r="B146" s="35" t="s">
        <v>19</v>
      </c>
      <c r="C146" s="22" t="s">
        <v>296</v>
      </c>
      <c r="D146" s="39" t="s">
        <v>482</v>
      </c>
      <c r="E146" s="50" t="e">
        <f>#REF!</f>
        <v>#REF!</v>
      </c>
      <c r="F146" s="46"/>
      <c r="G146" s="47" t="e">
        <f t="shared" si="2"/>
        <v>#REF!</v>
      </c>
    </row>
    <row r="147" spans="1:7" ht="25.5" x14ac:dyDescent="0.2">
      <c r="A147" s="22"/>
      <c r="B147" s="22" t="s">
        <v>299</v>
      </c>
      <c r="C147" s="21" t="s">
        <v>440</v>
      </c>
      <c r="D147" s="39" t="s">
        <v>482</v>
      </c>
      <c r="E147" s="50" t="e">
        <f>#REF!</f>
        <v>#REF!</v>
      </c>
      <c r="F147" s="46"/>
      <c r="G147" s="47" t="e">
        <f t="shared" si="2"/>
        <v>#REF!</v>
      </c>
    </row>
    <row r="148" spans="1:7" x14ac:dyDescent="0.2">
      <c r="A148" s="22"/>
      <c r="B148" s="22" t="s">
        <v>299</v>
      </c>
      <c r="C148" s="17" t="s">
        <v>105</v>
      </c>
      <c r="D148" s="39" t="s">
        <v>482</v>
      </c>
      <c r="E148" s="50" t="e">
        <f>#REF!</f>
        <v>#REF!</v>
      </c>
      <c r="F148" s="46"/>
      <c r="G148" s="47" t="e">
        <f t="shared" si="2"/>
        <v>#REF!</v>
      </c>
    </row>
    <row r="149" spans="1:7" ht="25.5" x14ac:dyDescent="0.2">
      <c r="A149" s="22"/>
      <c r="B149" s="22" t="s">
        <v>299</v>
      </c>
      <c r="C149" s="21" t="s">
        <v>298</v>
      </c>
      <c r="D149" s="39" t="s">
        <v>8</v>
      </c>
      <c r="E149" s="50" t="e">
        <f>#REF!</f>
        <v>#REF!</v>
      </c>
      <c r="F149" s="46"/>
      <c r="G149" s="47" t="e">
        <f t="shared" si="2"/>
        <v>#REF!</v>
      </c>
    </row>
    <row r="150" spans="1:7" x14ac:dyDescent="0.2">
      <c r="A150" s="22"/>
      <c r="B150" s="22" t="s">
        <v>299</v>
      </c>
      <c r="C150" s="24" t="s">
        <v>456</v>
      </c>
      <c r="D150" s="39" t="s">
        <v>8</v>
      </c>
      <c r="E150" s="50" t="e">
        <f>#REF!</f>
        <v>#REF!</v>
      </c>
      <c r="F150" s="46"/>
      <c r="G150" s="47" t="e">
        <f t="shared" si="2"/>
        <v>#REF!</v>
      </c>
    </row>
    <row r="151" spans="1:7" x14ac:dyDescent="0.2">
      <c r="A151" s="32"/>
      <c r="B151" s="32"/>
      <c r="C151" s="17"/>
      <c r="D151" s="39"/>
      <c r="E151" s="50"/>
      <c r="F151" s="46"/>
      <c r="G151" s="47"/>
    </row>
    <row r="152" spans="1:7" s="5" customFormat="1" x14ac:dyDescent="0.2">
      <c r="A152" s="32"/>
      <c r="B152" s="32">
        <v>9</v>
      </c>
      <c r="C152" s="11" t="s">
        <v>157</v>
      </c>
      <c r="D152" s="48"/>
      <c r="E152" s="51"/>
      <c r="F152" s="46"/>
      <c r="G152" s="47"/>
    </row>
    <row r="153" spans="1:7" x14ac:dyDescent="0.2">
      <c r="A153" s="17"/>
      <c r="B153" s="17" t="s">
        <v>78</v>
      </c>
      <c r="C153" s="17" t="s">
        <v>308</v>
      </c>
      <c r="D153" s="39" t="s">
        <v>481</v>
      </c>
      <c r="E153" s="50" t="e">
        <f>#REF!</f>
        <v>#REF!</v>
      </c>
      <c r="F153" s="46"/>
      <c r="G153" s="47" t="e">
        <f t="shared" si="2"/>
        <v>#REF!</v>
      </c>
    </row>
    <row r="154" spans="1:7" x14ac:dyDescent="0.2">
      <c r="A154" s="17"/>
      <c r="B154" s="17" t="s">
        <v>79</v>
      </c>
      <c r="C154" s="17" t="s">
        <v>309</v>
      </c>
      <c r="D154" s="39" t="s">
        <v>481</v>
      </c>
      <c r="E154" s="50" t="e">
        <f>#REF!</f>
        <v>#REF!</v>
      </c>
      <c r="F154" s="46"/>
      <c r="G154" s="47" t="e">
        <f t="shared" si="2"/>
        <v>#REF!</v>
      </c>
    </row>
    <row r="155" spans="1:7" x14ac:dyDescent="0.2">
      <c r="A155" s="17"/>
      <c r="B155" s="17" t="s">
        <v>80</v>
      </c>
      <c r="C155" s="17" t="s">
        <v>158</v>
      </c>
      <c r="D155" s="39" t="s">
        <v>481</v>
      </c>
      <c r="E155" s="50" t="e">
        <f>#REF!</f>
        <v>#REF!</v>
      </c>
      <c r="F155" s="46"/>
      <c r="G155" s="47" t="e">
        <f t="shared" si="2"/>
        <v>#REF!</v>
      </c>
    </row>
    <row r="156" spans="1:7" x14ac:dyDescent="0.2">
      <c r="A156" s="32"/>
      <c r="B156" s="32"/>
      <c r="C156" s="17"/>
      <c r="D156" s="39"/>
      <c r="E156" s="50"/>
      <c r="F156" s="46"/>
      <c r="G156" s="47"/>
    </row>
    <row r="157" spans="1:7" s="5" customFormat="1" x14ac:dyDescent="0.2">
      <c r="A157" s="32"/>
      <c r="B157" s="32">
        <v>10</v>
      </c>
      <c r="C157" s="11" t="s">
        <v>156</v>
      </c>
      <c r="D157" s="48"/>
      <c r="E157" s="51"/>
      <c r="F157" s="46"/>
      <c r="G157" s="47"/>
    </row>
    <row r="158" spans="1:7" x14ac:dyDescent="0.2">
      <c r="A158" s="17"/>
      <c r="B158" s="17" t="s">
        <v>81</v>
      </c>
      <c r="C158" s="22" t="s">
        <v>159</v>
      </c>
      <c r="D158" s="39" t="s">
        <v>481</v>
      </c>
      <c r="E158" s="50" t="e">
        <f>#REF!</f>
        <v>#REF!</v>
      </c>
      <c r="F158" s="46"/>
      <c r="G158" s="47" t="e">
        <f t="shared" si="2"/>
        <v>#REF!</v>
      </c>
    </row>
    <row r="159" spans="1:7" x14ac:dyDescent="0.2">
      <c r="A159" s="17"/>
      <c r="B159" s="17" t="s">
        <v>82</v>
      </c>
      <c r="C159" s="17" t="s">
        <v>160</v>
      </c>
      <c r="D159" s="39" t="s">
        <v>481</v>
      </c>
      <c r="E159" s="50" t="e">
        <f>#REF!</f>
        <v>#REF!</v>
      </c>
      <c r="F159" s="46"/>
      <c r="G159" s="47" t="e">
        <f t="shared" si="2"/>
        <v>#REF!</v>
      </c>
    </row>
    <row r="160" spans="1:7" x14ac:dyDescent="0.2">
      <c r="A160" s="17"/>
      <c r="B160" s="17" t="s">
        <v>83</v>
      </c>
      <c r="C160" s="17" t="s">
        <v>161</v>
      </c>
      <c r="D160" s="39" t="s">
        <v>481</v>
      </c>
      <c r="E160" s="50" t="e">
        <f>#REF!</f>
        <v>#REF!</v>
      </c>
      <c r="F160" s="46"/>
      <c r="G160" s="47" t="e">
        <f t="shared" si="2"/>
        <v>#REF!</v>
      </c>
    </row>
    <row r="161" spans="1:7" x14ac:dyDescent="0.2">
      <c r="A161" s="17"/>
      <c r="B161" s="17" t="s">
        <v>82</v>
      </c>
      <c r="C161" s="17" t="s">
        <v>162</v>
      </c>
      <c r="D161" s="39" t="s">
        <v>481</v>
      </c>
      <c r="E161" s="50" t="e">
        <f>#REF!</f>
        <v>#REF!</v>
      </c>
      <c r="F161" s="46"/>
      <c r="G161" s="47" t="e">
        <f t="shared" si="2"/>
        <v>#REF!</v>
      </c>
    </row>
    <row r="162" spans="1:7" x14ac:dyDescent="0.2">
      <c r="A162" s="17"/>
      <c r="B162" s="17" t="s">
        <v>82</v>
      </c>
      <c r="C162" s="17" t="s">
        <v>163</v>
      </c>
      <c r="D162" s="39" t="s">
        <v>481</v>
      </c>
      <c r="E162" s="50" t="e">
        <f>#REF!</f>
        <v>#REF!</v>
      </c>
      <c r="F162" s="46"/>
      <c r="G162" s="47" t="e">
        <f t="shared" si="2"/>
        <v>#REF!</v>
      </c>
    </row>
    <row r="163" spans="1:7" x14ac:dyDescent="0.2">
      <c r="A163" s="32"/>
      <c r="B163" s="32"/>
      <c r="C163" s="17"/>
      <c r="D163" s="39"/>
      <c r="E163" s="50"/>
      <c r="F163" s="46"/>
      <c r="G163" s="47"/>
    </row>
    <row r="164" spans="1:7" s="5" customFormat="1" x14ac:dyDescent="0.2">
      <c r="A164" s="32"/>
      <c r="B164" s="32">
        <v>11</v>
      </c>
      <c r="C164" s="11" t="s">
        <v>164</v>
      </c>
      <c r="D164" s="48"/>
      <c r="E164" s="51"/>
      <c r="F164" s="46"/>
      <c r="G164" s="47"/>
    </row>
    <row r="165" spans="1:7" x14ac:dyDescent="0.2">
      <c r="A165" s="17"/>
      <c r="B165" s="17" t="s">
        <v>84</v>
      </c>
      <c r="C165" s="18" t="s">
        <v>165</v>
      </c>
      <c r="D165" s="39" t="s">
        <v>481</v>
      </c>
      <c r="E165" s="50" t="e">
        <f>#REF!</f>
        <v>#REF!</v>
      </c>
      <c r="F165" s="46"/>
      <c r="G165" s="47" t="e">
        <f t="shared" si="2"/>
        <v>#REF!</v>
      </c>
    </row>
    <row r="166" spans="1:7" ht="25.5" x14ac:dyDescent="0.2">
      <c r="A166" s="17"/>
      <c r="B166" s="17" t="s">
        <v>84</v>
      </c>
      <c r="C166" s="21" t="s">
        <v>242</v>
      </c>
      <c r="D166" s="39" t="s">
        <v>481</v>
      </c>
      <c r="E166" s="50" t="e">
        <f>#REF!</f>
        <v>#REF!</v>
      </c>
      <c r="F166" s="46"/>
      <c r="G166" s="47" t="e">
        <f t="shared" si="2"/>
        <v>#REF!</v>
      </c>
    </row>
    <row r="167" spans="1:7" x14ac:dyDescent="0.2">
      <c r="A167" s="17"/>
      <c r="B167" s="17" t="s">
        <v>85</v>
      </c>
      <c r="C167" s="18" t="s">
        <v>166</v>
      </c>
      <c r="D167" s="39" t="s">
        <v>481</v>
      </c>
      <c r="E167" s="50" t="e">
        <f>#REF!</f>
        <v>#REF!</v>
      </c>
      <c r="F167" s="46"/>
      <c r="G167" s="47" t="e">
        <f t="shared" si="2"/>
        <v>#REF!</v>
      </c>
    </row>
    <row r="168" spans="1:7" x14ac:dyDescent="0.2">
      <c r="A168" s="17"/>
      <c r="B168" s="17" t="s">
        <v>86</v>
      </c>
      <c r="C168" s="18" t="s">
        <v>167</v>
      </c>
      <c r="D168" s="39" t="s">
        <v>481</v>
      </c>
      <c r="E168" s="50" t="e">
        <f>#REF!</f>
        <v>#REF!</v>
      </c>
      <c r="F168" s="46"/>
      <c r="G168" s="47" t="e">
        <f t="shared" si="2"/>
        <v>#REF!</v>
      </c>
    </row>
    <row r="169" spans="1:7" x14ac:dyDescent="0.2">
      <c r="A169" s="17"/>
      <c r="B169" s="17" t="s">
        <v>87</v>
      </c>
      <c r="C169" s="18" t="s">
        <v>310</v>
      </c>
      <c r="D169" s="39" t="s">
        <v>481</v>
      </c>
      <c r="E169" s="50" t="e">
        <f>#REF!</f>
        <v>#REF!</v>
      </c>
      <c r="F169" s="46"/>
      <c r="G169" s="47" t="e">
        <f t="shared" si="2"/>
        <v>#REF!</v>
      </c>
    </row>
    <row r="170" spans="1:7" x14ac:dyDescent="0.2">
      <c r="A170" s="17"/>
      <c r="B170" s="17" t="s">
        <v>425</v>
      </c>
      <c r="C170" s="18" t="s">
        <v>315</v>
      </c>
      <c r="D170" s="39" t="s">
        <v>482</v>
      </c>
      <c r="E170" s="50" t="e">
        <f>+#REF!</f>
        <v>#REF!</v>
      </c>
      <c r="F170" s="46"/>
      <c r="G170" s="47" t="e">
        <f t="shared" si="2"/>
        <v>#REF!</v>
      </c>
    </row>
    <row r="171" spans="1:7" x14ac:dyDescent="0.2">
      <c r="A171" s="17"/>
      <c r="B171" s="17" t="s">
        <v>20</v>
      </c>
      <c r="C171" s="18" t="s">
        <v>316</v>
      </c>
      <c r="D171" s="39" t="s">
        <v>482</v>
      </c>
      <c r="E171" s="50" t="e">
        <f>+#REF!</f>
        <v>#REF!</v>
      </c>
      <c r="F171" s="46"/>
      <c r="G171" s="47" t="e">
        <f t="shared" si="2"/>
        <v>#REF!</v>
      </c>
    </row>
    <row r="172" spans="1:7" x14ac:dyDescent="0.2">
      <c r="A172" s="17"/>
      <c r="B172" s="17"/>
      <c r="C172" s="18" t="s">
        <v>476</v>
      </c>
      <c r="D172" s="39" t="s">
        <v>482</v>
      </c>
      <c r="E172" s="50" t="e">
        <f>#REF!</f>
        <v>#REF!</v>
      </c>
      <c r="F172" s="46"/>
      <c r="G172" s="47"/>
    </row>
    <row r="173" spans="1:7" x14ac:dyDescent="0.2">
      <c r="A173" s="17"/>
      <c r="B173" s="17" t="s">
        <v>88</v>
      </c>
      <c r="C173" s="18" t="s">
        <v>168</v>
      </c>
      <c r="D173" s="39" t="s">
        <v>481</v>
      </c>
      <c r="E173" s="50" t="e">
        <f>#REF!</f>
        <v>#REF!</v>
      </c>
      <c r="F173" s="46"/>
      <c r="G173" s="47" t="e">
        <f t="shared" si="2"/>
        <v>#REF!</v>
      </c>
    </row>
    <row r="174" spans="1:7" ht="13.5" customHeight="1" x14ac:dyDescent="0.2">
      <c r="A174" s="22"/>
      <c r="B174" s="22" t="s">
        <v>428</v>
      </c>
      <c r="C174" s="36" t="e">
        <f>+#REF!</f>
        <v>#REF!</v>
      </c>
      <c r="D174" s="39" t="e">
        <f>+#REF!</f>
        <v>#REF!</v>
      </c>
      <c r="E174" s="50" t="e">
        <f>+#REF!</f>
        <v>#REF!</v>
      </c>
      <c r="F174" s="46"/>
      <c r="G174" s="47" t="e">
        <f t="shared" si="2"/>
        <v>#REF!</v>
      </c>
    </row>
    <row r="175" spans="1:7" ht="13.5" customHeight="1" x14ac:dyDescent="0.2">
      <c r="A175" s="35"/>
      <c r="B175" s="35" t="s">
        <v>430</v>
      </c>
      <c r="C175" s="36" t="e">
        <f>+#REF!</f>
        <v>#REF!</v>
      </c>
      <c r="D175" s="39" t="s">
        <v>482</v>
      </c>
      <c r="E175" s="50" t="e">
        <f>+#REF!</f>
        <v>#REF!</v>
      </c>
      <c r="F175" s="46"/>
      <c r="G175" s="47" t="e">
        <f t="shared" si="2"/>
        <v>#REF!</v>
      </c>
    </row>
    <row r="176" spans="1:7" ht="25.5" x14ac:dyDescent="0.2">
      <c r="A176" s="22"/>
      <c r="B176" s="22" t="s">
        <v>429</v>
      </c>
      <c r="C176" s="36" t="e">
        <f>+#REF!</f>
        <v>#REF!</v>
      </c>
      <c r="D176" s="39" t="e">
        <f>+#REF!</f>
        <v>#REF!</v>
      </c>
      <c r="E176" s="50" t="e">
        <f>+#REF!</f>
        <v>#REF!</v>
      </c>
      <c r="F176" s="46"/>
      <c r="G176" s="47" t="e">
        <f t="shared" si="2"/>
        <v>#REF!</v>
      </c>
    </row>
    <row r="177" spans="1:7" x14ac:dyDescent="0.2">
      <c r="A177" s="17"/>
      <c r="B177" s="17" t="s">
        <v>89</v>
      </c>
      <c r="C177" s="18" t="s">
        <v>169</v>
      </c>
      <c r="D177" s="39" t="s">
        <v>481</v>
      </c>
      <c r="E177" s="50" t="e">
        <f>#REF!</f>
        <v>#REF!</v>
      </c>
      <c r="F177" s="46"/>
      <c r="G177" s="47" t="e">
        <f t="shared" si="2"/>
        <v>#REF!</v>
      </c>
    </row>
    <row r="178" spans="1:7" x14ac:dyDescent="0.2">
      <c r="A178" s="17"/>
      <c r="B178" s="17" t="s">
        <v>90</v>
      </c>
      <c r="C178" s="18" t="s">
        <v>170</v>
      </c>
      <c r="D178" s="39" t="s">
        <v>483</v>
      </c>
      <c r="E178" s="50" t="e">
        <f>#REF!</f>
        <v>#REF!</v>
      </c>
      <c r="F178" s="46"/>
      <c r="G178" s="47" t="e">
        <f t="shared" si="2"/>
        <v>#REF!</v>
      </c>
    </row>
    <row r="179" spans="1:7" x14ac:dyDescent="0.2">
      <c r="A179" s="17"/>
      <c r="B179" s="17" t="s">
        <v>91</v>
      </c>
      <c r="C179" s="18" t="s">
        <v>26</v>
      </c>
      <c r="D179" s="39" t="s">
        <v>482</v>
      </c>
      <c r="E179" s="50" t="e">
        <f>#REF!</f>
        <v>#REF!</v>
      </c>
      <c r="F179" s="46"/>
      <c r="G179" s="47" t="e">
        <f t="shared" si="2"/>
        <v>#REF!</v>
      </c>
    </row>
    <row r="180" spans="1:7" x14ac:dyDescent="0.2">
      <c r="A180" s="17"/>
      <c r="B180" s="17" t="s">
        <v>91</v>
      </c>
      <c r="C180" s="18" t="s">
        <v>171</v>
      </c>
      <c r="D180" s="39" t="s">
        <v>482</v>
      </c>
      <c r="E180" s="50" t="e">
        <f>#REF!</f>
        <v>#REF!</v>
      </c>
      <c r="F180" s="46"/>
      <c r="G180" s="47" t="e">
        <f t="shared" si="2"/>
        <v>#REF!</v>
      </c>
    </row>
    <row r="181" spans="1:7" ht="38.25" x14ac:dyDescent="0.2">
      <c r="A181" s="17"/>
      <c r="B181" s="17" t="s">
        <v>91</v>
      </c>
      <c r="C181" s="18" t="s">
        <v>388</v>
      </c>
      <c r="D181" s="39" t="s">
        <v>482</v>
      </c>
      <c r="E181" s="50" t="e">
        <f>#REF!</f>
        <v>#REF!</v>
      </c>
      <c r="F181" s="46"/>
      <c r="G181" s="47" t="e">
        <f t="shared" si="2"/>
        <v>#REF!</v>
      </c>
    </row>
    <row r="182" spans="1:7" ht="24.75" customHeight="1" x14ac:dyDescent="0.2">
      <c r="A182" s="17"/>
      <c r="B182" s="17" t="s">
        <v>91</v>
      </c>
      <c r="C182" s="18" t="s">
        <v>420</v>
      </c>
      <c r="D182" s="39" t="s">
        <v>482</v>
      </c>
      <c r="E182" s="50" t="e">
        <f>#REF!</f>
        <v>#REF!</v>
      </c>
      <c r="F182" s="46"/>
      <c r="G182" s="47" t="e">
        <f t="shared" si="2"/>
        <v>#REF!</v>
      </c>
    </row>
    <row r="183" spans="1:7" x14ac:dyDescent="0.2">
      <c r="A183" s="17"/>
      <c r="B183" s="17" t="s">
        <v>92</v>
      </c>
      <c r="C183" s="18" t="s">
        <v>172</v>
      </c>
      <c r="D183" s="39" t="s">
        <v>482</v>
      </c>
      <c r="E183" s="50" t="e">
        <f>#REF!</f>
        <v>#REF!</v>
      </c>
      <c r="F183" s="46"/>
      <c r="G183" s="47" t="e">
        <f t="shared" si="2"/>
        <v>#REF!</v>
      </c>
    </row>
    <row r="184" spans="1:7" x14ac:dyDescent="0.2">
      <c r="A184" s="17"/>
      <c r="B184" s="17" t="s">
        <v>92</v>
      </c>
      <c r="C184" s="24" t="s">
        <v>394</v>
      </c>
      <c r="D184" s="39" t="s">
        <v>482</v>
      </c>
      <c r="E184" s="50" t="e">
        <f>#REF!</f>
        <v>#REF!</v>
      </c>
      <c r="F184" s="46"/>
      <c r="G184" s="47" t="e">
        <f t="shared" si="2"/>
        <v>#REF!</v>
      </c>
    </row>
    <row r="185" spans="1:7" ht="25.5" x14ac:dyDescent="0.2">
      <c r="A185" s="22"/>
      <c r="B185" s="22" t="s">
        <v>92</v>
      </c>
      <c r="C185" s="21" t="s">
        <v>374</v>
      </c>
      <c r="D185" s="39" t="e">
        <f>+#REF!</f>
        <v>#REF!</v>
      </c>
      <c r="E185" s="50" t="e">
        <f>+#REF!</f>
        <v>#REF!</v>
      </c>
      <c r="F185" s="46"/>
      <c r="G185" s="47" t="e">
        <f t="shared" si="2"/>
        <v>#REF!</v>
      </c>
    </row>
    <row r="186" spans="1:7" ht="25.5" x14ac:dyDescent="0.2">
      <c r="A186" s="22"/>
      <c r="B186" s="22" t="s">
        <v>92</v>
      </c>
      <c r="C186" s="24" t="s">
        <v>323</v>
      </c>
      <c r="D186" s="39" t="s">
        <v>482</v>
      </c>
      <c r="E186" s="50" t="e">
        <f>#REF!</f>
        <v>#REF!</v>
      </c>
      <c r="F186" s="46"/>
      <c r="G186" s="47" t="e">
        <f t="shared" si="2"/>
        <v>#REF!</v>
      </c>
    </row>
    <row r="187" spans="1:7" x14ac:dyDescent="0.2">
      <c r="A187" s="17"/>
      <c r="B187" s="17" t="s">
        <v>92</v>
      </c>
      <c r="C187" s="18" t="s">
        <v>27</v>
      </c>
      <c r="D187" s="39" t="s">
        <v>482</v>
      </c>
      <c r="E187" s="50" t="e">
        <f>#REF!</f>
        <v>#REF!</v>
      </c>
      <c r="F187" s="46"/>
      <c r="G187" s="47" t="e">
        <f t="shared" si="2"/>
        <v>#REF!</v>
      </c>
    </row>
    <row r="188" spans="1:7" x14ac:dyDescent="0.2">
      <c r="A188" s="32"/>
      <c r="B188" s="32"/>
      <c r="C188" s="17"/>
      <c r="D188" s="39"/>
      <c r="E188" s="50"/>
      <c r="F188" s="46"/>
      <c r="G188" s="47"/>
    </row>
    <row r="189" spans="1:7" s="5" customFormat="1" x14ac:dyDescent="0.2">
      <c r="A189" s="32"/>
      <c r="B189" s="32">
        <v>12</v>
      </c>
      <c r="C189" s="11" t="s">
        <v>173</v>
      </c>
      <c r="D189" s="48"/>
      <c r="E189" s="51"/>
      <c r="F189" s="46"/>
      <c r="G189" s="47"/>
    </row>
    <row r="190" spans="1:7" x14ac:dyDescent="0.2">
      <c r="A190" s="17"/>
      <c r="B190" s="17" t="s">
        <v>93</v>
      </c>
      <c r="C190" s="17" t="s">
        <v>174</v>
      </c>
      <c r="D190" s="39" t="s">
        <v>481</v>
      </c>
      <c r="E190" s="50" t="e">
        <f>#REF!</f>
        <v>#REF!</v>
      </c>
      <c r="F190" s="46"/>
      <c r="G190" s="47" t="e">
        <f t="shared" si="2"/>
        <v>#REF!</v>
      </c>
    </row>
    <row r="191" spans="1:7" x14ac:dyDescent="0.2">
      <c r="A191" s="17"/>
      <c r="B191" s="17" t="s">
        <v>93</v>
      </c>
      <c r="C191" s="17" t="s">
        <v>175</v>
      </c>
      <c r="D191" s="39" t="s">
        <v>481</v>
      </c>
      <c r="E191" s="50" t="e">
        <f>#REF!</f>
        <v>#REF!</v>
      </c>
      <c r="F191" s="46"/>
      <c r="G191" s="47" t="e">
        <f t="shared" si="2"/>
        <v>#REF!</v>
      </c>
    </row>
    <row r="192" spans="1:7" ht="25.5" x14ac:dyDescent="0.2">
      <c r="A192" s="17"/>
      <c r="B192" s="17" t="s">
        <v>93</v>
      </c>
      <c r="C192" s="23" t="s">
        <v>300</v>
      </c>
      <c r="D192" s="39" t="s">
        <v>481</v>
      </c>
      <c r="E192" s="45" t="e">
        <f>#REF!</f>
        <v>#REF!</v>
      </c>
      <c r="F192" s="46"/>
      <c r="G192" s="47" t="e">
        <f t="shared" si="2"/>
        <v>#REF!</v>
      </c>
    </row>
    <row r="193" spans="1:7" x14ac:dyDescent="0.2">
      <c r="A193" s="17"/>
      <c r="B193" s="17" t="s">
        <v>93</v>
      </c>
      <c r="C193" s="17" t="s">
        <v>176</v>
      </c>
      <c r="D193" s="39" t="s">
        <v>481</v>
      </c>
      <c r="E193" s="50" t="e">
        <f>#REF!</f>
        <v>#REF!</v>
      </c>
      <c r="F193" s="46"/>
      <c r="G193" s="47" t="e">
        <f t="shared" si="2"/>
        <v>#REF!</v>
      </c>
    </row>
    <row r="194" spans="1:7" x14ac:dyDescent="0.2">
      <c r="A194" s="17"/>
      <c r="B194" s="17" t="s">
        <v>93</v>
      </c>
      <c r="C194" s="17" t="s">
        <v>177</v>
      </c>
      <c r="D194" s="39" t="s">
        <v>481</v>
      </c>
      <c r="E194" s="50" t="e">
        <f>#REF!</f>
        <v>#REF!</v>
      </c>
      <c r="F194" s="46"/>
      <c r="G194" s="47" t="e">
        <f t="shared" si="2"/>
        <v>#REF!</v>
      </c>
    </row>
    <row r="195" spans="1:7" x14ac:dyDescent="0.2">
      <c r="A195" s="32"/>
      <c r="B195" s="32"/>
      <c r="C195" s="17"/>
      <c r="D195" s="39"/>
      <c r="E195" s="50"/>
      <c r="F195" s="46"/>
      <c r="G195" s="47"/>
    </row>
    <row r="196" spans="1:7" s="5" customFormat="1" x14ac:dyDescent="0.2">
      <c r="A196" s="32"/>
      <c r="B196" s="32">
        <v>13</v>
      </c>
      <c r="C196" s="11" t="s">
        <v>410</v>
      </c>
      <c r="D196" s="48"/>
      <c r="E196" s="51"/>
      <c r="F196" s="46"/>
      <c r="G196" s="47"/>
    </row>
    <row r="197" spans="1:7" x14ac:dyDescent="0.2">
      <c r="A197" s="17"/>
      <c r="B197" s="17" t="s">
        <v>94</v>
      </c>
      <c r="C197" s="17" t="s">
        <v>178</v>
      </c>
      <c r="D197" s="39" t="s">
        <v>481</v>
      </c>
      <c r="E197" s="50" t="e">
        <f>#REF!</f>
        <v>#REF!</v>
      </c>
      <c r="F197" s="46"/>
      <c r="G197" s="47" t="e">
        <f t="shared" si="2"/>
        <v>#REF!</v>
      </c>
    </row>
    <row r="198" spans="1:7" x14ac:dyDescent="0.2">
      <c r="A198" s="17"/>
      <c r="B198" s="17" t="s">
        <v>94</v>
      </c>
      <c r="C198" s="17" t="s">
        <v>179</v>
      </c>
      <c r="D198" s="39" t="s">
        <v>482</v>
      </c>
      <c r="E198" s="50" t="e">
        <f>#REF!</f>
        <v>#REF!</v>
      </c>
      <c r="F198" s="46"/>
      <c r="G198" s="47" t="e">
        <f t="shared" si="2"/>
        <v>#REF!</v>
      </c>
    </row>
    <row r="199" spans="1:7" x14ac:dyDescent="0.2">
      <c r="A199" s="17"/>
      <c r="B199" s="17" t="s">
        <v>94</v>
      </c>
      <c r="C199" s="17" t="s">
        <v>180</v>
      </c>
      <c r="D199" s="39" t="s">
        <v>482</v>
      </c>
      <c r="E199" s="50" t="e">
        <f>#REF!</f>
        <v>#REF!</v>
      </c>
      <c r="F199" s="46"/>
      <c r="G199" s="47" t="e">
        <f t="shared" si="2"/>
        <v>#REF!</v>
      </c>
    </row>
    <row r="200" spans="1:7" x14ac:dyDescent="0.2">
      <c r="A200" s="17"/>
      <c r="B200" s="17" t="s">
        <v>94</v>
      </c>
      <c r="C200" s="17" t="s">
        <v>181</v>
      </c>
      <c r="D200" s="39" t="s">
        <v>10</v>
      </c>
      <c r="E200" s="50" t="e">
        <f>#REF!</f>
        <v>#REF!</v>
      </c>
      <c r="F200" s="46"/>
      <c r="G200" s="47" t="e">
        <f t="shared" si="2"/>
        <v>#REF!</v>
      </c>
    </row>
    <row r="201" spans="1:7" x14ac:dyDescent="0.2">
      <c r="A201" s="32"/>
      <c r="B201" s="32"/>
      <c r="C201" s="17"/>
      <c r="D201" s="39"/>
      <c r="E201" s="50"/>
      <c r="F201" s="46"/>
      <c r="G201" s="47"/>
    </row>
    <row r="202" spans="1:7" s="5" customFormat="1" x14ac:dyDescent="0.2">
      <c r="A202" s="32"/>
      <c r="B202" s="32">
        <v>14</v>
      </c>
      <c r="C202" s="11" t="s">
        <v>182</v>
      </c>
      <c r="D202" s="48"/>
      <c r="E202" s="51"/>
      <c r="F202" s="46"/>
      <c r="G202" s="47"/>
    </row>
    <row r="203" spans="1:7" x14ac:dyDescent="0.2">
      <c r="A203" s="22"/>
      <c r="B203" s="22" t="s">
        <v>95</v>
      </c>
      <c r="C203" s="22" t="s">
        <v>183</v>
      </c>
      <c r="D203" s="39" t="s">
        <v>481</v>
      </c>
      <c r="E203" s="45" t="e">
        <f>#REF!</f>
        <v>#REF!</v>
      </c>
      <c r="F203" s="46"/>
      <c r="G203" s="47" t="e">
        <f t="shared" ref="G203:G264" si="3">E203*F203</f>
        <v>#REF!</v>
      </c>
    </row>
    <row r="204" spans="1:7" x14ac:dyDescent="0.2">
      <c r="A204" s="17"/>
      <c r="B204" s="17" t="s">
        <v>95</v>
      </c>
      <c r="C204" s="17" t="s">
        <v>184</v>
      </c>
      <c r="D204" s="39" t="s">
        <v>481</v>
      </c>
      <c r="E204" s="45" t="e">
        <f>#REF!</f>
        <v>#REF!</v>
      </c>
      <c r="F204" s="46"/>
      <c r="G204" s="47" t="e">
        <f t="shared" si="3"/>
        <v>#REF!</v>
      </c>
    </row>
    <row r="205" spans="1:7" x14ac:dyDescent="0.2">
      <c r="A205" s="32"/>
      <c r="B205" s="32"/>
      <c r="C205" s="17"/>
      <c r="D205" s="39"/>
      <c r="E205" s="45"/>
      <c r="F205" s="46"/>
      <c r="G205" s="47"/>
    </row>
    <row r="206" spans="1:7" s="5" customFormat="1" x14ac:dyDescent="0.2">
      <c r="A206" s="32"/>
      <c r="B206" s="32"/>
      <c r="C206" s="11" t="s">
        <v>185</v>
      </c>
      <c r="D206" s="48"/>
      <c r="E206" s="43"/>
      <c r="F206" s="46"/>
      <c r="G206" s="47"/>
    </row>
    <row r="207" spans="1:7" x14ac:dyDescent="0.2">
      <c r="A207" s="17"/>
      <c r="B207" s="17" t="s">
        <v>96</v>
      </c>
      <c r="C207" s="17" t="s">
        <v>186</v>
      </c>
      <c r="D207" s="39" t="s">
        <v>484</v>
      </c>
      <c r="E207" s="45" t="e">
        <f>#REF!</f>
        <v>#REF!</v>
      </c>
      <c r="F207" s="46"/>
      <c r="G207" s="47" t="e">
        <f t="shared" si="3"/>
        <v>#REF!</v>
      </c>
    </row>
    <row r="208" spans="1:7" x14ac:dyDescent="0.2">
      <c r="A208" s="22"/>
      <c r="B208" s="22"/>
      <c r="C208" s="17" t="s">
        <v>187</v>
      </c>
      <c r="D208" s="39" t="s">
        <v>484</v>
      </c>
      <c r="E208" s="45" t="e">
        <f>#REF!</f>
        <v>#REF!</v>
      </c>
      <c r="F208" s="46"/>
      <c r="G208" s="47" t="e">
        <f t="shared" si="3"/>
        <v>#REF!</v>
      </c>
    </row>
    <row r="209" spans="1:7" x14ac:dyDescent="0.2">
      <c r="A209" s="17"/>
      <c r="B209" s="17" t="s">
        <v>97</v>
      </c>
      <c r="C209" s="17" t="s">
        <v>188</v>
      </c>
      <c r="D209" s="39" t="s">
        <v>481</v>
      </c>
      <c r="E209" s="45" t="e">
        <f>#REF!</f>
        <v>#REF!</v>
      </c>
      <c r="F209" s="46"/>
      <c r="G209" s="47" t="e">
        <f t="shared" si="3"/>
        <v>#REF!</v>
      </c>
    </row>
    <row r="210" spans="1:7" ht="25.5" x14ac:dyDescent="0.2">
      <c r="A210" s="17"/>
      <c r="B210" s="17" t="s">
        <v>97</v>
      </c>
      <c r="C210" s="23" t="s">
        <v>189</v>
      </c>
      <c r="D210" s="39" t="s">
        <v>481</v>
      </c>
      <c r="E210" s="45" t="e">
        <f>#REF!</f>
        <v>#REF!</v>
      </c>
      <c r="F210" s="46"/>
      <c r="G210" s="47" t="e">
        <f t="shared" si="3"/>
        <v>#REF!</v>
      </c>
    </row>
    <row r="211" spans="1:7" x14ac:dyDescent="0.2">
      <c r="A211" s="17"/>
      <c r="B211" s="17" t="s">
        <v>98</v>
      </c>
      <c r="C211" s="17" t="s">
        <v>190</v>
      </c>
      <c r="D211" s="39" t="s">
        <v>481</v>
      </c>
      <c r="E211" s="45" t="e">
        <f>#REF!</f>
        <v>#REF!</v>
      </c>
      <c r="F211" s="46"/>
      <c r="G211" s="47" t="e">
        <f t="shared" si="3"/>
        <v>#REF!</v>
      </c>
    </row>
    <row r="212" spans="1:7" ht="25.5" x14ac:dyDescent="0.2">
      <c r="A212" s="17"/>
      <c r="B212" s="17" t="s">
        <v>97</v>
      </c>
      <c r="C212" s="23" t="s">
        <v>194</v>
      </c>
      <c r="D212" s="39" t="s">
        <v>481</v>
      </c>
      <c r="E212" s="45" t="e">
        <f>#REF!</f>
        <v>#REF!</v>
      </c>
      <c r="F212" s="46"/>
      <c r="G212" s="47" t="e">
        <f t="shared" si="3"/>
        <v>#REF!</v>
      </c>
    </row>
    <row r="213" spans="1:7" ht="25.5" x14ac:dyDescent="0.2">
      <c r="A213" s="17"/>
      <c r="B213" s="17" t="s">
        <v>97</v>
      </c>
      <c r="C213" s="23" t="s">
        <v>195</v>
      </c>
      <c r="D213" s="39" t="s">
        <v>481</v>
      </c>
      <c r="E213" s="45" t="e">
        <f>#REF!</f>
        <v>#REF!</v>
      </c>
      <c r="F213" s="46"/>
      <c r="G213" s="47" t="e">
        <f t="shared" si="3"/>
        <v>#REF!</v>
      </c>
    </row>
    <row r="214" spans="1:7" x14ac:dyDescent="0.2">
      <c r="A214" s="17"/>
      <c r="B214" s="17" t="s">
        <v>99</v>
      </c>
      <c r="C214" s="23" t="s">
        <v>196</v>
      </c>
      <c r="D214" s="39" t="s">
        <v>481</v>
      </c>
      <c r="E214" s="45" t="e">
        <f>#REF!</f>
        <v>#REF!</v>
      </c>
      <c r="F214" s="46"/>
      <c r="G214" s="47" t="e">
        <f t="shared" si="3"/>
        <v>#REF!</v>
      </c>
    </row>
    <row r="215" spans="1:7" ht="25.5" x14ac:dyDescent="0.2">
      <c r="A215" s="22"/>
      <c r="B215" s="22" t="s">
        <v>99</v>
      </c>
      <c r="C215" s="23" t="s">
        <v>304</v>
      </c>
      <c r="D215" s="39" t="e">
        <f>#REF!</f>
        <v>#REF!</v>
      </c>
      <c r="E215" s="45" t="e">
        <f>#REF!</f>
        <v>#REF!</v>
      </c>
      <c r="F215" s="46"/>
      <c r="G215" s="47" t="e">
        <f t="shared" si="3"/>
        <v>#REF!</v>
      </c>
    </row>
    <row r="216" spans="1:7" ht="25.5" x14ac:dyDescent="0.2">
      <c r="A216" s="17"/>
      <c r="B216" s="17" t="s">
        <v>99</v>
      </c>
      <c r="C216" s="37" t="s">
        <v>478</v>
      </c>
      <c r="D216" s="39" t="s">
        <v>481</v>
      </c>
      <c r="E216" s="45" t="e">
        <f>#REF!</f>
        <v>#REF!</v>
      </c>
      <c r="F216" s="46"/>
      <c r="G216" s="47" t="e">
        <f t="shared" si="3"/>
        <v>#REF!</v>
      </c>
    </row>
    <row r="217" spans="1:7" x14ac:dyDescent="0.2">
      <c r="A217" s="17"/>
      <c r="B217" s="17" t="s">
        <v>99</v>
      </c>
      <c r="C217" s="37" t="s">
        <v>479</v>
      </c>
      <c r="D217" s="39" t="s">
        <v>481</v>
      </c>
      <c r="E217" s="45" t="e">
        <f>#REF!</f>
        <v>#REF!</v>
      </c>
      <c r="F217" s="46"/>
      <c r="G217" s="47" t="e">
        <f t="shared" si="3"/>
        <v>#REF!</v>
      </c>
    </row>
    <row r="218" spans="1:7" x14ac:dyDescent="0.2">
      <c r="A218" s="17"/>
      <c r="B218" s="17" t="s">
        <v>97</v>
      </c>
      <c r="C218" s="23" t="s">
        <v>197</v>
      </c>
      <c r="D218" s="39" t="s">
        <v>481</v>
      </c>
      <c r="E218" s="45" t="e">
        <f>#REF!</f>
        <v>#REF!</v>
      </c>
      <c r="F218" s="46"/>
      <c r="G218" s="47" t="e">
        <f t="shared" si="3"/>
        <v>#REF!</v>
      </c>
    </row>
    <row r="219" spans="1:7" x14ac:dyDescent="0.2">
      <c r="A219" s="17"/>
      <c r="B219" s="17" t="s">
        <v>100</v>
      </c>
      <c r="C219" s="23" t="s">
        <v>198</v>
      </c>
      <c r="D219" s="39" t="s">
        <v>481</v>
      </c>
      <c r="E219" s="45" t="e">
        <f>#REF!</f>
        <v>#REF!</v>
      </c>
      <c r="F219" s="46"/>
      <c r="G219" s="47" t="e">
        <f t="shared" si="3"/>
        <v>#REF!</v>
      </c>
    </row>
    <row r="220" spans="1:7" x14ac:dyDescent="0.2">
      <c r="A220" s="17"/>
      <c r="B220" s="17" t="s">
        <v>100</v>
      </c>
      <c r="C220" s="23" t="s">
        <v>199</v>
      </c>
      <c r="D220" s="39" t="s">
        <v>481</v>
      </c>
      <c r="E220" s="45" t="e">
        <f>#REF!</f>
        <v>#REF!</v>
      </c>
      <c r="F220" s="46"/>
      <c r="G220" s="47" t="e">
        <f t="shared" si="3"/>
        <v>#REF!</v>
      </c>
    </row>
    <row r="221" spans="1:7" x14ac:dyDescent="0.2">
      <c r="A221" s="17"/>
      <c r="B221" s="17" t="s">
        <v>97</v>
      </c>
      <c r="C221" s="23" t="s">
        <v>200</v>
      </c>
      <c r="D221" s="39" t="s">
        <v>481</v>
      </c>
      <c r="E221" s="45" t="e">
        <f>#REF!</f>
        <v>#REF!</v>
      </c>
      <c r="F221" s="46"/>
      <c r="G221" s="47" t="e">
        <f t="shared" si="3"/>
        <v>#REF!</v>
      </c>
    </row>
    <row r="222" spans="1:7" x14ac:dyDescent="0.2">
      <c r="A222" s="17"/>
      <c r="B222" s="17" t="s">
        <v>97</v>
      </c>
      <c r="C222" s="23" t="s">
        <v>201</v>
      </c>
      <c r="D222" s="39" t="s">
        <v>481</v>
      </c>
      <c r="E222" s="45" t="e">
        <f>#REF!</f>
        <v>#REF!</v>
      </c>
      <c r="F222" s="46"/>
      <c r="G222" s="47" t="e">
        <f t="shared" si="3"/>
        <v>#REF!</v>
      </c>
    </row>
    <row r="223" spans="1:7" x14ac:dyDescent="0.2">
      <c r="A223" s="17"/>
      <c r="B223" s="17" t="s">
        <v>101</v>
      </c>
      <c r="C223" s="23" t="s">
        <v>202</v>
      </c>
      <c r="D223" s="39" t="s">
        <v>481</v>
      </c>
      <c r="E223" s="45" t="e">
        <f>#REF!</f>
        <v>#REF!</v>
      </c>
      <c r="F223" s="46"/>
      <c r="G223" s="47" t="e">
        <f t="shared" si="3"/>
        <v>#REF!</v>
      </c>
    </row>
    <row r="224" spans="1:7" x14ac:dyDescent="0.2">
      <c r="A224" s="22"/>
      <c r="B224" s="22" t="s">
        <v>101</v>
      </c>
      <c r="C224" s="37" t="s">
        <v>389</v>
      </c>
      <c r="D224" s="39" t="s">
        <v>481</v>
      </c>
      <c r="E224" s="45" t="e">
        <f>#REF!</f>
        <v>#REF!</v>
      </c>
      <c r="F224" s="46"/>
      <c r="G224" s="47" t="e">
        <f t="shared" si="3"/>
        <v>#REF!</v>
      </c>
    </row>
    <row r="225" spans="1:7" x14ac:dyDescent="0.2">
      <c r="A225" s="17"/>
      <c r="B225" s="17" t="s">
        <v>98</v>
      </c>
      <c r="C225" s="23" t="s">
        <v>203</v>
      </c>
      <c r="D225" s="39" t="s">
        <v>481</v>
      </c>
      <c r="E225" s="45" t="e">
        <f>#REF!</f>
        <v>#REF!</v>
      </c>
      <c r="F225" s="46"/>
      <c r="G225" s="47" t="e">
        <f t="shared" si="3"/>
        <v>#REF!</v>
      </c>
    </row>
    <row r="226" spans="1:7" x14ac:dyDescent="0.2">
      <c r="A226" s="17"/>
      <c r="B226" s="17" t="s">
        <v>98</v>
      </c>
      <c r="C226" s="23" t="s">
        <v>204</v>
      </c>
      <c r="D226" s="39" t="s">
        <v>481</v>
      </c>
      <c r="E226" s="45" t="e">
        <f>#REF!</f>
        <v>#REF!</v>
      </c>
      <c r="F226" s="46"/>
      <c r="G226" s="47" t="e">
        <f t="shared" si="3"/>
        <v>#REF!</v>
      </c>
    </row>
    <row r="227" spans="1:7" x14ac:dyDescent="0.2">
      <c r="A227" s="17"/>
      <c r="B227" s="17" t="s">
        <v>98</v>
      </c>
      <c r="C227" s="23" t="s">
        <v>205</v>
      </c>
      <c r="D227" s="39" t="s">
        <v>482</v>
      </c>
      <c r="E227" s="45" t="e">
        <f>#REF!</f>
        <v>#REF!</v>
      </c>
      <c r="F227" s="46"/>
      <c r="G227" s="47" t="e">
        <f t="shared" si="3"/>
        <v>#REF!</v>
      </c>
    </row>
    <row r="228" spans="1:7" x14ac:dyDescent="0.2">
      <c r="A228" s="17"/>
      <c r="B228" s="17" t="s">
        <v>97</v>
      </c>
      <c r="C228" s="23" t="s">
        <v>206</v>
      </c>
      <c r="D228" s="39" t="s">
        <v>482</v>
      </c>
      <c r="E228" s="45" t="e">
        <f>#REF!</f>
        <v>#REF!</v>
      </c>
      <c r="F228" s="46"/>
      <c r="G228" s="47" t="e">
        <f t="shared" si="3"/>
        <v>#REF!</v>
      </c>
    </row>
    <row r="229" spans="1:7" x14ac:dyDescent="0.2">
      <c r="A229" s="17"/>
      <c r="B229" s="17" t="s">
        <v>97</v>
      </c>
      <c r="C229" s="23" t="s">
        <v>207</v>
      </c>
      <c r="D229" s="39" t="s">
        <v>482</v>
      </c>
      <c r="E229" s="45" t="e">
        <f>#REF!</f>
        <v>#REF!</v>
      </c>
      <c r="F229" s="46"/>
      <c r="G229" s="47" t="e">
        <f t="shared" si="3"/>
        <v>#REF!</v>
      </c>
    </row>
    <row r="230" spans="1:7" x14ac:dyDescent="0.2">
      <c r="A230" s="17"/>
      <c r="B230" s="17" t="s">
        <v>97</v>
      </c>
      <c r="C230" s="23" t="s">
        <v>208</v>
      </c>
      <c r="D230" s="39" t="s">
        <v>481</v>
      </c>
      <c r="E230" s="45" t="e">
        <f>#REF!</f>
        <v>#REF!</v>
      </c>
      <c r="F230" s="46"/>
      <c r="G230" s="47" t="e">
        <f t="shared" si="3"/>
        <v>#REF!</v>
      </c>
    </row>
    <row r="231" spans="1:7" x14ac:dyDescent="0.2">
      <c r="A231" s="17"/>
      <c r="B231" s="17" t="s">
        <v>97</v>
      </c>
      <c r="C231" s="23" t="s">
        <v>209</v>
      </c>
      <c r="D231" s="39" t="s">
        <v>481</v>
      </c>
      <c r="E231" s="45" t="e">
        <f>#REF!</f>
        <v>#REF!</v>
      </c>
      <c r="F231" s="46"/>
      <c r="G231" s="47" t="e">
        <f t="shared" si="3"/>
        <v>#REF!</v>
      </c>
    </row>
    <row r="232" spans="1:7" x14ac:dyDescent="0.2">
      <c r="A232" s="17"/>
      <c r="B232" s="17" t="s">
        <v>102</v>
      </c>
      <c r="C232" s="23" t="s">
        <v>210</v>
      </c>
      <c r="D232" s="39" t="s">
        <v>482</v>
      </c>
      <c r="E232" s="45" t="e">
        <f>#REF!</f>
        <v>#REF!</v>
      </c>
      <c r="F232" s="46"/>
      <c r="G232" s="47" t="e">
        <f t="shared" si="3"/>
        <v>#REF!</v>
      </c>
    </row>
    <row r="233" spans="1:7" x14ac:dyDescent="0.2">
      <c r="A233" s="17"/>
      <c r="B233" s="17" t="s">
        <v>102</v>
      </c>
      <c r="C233" s="23" t="s">
        <v>390</v>
      </c>
      <c r="D233" s="39" t="s">
        <v>482</v>
      </c>
      <c r="E233" s="45" t="e">
        <f>#REF!</f>
        <v>#REF!</v>
      </c>
      <c r="F233" s="46"/>
      <c r="G233" s="47" t="e">
        <f t="shared" si="3"/>
        <v>#REF!</v>
      </c>
    </row>
    <row r="234" spans="1:7" x14ac:dyDescent="0.2">
      <c r="A234" s="17"/>
      <c r="B234" s="17" t="s">
        <v>102</v>
      </c>
      <c r="C234" s="23" t="s">
        <v>211</v>
      </c>
      <c r="D234" s="39" t="s">
        <v>482</v>
      </c>
      <c r="E234" s="45" t="e">
        <f>#REF!</f>
        <v>#REF!</v>
      </c>
      <c r="F234" s="46"/>
      <c r="G234" s="47" t="e">
        <f t="shared" si="3"/>
        <v>#REF!</v>
      </c>
    </row>
    <row r="235" spans="1:7" x14ac:dyDescent="0.2">
      <c r="A235" s="17"/>
      <c r="B235" s="17" t="s">
        <v>102</v>
      </c>
      <c r="C235" s="23" t="s">
        <v>212</v>
      </c>
      <c r="D235" s="39" t="s">
        <v>482</v>
      </c>
      <c r="E235" s="45" t="e">
        <f>#REF!</f>
        <v>#REF!</v>
      </c>
      <c r="F235" s="46"/>
      <c r="G235" s="47" t="e">
        <f t="shared" si="3"/>
        <v>#REF!</v>
      </c>
    </row>
    <row r="236" spans="1:7" x14ac:dyDescent="0.2">
      <c r="A236" s="17"/>
      <c r="B236" s="17" t="s">
        <v>102</v>
      </c>
      <c r="C236" s="23" t="s">
        <v>213</v>
      </c>
      <c r="D236" s="39" t="s">
        <v>482</v>
      </c>
      <c r="E236" s="45" t="e">
        <f>#REF!</f>
        <v>#REF!</v>
      </c>
      <c r="F236" s="46"/>
      <c r="G236" s="47" t="e">
        <f t="shared" si="3"/>
        <v>#REF!</v>
      </c>
    </row>
    <row r="237" spans="1:7" x14ac:dyDescent="0.2">
      <c r="A237" s="17"/>
      <c r="B237" s="17" t="s">
        <v>102</v>
      </c>
      <c r="C237" s="23" t="s">
        <v>214</v>
      </c>
      <c r="D237" s="39" t="s">
        <v>482</v>
      </c>
      <c r="E237" s="45" t="e">
        <f>#REF!</f>
        <v>#REF!</v>
      </c>
      <c r="F237" s="46"/>
      <c r="G237" s="47" t="e">
        <f t="shared" si="3"/>
        <v>#REF!</v>
      </c>
    </row>
    <row r="238" spans="1:7" x14ac:dyDescent="0.2">
      <c r="A238" s="17"/>
      <c r="B238" s="17" t="s">
        <v>102</v>
      </c>
      <c r="C238" s="23" t="s">
        <v>215</v>
      </c>
      <c r="D238" s="39" t="s">
        <v>482</v>
      </c>
      <c r="E238" s="45" t="e">
        <f>#REF!</f>
        <v>#REF!</v>
      </c>
      <c r="F238" s="46"/>
      <c r="G238" s="47" t="e">
        <f t="shared" si="3"/>
        <v>#REF!</v>
      </c>
    </row>
    <row r="239" spans="1:7" x14ac:dyDescent="0.2">
      <c r="A239" s="17"/>
      <c r="B239" s="17" t="s">
        <v>97</v>
      </c>
      <c r="C239" s="23" t="s">
        <v>216</v>
      </c>
      <c r="D239" s="39" t="s">
        <v>481</v>
      </c>
      <c r="E239" s="45" t="e">
        <f>#REF!</f>
        <v>#REF!</v>
      </c>
      <c r="F239" s="46"/>
      <c r="G239" s="47" t="e">
        <f t="shared" si="3"/>
        <v>#REF!</v>
      </c>
    </row>
    <row r="240" spans="1:7" x14ac:dyDescent="0.2">
      <c r="A240" s="17"/>
      <c r="B240" s="17" t="s">
        <v>97</v>
      </c>
      <c r="C240" s="23" t="s">
        <v>217</v>
      </c>
      <c r="D240" s="39" t="s">
        <v>482</v>
      </c>
      <c r="E240" s="45" t="e">
        <f>#REF!</f>
        <v>#REF!</v>
      </c>
      <c r="F240" s="46"/>
      <c r="G240" s="47" t="e">
        <f t="shared" si="3"/>
        <v>#REF!</v>
      </c>
    </row>
    <row r="241" spans="1:7" x14ac:dyDescent="0.2">
      <c r="A241" s="17"/>
      <c r="B241" s="17" t="s">
        <v>103</v>
      </c>
      <c r="C241" s="23" t="s">
        <v>218</v>
      </c>
      <c r="D241" s="39" t="s">
        <v>481</v>
      </c>
      <c r="E241" s="45" t="e">
        <f>#REF!</f>
        <v>#REF!</v>
      </c>
      <c r="F241" s="46"/>
      <c r="G241" s="47" t="e">
        <f t="shared" si="3"/>
        <v>#REF!</v>
      </c>
    </row>
    <row r="242" spans="1:7" x14ac:dyDescent="0.2">
      <c r="A242" s="17"/>
      <c r="B242" s="17" t="s">
        <v>104</v>
      </c>
      <c r="C242" s="23" t="s">
        <v>219</v>
      </c>
      <c r="D242" s="39" t="s">
        <v>481</v>
      </c>
      <c r="E242" s="45" t="e">
        <f>#REF!</f>
        <v>#REF!</v>
      </c>
      <c r="F242" s="46"/>
      <c r="G242" s="47" t="e">
        <f t="shared" si="3"/>
        <v>#REF!</v>
      </c>
    </row>
    <row r="243" spans="1:7" x14ac:dyDescent="0.2">
      <c r="A243" s="32"/>
      <c r="B243" s="32"/>
      <c r="C243" s="23"/>
      <c r="D243" s="39"/>
      <c r="E243" s="45"/>
      <c r="F243" s="46"/>
      <c r="G243" s="47"/>
    </row>
    <row r="244" spans="1:7" s="5" customFormat="1" x14ac:dyDescent="0.2">
      <c r="A244" s="32"/>
      <c r="B244" s="32" t="s">
        <v>376</v>
      </c>
      <c r="C244" s="11" t="s">
        <v>221</v>
      </c>
      <c r="D244" s="48"/>
      <c r="E244" s="51"/>
      <c r="F244" s="46"/>
      <c r="G244" s="47"/>
    </row>
    <row r="245" spans="1:7" x14ac:dyDescent="0.2">
      <c r="A245" s="17"/>
      <c r="B245" s="17" t="s">
        <v>106</v>
      </c>
      <c r="C245" s="18" t="s">
        <v>222</v>
      </c>
      <c r="D245" s="39" t="s">
        <v>481</v>
      </c>
      <c r="E245" s="50" t="e">
        <f>#REF!</f>
        <v>#REF!</v>
      </c>
      <c r="F245" s="46"/>
      <c r="G245" s="47" t="e">
        <f t="shared" si="3"/>
        <v>#REF!</v>
      </c>
    </row>
    <row r="246" spans="1:7" x14ac:dyDescent="0.2">
      <c r="A246" s="17"/>
      <c r="B246" s="17" t="s">
        <v>106</v>
      </c>
      <c r="C246" s="18" t="s">
        <v>391</v>
      </c>
      <c r="D246" s="39" t="s">
        <v>481</v>
      </c>
      <c r="E246" s="50" t="e">
        <f>#REF!</f>
        <v>#REF!</v>
      </c>
      <c r="F246" s="46"/>
      <c r="G246" s="47" t="e">
        <f t="shared" si="3"/>
        <v>#REF!</v>
      </c>
    </row>
    <row r="247" spans="1:7" ht="25.5" x14ac:dyDescent="0.2">
      <c r="A247" s="17"/>
      <c r="B247" s="17" t="s">
        <v>107</v>
      </c>
      <c r="C247" s="24" t="s">
        <v>340</v>
      </c>
      <c r="D247" s="39" t="s">
        <v>481</v>
      </c>
      <c r="E247" s="50" t="e">
        <f>#REF!</f>
        <v>#REF!</v>
      </c>
      <c r="F247" s="46"/>
      <c r="G247" s="47" t="e">
        <f t="shared" si="3"/>
        <v>#REF!</v>
      </c>
    </row>
    <row r="248" spans="1:7" x14ac:dyDescent="0.2">
      <c r="A248" s="17"/>
      <c r="B248" s="17" t="s">
        <v>106</v>
      </c>
      <c r="C248" s="18" t="s">
        <v>223</v>
      </c>
      <c r="D248" s="39" t="s">
        <v>482</v>
      </c>
      <c r="E248" s="50" t="e">
        <f>#REF!</f>
        <v>#REF!</v>
      </c>
      <c r="F248" s="46"/>
      <c r="G248" s="47" t="e">
        <f t="shared" si="3"/>
        <v>#REF!</v>
      </c>
    </row>
    <row r="249" spans="1:7" x14ac:dyDescent="0.2">
      <c r="A249" s="17"/>
      <c r="B249" s="17" t="s">
        <v>108</v>
      </c>
      <c r="C249" s="18" t="s">
        <v>224</v>
      </c>
      <c r="D249" s="39" t="s">
        <v>8</v>
      </c>
      <c r="E249" s="50" t="e">
        <f>#REF!</f>
        <v>#REF!</v>
      </c>
      <c r="F249" s="46"/>
      <c r="G249" s="47" t="e">
        <f t="shared" si="3"/>
        <v>#REF!</v>
      </c>
    </row>
    <row r="250" spans="1:7" x14ac:dyDescent="0.2">
      <c r="A250" s="17"/>
      <c r="B250" s="17" t="s">
        <v>108</v>
      </c>
      <c r="C250" s="18" t="s">
        <v>225</v>
      </c>
      <c r="D250" s="39" t="s">
        <v>8</v>
      </c>
      <c r="E250" s="50" t="e">
        <f>#REF!</f>
        <v>#REF!</v>
      </c>
      <c r="F250" s="46"/>
      <c r="G250" s="47" t="e">
        <f t="shared" si="3"/>
        <v>#REF!</v>
      </c>
    </row>
    <row r="251" spans="1:7" ht="25.5" x14ac:dyDescent="0.2">
      <c r="A251" s="17"/>
      <c r="B251" s="17" t="s">
        <v>106</v>
      </c>
      <c r="C251" s="18" t="s">
        <v>231</v>
      </c>
      <c r="D251" s="39" t="s">
        <v>8</v>
      </c>
      <c r="E251" s="50" t="e">
        <f>#REF!</f>
        <v>#REF!</v>
      </c>
      <c r="F251" s="46"/>
      <c r="G251" s="47" t="e">
        <f t="shared" si="3"/>
        <v>#REF!</v>
      </c>
    </row>
    <row r="252" spans="1:7" ht="25.5" x14ac:dyDescent="0.2">
      <c r="A252" s="17"/>
      <c r="B252" s="17" t="s">
        <v>106</v>
      </c>
      <c r="C252" s="21" t="s">
        <v>341</v>
      </c>
      <c r="D252" s="39" t="s">
        <v>8</v>
      </c>
      <c r="E252" s="50" t="e">
        <f>#REF!</f>
        <v>#REF!</v>
      </c>
      <c r="F252" s="46"/>
      <c r="G252" s="47" t="e">
        <f t="shared" si="3"/>
        <v>#REF!</v>
      </c>
    </row>
    <row r="253" spans="1:7" ht="25.5" x14ac:dyDescent="0.2">
      <c r="A253" s="17"/>
      <c r="B253" s="17" t="s">
        <v>106</v>
      </c>
      <c r="C253" s="18" t="s">
        <v>232</v>
      </c>
      <c r="D253" s="39" t="s">
        <v>8</v>
      </c>
      <c r="E253" s="50" t="e">
        <f>#REF!</f>
        <v>#REF!</v>
      </c>
      <c r="F253" s="46"/>
      <c r="G253" s="47" t="e">
        <f t="shared" si="3"/>
        <v>#REF!</v>
      </c>
    </row>
    <row r="254" spans="1:7" ht="13.5" customHeight="1" x14ac:dyDescent="0.2">
      <c r="A254" s="17"/>
      <c r="B254" s="17" t="s">
        <v>106</v>
      </c>
      <c r="C254" s="18" t="s">
        <v>226</v>
      </c>
      <c r="D254" s="39" t="s">
        <v>8</v>
      </c>
      <c r="E254" s="50" t="e">
        <f>#REF!</f>
        <v>#REF!</v>
      </c>
      <c r="F254" s="46"/>
      <c r="G254" s="47" t="e">
        <f t="shared" si="3"/>
        <v>#REF!</v>
      </c>
    </row>
    <row r="255" spans="1:7" ht="25.5" x14ac:dyDescent="0.2">
      <c r="A255" s="17"/>
      <c r="B255" s="17" t="s">
        <v>106</v>
      </c>
      <c r="C255" s="21" t="s">
        <v>339</v>
      </c>
      <c r="D255" s="39" t="s">
        <v>481</v>
      </c>
      <c r="E255" s="50" t="e">
        <f>#REF!</f>
        <v>#REF!</v>
      </c>
      <c r="F255" s="46"/>
      <c r="G255" s="47" t="e">
        <f t="shared" si="3"/>
        <v>#REF!</v>
      </c>
    </row>
    <row r="256" spans="1:7" x14ac:dyDescent="0.2">
      <c r="A256" s="17"/>
      <c r="B256" s="17" t="s">
        <v>106</v>
      </c>
      <c r="C256" s="18" t="s">
        <v>227</v>
      </c>
      <c r="D256" s="39" t="s">
        <v>482</v>
      </c>
      <c r="E256" s="50" t="e">
        <f>#REF!</f>
        <v>#REF!</v>
      </c>
      <c r="F256" s="46"/>
      <c r="G256" s="47" t="e">
        <f t="shared" si="3"/>
        <v>#REF!</v>
      </c>
    </row>
    <row r="257" spans="1:7" x14ac:dyDescent="0.2">
      <c r="A257" s="17"/>
      <c r="B257" s="17" t="s">
        <v>106</v>
      </c>
      <c r="C257" s="18" t="s">
        <v>228</v>
      </c>
      <c r="D257" s="39" t="s">
        <v>482</v>
      </c>
      <c r="E257" s="50" t="e">
        <f>#REF!</f>
        <v>#REF!</v>
      </c>
      <c r="F257" s="46"/>
      <c r="G257" s="47" t="e">
        <f t="shared" si="3"/>
        <v>#REF!</v>
      </c>
    </row>
    <row r="258" spans="1:7" x14ac:dyDescent="0.2">
      <c r="A258" s="17"/>
      <c r="B258" s="17" t="s">
        <v>109</v>
      </c>
      <c r="C258" s="18" t="s">
        <v>229</v>
      </c>
      <c r="D258" s="39" t="s">
        <v>482</v>
      </c>
      <c r="E258" s="50" t="e">
        <f>#REF!</f>
        <v>#REF!</v>
      </c>
      <c r="F258" s="46"/>
      <c r="G258" s="47" t="e">
        <f t="shared" si="3"/>
        <v>#REF!</v>
      </c>
    </row>
    <row r="259" spans="1:7" ht="25.5" x14ac:dyDescent="0.2">
      <c r="A259" s="17"/>
      <c r="B259" s="17" t="s">
        <v>31</v>
      </c>
      <c r="C259" s="18" t="s">
        <v>233</v>
      </c>
      <c r="D259" s="39" t="s">
        <v>482</v>
      </c>
      <c r="E259" s="50" t="e">
        <f>#REF!</f>
        <v>#REF!</v>
      </c>
      <c r="F259" s="46"/>
      <c r="G259" s="47" t="e">
        <f t="shared" si="3"/>
        <v>#REF!</v>
      </c>
    </row>
    <row r="260" spans="1:7" ht="25.5" x14ac:dyDescent="0.2">
      <c r="A260" s="17"/>
      <c r="B260" s="17" t="s">
        <v>31</v>
      </c>
      <c r="C260" s="18" t="s">
        <v>234</v>
      </c>
      <c r="D260" s="39" t="s">
        <v>482</v>
      </c>
      <c r="E260" s="50" t="e">
        <f>#REF!</f>
        <v>#REF!</v>
      </c>
      <c r="F260" s="46"/>
      <c r="G260" s="47" t="e">
        <f t="shared" si="3"/>
        <v>#REF!</v>
      </c>
    </row>
    <row r="261" spans="1:7" ht="25.5" x14ac:dyDescent="0.2">
      <c r="A261" s="17"/>
      <c r="B261" s="17" t="s">
        <v>106</v>
      </c>
      <c r="C261" s="18" t="s">
        <v>235</v>
      </c>
      <c r="D261" s="39" t="s">
        <v>481</v>
      </c>
      <c r="E261" s="50" t="e">
        <f>#REF!</f>
        <v>#REF!</v>
      </c>
      <c r="F261" s="46"/>
      <c r="G261" s="47" t="e">
        <f t="shared" si="3"/>
        <v>#REF!</v>
      </c>
    </row>
    <row r="262" spans="1:7" x14ac:dyDescent="0.2">
      <c r="A262" s="32"/>
      <c r="B262" s="32"/>
      <c r="C262" s="17"/>
      <c r="D262" s="39"/>
      <c r="E262" s="50"/>
      <c r="F262" s="46"/>
      <c r="G262" s="47"/>
    </row>
    <row r="263" spans="1:7" s="5" customFormat="1" x14ac:dyDescent="0.2">
      <c r="A263" s="32"/>
      <c r="B263" s="32">
        <v>17</v>
      </c>
      <c r="C263" s="11" t="s">
        <v>243</v>
      </c>
      <c r="D263" s="48"/>
      <c r="E263" s="51"/>
      <c r="F263" s="46"/>
      <c r="G263" s="47"/>
    </row>
    <row r="264" spans="1:7" x14ac:dyDescent="0.2">
      <c r="A264" s="17"/>
      <c r="B264" s="17" t="s">
        <v>110</v>
      </c>
      <c r="C264" s="18" t="s">
        <v>244</v>
      </c>
      <c r="D264" s="39" t="s">
        <v>8</v>
      </c>
      <c r="E264" s="50" t="e">
        <f>#REF!</f>
        <v>#REF!</v>
      </c>
      <c r="F264" s="46"/>
      <c r="G264" s="47" t="e">
        <f t="shared" si="3"/>
        <v>#REF!</v>
      </c>
    </row>
    <row r="265" spans="1:7" x14ac:dyDescent="0.2">
      <c r="A265" s="17"/>
      <c r="B265" s="17" t="s">
        <v>110</v>
      </c>
      <c r="C265" s="18" t="s">
        <v>245</v>
      </c>
      <c r="D265" s="39" t="s">
        <v>8</v>
      </c>
      <c r="E265" s="50" t="e">
        <f>#REF!</f>
        <v>#REF!</v>
      </c>
      <c r="F265" s="46"/>
      <c r="G265" s="47" t="e">
        <f t="shared" ref="G265:G328" si="4">E265*F265</f>
        <v>#REF!</v>
      </c>
    </row>
    <row r="266" spans="1:7" x14ac:dyDescent="0.2">
      <c r="A266" s="17"/>
      <c r="B266" s="17" t="s">
        <v>110</v>
      </c>
      <c r="C266" s="18" t="s">
        <v>246</v>
      </c>
      <c r="D266" s="39" t="s">
        <v>8</v>
      </c>
      <c r="E266" s="50" t="e">
        <f>#REF!</f>
        <v>#REF!</v>
      </c>
      <c r="F266" s="46"/>
      <c r="G266" s="47" t="e">
        <f t="shared" si="4"/>
        <v>#REF!</v>
      </c>
    </row>
    <row r="267" spans="1:7" x14ac:dyDescent="0.2">
      <c r="A267" s="32"/>
      <c r="B267" s="32"/>
      <c r="C267" s="17"/>
      <c r="D267" s="39"/>
      <c r="E267" s="50"/>
      <c r="F267" s="46"/>
      <c r="G267" s="47"/>
    </row>
    <row r="268" spans="1:7" s="5" customFormat="1" x14ac:dyDescent="0.2">
      <c r="A268" s="32"/>
      <c r="B268" s="32">
        <v>18</v>
      </c>
      <c r="C268" s="11" t="s">
        <v>247</v>
      </c>
      <c r="D268" s="48"/>
      <c r="E268" s="51"/>
      <c r="F268" s="46"/>
      <c r="G268" s="47"/>
    </row>
    <row r="269" spans="1:7" x14ac:dyDescent="0.2">
      <c r="A269" s="17"/>
      <c r="B269" s="17" t="s">
        <v>111</v>
      </c>
      <c r="C269" s="18" t="s">
        <v>248</v>
      </c>
      <c r="D269" s="39" t="s">
        <v>481</v>
      </c>
      <c r="E269" s="50" t="e">
        <f>#REF!</f>
        <v>#REF!</v>
      </c>
      <c r="F269" s="46"/>
      <c r="G269" s="47" t="e">
        <f t="shared" si="4"/>
        <v>#REF!</v>
      </c>
    </row>
    <row r="270" spans="1:7" ht="25.5" x14ac:dyDescent="0.2">
      <c r="A270" s="17"/>
      <c r="B270" s="17" t="s">
        <v>112</v>
      </c>
      <c r="C270" s="18" t="s">
        <v>236</v>
      </c>
      <c r="D270" s="39" t="s">
        <v>8</v>
      </c>
      <c r="E270" s="50" t="e">
        <f>#REF!</f>
        <v>#REF!</v>
      </c>
      <c r="F270" s="46"/>
      <c r="G270" s="47" t="e">
        <f t="shared" si="4"/>
        <v>#REF!</v>
      </c>
    </row>
    <row r="271" spans="1:7" x14ac:dyDescent="0.2">
      <c r="A271" s="17"/>
      <c r="B271" s="17" t="s">
        <v>112</v>
      </c>
      <c r="C271" s="18" t="s">
        <v>249</v>
      </c>
      <c r="D271" s="39" t="s">
        <v>482</v>
      </c>
      <c r="E271" s="50" t="e">
        <f>#REF!</f>
        <v>#REF!</v>
      </c>
      <c r="F271" s="46"/>
      <c r="G271" s="47" t="e">
        <f t="shared" si="4"/>
        <v>#REF!</v>
      </c>
    </row>
    <row r="272" spans="1:7" x14ac:dyDescent="0.2">
      <c r="A272" s="32"/>
      <c r="B272" s="32"/>
      <c r="C272" s="17"/>
      <c r="D272" s="39"/>
      <c r="E272" s="50"/>
      <c r="F272" s="46"/>
      <c r="G272" s="47"/>
    </row>
    <row r="273" spans="1:7" s="5" customFormat="1" x14ac:dyDescent="0.2">
      <c r="A273" s="32"/>
      <c r="B273" s="32">
        <v>19</v>
      </c>
      <c r="C273" s="11" t="s">
        <v>261</v>
      </c>
      <c r="D273" s="48"/>
      <c r="E273" s="51"/>
      <c r="F273" s="46"/>
      <c r="G273" s="47"/>
    </row>
    <row r="274" spans="1:7" x14ac:dyDescent="0.2">
      <c r="A274" s="17"/>
      <c r="B274" s="17" t="s">
        <v>113</v>
      </c>
      <c r="C274" s="21" t="s">
        <v>333</v>
      </c>
      <c r="D274" s="39" t="s">
        <v>8</v>
      </c>
      <c r="E274" s="50" t="e">
        <f>+#REF!</f>
        <v>#REF!</v>
      </c>
      <c r="F274" s="46"/>
      <c r="G274" s="47" t="e">
        <f t="shared" si="4"/>
        <v>#REF!</v>
      </c>
    </row>
    <row r="275" spans="1:7" x14ac:dyDescent="0.2">
      <c r="A275" s="17"/>
      <c r="B275" s="17" t="s">
        <v>113</v>
      </c>
      <c r="C275" s="18" t="s">
        <v>250</v>
      </c>
      <c r="D275" s="39" t="s">
        <v>8</v>
      </c>
      <c r="E275" s="50" t="e">
        <f>#REF!</f>
        <v>#REF!</v>
      </c>
      <c r="F275" s="46"/>
      <c r="G275" s="47" t="e">
        <f t="shared" si="4"/>
        <v>#REF!</v>
      </c>
    </row>
    <row r="276" spans="1:7" x14ac:dyDescent="0.2">
      <c r="A276" s="17"/>
      <c r="B276" s="17" t="s">
        <v>114</v>
      </c>
      <c r="C276" s="18" t="s">
        <v>251</v>
      </c>
      <c r="D276" s="39" t="s">
        <v>8</v>
      </c>
      <c r="E276" s="50" t="e">
        <f>#REF!</f>
        <v>#REF!</v>
      </c>
      <c r="F276" s="46"/>
      <c r="G276" s="47" t="e">
        <f t="shared" si="4"/>
        <v>#REF!</v>
      </c>
    </row>
    <row r="277" spans="1:7" x14ac:dyDescent="0.2">
      <c r="A277" s="17"/>
      <c r="B277" s="17" t="s">
        <v>115</v>
      </c>
      <c r="C277" s="18" t="s">
        <v>252</v>
      </c>
      <c r="D277" s="39" t="s">
        <v>8</v>
      </c>
      <c r="E277" s="50" t="e">
        <f>#REF!</f>
        <v>#REF!</v>
      </c>
      <c r="F277" s="46"/>
      <c r="G277" s="47" t="e">
        <f t="shared" si="4"/>
        <v>#REF!</v>
      </c>
    </row>
    <row r="278" spans="1:7" x14ac:dyDescent="0.2">
      <c r="A278" s="17"/>
      <c r="B278" s="17" t="s">
        <v>114</v>
      </c>
      <c r="C278" s="18" t="s">
        <v>237</v>
      </c>
      <c r="D278" s="39" t="s">
        <v>8</v>
      </c>
      <c r="E278" s="50" t="e">
        <f>#REF!</f>
        <v>#REF!</v>
      </c>
      <c r="F278" s="46"/>
      <c r="G278" s="47" t="e">
        <f t="shared" si="4"/>
        <v>#REF!</v>
      </c>
    </row>
    <row r="279" spans="1:7" x14ac:dyDescent="0.2">
      <c r="A279" s="17"/>
      <c r="B279" s="17" t="s">
        <v>116</v>
      </c>
      <c r="C279" s="18" t="s">
        <v>253</v>
      </c>
      <c r="D279" s="39" t="s">
        <v>8</v>
      </c>
      <c r="E279" s="50" t="e">
        <f>#REF!</f>
        <v>#REF!</v>
      </c>
      <c r="F279" s="46"/>
      <c r="G279" s="47" t="e">
        <f t="shared" si="4"/>
        <v>#REF!</v>
      </c>
    </row>
    <row r="280" spans="1:7" x14ac:dyDescent="0.2">
      <c r="A280" s="17"/>
      <c r="B280" s="17" t="s">
        <v>117</v>
      </c>
      <c r="C280" s="18" t="s">
        <v>254</v>
      </c>
      <c r="D280" s="39" t="s">
        <v>8</v>
      </c>
      <c r="E280" s="50" t="e">
        <f>#REF!</f>
        <v>#REF!</v>
      </c>
      <c r="F280" s="46"/>
      <c r="G280" s="47" t="e">
        <f t="shared" si="4"/>
        <v>#REF!</v>
      </c>
    </row>
    <row r="281" spans="1:7" x14ac:dyDescent="0.2">
      <c r="A281" s="17"/>
      <c r="B281" s="17" t="s">
        <v>118</v>
      </c>
      <c r="C281" s="18" t="s">
        <v>255</v>
      </c>
      <c r="D281" s="39" t="s">
        <v>8</v>
      </c>
      <c r="E281" s="50" t="e">
        <f>#REF!</f>
        <v>#REF!</v>
      </c>
      <c r="F281" s="46"/>
      <c r="G281" s="47" t="e">
        <f t="shared" si="4"/>
        <v>#REF!</v>
      </c>
    </row>
    <row r="282" spans="1:7" x14ac:dyDescent="0.2">
      <c r="A282" s="17"/>
      <c r="B282" s="17" t="s">
        <v>119</v>
      </c>
      <c r="C282" s="18" t="s">
        <v>256</v>
      </c>
      <c r="D282" s="39" t="s">
        <v>8</v>
      </c>
      <c r="E282" s="50" t="e">
        <f>#REF!</f>
        <v>#REF!</v>
      </c>
      <c r="F282" s="46"/>
      <c r="G282" s="47" t="e">
        <f t="shared" si="4"/>
        <v>#REF!</v>
      </c>
    </row>
    <row r="283" spans="1:7" x14ac:dyDescent="0.2">
      <c r="A283" s="17"/>
      <c r="B283" s="17" t="s">
        <v>120</v>
      </c>
      <c r="C283" s="18" t="s">
        <v>260</v>
      </c>
      <c r="D283" s="39" t="s">
        <v>481</v>
      </c>
      <c r="E283" s="50" t="e">
        <f>#REF!</f>
        <v>#REF!</v>
      </c>
      <c r="F283" s="46"/>
      <c r="G283" s="47" t="e">
        <f t="shared" si="4"/>
        <v>#REF!</v>
      </c>
    </row>
    <row r="284" spans="1:7" x14ac:dyDescent="0.2">
      <c r="A284" s="17"/>
      <c r="B284" s="17" t="s">
        <v>67</v>
      </c>
      <c r="C284" s="18" t="s">
        <v>257</v>
      </c>
      <c r="D284" s="39" t="s">
        <v>8</v>
      </c>
      <c r="E284" s="50" t="e">
        <f>#REF!</f>
        <v>#REF!</v>
      </c>
      <c r="F284" s="46"/>
      <c r="G284" s="47" t="e">
        <f t="shared" si="4"/>
        <v>#REF!</v>
      </c>
    </row>
    <row r="285" spans="1:7" x14ac:dyDescent="0.2">
      <c r="A285" s="17"/>
      <c r="B285" s="17" t="s">
        <v>121</v>
      </c>
      <c r="C285" s="18" t="s">
        <v>258</v>
      </c>
      <c r="D285" s="39" t="s">
        <v>481</v>
      </c>
      <c r="E285" s="50" t="e">
        <f>#REF!</f>
        <v>#REF!</v>
      </c>
      <c r="F285" s="46"/>
      <c r="G285" s="47" t="e">
        <f t="shared" si="4"/>
        <v>#REF!</v>
      </c>
    </row>
    <row r="286" spans="1:7" x14ac:dyDescent="0.2">
      <c r="A286" s="17"/>
      <c r="B286" s="17" t="s">
        <v>122</v>
      </c>
      <c r="C286" s="18" t="s">
        <v>259</v>
      </c>
      <c r="D286" s="39" t="s">
        <v>481</v>
      </c>
      <c r="E286" s="50" t="e">
        <f>#REF!</f>
        <v>#REF!</v>
      </c>
      <c r="F286" s="46"/>
      <c r="G286" s="47" t="e">
        <f t="shared" si="4"/>
        <v>#REF!</v>
      </c>
    </row>
    <row r="287" spans="1:7" ht="25.5" x14ac:dyDescent="0.2">
      <c r="A287" s="17"/>
      <c r="B287" s="17" t="s">
        <v>325</v>
      </c>
      <c r="C287" s="21" t="s">
        <v>324</v>
      </c>
      <c r="D287" s="39" t="s">
        <v>8</v>
      </c>
      <c r="E287" s="52" t="e">
        <f>#REF!</f>
        <v>#REF!</v>
      </c>
      <c r="F287" s="46"/>
      <c r="G287" s="47" t="e">
        <f t="shared" si="4"/>
        <v>#REF!</v>
      </c>
    </row>
    <row r="288" spans="1:7" ht="25.5" x14ac:dyDescent="0.2">
      <c r="A288" s="17"/>
      <c r="B288" s="17" t="s">
        <v>67</v>
      </c>
      <c r="C288" s="21" t="s">
        <v>470</v>
      </c>
      <c r="D288" s="39" t="s">
        <v>8</v>
      </c>
      <c r="E288" s="52" t="e">
        <f>#REF!</f>
        <v>#REF!</v>
      </c>
      <c r="F288" s="46"/>
      <c r="G288" s="47" t="e">
        <f t="shared" si="4"/>
        <v>#REF!</v>
      </c>
    </row>
    <row r="289" spans="1:7" ht="25.5" x14ac:dyDescent="0.2">
      <c r="A289" s="17"/>
      <c r="B289" s="17" t="s">
        <v>67</v>
      </c>
      <c r="C289" s="21" t="s">
        <v>497</v>
      </c>
      <c r="D289" s="39" t="s">
        <v>8</v>
      </c>
      <c r="E289" s="52" t="e">
        <f>#REF!</f>
        <v>#REF!</v>
      </c>
      <c r="F289" s="46"/>
      <c r="G289" s="47" t="e">
        <f t="shared" si="4"/>
        <v>#REF!</v>
      </c>
    </row>
    <row r="290" spans="1:7" x14ac:dyDescent="0.2">
      <c r="A290" s="32"/>
      <c r="B290" s="32"/>
      <c r="C290" s="17"/>
      <c r="D290" s="39"/>
      <c r="E290" s="50"/>
      <c r="F290" s="46"/>
      <c r="G290" s="47"/>
    </row>
    <row r="291" spans="1:7" s="5" customFormat="1" x14ac:dyDescent="0.2">
      <c r="A291" s="32"/>
      <c r="B291" s="32">
        <v>20</v>
      </c>
      <c r="C291" s="11" t="s">
        <v>262</v>
      </c>
      <c r="D291" s="48"/>
      <c r="E291" s="51"/>
      <c r="F291" s="46"/>
      <c r="G291" s="47"/>
    </row>
    <row r="292" spans="1:7" x14ac:dyDescent="0.2">
      <c r="A292" s="17"/>
      <c r="B292" s="17" t="s">
        <v>123</v>
      </c>
      <c r="C292" s="17" t="s">
        <v>263</v>
      </c>
      <c r="D292" s="39" t="s">
        <v>481</v>
      </c>
      <c r="E292" s="50" t="e">
        <f>#REF!</f>
        <v>#REF!</v>
      </c>
      <c r="F292" s="46"/>
      <c r="G292" s="47" t="e">
        <f t="shared" si="4"/>
        <v>#REF!</v>
      </c>
    </row>
    <row r="293" spans="1:7" x14ac:dyDescent="0.2">
      <c r="A293" s="17"/>
      <c r="B293" s="17" t="s">
        <v>123</v>
      </c>
      <c r="C293" s="17" t="s">
        <v>264</v>
      </c>
      <c r="D293" s="39" t="s">
        <v>481</v>
      </c>
      <c r="E293" s="50" t="e">
        <f>#REF!</f>
        <v>#REF!</v>
      </c>
      <c r="F293" s="46"/>
      <c r="G293" s="47" t="e">
        <f t="shared" si="4"/>
        <v>#REF!</v>
      </c>
    </row>
    <row r="294" spans="1:7" x14ac:dyDescent="0.2">
      <c r="A294" s="17"/>
      <c r="B294" s="17" t="s">
        <v>123</v>
      </c>
      <c r="C294" s="17" t="s">
        <v>265</v>
      </c>
      <c r="D294" s="39" t="s">
        <v>481</v>
      </c>
      <c r="E294" s="50" t="e">
        <f>#REF!</f>
        <v>#REF!</v>
      </c>
      <c r="F294" s="46"/>
      <c r="G294" s="47" t="e">
        <f t="shared" si="4"/>
        <v>#REF!</v>
      </c>
    </row>
    <row r="295" spans="1:7" x14ac:dyDescent="0.2">
      <c r="A295" s="32"/>
      <c r="B295" s="32"/>
      <c r="C295" s="17"/>
      <c r="D295" s="39"/>
      <c r="E295" s="50"/>
      <c r="F295" s="46"/>
      <c r="G295" s="47"/>
    </row>
    <row r="296" spans="1:7" s="5" customFormat="1" x14ac:dyDescent="0.2">
      <c r="A296" s="32"/>
      <c r="B296" s="32">
        <v>21</v>
      </c>
      <c r="C296" s="11" t="s">
        <v>266</v>
      </c>
      <c r="D296" s="48"/>
      <c r="E296" s="51"/>
      <c r="F296" s="46"/>
      <c r="G296" s="47"/>
    </row>
    <row r="297" spans="1:7" x14ac:dyDescent="0.2">
      <c r="A297" s="17"/>
      <c r="B297" s="17" t="s">
        <v>94</v>
      </c>
      <c r="C297" s="17" t="s">
        <v>269</v>
      </c>
      <c r="D297" s="39" t="s">
        <v>481</v>
      </c>
      <c r="E297" s="50" t="e">
        <f>#REF!</f>
        <v>#REF!</v>
      </c>
      <c r="F297" s="46"/>
      <c r="G297" s="47" t="e">
        <f t="shared" si="4"/>
        <v>#REF!</v>
      </c>
    </row>
    <row r="298" spans="1:7" x14ac:dyDescent="0.2">
      <c r="A298" s="17"/>
      <c r="B298" s="17" t="s">
        <v>94</v>
      </c>
      <c r="C298" s="17" t="s">
        <v>397</v>
      </c>
      <c r="D298" s="39" t="s">
        <v>481</v>
      </c>
      <c r="E298" s="50" t="e">
        <f>#REF!</f>
        <v>#REF!</v>
      </c>
      <c r="F298" s="46"/>
      <c r="G298" s="47" t="e">
        <f t="shared" si="4"/>
        <v>#REF!</v>
      </c>
    </row>
    <row r="299" spans="1:7" x14ac:dyDescent="0.2">
      <c r="A299" s="17"/>
      <c r="B299" s="17" t="s">
        <v>94</v>
      </c>
      <c r="C299" s="17" t="s">
        <v>270</v>
      </c>
      <c r="D299" s="39" t="s">
        <v>481</v>
      </c>
      <c r="E299" s="50" t="e">
        <f>#REF!</f>
        <v>#REF!</v>
      </c>
      <c r="F299" s="46"/>
      <c r="G299" s="47" t="e">
        <f t="shared" si="4"/>
        <v>#REF!</v>
      </c>
    </row>
    <row r="300" spans="1:7" x14ac:dyDescent="0.2">
      <c r="A300" s="17"/>
      <c r="B300" s="17" t="s">
        <v>94</v>
      </c>
      <c r="C300" s="17" t="s">
        <v>271</v>
      </c>
      <c r="D300" s="39" t="s">
        <v>481</v>
      </c>
      <c r="E300" s="50" t="e">
        <f>#REF!</f>
        <v>#REF!</v>
      </c>
      <c r="F300" s="46"/>
      <c r="G300" s="47" t="e">
        <f t="shared" si="4"/>
        <v>#REF!</v>
      </c>
    </row>
    <row r="301" spans="1:7" x14ac:dyDescent="0.2">
      <c r="A301" s="17"/>
      <c r="B301" s="17" t="s">
        <v>94</v>
      </c>
      <c r="C301" s="17" t="s">
        <v>313</v>
      </c>
      <c r="D301" s="39" t="s">
        <v>481</v>
      </c>
      <c r="E301" s="50" t="e">
        <f>#REF!</f>
        <v>#REF!</v>
      </c>
      <c r="F301" s="46"/>
      <c r="G301" s="47" t="e">
        <f t="shared" si="4"/>
        <v>#REF!</v>
      </c>
    </row>
    <row r="302" spans="1:7" x14ac:dyDescent="0.2">
      <c r="A302" s="17"/>
      <c r="B302" s="17" t="s">
        <v>94</v>
      </c>
      <c r="C302" s="17" t="s">
        <v>272</v>
      </c>
      <c r="D302" s="39" t="s">
        <v>483</v>
      </c>
      <c r="E302" s="50" t="e">
        <f>#REF!</f>
        <v>#REF!</v>
      </c>
      <c r="F302" s="46"/>
      <c r="G302" s="47" t="e">
        <f t="shared" si="4"/>
        <v>#REF!</v>
      </c>
    </row>
    <row r="303" spans="1:7" x14ac:dyDescent="0.2">
      <c r="A303" s="17"/>
      <c r="B303" s="17" t="s">
        <v>94</v>
      </c>
      <c r="C303" s="17" t="s">
        <v>273</v>
      </c>
      <c r="D303" s="39" t="s">
        <v>481</v>
      </c>
      <c r="E303" s="50" t="e">
        <f>#REF!</f>
        <v>#REF!</v>
      </c>
      <c r="F303" s="46"/>
      <c r="G303" s="47" t="e">
        <f t="shared" si="4"/>
        <v>#REF!</v>
      </c>
    </row>
    <row r="304" spans="1:7" x14ac:dyDescent="0.2">
      <c r="A304" s="17"/>
      <c r="B304" s="17" t="s">
        <v>94</v>
      </c>
      <c r="C304" s="17" t="s">
        <v>274</v>
      </c>
      <c r="D304" s="39" t="s">
        <v>481</v>
      </c>
      <c r="E304" s="50" t="e">
        <f>#REF!</f>
        <v>#REF!</v>
      </c>
      <c r="F304" s="46"/>
      <c r="G304" s="47" t="e">
        <f t="shared" si="4"/>
        <v>#REF!</v>
      </c>
    </row>
    <row r="305" spans="1:7" x14ac:dyDescent="0.2">
      <c r="A305" s="17"/>
      <c r="B305" s="17" t="s">
        <v>94</v>
      </c>
      <c r="C305" s="22" t="s">
        <v>398</v>
      </c>
      <c r="D305" s="39" t="s">
        <v>267</v>
      </c>
      <c r="E305" s="50" t="e">
        <f>#REF!</f>
        <v>#REF!</v>
      </c>
      <c r="F305" s="46"/>
      <c r="G305" s="47" t="e">
        <f t="shared" si="4"/>
        <v>#REF!</v>
      </c>
    </row>
    <row r="306" spans="1:7" x14ac:dyDescent="0.2">
      <c r="A306" s="17"/>
      <c r="B306" s="17" t="s">
        <v>94</v>
      </c>
      <c r="C306" s="17" t="s">
        <v>268</v>
      </c>
      <c r="D306" s="39" t="s">
        <v>481</v>
      </c>
      <c r="E306" s="50" t="e">
        <f>#REF!</f>
        <v>#REF!</v>
      </c>
      <c r="F306" s="46"/>
      <c r="G306" s="47" t="e">
        <f t="shared" si="4"/>
        <v>#REF!</v>
      </c>
    </row>
    <row r="307" spans="1:7" x14ac:dyDescent="0.2">
      <c r="A307" s="17"/>
      <c r="B307" s="17" t="s">
        <v>124</v>
      </c>
      <c r="C307" s="17" t="s">
        <v>275</v>
      </c>
      <c r="D307" s="39" t="s">
        <v>481</v>
      </c>
      <c r="E307" s="50" t="e">
        <f>#REF!</f>
        <v>#REF!</v>
      </c>
      <c r="F307" s="46"/>
      <c r="G307" s="47" t="e">
        <f t="shared" si="4"/>
        <v>#REF!</v>
      </c>
    </row>
    <row r="308" spans="1:7" x14ac:dyDescent="0.2">
      <c r="A308" s="17"/>
      <c r="B308" s="17" t="s">
        <v>94</v>
      </c>
      <c r="C308" s="17" t="s">
        <v>276</v>
      </c>
      <c r="D308" s="39" t="s">
        <v>481</v>
      </c>
      <c r="E308" s="50" t="e">
        <f>#REF!</f>
        <v>#REF!</v>
      </c>
      <c r="F308" s="46"/>
      <c r="G308" s="47" t="e">
        <f t="shared" si="4"/>
        <v>#REF!</v>
      </c>
    </row>
    <row r="309" spans="1:7" ht="25.5" x14ac:dyDescent="0.2">
      <c r="A309" s="17"/>
      <c r="B309" s="17" t="s">
        <v>94</v>
      </c>
      <c r="C309" s="18" t="s">
        <v>314</v>
      </c>
      <c r="D309" s="39" t="s">
        <v>481</v>
      </c>
      <c r="E309" s="50" t="e">
        <f>#REF!</f>
        <v>#REF!</v>
      </c>
      <c r="F309" s="46"/>
      <c r="G309" s="47" t="e">
        <f t="shared" si="4"/>
        <v>#REF!</v>
      </c>
    </row>
    <row r="310" spans="1:7" x14ac:dyDescent="0.2">
      <c r="A310" s="17"/>
      <c r="B310" s="17" t="s">
        <v>124</v>
      </c>
      <c r="C310" s="17" t="s">
        <v>277</v>
      </c>
      <c r="D310" s="39" t="s">
        <v>481</v>
      </c>
      <c r="E310" s="50" t="e">
        <f>#REF!</f>
        <v>#REF!</v>
      </c>
      <c r="F310" s="46"/>
      <c r="G310" s="47" t="e">
        <f t="shared" si="4"/>
        <v>#REF!</v>
      </c>
    </row>
    <row r="311" spans="1:7" x14ac:dyDescent="0.2">
      <c r="A311" s="17"/>
      <c r="B311" s="17" t="s">
        <v>94</v>
      </c>
      <c r="C311" s="17" t="s">
        <v>278</v>
      </c>
      <c r="D311" s="39" t="s">
        <v>481</v>
      </c>
      <c r="E311" s="50" t="e">
        <f>#REF!</f>
        <v>#REF!</v>
      </c>
      <c r="F311" s="46"/>
      <c r="G311" s="47" t="e">
        <f t="shared" si="4"/>
        <v>#REF!</v>
      </c>
    </row>
    <row r="312" spans="1:7" x14ac:dyDescent="0.2">
      <c r="A312" s="17"/>
      <c r="B312" s="17" t="s">
        <v>94</v>
      </c>
      <c r="C312" s="17" t="s">
        <v>279</v>
      </c>
      <c r="D312" s="39" t="s">
        <v>482</v>
      </c>
      <c r="E312" s="50" t="e">
        <f>#REF!</f>
        <v>#REF!</v>
      </c>
      <c r="F312" s="46"/>
      <c r="G312" s="47" t="e">
        <f t="shared" si="4"/>
        <v>#REF!</v>
      </c>
    </row>
    <row r="313" spans="1:7" x14ac:dyDescent="0.2">
      <c r="A313" s="17"/>
      <c r="B313" s="17" t="s">
        <v>94</v>
      </c>
      <c r="C313" s="21" t="s">
        <v>17</v>
      </c>
      <c r="D313" s="39" t="s">
        <v>482</v>
      </c>
      <c r="E313" s="50" t="e">
        <f>#REF!</f>
        <v>#REF!</v>
      </c>
      <c r="F313" s="46"/>
      <c r="G313" s="47" t="e">
        <f t="shared" si="4"/>
        <v>#REF!</v>
      </c>
    </row>
    <row r="314" spans="1:7" x14ac:dyDescent="0.2">
      <c r="A314" s="17"/>
      <c r="B314" s="17" t="s">
        <v>94</v>
      </c>
      <c r="C314" s="17" t="s">
        <v>280</v>
      </c>
      <c r="D314" s="39" t="s">
        <v>482</v>
      </c>
      <c r="E314" s="50" t="e">
        <f>#REF!</f>
        <v>#REF!</v>
      </c>
      <c r="F314" s="46"/>
      <c r="G314" s="47" t="e">
        <f t="shared" si="4"/>
        <v>#REF!</v>
      </c>
    </row>
    <row r="315" spans="1:7" x14ac:dyDescent="0.2">
      <c r="A315" s="32"/>
      <c r="B315" s="32"/>
      <c r="C315" s="17"/>
      <c r="D315" s="39"/>
      <c r="E315" s="50"/>
      <c r="F315" s="46"/>
      <c r="G315" s="47"/>
    </row>
    <row r="316" spans="1:7" s="5" customFormat="1" x14ac:dyDescent="0.2">
      <c r="A316" s="32"/>
      <c r="B316" s="32">
        <v>22</v>
      </c>
      <c r="C316" s="11" t="s">
        <v>281</v>
      </c>
      <c r="D316" s="48"/>
      <c r="E316" s="51"/>
      <c r="F316" s="46"/>
      <c r="G316" s="47"/>
    </row>
    <row r="317" spans="1:7" x14ac:dyDescent="0.2">
      <c r="A317" s="17"/>
      <c r="B317" s="17" t="s">
        <v>123</v>
      </c>
      <c r="C317" s="21" t="s">
        <v>2</v>
      </c>
      <c r="D317" s="39" t="s">
        <v>485</v>
      </c>
      <c r="E317" s="50" t="e">
        <f>#REF!</f>
        <v>#REF!</v>
      </c>
      <c r="F317" s="46"/>
      <c r="G317" s="47" t="e">
        <f t="shared" si="4"/>
        <v>#REF!</v>
      </c>
    </row>
    <row r="318" spans="1:7" x14ac:dyDescent="0.2">
      <c r="A318" s="17"/>
      <c r="B318" s="17" t="s">
        <v>123</v>
      </c>
      <c r="C318" s="21" t="s">
        <v>1</v>
      </c>
      <c r="D318" s="39" t="s">
        <v>485</v>
      </c>
      <c r="E318" s="50" t="e">
        <f>#REF!</f>
        <v>#REF!</v>
      </c>
      <c r="F318" s="46"/>
      <c r="G318" s="47" t="e">
        <f t="shared" si="4"/>
        <v>#REF!</v>
      </c>
    </row>
    <row r="319" spans="1:7" x14ac:dyDescent="0.2">
      <c r="A319" s="17"/>
      <c r="B319" s="17" t="s">
        <v>123</v>
      </c>
      <c r="C319" s="18" t="s">
        <v>282</v>
      </c>
      <c r="D319" s="39" t="s">
        <v>482</v>
      </c>
      <c r="E319" s="50" t="e">
        <f>#REF!</f>
        <v>#REF!</v>
      </c>
      <c r="F319" s="46"/>
      <c r="G319" s="47" t="e">
        <f t="shared" si="4"/>
        <v>#REF!</v>
      </c>
    </row>
    <row r="320" spans="1:7" x14ac:dyDescent="0.2">
      <c r="A320" s="17"/>
      <c r="B320" s="17" t="s">
        <v>123</v>
      </c>
      <c r="C320" s="21" t="s">
        <v>3</v>
      </c>
      <c r="D320" s="39" t="s">
        <v>482</v>
      </c>
      <c r="E320" s="50" t="e">
        <f>#REF!</f>
        <v>#REF!</v>
      </c>
      <c r="F320" s="46"/>
      <c r="G320" s="47" t="e">
        <f t="shared" si="4"/>
        <v>#REF!</v>
      </c>
    </row>
    <row r="321" spans="1:7" ht="25.5" x14ac:dyDescent="0.2">
      <c r="A321" s="17"/>
      <c r="B321" s="17" t="s">
        <v>123</v>
      </c>
      <c r="C321" s="21" t="s">
        <v>0</v>
      </c>
      <c r="D321" s="39" t="s">
        <v>482</v>
      </c>
      <c r="E321" s="50" t="e">
        <f>#REF!</f>
        <v>#REF!</v>
      </c>
      <c r="F321" s="46"/>
      <c r="G321" s="47" t="e">
        <f t="shared" si="4"/>
        <v>#REF!</v>
      </c>
    </row>
    <row r="322" spans="1:7" ht="25.5" x14ac:dyDescent="0.2">
      <c r="A322" s="17"/>
      <c r="B322" s="17" t="s">
        <v>97</v>
      </c>
      <c r="C322" s="18" t="s">
        <v>238</v>
      </c>
      <c r="D322" s="39" t="s">
        <v>481</v>
      </c>
      <c r="E322" s="50" t="e">
        <f>#REF!</f>
        <v>#REF!</v>
      </c>
      <c r="F322" s="46"/>
      <c r="G322" s="47" t="e">
        <f t="shared" si="4"/>
        <v>#REF!</v>
      </c>
    </row>
    <row r="323" spans="1:7" x14ac:dyDescent="0.2">
      <c r="A323" s="17"/>
      <c r="B323" s="17" t="s">
        <v>97</v>
      </c>
      <c r="C323" s="18" t="s">
        <v>283</v>
      </c>
      <c r="D323" s="39" t="s">
        <v>481</v>
      </c>
      <c r="E323" s="50" t="e">
        <f>#REF!</f>
        <v>#REF!</v>
      </c>
      <c r="F323" s="46"/>
      <c r="G323" s="47" t="e">
        <f t="shared" si="4"/>
        <v>#REF!</v>
      </c>
    </row>
    <row r="324" spans="1:7" ht="25.5" x14ac:dyDescent="0.2">
      <c r="A324" s="17"/>
      <c r="B324" s="17" t="s">
        <v>97</v>
      </c>
      <c r="C324" s="18" t="s">
        <v>239</v>
      </c>
      <c r="D324" s="39" t="s">
        <v>481</v>
      </c>
      <c r="E324" s="50" t="e">
        <f>#REF!</f>
        <v>#REF!</v>
      </c>
      <c r="F324" s="46"/>
      <c r="G324" s="47" t="e">
        <f t="shared" si="4"/>
        <v>#REF!</v>
      </c>
    </row>
    <row r="325" spans="1:7" ht="25.5" x14ac:dyDescent="0.2">
      <c r="A325" s="17"/>
      <c r="B325" s="17" t="s">
        <v>97</v>
      </c>
      <c r="C325" s="18" t="s">
        <v>392</v>
      </c>
      <c r="D325" s="39" t="s">
        <v>481</v>
      </c>
      <c r="E325" s="50" t="e">
        <f>#REF!</f>
        <v>#REF!</v>
      </c>
      <c r="F325" s="46"/>
      <c r="G325" s="47" t="e">
        <f t="shared" si="4"/>
        <v>#REF!</v>
      </c>
    </row>
    <row r="326" spans="1:7" x14ac:dyDescent="0.2">
      <c r="A326" s="17"/>
      <c r="B326" s="17" t="s">
        <v>123</v>
      </c>
      <c r="C326" s="18" t="s">
        <v>284</v>
      </c>
      <c r="D326" s="39" t="s">
        <v>482</v>
      </c>
      <c r="E326" s="50" t="e">
        <f>#REF!</f>
        <v>#REF!</v>
      </c>
      <c r="F326" s="46"/>
      <c r="G326" s="47" t="e">
        <f t="shared" si="4"/>
        <v>#REF!</v>
      </c>
    </row>
    <row r="327" spans="1:7" x14ac:dyDescent="0.2">
      <c r="A327" s="17"/>
      <c r="B327" s="17" t="s">
        <v>123</v>
      </c>
      <c r="C327" s="18" t="s">
        <v>285</v>
      </c>
      <c r="D327" s="39" t="s">
        <v>482</v>
      </c>
      <c r="E327" s="50" t="e">
        <f>#REF!</f>
        <v>#REF!</v>
      </c>
      <c r="F327" s="46"/>
      <c r="G327" s="47" t="e">
        <f t="shared" si="4"/>
        <v>#REF!</v>
      </c>
    </row>
    <row r="328" spans="1:7" ht="25.5" x14ac:dyDescent="0.2">
      <c r="A328" s="17"/>
      <c r="B328" s="17" t="s">
        <v>123</v>
      </c>
      <c r="C328" s="18" t="s">
        <v>240</v>
      </c>
      <c r="D328" s="39" t="s">
        <v>482</v>
      </c>
      <c r="E328" s="50" t="e">
        <f>#REF!</f>
        <v>#REF!</v>
      </c>
      <c r="F328" s="46"/>
      <c r="G328" s="47" t="e">
        <f t="shared" si="4"/>
        <v>#REF!</v>
      </c>
    </row>
    <row r="329" spans="1:7" x14ac:dyDescent="0.2">
      <c r="A329" s="17"/>
      <c r="B329" s="17" t="s">
        <v>125</v>
      </c>
      <c r="C329" s="18" t="s">
        <v>286</v>
      </c>
      <c r="D329" s="39" t="s">
        <v>481</v>
      </c>
      <c r="E329" s="50" t="e">
        <f>#REF!</f>
        <v>#REF!</v>
      </c>
      <c r="F329" s="46"/>
      <c r="G329" s="47" t="e">
        <f t="shared" ref="G329:G337" si="5">E329*F329</f>
        <v>#REF!</v>
      </c>
    </row>
    <row r="330" spans="1:7" ht="25.5" x14ac:dyDescent="0.2">
      <c r="A330" s="17"/>
      <c r="B330" s="17" t="s">
        <v>126</v>
      </c>
      <c r="C330" s="18" t="s">
        <v>241</v>
      </c>
      <c r="D330" s="39" t="s">
        <v>481</v>
      </c>
      <c r="E330" s="50" t="e">
        <f>#REF!</f>
        <v>#REF!</v>
      </c>
      <c r="F330" s="46"/>
      <c r="G330" s="47" t="e">
        <f t="shared" si="5"/>
        <v>#REF!</v>
      </c>
    </row>
    <row r="331" spans="1:7" x14ac:dyDescent="0.2">
      <c r="A331" s="17"/>
      <c r="B331" s="17" t="s">
        <v>123</v>
      </c>
      <c r="C331" s="18" t="s">
        <v>287</v>
      </c>
      <c r="D331" s="39" t="s">
        <v>482</v>
      </c>
      <c r="E331" s="50" t="e">
        <f>#REF!</f>
        <v>#REF!</v>
      </c>
      <c r="F331" s="46"/>
      <c r="G331" s="47" t="e">
        <f t="shared" si="5"/>
        <v>#REF!</v>
      </c>
    </row>
    <row r="332" spans="1:7" ht="76.5" x14ac:dyDescent="0.2">
      <c r="A332" s="32"/>
      <c r="B332" s="32"/>
      <c r="C332" s="38" t="s">
        <v>408</v>
      </c>
      <c r="D332" s="39" t="s">
        <v>8</v>
      </c>
      <c r="E332" s="40">
        <v>1800000</v>
      </c>
      <c r="F332" s="46"/>
      <c r="G332" s="47">
        <f t="shared" si="5"/>
        <v>0</v>
      </c>
    </row>
    <row r="333" spans="1:7" x14ac:dyDescent="0.2">
      <c r="A333" s="32"/>
      <c r="B333" s="32"/>
      <c r="C333" s="18" t="s">
        <v>409</v>
      </c>
      <c r="D333" s="39" t="s">
        <v>482</v>
      </c>
      <c r="E333" s="40">
        <v>3100</v>
      </c>
      <c r="F333" s="46"/>
      <c r="G333" s="47">
        <f t="shared" si="5"/>
        <v>0</v>
      </c>
    </row>
    <row r="334" spans="1:7" x14ac:dyDescent="0.2">
      <c r="A334" s="32"/>
      <c r="B334" s="32"/>
      <c r="C334" s="17"/>
      <c r="D334" s="53"/>
      <c r="E334" s="50"/>
      <c r="F334" s="46"/>
      <c r="G334" s="47">
        <f t="shared" si="5"/>
        <v>0</v>
      </c>
    </row>
    <row r="335" spans="1:7" s="5" customFormat="1" x14ac:dyDescent="0.2">
      <c r="A335" s="32"/>
      <c r="B335" s="32">
        <v>23</v>
      </c>
      <c r="C335" s="11" t="s">
        <v>288</v>
      </c>
      <c r="D335" s="42"/>
      <c r="E335" s="51"/>
      <c r="F335" s="46"/>
      <c r="G335" s="47">
        <f t="shared" si="5"/>
        <v>0</v>
      </c>
    </row>
    <row r="336" spans="1:7" x14ac:dyDescent="0.2">
      <c r="A336" s="17"/>
      <c r="B336" s="17" t="s">
        <v>127</v>
      </c>
      <c r="C336" s="17" t="s">
        <v>289</v>
      </c>
      <c r="D336" s="39" t="s">
        <v>484</v>
      </c>
      <c r="E336" s="50" t="e">
        <f>#REF!</f>
        <v>#REF!</v>
      </c>
      <c r="F336" s="46"/>
      <c r="G336" s="47" t="e">
        <f t="shared" si="5"/>
        <v>#REF!</v>
      </c>
    </row>
    <row r="337" spans="1:7" x14ac:dyDescent="0.2">
      <c r="A337" s="17"/>
      <c r="B337" s="17" t="s">
        <v>128</v>
      </c>
      <c r="C337" s="17" t="s">
        <v>290</v>
      </c>
      <c r="D337" s="39" t="s">
        <v>481</v>
      </c>
      <c r="E337" s="50" t="e">
        <f>#REF!</f>
        <v>#REF!</v>
      </c>
      <c r="F337" s="46"/>
      <c r="G337" s="47" t="e">
        <f t="shared" si="5"/>
        <v>#REF!</v>
      </c>
    </row>
    <row r="338" spans="1:7" s="5" customFormat="1" x14ac:dyDescent="0.2">
      <c r="A338" s="30"/>
      <c r="B338" s="30"/>
      <c r="C338" s="12"/>
      <c r="D338" s="237" t="s">
        <v>334</v>
      </c>
      <c r="E338" s="237"/>
      <c r="F338" s="237"/>
      <c r="G338" s="54" t="e">
        <f>SUM(G6:G337)</f>
        <v>#REF!</v>
      </c>
    </row>
    <row r="339" spans="1:7" x14ac:dyDescent="0.2">
      <c r="D339" s="240" t="s">
        <v>338</v>
      </c>
      <c r="E339" s="237"/>
      <c r="F339" s="55">
        <v>0.1</v>
      </c>
      <c r="G339" s="56" t="e">
        <f>G338*F339</f>
        <v>#REF!</v>
      </c>
    </row>
    <row r="340" spans="1:7" x14ac:dyDescent="0.2">
      <c r="D340" s="237" t="s">
        <v>335</v>
      </c>
      <c r="E340" s="237"/>
      <c r="F340" s="55">
        <v>0.1</v>
      </c>
      <c r="G340" s="56" t="e">
        <f>G338*F340</f>
        <v>#REF!</v>
      </c>
    </row>
    <row r="341" spans="1:7" x14ac:dyDescent="0.2">
      <c r="D341" s="237" t="s">
        <v>336</v>
      </c>
      <c r="E341" s="237"/>
      <c r="F341" s="55">
        <v>0.05</v>
      </c>
      <c r="G341" s="56" t="e">
        <f>G338*F341</f>
        <v>#REF!</v>
      </c>
    </row>
    <row r="342" spans="1:7" x14ac:dyDescent="0.2">
      <c r="D342" s="237" t="s">
        <v>337</v>
      </c>
      <c r="E342" s="237"/>
      <c r="F342" s="237"/>
      <c r="G342" s="54" t="e">
        <f>SUM(G338:G341)</f>
        <v>#REF!</v>
      </c>
    </row>
    <row r="344" spans="1:7" x14ac:dyDescent="0.2">
      <c r="B344" s="235" t="s">
        <v>457</v>
      </c>
      <c r="C344" s="235"/>
    </row>
    <row r="345" spans="1:7" x14ac:dyDescent="0.2">
      <c r="A345" s="31"/>
      <c r="B345" s="236" t="s">
        <v>498</v>
      </c>
      <c r="C345" s="236"/>
    </row>
  </sheetData>
  <mergeCells count="10">
    <mergeCell ref="B344:C344"/>
    <mergeCell ref="B345:C345"/>
    <mergeCell ref="D342:F342"/>
    <mergeCell ref="A1:G1"/>
    <mergeCell ref="A2:G2"/>
    <mergeCell ref="A3:G3"/>
    <mergeCell ref="D338:F338"/>
    <mergeCell ref="D339:E339"/>
    <mergeCell ref="D340:E340"/>
    <mergeCell ref="D341:E341"/>
  </mergeCells>
  <phoneticPr fontId="0" type="noConversion"/>
  <printOptions horizontalCentered="1"/>
  <pageMargins left="0.78740157480314965" right="0.78740157480314965" top="0.5" bottom="0.69" header="0" footer="0.39370078740157483"/>
  <pageSetup scale="74" orientation="portrait" r:id="rId1"/>
  <headerFooter alignWithMargins="0">
    <oddFooter>&amp;C&amp;"Verdana,Normal"&amp;12&amp;P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148D8-8C0C-4034-95B1-F3A01B6CFB45}">
  <sheetPr>
    <tabColor indexed="41"/>
  </sheetPr>
  <dimension ref="A1:L113"/>
  <sheetViews>
    <sheetView view="pageBreakPreview" topLeftCell="A100" zoomScale="160" zoomScaleNormal="90" zoomScaleSheetLayoutView="160" workbookViewId="0">
      <selection activeCell="D86" sqref="D86"/>
    </sheetView>
  </sheetViews>
  <sheetFormatPr baseColWidth="10" defaultColWidth="11.42578125" defaultRowHeight="12.75" x14ac:dyDescent="0.2"/>
  <cols>
    <col min="1" max="1" width="7.7109375" style="175" customWidth="1"/>
    <col min="2" max="2" width="55.7109375" style="176" customWidth="1"/>
    <col min="3" max="3" width="6.42578125" style="179" customWidth="1"/>
    <col min="4" max="4" width="16.42578125" style="180" customWidth="1"/>
    <col min="5" max="5" width="11.140625" style="181" customWidth="1"/>
    <col min="6" max="6" width="21.7109375" style="193" bestFit="1" customWidth="1"/>
    <col min="7" max="10" width="11.42578125" style="170"/>
    <col min="11" max="11" width="17.85546875" style="170" customWidth="1"/>
    <col min="12" max="12" width="15.42578125" style="170" bestFit="1" customWidth="1"/>
    <col min="13" max="14" width="11.42578125" style="170"/>
    <col min="15" max="15" width="16.140625" style="170" bestFit="1" customWidth="1"/>
    <col min="16" max="16384" width="11.42578125" style="170"/>
  </cols>
  <sheetData>
    <row r="1" spans="1:9" ht="40.5" customHeight="1" x14ac:dyDescent="0.25">
      <c r="A1" s="242" t="s">
        <v>1554</v>
      </c>
      <c r="B1" s="242"/>
      <c r="C1" s="242"/>
      <c r="D1" s="242"/>
      <c r="E1" s="242"/>
      <c r="F1" s="242"/>
    </row>
    <row r="2" spans="1:9" ht="21" customHeight="1" x14ac:dyDescent="0.2">
      <c r="A2" s="243" t="s">
        <v>1555</v>
      </c>
      <c r="B2" s="243"/>
      <c r="C2" s="243"/>
      <c r="D2" s="243"/>
      <c r="E2" s="243"/>
      <c r="F2" s="243"/>
    </row>
    <row r="3" spans="1:9" x14ac:dyDescent="0.2">
      <c r="A3" s="220"/>
      <c r="B3" s="220"/>
      <c r="C3" s="220"/>
      <c r="D3" s="220"/>
      <c r="E3" s="220"/>
      <c r="F3" s="220"/>
    </row>
    <row r="4" spans="1:9" ht="18" customHeight="1" x14ac:dyDescent="0.2">
      <c r="A4" s="244" t="s">
        <v>1556</v>
      </c>
      <c r="B4" s="244"/>
      <c r="C4" s="244"/>
      <c r="D4" s="244"/>
      <c r="E4" s="244"/>
      <c r="F4" s="244"/>
    </row>
    <row r="5" spans="1:9" x14ac:dyDescent="0.2">
      <c r="A5" s="224"/>
      <c r="B5" s="224"/>
      <c r="C5" s="224"/>
      <c r="D5" s="224"/>
      <c r="E5" s="224"/>
      <c r="F5" s="224"/>
    </row>
    <row r="6" spans="1:9" ht="33" customHeight="1" x14ac:dyDescent="0.2">
      <c r="A6" s="245" t="s">
        <v>1564</v>
      </c>
      <c r="B6" s="245"/>
      <c r="C6" s="245"/>
      <c r="D6" s="245"/>
      <c r="E6" s="245"/>
      <c r="F6" s="245"/>
    </row>
    <row r="7" spans="1:9" x14ac:dyDescent="0.2">
      <c r="A7" s="226"/>
      <c r="B7" s="226"/>
      <c r="C7" s="226"/>
      <c r="D7" s="226"/>
      <c r="E7" s="226"/>
      <c r="F7" s="226"/>
    </row>
    <row r="8" spans="1:9" ht="17.25" customHeight="1" x14ac:dyDescent="0.2">
      <c r="A8" s="244" t="s">
        <v>1557</v>
      </c>
      <c r="B8" s="244"/>
      <c r="C8" s="244"/>
      <c r="D8" s="244"/>
      <c r="E8" s="244"/>
      <c r="F8" s="244"/>
    </row>
    <row r="9" spans="1:9" x14ac:dyDescent="0.2">
      <c r="A9" s="225"/>
      <c r="B9" s="225"/>
      <c r="C9" s="225"/>
      <c r="D9" s="225"/>
      <c r="E9" s="225"/>
      <c r="F9" s="225"/>
    </row>
    <row r="10" spans="1:9" s="172" customFormat="1" ht="23.25" customHeight="1" x14ac:dyDescent="0.2">
      <c r="A10" s="194" t="s">
        <v>146</v>
      </c>
      <c r="B10" s="194" t="s">
        <v>145</v>
      </c>
      <c r="C10" s="195" t="s">
        <v>483</v>
      </c>
      <c r="D10" s="195" t="s">
        <v>399</v>
      </c>
      <c r="E10" s="196" t="s">
        <v>395</v>
      </c>
      <c r="F10" s="197" t="s">
        <v>396</v>
      </c>
    </row>
    <row r="11" spans="1:9" s="172" customFormat="1" ht="23.25" customHeight="1" x14ac:dyDescent="0.2">
      <c r="A11" s="194"/>
      <c r="B11" s="204" t="s">
        <v>1446</v>
      </c>
      <c r="C11" s="205"/>
      <c r="D11" s="205"/>
      <c r="E11" s="206"/>
      <c r="F11" s="207"/>
    </row>
    <row r="12" spans="1:9" s="174" customFormat="1" ht="27.95" customHeight="1" x14ac:dyDescent="0.2">
      <c r="A12" s="194" t="s">
        <v>1447</v>
      </c>
      <c r="B12" s="198" t="s">
        <v>220</v>
      </c>
      <c r="C12" s="195"/>
      <c r="D12" s="195"/>
      <c r="E12" s="199"/>
      <c r="F12" s="200"/>
    </row>
    <row r="13" spans="1:9" s="174" customFormat="1" ht="27.95" customHeight="1" x14ac:dyDescent="0.2">
      <c r="A13" s="208">
        <f>A12+0.1</f>
        <v>1.1000000000000001</v>
      </c>
      <c r="B13" s="145" t="s">
        <v>766</v>
      </c>
      <c r="C13" s="142" t="s">
        <v>481</v>
      </c>
      <c r="D13" s="143" t="e">
        <f>#REF!</f>
        <v>#REF!</v>
      </c>
      <c r="E13" s="144">
        <v>198.05</v>
      </c>
      <c r="F13" s="162" t="e">
        <f>ROUND((D13*E13),0)</f>
        <v>#REF!</v>
      </c>
    </row>
    <row r="14" spans="1:9" s="173" customFormat="1" ht="27.95" customHeight="1" x14ac:dyDescent="0.2">
      <c r="A14" s="194" t="s">
        <v>515</v>
      </c>
      <c r="B14" s="198" t="s">
        <v>133</v>
      </c>
      <c r="C14" s="195"/>
      <c r="D14" s="195"/>
      <c r="E14" s="199"/>
      <c r="F14" s="200"/>
    </row>
    <row r="15" spans="1:9" s="174" customFormat="1" ht="24.75" customHeight="1" x14ac:dyDescent="0.2">
      <c r="A15" s="146">
        <f>A14+0.1</f>
        <v>2.1</v>
      </c>
      <c r="B15" s="145" t="s">
        <v>1527</v>
      </c>
      <c r="C15" s="142" t="s">
        <v>482</v>
      </c>
      <c r="D15" s="143">
        <v>85000</v>
      </c>
      <c r="E15" s="144">
        <v>20</v>
      </c>
      <c r="F15" s="162">
        <f>ROUND((D15*E15),0)</f>
        <v>1700000</v>
      </c>
      <c r="H15" s="218">
        <f>E15+E47+E65</f>
        <v>60</v>
      </c>
      <c r="I15" s="174">
        <f>22+20+20</f>
        <v>62</v>
      </c>
    </row>
    <row r="16" spans="1:9" s="174" customFormat="1" ht="21.75" customHeight="1" x14ac:dyDescent="0.2">
      <c r="A16" s="146">
        <f>A15+0.1</f>
        <v>2.2000000000000002</v>
      </c>
      <c r="B16" s="145" t="s">
        <v>1217</v>
      </c>
      <c r="C16" s="142" t="s">
        <v>483</v>
      </c>
      <c r="D16" s="143" t="e">
        <f>#REF!</f>
        <v>#REF!</v>
      </c>
      <c r="E16" s="144">
        <v>5</v>
      </c>
      <c r="F16" s="162" t="e">
        <f>ROUND((D16*E16),0)</f>
        <v>#REF!</v>
      </c>
      <c r="H16" s="218" t="e">
        <f>E16+E48+#REF!+E66</f>
        <v>#REF!</v>
      </c>
      <c r="I16" s="174">
        <f>209+14</f>
        <v>223</v>
      </c>
    </row>
    <row r="17" spans="1:12" s="174" customFormat="1" ht="27.95" customHeight="1" x14ac:dyDescent="0.2">
      <c r="A17" s="146">
        <f>A16+0.1</f>
        <v>2.2999999999999998</v>
      </c>
      <c r="B17" s="145" t="s">
        <v>1505</v>
      </c>
      <c r="C17" s="142" t="s">
        <v>483</v>
      </c>
      <c r="D17" s="143" t="e">
        <f>#REF!</f>
        <v>#REF!</v>
      </c>
      <c r="E17" s="144">
        <v>14</v>
      </c>
      <c r="F17" s="162" t="e">
        <f>ROUND((D17*E17),0)</f>
        <v>#REF!</v>
      </c>
      <c r="H17" s="218" t="e">
        <f>E17+E49+#REF!+E67</f>
        <v>#REF!</v>
      </c>
      <c r="I17" s="174">
        <f>18+20+11</f>
        <v>49</v>
      </c>
    </row>
    <row r="18" spans="1:12" s="174" customFormat="1" ht="27.95" customHeight="1" x14ac:dyDescent="0.2">
      <c r="A18" s="146">
        <f>A17+0.1</f>
        <v>2.4</v>
      </c>
      <c r="B18" s="145" t="s">
        <v>1504</v>
      </c>
      <c r="C18" s="142" t="s">
        <v>482</v>
      </c>
      <c r="D18" s="143" t="e">
        <f>+#REF!</f>
        <v>#REF!</v>
      </c>
      <c r="E18" s="144">
        <v>40.5</v>
      </c>
      <c r="F18" s="162" t="e">
        <f>ROUND((D18*E18),0)</f>
        <v>#REF!</v>
      </c>
      <c r="H18" s="218" t="e">
        <f>E18+E50+#REF!+E68</f>
        <v>#REF!</v>
      </c>
    </row>
    <row r="19" spans="1:12" s="174" customFormat="1" ht="27.95" customHeight="1" x14ac:dyDescent="0.2">
      <c r="A19" s="146">
        <f>A18+0.1</f>
        <v>2.5</v>
      </c>
      <c r="B19" s="145" t="s">
        <v>1522</v>
      </c>
      <c r="C19" s="142" t="s">
        <v>483</v>
      </c>
      <c r="D19" s="143" t="e">
        <f>+#REF!</f>
        <v>#REF!</v>
      </c>
      <c r="E19" s="144">
        <v>5</v>
      </c>
      <c r="F19" s="162" t="e">
        <f>ROUND((D19*E19),0)</f>
        <v>#REF!</v>
      </c>
      <c r="H19" s="218" t="e">
        <f>E19+E51+#REF!+E69</f>
        <v>#REF!</v>
      </c>
    </row>
    <row r="20" spans="1:12" s="174" customFormat="1" ht="27.95" hidden="1" customHeight="1" x14ac:dyDescent="0.2">
      <c r="A20" s="146" t="s">
        <v>1400</v>
      </c>
      <c r="B20" s="145" t="s">
        <v>1401</v>
      </c>
      <c r="C20" s="142" t="s">
        <v>483</v>
      </c>
      <c r="D20" s="143" t="e">
        <f>#REF!</f>
        <v>#REF!</v>
      </c>
      <c r="E20" s="144">
        <f>+'MEMORIA DE CANTIDADES'!H$936</f>
        <v>0</v>
      </c>
      <c r="F20" s="162" t="e">
        <f>D20*E20</f>
        <v>#REF!</v>
      </c>
    </row>
    <row r="21" spans="1:12" s="173" customFormat="1" ht="27.95" customHeight="1" x14ac:dyDescent="0.2">
      <c r="A21" s="194" t="s">
        <v>549</v>
      </c>
      <c r="B21" s="198" t="s">
        <v>513</v>
      </c>
      <c r="C21" s="195"/>
      <c r="D21" s="195"/>
      <c r="E21" s="199"/>
      <c r="F21" s="200"/>
    </row>
    <row r="22" spans="1:12" s="173" customFormat="1" ht="23.25" customHeight="1" x14ac:dyDescent="0.2">
      <c r="A22" s="146">
        <f>A21+0.1</f>
        <v>3.1</v>
      </c>
      <c r="B22" s="145" t="s">
        <v>1523</v>
      </c>
      <c r="C22" s="142" t="s">
        <v>483</v>
      </c>
      <c r="D22" s="143">
        <v>400000</v>
      </c>
      <c r="E22" s="144">
        <v>1</v>
      </c>
      <c r="F22" s="162">
        <f t="shared" ref="F22:F33" si="0">ROUND((D22*E22),0)</f>
        <v>400000</v>
      </c>
    </row>
    <row r="23" spans="1:12" s="174" customFormat="1" ht="38.25" customHeight="1" x14ac:dyDescent="0.2">
      <c r="A23" s="146">
        <f>A22+0.1</f>
        <v>3.2</v>
      </c>
      <c r="B23" s="145" t="s">
        <v>1526</v>
      </c>
      <c r="C23" s="142" t="s">
        <v>482</v>
      </c>
      <c r="D23" s="143" t="e">
        <f>#REF!</f>
        <v>#REF!</v>
      </c>
      <c r="E23" s="144">
        <v>16</v>
      </c>
      <c r="F23" s="162" t="e">
        <f t="shared" si="0"/>
        <v>#REF!</v>
      </c>
    </row>
    <row r="24" spans="1:12" s="174" customFormat="1" ht="27.95" customHeight="1" x14ac:dyDescent="0.2">
      <c r="A24" s="194" t="s">
        <v>556</v>
      </c>
      <c r="B24" s="198" t="s">
        <v>164</v>
      </c>
      <c r="C24" s="195"/>
      <c r="D24" s="195"/>
      <c r="E24" s="199"/>
      <c r="F24" s="200"/>
      <c r="J24" s="174">
        <f>I25/6</f>
        <v>265</v>
      </c>
      <c r="L24" s="174">
        <f>J24*K25</f>
        <v>3071.35</v>
      </c>
    </row>
    <row r="25" spans="1:12" s="174" customFormat="1" ht="38.25" customHeight="1" x14ac:dyDescent="0.2">
      <c r="A25" s="146">
        <f>A24+0.1</f>
        <v>4.0999999999999996</v>
      </c>
      <c r="B25" s="145" t="s">
        <v>1344</v>
      </c>
      <c r="C25" s="142" t="s">
        <v>482</v>
      </c>
      <c r="D25" s="143" t="e">
        <f>+#REF!</f>
        <v>#REF!</v>
      </c>
      <c r="E25" s="144">
        <v>23</v>
      </c>
      <c r="F25" s="162" t="e">
        <f t="shared" si="0"/>
        <v>#REF!</v>
      </c>
      <c r="H25" s="218">
        <f>E27+E55+E76</f>
        <v>2027.48</v>
      </c>
      <c r="I25" s="174">
        <f>206+26+216+252+809+81</f>
        <v>1590</v>
      </c>
      <c r="J25" s="174">
        <f>1500/6</f>
        <v>250</v>
      </c>
      <c r="K25" s="174">
        <v>11.59</v>
      </c>
      <c r="L25" s="174">
        <f>J25*K25</f>
        <v>2897.5</v>
      </c>
    </row>
    <row r="26" spans="1:12" s="174" customFormat="1" ht="27.95" customHeight="1" x14ac:dyDescent="0.2">
      <c r="A26" s="146">
        <f>A25+0.1</f>
        <v>4.2</v>
      </c>
      <c r="B26" s="145" t="s">
        <v>1524</v>
      </c>
      <c r="C26" s="142" t="s">
        <v>481</v>
      </c>
      <c r="D26" s="143" t="e">
        <f>#REF!</f>
        <v>#REF!</v>
      </c>
      <c r="E26" s="144">
        <f>Cant!E8</f>
        <v>198.05</v>
      </c>
      <c r="F26" s="162" t="e">
        <f t="shared" si="0"/>
        <v>#REF!</v>
      </c>
      <c r="H26" s="218">
        <f>E26+E54+E75+E95</f>
        <v>854.6</v>
      </c>
      <c r="I26" s="174">
        <f>148.96+29.37+60+135+250+939.94+77</f>
        <v>1640.27</v>
      </c>
    </row>
    <row r="27" spans="1:12" s="174" customFormat="1" ht="27.95" customHeight="1" x14ac:dyDescent="0.2">
      <c r="A27" s="146">
        <f>A26+0.1</f>
        <v>4.3</v>
      </c>
      <c r="B27" s="145" t="s">
        <v>1545</v>
      </c>
      <c r="C27" s="142" t="s">
        <v>9</v>
      </c>
      <c r="D27" s="143" t="e">
        <f>#REF!</f>
        <v>#REF!</v>
      </c>
      <c r="E27" s="144">
        <v>680.5</v>
      </c>
      <c r="F27" s="162" t="e">
        <f t="shared" si="0"/>
        <v>#REF!</v>
      </c>
      <c r="H27" s="218">
        <f>E25+E53+E74</f>
        <v>65</v>
      </c>
      <c r="I27" s="174">
        <f>15+21+53.12</f>
        <v>89.12</v>
      </c>
    </row>
    <row r="28" spans="1:12" s="173" customFormat="1" ht="27.95" customHeight="1" x14ac:dyDescent="0.2">
      <c r="A28" s="146">
        <f>A27+0.1</f>
        <v>4.4000000000000004</v>
      </c>
      <c r="B28" s="145" t="s">
        <v>1438</v>
      </c>
      <c r="C28" s="142" t="s">
        <v>482</v>
      </c>
      <c r="D28" s="143" t="e">
        <f>+#REF!</f>
        <v>#REF!</v>
      </c>
      <c r="E28" s="144">
        <v>46</v>
      </c>
      <c r="F28" s="162" t="e">
        <f t="shared" si="0"/>
        <v>#REF!</v>
      </c>
      <c r="H28" s="219">
        <f>E28</f>
        <v>46</v>
      </c>
      <c r="J28" s="215"/>
      <c r="K28" s="215" t="e">
        <f>SUM(#REF!)</f>
        <v>#REF!</v>
      </c>
      <c r="L28" s="216" t="e">
        <f>K28/D27</f>
        <v>#REF!</v>
      </c>
    </row>
    <row r="29" spans="1:12" s="174" customFormat="1" ht="27.95" customHeight="1" x14ac:dyDescent="0.2">
      <c r="A29" s="194" t="s">
        <v>567</v>
      </c>
      <c r="B29" s="198" t="s">
        <v>173</v>
      </c>
      <c r="C29" s="195"/>
      <c r="D29" s="195"/>
      <c r="E29" s="199"/>
      <c r="F29" s="200"/>
    </row>
    <row r="30" spans="1:12" s="174" customFormat="1" ht="27.95" customHeight="1" x14ac:dyDescent="0.2">
      <c r="A30" s="146">
        <f>A29+0.1</f>
        <v>5.0999999999999996</v>
      </c>
      <c r="B30" s="145" t="s">
        <v>1525</v>
      </c>
      <c r="C30" s="142" t="s">
        <v>482</v>
      </c>
      <c r="D30" s="143">
        <v>20500</v>
      </c>
      <c r="E30" s="144">
        <v>97.8</v>
      </c>
      <c r="F30" s="162">
        <f t="shared" si="0"/>
        <v>2004900</v>
      </c>
    </row>
    <row r="31" spans="1:12" s="173" customFormat="1" ht="34.5" customHeight="1" x14ac:dyDescent="0.2">
      <c r="A31" s="146">
        <f>A30+0.1</f>
        <v>5.2</v>
      </c>
      <c r="B31" s="145" t="s">
        <v>1264</v>
      </c>
      <c r="C31" s="142" t="s">
        <v>481</v>
      </c>
      <c r="D31" s="143" t="e">
        <f>#REF!</f>
        <v>#REF!</v>
      </c>
      <c r="E31" s="144">
        <v>9</v>
      </c>
      <c r="F31" s="162" t="e">
        <f t="shared" si="0"/>
        <v>#REF!</v>
      </c>
      <c r="H31" s="219">
        <f>E31</f>
        <v>9</v>
      </c>
    </row>
    <row r="32" spans="1:12" s="174" customFormat="1" ht="27.95" customHeight="1" x14ac:dyDescent="0.2">
      <c r="A32" s="194" t="s">
        <v>585</v>
      </c>
      <c r="B32" s="198" t="s">
        <v>1092</v>
      </c>
      <c r="C32" s="203"/>
      <c r="D32" s="195"/>
      <c r="E32" s="199"/>
      <c r="F32" s="200"/>
    </row>
    <row r="33" spans="1:11" ht="25.5" x14ac:dyDescent="0.2">
      <c r="A33" s="146">
        <f>A32+0.1</f>
        <v>6.1</v>
      </c>
      <c r="B33" s="148" t="s">
        <v>1093</v>
      </c>
      <c r="C33" s="142" t="s">
        <v>1094</v>
      </c>
      <c r="D33" s="143" t="e">
        <f>#REF!</f>
        <v>#REF!</v>
      </c>
      <c r="E33" s="144">
        <v>2</v>
      </c>
      <c r="F33" s="162" t="e">
        <f t="shared" si="0"/>
        <v>#REF!</v>
      </c>
    </row>
    <row r="34" spans="1:11" ht="26.25" customHeight="1" x14ac:dyDescent="0.2">
      <c r="C34" s="241" t="s">
        <v>1552</v>
      </c>
      <c r="D34" s="241"/>
      <c r="E34" s="241"/>
      <c r="F34" s="171" t="e">
        <f>SUM(F12:F33)</f>
        <v>#REF!</v>
      </c>
      <c r="K34" s="217">
        <v>40666508.789999999</v>
      </c>
    </row>
    <row r="35" spans="1:11" ht="19.5" customHeight="1" x14ac:dyDescent="0.2">
      <c r="A35" s="194"/>
      <c r="B35" s="204" t="s">
        <v>1531</v>
      </c>
      <c r="C35" s="205"/>
      <c r="D35" s="205"/>
      <c r="E35" s="206"/>
      <c r="F35" s="207"/>
    </row>
    <row r="36" spans="1:11" ht="19.5" customHeight="1" x14ac:dyDescent="0.2">
      <c r="A36" s="194" t="s">
        <v>1447</v>
      </c>
      <c r="B36" s="198" t="s">
        <v>266</v>
      </c>
      <c r="C36" s="195"/>
      <c r="D36" s="195"/>
      <c r="E36" s="199"/>
      <c r="F36" s="200"/>
    </row>
    <row r="37" spans="1:11" ht="19.5" customHeight="1" x14ac:dyDescent="0.2">
      <c r="A37" s="146">
        <f>A36+0.1</f>
        <v>1.1000000000000001</v>
      </c>
      <c r="B37" s="147" t="s">
        <v>1553</v>
      </c>
      <c r="C37" s="142" t="s">
        <v>481</v>
      </c>
      <c r="D37" s="143" t="e">
        <f>#REF!</f>
        <v>#REF!</v>
      </c>
      <c r="E37" s="144">
        <v>1810</v>
      </c>
      <c r="F37" s="162" t="e">
        <f>ROUND((D37*E37),0)</f>
        <v>#REF!</v>
      </c>
      <c r="H37" s="170">
        <f>921+330+122+25+396</f>
        <v>1794</v>
      </c>
    </row>
    <row r="38" spans="1:11" ht="19.5" customHeight="1" x14ac:dyDescent="0.2">
      <c r="A38" s="146">
        <f>A37+0.1</f>
        <v>1.2</v>
      </c>
      <c r="B38" s="147" t="s">
        <v>1193</v>
      </c>
      <c r="C38" s="142" t="s">
        <v>483</v>
      </c>
      <c r="D38" s="143" t="e">
        <f>#REF!</f>
        <v>#REF!</v>
      </c>
      <c r="E38" s="144">
        <v>13</v>
      </c>
      <c r="F38" s="162" t="e">
        <f>ROUND((D38*E38),0)</f>
        <v>#REF!</v>
      </c>
    </row>
    <row r="39" spans="1:11" ht="19.5" customHeight="1" x14ac:dyDescent="0.2">
      <c r="A39" s="146">
        <f>A38+0.1</f>
        <v>1.3</v>
      </c>
      <c r="B39" s="147" t="s">
        <v>1194</v>
      </c>
      <c r="C39" s="142" t="s">
        <v>481</v>
      </c>
      <c r="D39" s="143" t="e">
        <f>#REF!</f>
        <v>#REF!</v>
      </c>
      <c r="E39" s="144">
        <v>245.07</v>
      </c>
      <c r="F39" s="162" t="e">
        <f>ROUND((D39*E39),0)</f>
        <v>#REF!</v>
      </c>
      <c r="H39" s="170">
        <f>194+42+24+19+25+2+28+32+184</f>
        <v>550</v>
      </c>
    </row>
    <row r="40" spans="1:11" ht="19.5" customHeight="1" x14ac:dyDescent="0.2">
      <c r="A40" s="194" t="s">
        <v>515</v>
      </c>
      <c r="B40" s="198" t="s">
        <v>1092</v>
      </c>
      <c r="C40" s="203"/>
      <c r="D40" s="195"/>
      <c r="E40" s="199"/>
      <c r="F40" s="200"/>
    </row>
    <row r="41" spans="1:11" ht="25.5" x14ac:dyDescent="0.2">
      <c r="A41" s="146">
        <f>A40+0.1</f>
        <v>2.1</v>
      </c>
      <c r="B41" s="148" t="s">
        <v>1093</v>
      </c>
      <c r="C41" s="142" t="s">
        <v>1094</v>
      </c>
      <c r="D41" s="143" t="e">
        <f>#REF!</f>
        <v>#REF!</v>
      </c>
      <c r="E41" s="144">
        <v>1</v>
      </c>
      <c r="F41" s="162" t="e">
        <f>ROUND((D41*E41),0)</f>
        <v>#REF!</v>
      </c>
    </row>
    <row r="42" spans="1:11" ht="30" customHeight="1" x14ac:dyDescent="0.2">
      <c r="C42" s="241" t="s">
        <v>1551</v>
      </c>
      <c r="D42" s="241"/>
      <c r="E42" s="241"/>
      <c r="F42" s="171" t="e">
        <f>SUM(F36:F41)</f>
        <v>#REF!</v>
      </c>
    </row>
    <row r="43" spans="1:11" ht="23.25" customHeight="1" x14ac:dyDescent="0.2">
      <c r="A43" s="194"/>
      <c r="B43" s="204" t="s">
        <v>1540</v>
      </c>
      <c r="C43" s="205"/>
      <c r="D43" s="205"/>
      <c r="E43" s="206"/>
      <c r="F43" s="207"/>
    </row>
    <row r="44" spans="1:11" ht="23.25" customHeight="1" x14ac:dyDescent="0.2">
      <c r="A44" s="194" t="s">
        <v>1447</v>
      </c>
      <c r="B44" s="198" t="s">
        <v>220</v>
      </c>
      <c r="C44" s="195"/>
      <c r="D44" s="195"/>
      <c r="E44" s="199"/>
      <c r="F44" s="200"/>
    </row>
    <row r="45" spans="1:11" ht="23.25" customHeight="1" x14ac:dyDescent="0.2">
      <c r="A45" s="208">
        <f>A44+0.1</f>
        <v>1.1000000000000001</v>
      </c>
      <c r="B45" s="145" t="s">
        <v>766</v>
      </c>
      <c r="C45" s="142" t="s">
        <v>481</v>
      </c>
      <c r="D45" s="143" t="e">
        <f>#REF!</f>
        <v>#REF!</v>
      </c>
      <c r="E45" s="144">
        <f>20*9.8</f>
        <v>196</v>
      </c>
      <c r="F45" s="162" t="e">
        <f t="shared" ref="F45:F59" si="1">ROUND((D45*E45),0)</f>
        <v>#REF!</v>
      </c>
    </row>
    <row r="46" spans="1:11" ht="23.25" customHeight="1" x14ac:dyDescent="0.2">
      <c r="A46" s="194" t="s">
        <v>515</v>
      </c>
      <c r="B46" s="198" t="s">
        <v>133</v>
      </c>
      <c r="C46" s="195"/>
      <c r="D46" s="195"/>
      <c r="E46" s="199"/>
      <c r="F46" s="200"/>
    </row>
    <row r="47" spans="1:11" ht="23.25" customHeight="1" x14ac:dyDescent="0.2">
      <c r="A47" s="146">
        <f>A46+0.1</f>
        <v>2.1</v>
      </c>
      <c r="B47" s="145" t="s">
        <v>1527</v>
      </c>
      <c r="C47" s="142" t="s">
        <v>482</v>
      </c>
      <c r="D47" s="143" t="e">
        <f>#REF!</f>
        <v>#REF!</v>
      </c>
      <c r="E47" s="144">
        <v>20</v>
      </c>
      <c r="F47" s="162" t="e">
        <f t="shared" si="1"/>
        <v>#REF!</v>
      </c>
    </row>
    <row r="48" spans="1:11" ht="23.25" customHeight="1" x14ac:dyDescent="0.2">
      <c r="A48" s="146">
        <f>A47+0.1</f>
        <v>2.2000000000000002</v>
      </c>
      <c r="B48" s="145" t="s">
        <v>1217</v>
      </c>
      <c r="C48" s="142" t="s">
        <v>483</v>
      </c>
      <c r="D48" s="143" t="e">
        <f>#REF!</f>
        <v>#REF!</v>
      </c>
      <c r="E48" s="144">
        <v>6</v>
      </c>
      <c r="F48" s="162" t="e">
        <f t="shared" si="1"/>
        <v>#REF!</v>
      </c>
    </row>
    <row r="49" spans="1:6" ht="23.25" customHeight="1" x14ac:dyDescent="0.2">
      <c r="A49" s="146">
        <f>A48+0.1</f>
        <v>2.2999999999999998</v>
      </c>
      <c r="B49" s="145" t="s">
        <v>1505</v>
      </c>
      <c r="C49" s="142" t="s">
        <v>483</v>
      </c>
      <c r="D49" s="143" t="e">
        <f>#REF!</f>
        <v>#REF!</v>
      </c>
      <c r="E49" s="144">
        <v>6</v>
      </c>
      <c r="F49" s="162" t="e">
        <f t="shared" si="1"/>
        <v>#REF!</v>
      </c>
    </row>
    <row r="50" spans="1:6" ht="29.25" customHeight="1" x14ac:dyDescent="0.2">
      <c r="A50" s="146">
        <f>A49+0.1</f>
        <v>2.4</v>
      </c>
      <c r="B50" s="145" t="s">
        <v>1504</v>
      </c>
      <c r="C50" s="142" t="s">
        <v>482</v>
      </c>
      <c r="D50" s="143" t="e">
        <f>#REF!</f>
        <v>#REF!</v>
      </c>
      <c r="E50" s="144">
        <v>40.5</v>
      </c>
      <c r="F50" s="162" t="e">
        <f t="shared" si="1"/>
        <v>#REF!</v>
      </c>
    </row>
    <row r="51" spans="1:6" ht="23.25" customHeight="1" x14ac:dyDescent="0.2">
      <c r="A51" s="146">
        <f>A50+0.1</f>
        <v>2.5</v>
      </c>
      <c r="B51" s="145" t="s">
        <v>1522</v>
      </c>
      <c r="C51" s="142" t="s">
        <v>483</v>
      </c>
      <c r="D51" s="143" t="e">
        <f>#REF!</f>
        <v>#REF!</v>
      </c>
      <c r="E51" s="144">
        <v>3</v>
      </c>
      <c r="F51" s="162" t="e">
        <f t="shared" si="1"/>
        <v>#REF!</v>
      </c>
    </row>
    <row r="52" spans="1:6" ht="23.25" customHeight="1" x14ac:dyDescent="0.2">
      <c r="A52" s="194" t="s">
        <v>549</v>
      </c>
      <c r="B52" s="198" t="s">
        <v>164</v>
      </c>
      <c r="C52" s="195"/>
      <c r="D52" s="195"/>
      <c r="E52" s="199"/>
      <c r="F52" s="200"/>
    </row>
    <row r="53" spans="1:6" ht="37.5" customHeight="1" x14ac:dyDescent="0.2">
      <c r="A53" s="146">
        <f>A52+0.1</f>
        <v>3.1</v>
      </c>
      <c r="B53" s="145" t="s">
        <v>1344</v>
      </c>
      <c r="C53" s="142" t="s">
        <v>482</v>
      </c>
      <c r="D53" s="143" t="e">
        <f>#REF!</f>
        <v>#REF!</v>
      </c>
      <c r="E53" s="144">
        <v>20</v>
      </c>
      <c r="F53" s="162" t="e">
        <f t="shared" si="1"/>
        <v>#REF!</v>
      </c>
    </row>
    <row r="54" spans="1:6" ht="23.25" customHeight="1" x14ac:dyDescent="0.2">
      <c r="A54" s="146">
        <f>A53+0.1</f>
        <v>3.2</v>
      </c>
      <c r="B54" s="145" t="s">
        <v>1524</v>
      </c>
      <c r="C54" s="142" t="s">
        <v>481</v>
      </c>
      <c r="D54" s="143" t="e">
        <f>#REF!</f>
        <v>#REF!</v>
      </c>
      <c r="E54" s="144">
        <v>196</v>
      </c>
      <c r="F54" s="162" t="e">
        <f t="shared" si="1"/>
        <v>#REF!</v>
      </c>
    </row>
    <row r="55" spans="1:6" ht="23.25" customHeight="1" x14ac:dyDescent="0.2">
      <c r="A55" s="146">
        <f>A54+0.1</f>
        <v>3.3</v>
      </c>
      <c r="B55" s="145" t="s">
        <v>1545</v>
      </c>
      <c r="C55" s="142" t="s">
        <v>9</v>
      </c>
      <c r="D55" s="143" t="e">
        <f>#REF!</f>
        <v>#REF!</v>
      </c>
      <c r="E55" s="144">
        <v>668.49</v>
      </c>
      <c r="F55" s="162" t="e">
        <f t="shared" si="1"/>
        <v>#REF!</v>
      </c>
    </row>
    <row r="56" spans="1:6" ht="23.25" customHeight="1" x14ac:dyDescent="0.2">
      <c r="A56" s="194" t="s">
        <v>556</v>
      </c>
      <c r="B56" s="198" t="s">
        <v>173</v>
      </c>
      <c r="C56" s="195"/>
      <c r="D56" s="195"/>
      <c r="E56" s="199"/>
      <c r="F56" s="200"/>
    </row>
    <row r="57" spans="1:6" ht="23.25" customHeight="1" x14ac:dyDescent="0.2">
      <c r="A57" s="146">
        <f>A56+0.1</f>
        <v>4.0999999999999996</v>
      </c>
      <c r="B57" s="145" t="s">
        <v>1525</v>
      </c>
      <c r="C57" s="142" t="s">
        <v>482</v>
      </c>
      <c r="D57" s="143" t="e">
        <f>#REF!</f>
        <v>#REF!</v>
      </c>
      <c r="E57" s="144">
        <v>59.6</v>
      </c>
      <c r="F57" s="162" t="e">
        <f t="shared" si="1"/>
        <v>#REF!</v>
      </c>
    </row>
    <row r="58" spans="1:6" ht="23.25" customHeight="1" x14ac:dyDescent="0.2">
      <c r="A58" s="194" t="s">
        <v>567</v>
      </c>
      <c r="B58" s="198" t="s">
        <v>1092</v>
      </c>
      <c r="C58" s="203"/>
      <c r="D58" s="195"/>
      <c r="E58" s="199"/>
      <c r="F58" s="200"/>
    </row>
    <row r="59" spans="1:6" ht="25.5" x14ac:dyDescent="0.2">
      <c r="A59" s="146">
        <f>A58+0.1</f>
        <v>5.0999999999999996</v>
      </c>
      <c r="B59" s="148" t="s">
        <v>1093</v>
      </c>
      <c r="C59" s="142" t="s">
        <v>1094</v>
      </c>
      <c r="D59" s="143" t="e">
        <f>#REF!</f>
        <v>#REF!</v>
      </c>
      <c r="E59" s="144">
        <v>2</v>
      </c>
      <c r="F59" s="162" t="e">
        <f t="shared" si="1"/>
        <v>#REF!</v>
      </c>
    </row>
    <row r="60" spans="1:6" ht="21.75" customHeight="1" x14ac:dyDescent="0.2">
      <c r="C60" s="241" t="s">
        <v>1550</v>
      </c>
      <c r="D60" s="241"/>
      <c r="E60" s="241"/>
      <c r="F60" s="171" t="e">
        <f>SUM(F44:F59)</f>
        <v>#REF!</v>
      </c>
    </row>
    <row r="61" spans="1:6" ht="23.25" customHeight="1" x14ac:dyDescent="0.2">
      <c r="A61" s="194"/>
      <c r="B61" s="204" t="s">
        <v>1543</v>
      </c>
      <c r="C61" s="205"/>
      <c r="D61" s="205"/>
      <c r="E61" s="206"/>
      <c r="F61" s="207"/>
    </row>
    <row r="62" spans="1:6" ht="23.25" customHeight="1" x14ac:dyDescent="0.2">
      <c r="A62" s="194" t="s">
        <v>1447</v>
      </c>
      <c r="B62" s="198" t="s">
        <v>220</v>
      </c>
      <c r="C62" s="195"/>
      <c r="D62" s="195"/>
      <c r="E62" s="199"/>
      <c r="F62" s="200"/>
    </row>
    <row r="63" spans="1:6" ht="23.25" customHeight="1" x14ac:dyDescent="0.2">
      <c r="A63" s="208">
        <f>A62+0.1</f>
        <v>1.1000000000000001</v>
      </c>
      <c r="B63" s="145" t="s">
        <v>766</v>
      </c>
      <c r="C63" s="142" t="s">
        <v>481</v>
      </c>
      <c r="D63" s="143" t="e">
        <f>#REF!</f>
        <v>#REF!</v>
      </c>
      <c r="E63" s="144">
        <v>208.55</v>
      </c>
      <c r="F63" s="162" t="e">
        <f t="shared" ref="F63:F82" si="2">ROUND((D63*E63),0)</f>
        <v>#REF!</v>
      </c>
    </row>
    <row r="64" spans="1:6" ht="23.25" customHeight="1" x14ac:dyDescent="0.2">
      <c r="A64" s="194" t="s">
        <v>515</v>
      </c>
      <c r="B64" s="198" t="s">
        <v>133</v>
      </c>
      <c r="C64" s="195"/>
      <c r="D64" s="195"/>
      <c r="E64" s="199"/>
      <c r="F64" s="200"/>
    </row>
    <row r="65" spans="1:6" ht="23.25" customHeight="1" x14ac:dyDescent="0.2">
      <c r="A65" s="146">
        <f>A64+0.1</f>
        <v>2.1</v>
      </c>
      <c r="B65" s="145" t="s">
        <v>1527</v>
      </c>
      <c r="C65" s="142" t="s">
        <v>482</v>
      </c>
      <c r="D65" s="143" t="e">
        <f>#REF!</f>
        <v>#REF!</v>
      </c>
      <c r="E65" s="144">
        <v>20</v>
      </c>
      <c r="F65" s="162" t="e">
        <f t="shared" si="2"/>
        <v>#REF!</v>
      </c>
    </row>
    <row r="66" spans="1:6" ht="23.25" customHeight="1" x14ac:dyDescent="0.2">
      <c r="A66" s="146">
        <f>A65+0.1</f>
        <v>2.2000000000000002</v>
      </c>
      <c r="B66" s="145" t="s">
        <v>1217</v>
      </c>
      <c r="C66" s="142" t="s">
        <v>483</v>
      </c>
      <c r="D66" s="143" t="e">
        <f>#REF!</f>
        <v>#REF!</v>
      </c>
      <c r="E66" s="144">
        <v>10</v>
      </c>
      <c r="F66" s="162" t="e">
        <f t="shared" si="2"/>
        <v>#REF!</v>
      </c>
    </row>
    <row r="67" spans="1:6" ht="23.25" customHeight="1" x14ac:dyDescent="0.2">
      <c r="A67" s="146">
        <f>A66+0.1</f>
        <v>2.2999999999999998</v>
      </c>
      <c r="B67" s="145" t="s">
        <v>1505</v>
      </c>
      <c r="C67" s="142" t="s">
        <v>483</v>
      </c>
      <c r="D67" s="143" t="e">
        <f>#REF!</f>
        <v>#REF!</v>
      </c>
      <c r="E67" s="144">
        <v>12</v>
      </c>
      <c r="F67" s="162" t="e">
        <f t="shared" si="2"/>
        <v>#REF!</v>
      </c>
    </row>
    <row r="68" spans="1:6" ht="31.5" customHeight="1" x14ac:dyDescent="0.2">
      <c r="A68" s="146">
        <f>A67+0.1</f>
        <v>2.4</v>
      </c>
      <c r="B68" s="145" t="s">
        <v>1504</v>
      </c>
      <c r="C68" s="142" t="s">
        <v>482</v>
      </c>
      <c r="D68" s="143" t="e">
        <f>#REF!</f>
        <v>#REF!</v>
      </c>
      <c r="E68" s="144">
        <v>42.8</v>
      </c>
      <c r="F68" s="162" t="e">
        <f t="shared" si="2"/>
        <v>#REF!</v>
      </c>
    </row>
    <row r="69" spans="1:6" ht="23.25" customHeight="1" x14ac:dyDescent="0.2">
      <c r="A69" s="146">
        <f>A68+0.1</f>
        <v>2.5</v>
      </c>
      <c r="B69" s="145" t="s">
        <v>1522</v>
      </c>
      <c r="C69" s="142" t="s">
        <v>483</v>
      </c>
      <c r="D69" s="143" t="e">
        <f>#REF!</f>
        <v>#REF!</v>
      </c>
      <c r="E69" s="144">
        <v>10</v>
      </c>
      <c r="F69" s="162" t="e">
        <f t="shared" si="2"/>
        <v>#REF!</v>
      </c>
    </row>
    <row r="70" spans="1:6" ht="23.25" customHeight="1" x14ac:dyDescent="0.2">
      <c r="A70" s="194" t="s">
        <v>549</v>
      </c>
      <c r="B70" s="198" t="s">
        <v>221</v>
      </c>
      <c r="C70" s="195"/>
      <c r="D70" s="195"/>
      <c r="E70" s="199"/>
      <c r="F70" s="200"/>
    </row>
    <row r="71" spans="1:6" ht="29.25" customHeight="1" x14ac:dyDescent="0.2">
      <c r="A71" s="146">
        <f>A70+0.1</f>
        <v>3.1</v>
      </c>
      <c r="B71" s="145" t="s">
        <v>1184</v>
      </c>
      <c r="C71" s="142" t="s">
        <v>483</v>
      </c>
      <c r="D71" s="143" t="e">
        <f>#REF!</f>
        <v>#REF!</v>
      </c>
      <c r="E71" s="144">
        <v>2</v>
      </c>
      <c r="F71" s="162" t="e">
        <f t="shared" si="2"/>
        <v>#REF!</v>
      </c>
    </row>
    <row r="72" spans="1:6" ht="23.25" customHeight="1" x14ac:dyDescent="0.2">
      <c r="A72" s="146">
        <f>A71+0.1</f>
        <v>3.2</v>
      </c>
      <c r="B72" s="145" t="s">
        <v>1177</v>
      </c>
      <c r="C72" s="142" t="s">
        <v>481</v>
      </c>
      <c r="D72" s="143" t="e">
        <f>#REF!</f>
        <v>#REF!</v>
      </c>
      <c r="E72" s="144">
        <v>5.5</v>
      </c>
      <c r="F72" s="162" t="e">
        <f t="shared" si="2"/>
        <v>#REF!</v>
      </c>
    </row>
    <row r="73" spans="1:6" ht="23.25" customHeight="1" x14ac:dyDescent="0.2">
      <c r="A73" s="194" t="s">
        <v>556</v>
      </c>
      <c r="B73" s="198" t="s">
        <v>164</v>
      </c>
      <c r="C73" s="195"/>
      <c r="D73" s="195"/>
      <c r="E73" s="199"/>
      <c r="F73" s="200"/>
    </row>
    <row r="74" spans="1:6" ht="42" customHeight="1" x14ac:dyDescent="0.2">
      <c r="A74" s="146">
        <f>A73+0.1</f>
        <v>4.0999999999999996</v>
      </c>
      <c r="B74" s="145" t="s">
        <v>1344</v>
      </c>
      <c r="C74" s="142" t="s">
        <v>482</v>
      </c>
      <c r="D74" s="143" t="e">
        <f>#REF!</f>
        <v>#REF!</v>
      </c>
      <c r="E74" s="144">
        <v>22</v>
      </c>
      <c r="F74" s="162" t="e">
        <f t="shared" si="2"/>
        <v>#REF!</v>
      </c>
    </row>
    <row r="75" spans="1:6" ht="23.25" customHeight="1" x14ac:dyDescent="0.2">
      <c r="A75" s="146">
        <f>A74+0.1</f>
        <v>4.2</v>
      </c>
      <c r="B75" s="145" t="s">
        <v>1524</v>
      </c>
      <c r="C75" s="142" t="s">
        <v>481</v>
      </c>
      <c r="D75" s="143" t="e">
        <f>#REF!</f>
        <v>#REF!</v>
      </c>
      <c r="E75" s="144">
        <v>208.55</v>
      </c>
      <c r="F75" s="162" t="e">
        <f t="shared" si="2"/>
        <v>#REF!</v>
      </c>
    </row>
    <row r="76" spans="1:6" ht="23.25" customHeight="1" x14ac:dyDescent="0.2">
      <c r="A76" s="146">
        <f>A75+0.1</f>
        <v>4.3</v>
      </c>
      <c r="B76" s="145" t="s">
        <v>1545</v>
      </c>
      <c r="C76" s="142" t="s">
        <v>9</v>
      </c>
      <c r="D76" s="143" t="e">
        <f>#REF!</f>
        <v>#REF!</v>
      </c>
      <c r="E76" s="144">
        <v>678.49</v>
      </c>
      <c r="F76" s="162" t="e">
        <f t="shared" si="2"/>
        <v>#REF!</v>
      </c>
    </row>
    <row r="77" spans="1:6" ht="23.25" customHeight="1" x14ac:dyDescent="0.2">
      <c r="A77" s="194" t="s">
        <v>567</v>
      </c>
      <c r="B77" s="198" t="s">
        <v>173</v>
      </c>
      <c r="C77" s="195"/>
      <c r="D77" s="195"/>
      <c r="E77" s="199"/>
      <c r="F77" s="200"/>
    </row>
    <row r="78" spans="1:6" ht="23.25" customHeight="1" x14ac:dyDescent="0.2">
      <c r="A78" s="146">
        <f>A77+0.1</f>
        <v>5.0999999999999996</v>
      </c>
      <c r="B78" s="145" t="s">
        <v>1525</v>
      </c>
      <c r="C78" s="142" t="s">
        <v>482</v>
      </c>
      <c r="D78" s="143" t="e">
        <f>#REF!</f>
        <v>#REF!</v>
      </c>
      <c r="E78" s="144">
        <v>91.6</v>
      </c>
      <c r="F78" s="162" t="e">
        <f t="shared" si="2"/>
        <v>#REF!</v>
      </c>
    </row>
    <row r="79" spans="1:6" ht="23.25" customHeight="1" x14ac:dyDescent="0.2">
      <c r="A79" s="146">
        <f>A78+0.1</f>
        <v>5.2</v>
      </c>
      <c r="B79" s="147" t="s">
        <v>1192</v>
      </c>
      <c r="C79" s="142" t="s">
        <v>481</v>
      </c>
      <c r="D79" s="143" t="e">
        <f>#REF!</f>
        <v>#REF!</v>
      </c>
      <c r="E79" s="144">
        <v>35.200000000000003</v>
      </c>
      <c r="F79" s="162" t="e">
        <f t="shared" si="2"/>
        <v>#REF!</v>
      </c>
    </row>
    <row r="80" spans="1:6" ht="23.25" customHeight="1" x14ac:dyDescent="0.2">
      <c r="A80" s="146">
        <f>A79+0.1</f>
        <v>5.3</v>
      </c>
      <c r="B80" s="147" t="s">
        <v>1193</v>
      </c>
      <c r="C80" s="142" t="s">
        <v>8</v>
      </c>
      <c r="D80" s="143" t="e">
        <f>#REF!</f>
        <v>#REF!</v>
      </c>
      <c r="E80" s="144">
        <v>6</v>
      </c>
      <c r="F80" s="162" t="e">
        <f t="shared" si="2"/>
        <v>#REF!</v>
      </c>
    </row>
    <row r="81" spans="1:6" ht="23.25" customHeight="1" x14ac:dyDescent="0.2">
      <c r="A81" s="194" t="s">
        <v>585</v>
      </c>
      <c r="B81" s="198" t="s">
        <v>1092</v>
      </c>
      <c r="C81" s="203"/>
      <c r="D81" s="195"/>
      <c r="E81" s="199"/>
      <c r="F81" s="200"/>
    </row>
    <row r="82" spans="1:6" ht="27.75" customHeight="1" x14ac:dyDescent="0.2">
      <c r="A82" s="146">
        <f>A81+0.1</f>
        <v>6.1</v>
      </c>
      <c r="B82" s="148" t="s">
        <v>1093</v>
      </c>
      <c r="C82" s="142" t="s">
        <v>1094</v>
      </c>
      <c r="D82" s="143" t="e">
        <f>#REF!</f>
        <v>#REF!</v>
      </c>
      <c r="E82" s="144">
        <v>2</v>
      </c>
      <c r="F82" s="162" t="e">
        <f t="shared" si="2"/>
        <v>#REF!</v>
      </c>
    </row>
    <row r="83" spans="1:6" ht="31.5" customHeight="1" x14ac:dyDescent="0.2">
      <c r="C83" s="241" t="s">
        <v>1549</v>
      </c>
      <c r="D83" s="241"/>
      <c r="E83" s="241"/>
      <c r="F83" s="171" t="e">
        <f>SUM(F62:F82)</f>
        <v>#REF!</v>
      </c>
    </row>
    <row r="84" spans="1:6" ht="21.75" customHeight="1" x14ac:dyDescent="0.2">
      <c r="A84" s="194"/>
      <c r="B84" s="204" t="s">
        <v>1542</v>
      </c>
      <c r="C84" s="205"/>
      <c r="D84" s="205"/>
      <c r="E84" s="206"/>
      <c r="F84" s="207"/>
    </row>
    <row r="85" spans="1:6" ht="21.75" customHeight="1" x14ac:dyDescent="0.2">
      <c r="A85" s="194" t="s">
        <v>1447</v>
      </c>
      <c r="B85" s="198" t="s">
        <v>514</v>
      </c>
      <c r="C85" s="195"/>
      <c r="D85" s="195"/>
      <c r="E85" s="199"/>
      <c r="F85" s="200"/>
    </row>
    <row r="86" spans="1:6" ht="21.75" customHeight="1" x14ac:dyDescent="0.2">
      <c r="A86" s="146">
        <f>A85+0.1</f>
        <v>1.1000000000000001</v>
      </c>
      <c r="B86" s="147" t="s">
        <v>930</v>
      </c>
      <c r="C86" s="142" t="s">
        <v>481</v>
      </c>
      <c r="D86" s="143" t="e">
        <f>#REF!</f>
        <v>#REF!</v>
      </c>
      <c r="E86" s="144">
        <v>25.02</v>
      </c>
      <c r="F86" s="162" t="e">
        <f>ROUND((D86*E86),0)</f>
        <v>#REF!</v>
      </c>
    </row>
    <row r="87" spans="1:6" ht="30.75" customHeight="1" x14ac:dyDescent="0.2">
      <c r="A87" s="146">
        <f>A86+0.1</f>
        <v>1.2</v>
      </c>
      <c r="B87" s="147" t="s">
        <v>1331</v>
      </c>
      <c r="C87" s="142" t="s">
        <v>482</v>
      </c>
      <c r="D87" s="143" t="e">
        <f>#REF!</f>
        <v>#REF!</v>
      </c>
      <c r="E87" s="144">
        <v>20.149999999999999</v>
      </c>
      <c r="F87" s="162" t="e">
        <f>ROUND((D87*E87),0)</f>
        <v>#REF!</v>
      </c>
    </row>
    <row r="88" spans="1:6" ht="21.75" customHeight="1" x14ac:dyDescent="0.2">
      <c r="A88" s="194" t="s">
        <v>515</v>
      </c>
      <c r="B88" s="198" t="s">
        <v>1092</v>
      </c>
      <c r="C88" s="203"/>
      <c r="D88" s="195"/>
      <c r="E88" s="199"/>
      <c r="F88" s="200"/>
    </row>
    <row r="89" spans="1:6" ht="29.25" customHeight="1" x14ac:dyDescent="0.2">
      <c r="A89" s="146">
        <f>A88+0.1</f>
        <v>2.1</v>
      </c>
      <c r="B89" s="148" t="s">
        <v>1093</v>
      </c>
      <c r="C89" s="142" t="s">
        <v>1094</v>
      </c>
      <c r="D89" s="143" t="e">
        <f>#REF!</f>
        <v>#REF!</v>
      </c>
      <c r="E89" s="144">
        <v>1</v>
      </c>
      <c r="F89" s="162" t="e">
        <f>ROUND((D89*E89),0)</f>
        <v>#REF!</v>
      </c>
    </row>
    <row r="90" spans="1:6" ht="31.5" customHeight="1" x14ac:dyDescent="0.2">
      <c r="C90" s="241" t="s">
        <v>1548</v>
      </c>
      <c r="D90" s="241"/>
      <c r="E90" s="241"/>
      <c r="F90" s="171" t="e">
        <f>SUM(F85:F89)</f>
        <v>#REF!</v>
      </c>
    </row>
    <row r="91" spans="1:6" ht="23.25" customHeight="1" x14ac:dyDescent="0.2">
      <c r="A91" s="194"/>
      <c r="B91" s="204" t="s">
        <v>1541</v>
      </c>
      <c r="C91" s="205"/>
      <c r="D91" s="205"/>
      <c r="E91" s="206"/>
      <c r="F91" s="207"/>
    </row>
    <row r="92" spans="1:6" ht="23.25" customHeight="1" x14ac:dyDescent="0.2">
      <c r="A92" s="194" t="s">
        <v>1447</v>
      </c>
      <c r="B92" s="198" t="s">
        <v>220</v>
      </c>
      <c r="C92" s="195"/>
      <c r="D92" s="195"/>
      <c r="E92" s="199"/>
      <c r="F92" s="200"/>
    </row>
    <row r="93" spans="1:6" ht="23.25" customHeight="1" x14ac:dyDescent="0.2">
      <c r="A93" s="208">
        <f>A92+0.1</f>
        <v>1.1000000000000001</v>
      </c>
      <c r="B93" s="145" t="s">
        <v>766</v>
      </c>
      <c r="C93" s="142" t="s">
        <v>481</v>
      </c>
      <c r="D93" s="143" t="e">
        <f>#REF!</f>
        <v>#REF!</v>
      </c>
      <c r="E93" s="144">
        <v>252</v>
      </c>
      <c r="F93" s="162" t="e">
        <f t="shared" ref="F93:F99" si="3">ROUND((D93*E93),0)</f>
        <v>#REF!</v>
      </c>
    </row>
    <row r="94" spans="1:6" ht="23.25" customHeight="1" x14ac:dyDescent="0.2">
      <c r="A94" s="194" t="s">
        <v>515</v>
      </c>
      <c r="B94" s="198" t="s">
        <v>164</v>
      </c>
      <c r="C94" s="195"/>
      <c r="D94" s="195"/>
      <c r="E94" s="199"/>
      <c r="F94" s="200"/>
    </row>
    <row r="95" spans="1:6" ht="23.25" customHeight="1" x14ac:dyDescent="0.2">
      <c r="A95" s="208">
        <f>A94+0.1</f>
        <v>2.1</v>
      </c>
      <c r="B95" s="145" t="s">
        <v>1524</v>
      </c>
      <c r="C95" s="142" t="s">
        <v>481</v>
      </c>
      <c r="D95" s="143" t="e">
        <f>#REF!</f>
        <v>#REF!</v>
      </c>
      <c r="E95" s="144">
        <v>252</v>
      </c>
      <c r="F95" s="162" t="e">
        <f t="shared" si="3"/>
        <v>#REF!</v>
      </c>
    </row>
    <row r="96" spans="1:6" ht="23.25" customHeight="1" x14ac:dyDescent="0.2">
      <c r="A96" s="194" t="s">
        <v>549</v>
      </c>
      <c r="B96" s="198" t="s">
        <v>173</v>
      </c>
      <c r="C96" s="195"/>
      <c r="D96" s="195"/>
      <c r="E96" s="199"/>
      <c r="F96" s="200"/>
    </row>
    <row r="97" spans="1:6" ht="23.25" customHeight="1" x14ac:dyDescent="0.2">
      <c r="A97" s="146">
        <f>A96+0.1</f>
        <v>3.1</v>
      </c>
      <c r="B97" s="145" t="s">
        <v>1525</v>
      </c>
      <c r="C97" s="142" t="s">
        <v>482</v>
      </c>
      <c r="D97" s="143" t="e">
        <f>#REF!</f>
        <v>#REF!</v>
      </c>
      <c r="E97" s="144">
        <v>98.85</v>
      </c>
      <c r="F97" s="162" t="e">
        <f t="shared" si="3"/>
        <v>#REF!</v>
      </c>
    </row>
    <row r="98" spans="1:6" ht="23.25" customHeight="1" x14ac:dyDescent="0.2">
      <c r="A98" s="194" t="s">
        <v>556</v>
      </c>
      <c r="B98" s="198" t="s">
        <v>1092</v>
      </c>
      <c r="C98" s="203"/>
      <c r="D98" s="195"/>
      <c r="E98" s="199"/>
      <c r="F98" s="200"/>
    </row>
    <row r="99" spans="1:6" ht="25.5" customHeight="1" x14ac:dyDescent="0.2">
      <c r="A99" s="146">
        <f>A98+0.1</f>
        <v>4.0999999999999996</v>
      </c>
      <c r="B99" s="148" t="s">
        <v>1093</v>
      </c>
      <c r="C99" s="142" t="s">
        <v>1094</v>
      </c>
      <c r="D99" s="143" t="e">
        <f>#REF!</f>
        <v>#REF!</v>
      </c>
      <c r="E99" s="144">
        <v>1</v>
      </c>
      <c r="F99" s="162" t="e">
        <f t="shared" si="3"/>
        <v>#REF!</v>
      </c>
    </row>
    <row r="100" spans="1:6" ht="26.25" customHeight="1" x14ac:dyDescent="0.2">
      <c r="C100" s="241" t="s">
        <v>1547</v>
      </c>
      <c r="D100" s="241"/>
      <c r="E100" s="241"/>
      <c r="F100" s="171" t="e">
        <f>SUM(F92:F99)</f>
        <v>#REF!</v>
      </c>
    </row>
    <row r="101" spans="1:6" ht="26.25" customHeight="1" x14ac:dyDescent="0.2">
      <c r="C101" s="241" t="s">
        <v>334</v>
      </c>
      <c r="D101" s="241"/>
      <c r="E101" s="241"/>
      <c r="F101" s="171" t="e">
        <f>F34+F42+F60+F83+F90+F100</f>
        <v>#REF!</v>
      </c>
    </row>
    <row r="102" spans="1:6" ht="26.25" customHeight="1" x14ac:dyDescent="0.2">
      <c r="C102" s="248" t="s">
        <v>338</v>
      </c>
      <c r="D102" s="241"/>
      <c r="E102" s="177">
        <v>0.24</v>
      </c>
      <c r="F102" s="162" t="e">
        <f>ROUND((F101*E102),0)</f>
        <v>#REF!</v>
      </c>
    </row>
    <row r="103" spans="1:6" ht="26.25" customHeight="1" x14ac:dyDescent="0.2">
      <c r="C103" s="241" t="s">
        <v>335</v>
      </c>
      <c r="D103" s="241"/>
      <c r="E103" s="177">
        <v>0.01</v>
      </c>
      <c r="F103" s="162" t="e">
        <f>ROUND((F101*E103),0)</f>
        <v>#REF!</v>
      </c>
    </row>
    <row r="104" spans="1:6" ht="26.25" customHeight="1" x14ac:dyDescent="0.2">
      <c r="C104" s="241" t="s">
        <v>336</v>
      </c>
      <c r="D104" s="241"/>
      <c r="E104" s="177">
        <v>0.05</v>
      </c>
      <c r="F104" s="162" t="e">
        <f>ROUND((F101*E104),0)</f>
        <v>#REF!</v>
      </c>
    </row>
    <row r="105" spans="1:6" ht="26.25" customHeight="1" x14ac:dyDescent="0.2">
      <c r="C105" s="249" t="s">
        <v>1359</v>
      </c>
      <c r="D105" s="250"/>
      <c r="E105" s="251"/>
      <c r="F105" s="171" t="e">
        <f>SUM(F102:F104)</f>
        <v>#REF!</v>
      </c>
    </row>
    <row r="106" spans="1:6" ht="26.25" customHeight="1" x14ac:dyDescent="0.2">
      <c r="C106" s="241" t="s">
        <v>337</v>
      </c>
      <c r="D106" s="241"/>
      <c r="E106" s="241"/>
      <c r="F106" s="171" t="e">
        <f>SUM(F101:F104)</f>
        <v>#REF!</v>
      </c>
    </row>
    <row r="107" spans="1:6" ht="26.25" customHeight="1" x14ac:dyDescent="0.2">
      <c r="C107" s="221"/>
      <c r="D107" s="221"/>
      <c r="E107" s="221"/>
      <c r="F107" s="222"/>
    </row>
    <row r="108" spans="1:6" ht="29.25" customHeight="1" x14ac:dyDescent="0.2">
      <c r="A108" s="246" t="s">
        <v>1559</v>
      </c>
      <c r="B108" s="247"/>
      <c r="C108" s="247"/>
      <c r="D108" s="247"/>
      <c r="E108" s="247"/>
      <c r="F108" s="247"/>
    </row>
    <row r="109" spans="1:6" s="179" customFormat="1" ht="17.25" customHeight="1" x14ac:dyDescent="0.2">
      <c r="A109" s="57" t="s">
        <v>1560</v>
      </c>
      <c r="B109" s="223"/>
      <c r="D109" s="180"/>
      <c r="E109" s="181"/>
      <c r="F109" s="182"/>
    </row>
    <row r="110" spans="1:6" s="179" customFormat="1" ht="17.25" customHeight="1" x14ac:dyDescent="0.2">
      <c r="A110" s="57" t="s">
        <v>1561</v>
      </c>
      <c r="B110" s="223"/>
      <c r="D110" s="180"/>
      <c r="E110" s="181"/>
      <c r="F110" s="182"/>
    </row>
    <row r="111" spans="1:6" s="179" customFormat="1" ht="17.25" customHeight="1" x14ac:dyDescent="0.2">
      <c r="A111" s="57" t="s">
        <v>1562</v>
      </c>
      <c r="B111" s="223"/>
      <c r="D111" s="180"/>
      <c r="E111" s="181"/>
      <c r="F111" s="182"/>
    </row>
    <row r="112" spans="1:6" s="179" customFormat="1" ht="17.25" customHeight="1" x14ac:dyDescent="0.2">
      <c r="A112" s="57" t="s">
        <v>1563</v>
      </c>
      <c r="B112" s="223"/>
      <c r="D112" s="180"/>
      <c r="E112" s="181"/>
      <c r="F112" s="182"/>
    </row>
    <row r="113" spans="1:1" ht="41.25" customHeight="1" x14ac:dyDescent="0.2">
      <c r="A113" t="s">
        <v>1558</v>
      </c>
    </row>
  </sheetData>
  <mergeCells count="18">
    <mergeCell ref="A108:F108"/>
    <mergeCell ref="C102:D102"/>
    <mergeCell ref="C103:D103"/>
    <mergeCell ref="C104:D104"/>
    <mergeCell ref="C105:E105"/>
    <mergeCell ref="C106:E106"/>
    <mergeCell ref="C101:E101"/>
    <mergeCell ref="A1:F1"/>
    <mergeCell ref="A2:F2"/>
    <mergeCell ref="A4:F4"/>
    <mergeCell ref="A6:F6"/>
    <mergeCell ref="C34:E34"/>
    <mergeCell ref="C42:E42"/>
    <mergeCell ref="A8:F8"/>
    <mergeCell ref="C60:E60"/>
    <mergeCell ref="C83:E83"/>
    <mergeCell ref="C90:E90"/>
    <mergeCell ref="C100:E100"/>
  </mergeCells>
  <printOptions horizontalCentered="1"/>
  <pageMargins left="0.78740157480314965" right="0.78740157480314965" top="0.59055118110236227" bottom="0.78740157480314965" header="0" footer="0.39370078740157483"/>
  <pageSetup scale="75" orientation="portrait" horizontalDpi="4294967293" r:id="rId1"/>
  <headerFooter alignWithMargins="0">
    <oddFooter>&amp;C&amp;"Verdana,Normal"&amp;12&amp;P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F787F-5963-4064-ACA6-9B641655FDFF}">
  <sheetPr>
    <tabColor rgb="FFFFFF00"/>
  </sheetPr>
  <dimension ref="A1:H434"/>
  <sheetViews>
    <sheetView view="pageBreakPreview" topLeftCell="A289" zoomScaleNormal="100" zoomScaleSheetLayoutView="100" workbookViewId="0">
      <selection activeCell="A259" sqref="A259"/>
    </sheetView>
  </sheetViews>
  <sheetFormatPr baseColWidth="10" defaultColWidth="11.42578125" defaultRowHeight="12.75" x14ac:dyDescent="0.2"/>
  <cols>
    <col min="1" max="1" width="4.7109375" customWidth="1"/>
    <col min="2" max="2" width="41.28515625" style="15" customWidth="1"/>
    <col min="3" max="3" width="7.85546875" style="1" customWidth="1"/>
    <col min="4" max="4" width="10.28515625" style="1" customWidth="1"/>
    <col min="5" max="5" width="15.28515625" style="4" customWidth="1"/>
    <col min="6" max="6" width="19.7109375" style="7" customWidth="1"/>
    <col min="8" max="8" width="11.85546875" bestFit="1" customWidth="1"/>
    <col min="10" max="10" width="11.85546875" bestFit="1" customWidth="1"/>
  </cols>
  <sheetData>
    <row r="1" spans="1:6" x14ac:dyDescent="0.2">
      <c r="B1" s="238" t="str">
        <f>'PPTO PROPUESTA'!A2</f>
        <v>OFERTA ECONOMICA</v>
      </c>
      <c r="C1" s="238"/>
      <c r="D1" s="238"/>
      <c r="E1" s="238"/>
      <c r="F1" s="238"/>
    </row>
    <row r="2" spans="1:6" x14ac:dyDescent="0.2">
      <c r="B2" s="253"/>
      <c r="C2" s="238"/>
      <c r="D2" s="238"/>
      <c r="E2" s="238"/>
      <c r="F2" s="238"/>
    </row>
    <row r="3" spans="1:6" s="14" customFormat="1" ht="18" customHeight="1" x14ac:dyDescent="0.2">
      <c r="B3" s="254" t="str">
        <f>'PPTO PROPUESTA'!A4</f>
        <v>SELECCIÓN ABREVIADA MC No. 003 de 2023</v>
      </c>
      <c r="C3" s="254"/>
      <c r="D3" s="254"/>
      <c r="E3" s="254"/>
      <c r="F3" s="254"/>
    </row>
    <row r="4" spans="1:6" s="14" customFormat="1" x14ac:dyDescent="0.2">
      <c r="B4" s="113"/>
      <c r="C4" s="113"/>
      <c r="D4" s="113"/>
      <c r="E4" s="113"/>
      <c r="F4" s="113"/>
    </row>
    <row r="5" spans="1:6" s="14" customFormat="1" ht="18" customHeight="1" x14ac:dyDescent="0.2">
      <c r="B5" s="113" t="s">
        <v>1565</v>
      </c>
      <c r="C5" s="113"/>
      <c r="D5" s="113"/>
      <c r="E5" s="113"/>
      <c r="F5" s="113"/>
    </row>
    <row r="6" spans="1:6" ht="12.75" customHeight="1" x14ac:dyDescent="0.2">
      <c r="B6" s="61"/>
      <c r="C6" s="2"/>
      <c r="D6" s="2"/>
      <c r="E6" s="3"/>
      <c r="F6" s="8"/>
    </row>
    <row r="7" spans="1:6" x14ac:dyDescent="0.2">
      <c r="B7" s="255" t="s">
        <v>311</v>
      </c>
      <c r="C7" s="255"/>
      <c r="D7" s="255"/>
      <c r="E7" s="255"/>
      <c r="F7" s="255"/>
    </row>
    <row r="8" spans="1:6" x14ac:dyDescent="0.2">
      <c r="B8" s="25"/>
    </row>
    <row r="9" spans="1:6" x14ac:dyDescent="0.2">
      <c r="A9" s="26">
        <v>1</v>
      </c>
      <c r="B9" s="5" t="s">
        <v>220</v>
      </c>
      <c r="E9"/>
      <c r="F9" s="9"/>
    </row>
    <row r="10" spans="1:6" x14ac:dyDescent="0.2">
      <c r="A10" s="112"/>
      <c r="B10" s="115"/>
      <c r="C10" s="59"/>
      <c r="D10" s="59"/>
      <c r="E10" s="59"/>
      <c r="F10" s="116"/>
    </row>
    <row r="11" spans="1:6" x14ac:dyDescent="0.2">
      <c r="A11" s="227">
        <v>1.1000000000000001</v>
      </c>
      <c r="B11" s="109" t="str">
        <f>PRESUPUESTO!B28</f>
        <v>Desmonte de cubiertas (asbesto cemento)</v>
      </c>
      <c r="C11" s="110"/>
      <c r="D11" s="110"/>
      <c r="E11" s="19" t="s">
        <v>22</v>
      </c>
      <c r="F11" s="111" t="str">
        <f>PRESUPUESTO!C28</f>
        <v>M2</v>
      </c>
    </row>
    <row r="12" spans="1:6" x14ac:dyDescent="0.2">
      <c r="A12" s="112"/>
      <c r="B12" s="113"/>
      <c r="C12" s="60"/>
      <c r="D12" s="60"/>
      <c r="E12" s="60"/>
      <c r="F12" s="114"/>
    </row>
    <row r="13" spans="1:6" ht="13.5" thickBot="1" x14ac:dyDescent="0.25">
      <c r="A13" s="112"/>
      <c r="B13" s="123" t="s">
        <v>312</v>
      </c>
      <c r="C13" s="20" t="s">
        <v>350</v>
      </c>
      <c r="D13" s="20" t="s">
        <v>355</v>
      </c>
      <c r="E13" s="20" t="s">
        <v>353</v>
      </c>
      <c r="F13" s="124" t="s">
        <v>354</v>
      </c>
    </row>
    <row r="14" spans="1:6" ht="13.5" thickTop="1" x14ac:dyDescent="0.2">
      <c r="A14" s="112"/>
      <c r="B14" s="64"/>
      <c r="C14" s="25"/>
      <c r="D14" s="25"/>
      <c r="E14" s="25"/>
      <c r="F14" s="125"/>
    </row>
    <row r="15" spans="1:6" x14ac:dyDescent="0.2">
      <c r="A15" s="112"/>
      <c r="B15" s="126" t="s">
        <v>318</v>
      </c>
      <c r="C15" s="26"/>
      <c r="D15" s="26"/>
      <c r="E15" s="26"/>
      <c r="F15" s="127" t="e">
        <f>SUM(F16:F18)</f>
        <v>#REF!</v>
      </c>
    </row>
    <row r="16" spans="1:6" x14ac:dyDescent="0.2">
      <c r="A16" s="112"/>
      <c r="B16" s="64" t="s">
        <v>319</v>
      </c>
      <c r="C16" s="25" t="s">
        <v>8</v>
      </c>
      <c r="D16" s="25">
        <v>0.3</v>
      </c>
      <c r="E16" s="65" t="e">
        <f>#REF!</f>
        <v>#REF!</v>
      </c>
      <c r="F16" s="125" t="e">
        <f>E16*D16</f>
        <v>#REF!</v>
      </c>
    </row>
    <row r="17" spans="1:6" x14ac:dyDescent="0.2">
      <c r="A17" s="112"/>
      <c r="B17" s="64" t="e">
        <f>#REF!</f>
        <v>#REF!</v>
      </c>
      <c r="C17" s="25" t="s">
        <v>357</v>
      </c>
      <c r="D17" s="25">
        <v>5.6000000000000001E-2</v>
      </c>
      <c r="E17" s="65" t="e">
        <f>#REF!</f>
        <v>#REF!</v>
      </c>
      <c r="F17" s="125" t="e">
        <f>E17*D17</f>
        <v>#REF!</v>
      </c>
    </row>
    <row r="18" spans="1:6" x14ac:dyDescent="0.2">
      <c r="A18" s="112"/>
      <c r="B18" s="64" t="e">
        <f>#REF!</f>
        <v>#REF!</v>
      </c>
      <c r="C18" s="25" t="s">
        <v>357</v>
      </c>
      <c r="D18" s="25">
        <v>5.6000000000000001E-2</v>
      </c>
      <c r="E18" s="65" t="e">
        <f>#REF!</f>
        <v>#REF!</v>
      </c>
      <c r="F18" s="125" t="e">
        <f>E18*D18</f>
        <v>#REF!</v>
      </c>
    </row>
    <row r="19" spans="1:6" x14ac:dyDescent="0.2">
      <c r="A19" s="112"/>
      <c r="B19" s="64"/>
      <c r="C19" s="25"/>
      <c r="D19" s="25"/>
      <c r="E19" s="25"/>
      <c r="F19" s="125"/>
    </row>
    <row r="20" spans="1:6" x14ac:dyDescent="0.2">
      <c r="A20" s="112"/>
      <c r="B20" s="126" t="s">
        <v>352</v>
      </c>
      <c r="C20" s="26"/>
      <c r="D20" s="26"/>
      <c r="E20" s="26"/>
      <c r="F20" s="127" t="e">
        <f>F21</f>
        <v>#REF!</v>
      </c>
    </row>
    <row r="21" spans="1:6" ht="13.5" thickBot="1" x14ac:dyDescent="0.25">
      <c r="A21" s="112"/>
      <c r="B21" s="128" t="s">
        <v>352</v>
      </c>
      <c r="C21" s="63" t="s">
        <v>343</v>
      </c>
      <c r="D21" s="63">
        <v>0.45</v>
      </c>
      <c r="E21" s="129" t="e">
        <f>#REF!</f>
        <v>#REF!</v>
      </c>
      <c r="F21" s="129" t="e">
        <f>D21*E21</f>
        <v>#REF!</v>
      </c>
    </row>
    <row r="22" spans="1:6" ht="13.5" thickTop="1" x14ac:dyDescent="0.2">
      <c r="A22" s="112"/>
      <c r="B22" s="64"/>
      <c r="C22" s="25"/>
      <c r="D22" s="25"/>
      <c r="E22" s="25"/>
      <c r="F22" s="125"/>
    </row>
    <row r="23" spans="1:6" x14ac:dyDescent="0.2">
      <c r="A23" s="112"/>
      <c r="B23" s="64"/>
      <c r="C23" s="252" t="s">
        <v>360</v>
      </c>
      <c r="D23" s="252"/>
      <c r="E23" s="252"/>
      <c r="F23" s="127" t="e">
        <f>ROUND(F20+F15,0)</f>
        <v>#REF!</v>
      </c>
    </row>
    <row r="24" spans="1:6" x14ac:dyDescent="0.2">
      <c r="A24" s="112" t="s">
        <v>515</v>
      </c>
      <c r="B24" s="126" t="s">
        <v>133</v>
      </c>
      <c r="C24" s="25"/>
      <c r="D24" s="25"/>
      <c r="E24" s="25"/>
      <c r="F24" s="127"/>
    </row>
    <row r="25" spans="1:6" x14ac:dyDescent="0.2">
      <c r="A25" s="112"/>
      <c r="B25" s="64"/>
      <c r="C25" s="25"/>
      <c r="D25" s="25"/>
      <c r="E25" s="25"/>
      <c r="F25" s="127"/>
    </row>
    <row r="26" spans="1:6" x14ac:dyDescent="0.2">
      <c r="A26" s="112" t="s">
        <v>1566</v>
      </c>
      <c r="B26" s="109" t="s">
        <v>1527</v>
      </c>
      <c r="C26" s="110"/>
      <c r="D26" s="110"/>
      <c r="E26" s="19" t="s">
        <v>432</v>
      </c>
      <c r="F26" s="111" t="s">
        <v>482</v>
      </c>
    </row>
    <row r="27" spans="1:6" x14ac:dyDescent="0.2">
      <c r="A27" s="112"/>
      <c r="B27" s="113"/>
      <c r="C27" s="60"/>
      <c r="D27" s="60"/>
      <c r="E27" s="60"/>
      <c r="F27" s="114"/>
    </row>
    <row r="28" spans="1:6" ht="13.5" thickBot="1" x14ac:dyDescent="0.25">
      <c r="A28" s="112"/>
      <c r="B28" s="123" t="s">
        <v>312</v>
      </c>
      <c r="C28" s="20" t="s">
        <v>350</v>
      </c>
      <c r="D28" s="20" t="s">
        <v>355</v>
      </c>
      <c r="E28" s="20" t="s">
        <v>353</v>
      </c>
      <c r="F28" s="124" t="s">
        <v>354</v>
      </c>
    </row>
    <row r="29" spans="1:6" ht="13.5" thickTop="1" x14ac:dyDescent="0.2">
      <c r="A29" s="112"/>
      <c r="B29" s="126"/>
      <c r="C29" s="26"/>
      <c r="D29" s="26"/>
      <c r="E29" s="26"/>
      <c r="F29" s="130"/>
    </row>
    <row r="30" spans="1:6" x14ac:dyDescent="0.2">
      <c r="A30" s="112"/>
      <c r="B30" s="126" t="s">
        <v>363</v>
      </c>
      <c r="C30" s="25"/>
      <c r="D30" s="25"/>
      <c r="E30" s="25"/>
      <c r="F30" s="127">
        <f>SUM(F31:F37)</f>
        <v>65323.8</v>
      </c>
    </row>
    <row r="31" spans="1:6" x14ac:dyDescent="0.2">
      <c r="A31" s="112"/>
      <c r="B31" s="64" t="s">
        <v>1567</v>
      </c>
      <c r="C31" s="25" t="s">
        <v>482</v>
      </c>
      <c r="D31" s="25">
        <v>1.03</v>
      </c>
      <c r="E31" s="65">
        <f>53250-6638</f>
        <v>46612</v>
      </c>
      <c r="F31" s="125">
        <f t="shared" ref="F31:F36" si="0">D31*E31</f>
        <v>48010.36</v>
      </c>
    </row>
    <row r="32" spans="1:6" x14ac:dyDescent="0.2">
      <c r="A32" s="112"/>
      <c r="B32" s="64" t="s">
        <v>1568</v>
      </c>
      <c r="C32" s="25" t="s">
        <v>482</v>
      </c>
      <c r="D32" s="25">
        <v>1.03</v>
      </c>
      <c r="E32" s="65">
        <v>8580</v>
      </c>
      <c r="F32" s="125">
        <f t="shared" si="0"/>
        <v>8837.4</v>
      </c>
    </row>
    <row r="33" spans="1:6" x14ac:dyDescent="0.2">
      <c r="A33" s="112"/>
      <c r="B33" s="64" t="s">
        <v>1569</v>
      </c>
      <c r="C33" s="25" t="s">
        <v>8</v>
      </c>
      <c r="D33" s="25">
        <v>0.09</v>
      </c>
      <c r="E33" s="65">
        <v>1500</v>
      </c>
      <c r="F33" s="125">
        <f t="shared" si="0"/>
        <v>135</v>
      </c>
    </row>
    <row r="34" spans="1:6" x14ac:dyDescent="0.2">
      <c r="A34" s="112"/>
      <c r="B34" s="64" t="s">
        <v>1572</v>
      </c>
      <c r="C34" s="25" t="s">
        <v>8</v>
      </c>
      <c r="D34" s="25">
        <v>0.2</v>
      </c>
      <c r="E34" s="65">
        <v>5900</v>
      </c>
      <c r="F34" s="125">
        <f t="shared" si="0"/>
        <v>1180</v>
      </c>
    </row>
    <row r="35" spans="1:6" x14ac:dyDescent="0.2">
      <c r="A35" s="112"/>
      <c r="B35" s="64" t="s">
        <v>1570</v>
      </c>
      <c r="C35" s="25" t="s">
        <v>8</v>
      </c>
      <c r="D35" s="25">
        <v>1</v>
      </c>
      <c r="E35" s="65">
        <f>1400+199.0414</f>
        <v>1599.04</v>
      </c>
      <c r="F35" s="125">
        <f t="shared" si="0"/>
        <v>1599.04</v>
      </c>
    </row>
    <row r="36" spans="1:6" x14ac:dyDescent="0.2">
      <c r="A36" s="112"/>
      <c r="B36" s="64" t="s">
        <v>1571</v>
      </c>
      <c r="C36" s="25" t="s">
        <v>482</v>
      </c>
      <c r="D36" s="25">
        <v>1.03</v>
      </c>
      <c r="E36" s="65">
        <v>5400</v>
      </c>
      <c r="F36" s="125">
        <f t="shared" si="0"/>
        <v>5562</v>
      </c>
    </row>
    <row r="37" spans="1:6" x14ac:dyDescent="0.2">
      <c r="A37" s="112"/>
      <c r="B37" s="64"/>
      <c r="C37" s="25"/>
      <c r="D37" s="25"/>
      <c r="E37" s="65"/>
      <c r="F37" s="125"/>
    </row>
    <row r="38" spans="1:6" x14ac:dyDescent="0.2">
      <c r="A38" s="112"/>
      <c r="B38" s="126" t="s">
        <v>318</v>
      </c>
      <c r="C38" s="25"/>
      <c r="D38" s="25"/>
      <c r="E38" s="65"/>
      <c r="F38" s="127">
        <f>F39+F40</f>
        <v>2580.1999999999998</v>
      </c>
    </row>
    <row r="39" spans="1:6" x14ac:dyDescent="0.2">
      <c r="A39" s="112"/>
      <c r="B39" s="64" t="s">
        <v>319</v>
      </c>
      <c r="C39" s="25" t="s">
        <v>8</v>
      </c>
      <c r="D39" s="25">
        <v>1</v>
      </c>
      <c r="E39" s="65">
        <v>1993</v>
      </c>
      <c r="F39" s="125">
        <f>E39*D39</f>
        <v>1993</v>
      </c>
    </row>
    <row r="40" spans="1:6" x14ac:dyDescent="0.2">
      <c r="A40" s="112"/>
      <c r="B40" s="64" t="s">
        <v>1537</v>
      </c>
      <c r="C40" s="25" t="s">
        <v>1546</v>
      </c>
      <c r="D40" s="25">
        <v>0.8</v>
      </c>
      <c r="E40" s="65">
        <v>734</v>
      </c>
      <c r="F40" s="125">
        <f>E40*D40</f>
        <v>587.20000000000005</v>
      </c>
    </row>
    <row r="41" spans="1:6" x14ac:dyDescent="0.2">
      <c r="A41" s="112"/>
      <c r="B41" s="64"/>
      <c r="C41" s="25"/>
      <c r="D41" s="25"/>
      <c r="E41" s="25"/>
      <c r="F41" s="125"/>
    </row>
    <row r="42" spans="1:6" x14ac:dyDescent="0.2">
      <c r="A42" s="112"/>
      <c r="B42" s="126" t="s">
        <v>342</v>
      </c>
      <c r="C42" s="26"/>
      <c r="D42" s="26"/>
      <c r="E42" s="26"/>
      <c r="F42" s="127">
        <f>F43</f>
        <v>17096</v>
      </c>
    </row>
    <row r="43" spans="1:6" ht="13.5" thickBot="1" x14ac:dyDescent="0.25">
      <c r="A43" s="112"/>
      <c r="B43" s="128" t="s">
        <v>480</v>
      </c>
      <c r="C43" s="63" t="s">
        <v>343</v>
      </c>
      <c r="D43" s="63">
        <v>0.5</v>
      </c>
      <c r="E43" s="129">
        <v>34192</v>
      </c>
      <c r="F43" s="129">
        <f>D43*E43</f>
        <v>17096</v>
      </c>
    </row>
    <row r="44" spans="1:6" ht="13.5" thickTop="1" x14ac:dyDescent="0.2">
      <c r="A44" s="112"/>
      <c r="B44" s="64"/>
      <c r="C44" s="25"/>
      <c r="D44" s="25"/>
      <c r="E44" s="25"/>
      <c r="F44" s="125"/>
    </row>
    <row r="45" spans="1:6" x14ac:dyDescent="0.2">
      <c r="A45" s="112"/>
      <c r="B45" s="64"/>
      <c r="C45" s="252" t="s">
        <v>375</v>
      </c>
      <c r="D45" s="252"/>
      <c r="E45" s="252"/>
      <c r="F45" s="127">
        <f>F30+F38+F42</f>
        <v>85000</v>
      </c>
    </row>
    <row r="46" spans="1:6" x14ac:dyDescent="0.2">
      <c r="A46" s="112"/>
      <c r="B46" s="64"/>
      <c r="C46" s="25"/>
      <c r="D46" s="25"/>
      <c r="E46" s="25"/>
      <c r="F46" s="127"/>
    </row>
    <row r="47" spans="1:6" x14ac:dyDescent="0.2">
      <c r="A47" s="112" t="s">
        <v>1573</v>
      </c>
      <c r="B47" s="109" t="s">
        <v>1217</v>
      </c>
      <c r="C47" s="110"/>
      <c r="D47" s="110"/>
      <c r="E47" s="19" t="s">
        <v>432</v>
      </c>
      <c r="F47" s="111" t="s">
        <v>483</v>
      </c>
    </row>
    <row r="48" spans="1:6" x14ac:dyDescent="0.2">
      <c r="A48" s="112"/>
      <c r="B48" s="64"/>
      <c r="C48" s="25"/>
      <c r="D48" s="25"/>
      <c r="E48" s="25"/>
      <c r="F48" s="127"/>
    </row>
    <row r="49" spans="1:6" ht="13.5" thickBot="1" x14ac:dyDescent="0.25">
      <c r="A49" s="112"/>
      <c r="B49" s="123" t="s">
        <v>312</v>
      </c>
      <c r="C49" s="20" t="s">
        <v>350</v>
      </c>
      <c r="D49" s="20" t="s">
        <v>355</v>
      </c>
      <c r="E49" s="20" t="s">
        <v>353</v>
      </c>
      <c r="F49" s="124" t="s">
        <v>354</v>
      </c>
    </row>
    <row r="50" spans="1:6" ht="13.5" thickTop="1" x14ac:dyDescent="0.2">
      <c r="A50" s="112"/>
      <c r="B50" s="64"/>
      <c r="C50" s="25"/>
      <c r="D50" s="25"/>
      <c r="E50" s="25"/>
      <c r="F50" s="127"/>
    </row>
    <row r="51" spans="1:6" x14ac:dyDescent="0.2">
      <c r="A51" s="112"/>
      <c r="B51" s="126" t="s">
        <v>363</v>
      </c>
      <c r="C51" s="25"/>
      <c r="D51" s="25"/>
      <c r="E51" s="25"/>
      <c r="F51" s="127">
        <v>53600</v>
      </c>
    </row>
    <row r="52" spans="1:6" x14ac:dyDescent="0.2">
      <c r="A52" s="112"/>
      <c r="B52" s="64" t="s">
        <v>1518</v>
      </c>
      <c r="C52" s="25" t="s">
        <v>482</v>
      </c>
      <c r="D52" s="25">
        <v>2</v>
      </c>
      <c r="E52" s="65">
        <v>2400</v>
      </c>
      <c r="F52" s="125">
        <v>4800</v>
      </c>
    </row>
    <row r="53" spans="1:6" x14ac:dyDescent="0.2">
      <c r="A53" s="112"/>
      <c r="B53" s="64" t="s">
        <v>1512</v>
      </c>
      <c r="C53" s="25" t="s">
        <v>482</v>
      </c>
      <c r="D53" s="25">
        <v>6</v>
      </c>
      <c r="E53" s="65">
        <v>3400</v>
      </c>
      <c r="F53" s="125">
        <v>20400</v>
      </c>
    </row>
    <row r="54" spans="1:6" x14ac:dyDescent="0.2">
      <c r="A54" s="112"/>
      <c r="B54" s="64" t="s">
        <v>1513</v>
      </c>
      <c r="C54" s="25" t="s">
        <v>8</v>
      </c>
      <c r="D54" s="25">
        <v>2</v>
      </c>
      <c r="E54" s="65">
        <v>1350</v>
      </c>
      <c r="F54" s="125">
        <v>2700</v>
      </c>
    </row>
    <row r="55" spans="1:6" x14ac:dyDescent="0.2">
      <c r="A55" s="112"/>
      <c r="B55" s="64" t="s">
        <v>1519</v>
      </c>
      <c r="C55" s="25" t="s">
        <v>8</v>
      </c>
      <c r="D55" s="25">
        <v>1</v>
      </c>
      <c r="E55" s="65">
        <v>400</v>
      </c>
      <c r="F55" s="125">
        <v>400</v>
      </c>
    </row>
    <row r="56" spans="1:6" x14ac:dyDescent="0.2">
      <c r="A56" s="112"/>
      <c r="B56" s="64" t="s">
        <v>1520</v>
      </c>
      <c r="C56" s="25" t="s">
        <v>8</v>
      </c>
      <c r="D56" s="25">
        <v>1</v>
      </c>
      <c r="E56" s="65">
        <v>2500</v>
      </c>
      <c r="F56" s="125">
        <v>2500</v>
      </c>
    </row>
    <row r="57" spans="1:6" x14ac:dyDescent="0.2">
      <c r="A57" s="112"/>
      <c r="B57" s="64" t="s">
        <v>462</v>
      </c>
      <c r="C57" s="25" t="s">
        <v>8</v>
      </c>
      <c r="D57" s="25">
        <v>1</v>
      </c>
      <c r="E57" s="65">
        <v>12000</v>
      </c>
      <c r="F57" s="125">
        <v>12000</v>
      </c>
    </row>
    <row r="58" spans="1:6" x14ac:dyDescent="0.2">
      <c r="A58" s="112"/>
      <c r="B58" s="64" t="s">
        <v>1509</v>
      </c>
      <c r="C58" s="25" t="s">
        <v>482</v>
      </c>
      <c r="D58" s="25">
        <v>2</v>
      </c>
      <c r="E58" s="65">
        <v>5400</v>
      </c>
      <c r="F58" s="125">
        <v>10800</v>
      </c>
    </row>
    <row r="59" spans="1:6" x14ac:dyDescent="0.2">
      <c r="A59" s="112"/>
      <c r="B59" s="64"/>
      <c r="C59" s="25"/>
      <c r="D59" s="25"/>
      <c r="E59" s="25"/>
      <c r="F59" s="127"/>
    </row>
    <row r="60" spans="1:6" x14ac:dyDescent="0.2">
      <c r="A60" s="112"/>
      <c r="B60" s="113" t="s">
        <v>318</v>
      </c>
      <c r="C60" s="59"/>
      <c r="D60" s="59"/>
      <c r="E60" s="59"/>
      <c r="F60" s="114">
        <v>1993</v>
      </c>
    </row>
    <row r="61" spans="1:6" x14ac:dyDescent="0.2">
      <c r="B61" s="15" t="s">
        <v>319</v>
      </c>
      <c r="C61" s="1" t="s">
        <v>8</v>
      </c>
      <c r="D61" s="1">
        <v>1</v>
      </c>
      <c r="E61" s="65">
        <v>1993</v>
      </c>
      <c r="F61" s="7">
        <v>1993</v>
      </c>
    </row>
    <row r="63" spans="1:6" x14ac:dyDescent="0.2">
      <c r="B63" s="5" t="s">
        <v>342</v>
      </c>
      <c r="F63" s="10">
        <v>35901.599999999999</v>
      </c>
    </row>
    <row r="64" spans="1:6" ht="13.5" thickBot="1" x14ac:dyDescent="0.25">
      <c r="B64" s="128" t="s">
        <v>480</v>
      </c>
      <c r="C64" s="63" t="s">
        <v>343</v>
      </c>
      <c r="D64" s="63">
        <v>1.05</v>
      </c>
      <c r="E64" s="129">
        <v>34192</v>
      </c>
      <c r="F64" s="129">
        <v>35901.599999999999</v>
      </c>
    </row>
    <row r="65" spans="1:6" ht="13.5" thickTop="1" x14ac:dyDescent="0.2"/>
    <row r="66" spans="1:6" x14ac:dyDescent="0.2">
      <c r="C66" s="1" t="s">
        <v>371</v>
      </c>
      <c r="F66" s="10">
        <v>91495</v>
      </c>
    </row>
    <row r="68" spans="1:6" x14ac:dyDescent="0.2">
      <c r="A68" s="112">
        <v>2.2999999999999998</v>
      </c>
      <c r="B68" s="109" t="s">
        <v>1505</v>
      </c>
      <c r="C68" s="110"/>
      <c r="D68" s="110"/>
      <c r="E68" s="19" t="s">
        <v>432</v>
      </c>
      <c r="F68" s="111" t="s">
        <v>483</v>
      </c>
    </row>
    <row r="70" spans="1:6" ht="13.5" thickBot="1" x14ac:dyDescent="0.25">
      <c r="B70" s="123" t="s">
        <v>312</v>
      </c>
      <c r="C70" s="20" t="s">
        <v>350</v>
      </c>
      <c r="D70" s="20" t="s">
        <v>355</v>
      </c>
      <c r="E70" s="20" t="s">
        <v>353</v>
      </c>
      <c r="F70" s="124" t="s">
        <v>354</v>
      </c>
    </row>
    <row r="71" spans="1:6" ht="13.5" thickTop="1" x14ac:dyDescent="0.2"/>
    <row r="72" spans="1:6" x14ac:dyDescent="0.2">
      <c r="B72" s="5" t="s">
        <v>363</v>
      </c>
      <c r="F72" s="10">
        <v>43090</v>
      </c>
    </row>
    <row r="73" spans="1:6" x14ac:dyDescent="0.2">
      <c r="B73" s="15" t="s">
        <v>1506</v>
      </c>
      <c r="C73" s="1" t="s">
        <v>482</v>
      </c>
      <c r="D73" s="1">
        <v>3</v>
      </c>
      <c r="E73" s="65">
        <v>2600</v>
      </c>
      <c r="F73" s="7">
        <v>7800</v>
      </c>
    </row>
    <row r="74" spans="1:6" x14ac:dyDescent="0.2">
      <c r="B74" s="15" t="s">
        <v>1507</v>
      </c>
      <c r="C74" s="1" t="s">
        <v>482</v>
      </c>
      <c r="D74" s="1">
        <v>1</v>
      </c>
      <c r="E74" s="65">
        <v>25000</v>
      </c>
      <c r="F74" s="7">
        <v>25000</v>
      </c>
    </row>
    <row r="75" spans="1:6" x14ac:dyDescent="0.2">
      <c r="B75" s="15" t="s">
        <v>1508</v>
      </c>
      <c r="C75" s="1" t="s">
        <v>8</v>
      </c>
      <c r="D75" s="1">
        <v>0.05</v>
      </c>
      <c r="E75" s="65">
        <v>9800</v>
      </c>
      <c r="F75" s="7">
        <v>490</v>
      </c>
    </row>
    <row r="76" spans="1:6" x14ac:dyDescent="0.2">
      <c r="B76" s="15" t="s">
        <v>1509</v>
      </c>
      <c r="C76" s="1" t="s">
        <v>8</v>
      </c>
      <c r="D76" s="1">
        <v>1</v>
      </c>
      <c r="E76" s="65">
        <v>5400</v>
      </c>
      <c r="F76" s="7">
        <v>5400</v>
      </c>
    </row>
    <row r="77" spans="1:6" x14ac:dyDescent="0.2">
      <c r="B77" s="15" t="s">
        <v>1510</v>
      </c>
      <c r="C77" s="1" t="s">
        <v>8</v>
      </c>
      <c r="D77" s="1">
        <v>1</v>
      </c>
      <c r="E77" s="65">
        <v>2600</v>
      </c>
      <c r="F77" s="7">
        <v>2600</v>
      </c>
    </row>
    <row r="78" spans="1:6" x14ac:dyDescent="0.2">
      <c r="B78" s="15" t="s">
        <v>1511</v>
      </c>
      <c r="C78" s="1" t="s">
        <v>8</v>
      </c>
      <c r="D78" s="1">
        <v>1</v>
      </c>
      <c r="E78" s="65">
        <v>1800</v>
      </c>
      <c r="F78" s="7">
        <v>1800</v>
      </c>
    </row>
    <row r="80" spans="1:6" x14ac:dyDescent="0.2">
      <c r="B80" s="5" t="s">
        <v>318</v>
      </c>
      <c r="F80" s="10">
        <v>1993</v>
      </c>
    </row>
    <row r="81" spans="1:6" x14ac:dyDescent="0.2">
      <c r="B81" s="15" t="s">
        <v>319</v>
      </c>
      <c r="C81" s="1" t="s">
        <v>8</v>
      </c>
      <c r="D81" s="1">
        <v>1</v>
      </c>
      <c r="E81" s="65">
        <v>1993</v>
      </c>
      <c r="F81" s="7">
        <v>1993</v>
      </c>
    </row>
    <row r="83" spans="1:6" x14ac:dyDescent="0.2">
      <c r="B83" s="5" t="s">
        <v>342</v>
      </c>
      <c r="F83" s="10">
        <v>37611.199999999997</v>
      </c>
    </row>
    <row r="84" spans="1:6" ht="13.5" thickBot="1" x14ac:dyDescent="0.25">
      <c r="B84" s="128" t="s">
        <v>480</v>
      </c>
      <c r="C84" s="63" t="s">
        <v>343</v>
      </c>
      <c r="D84" s="63">
        <v>1.1000000000000001</v>
      </c>
      <c r="E84" s="129">
        <v>34192</v>
      </c>
      <c r="F84" s="129">
        <v>37611.199999999997</v>
      </c>
    </row>
    <row r="85" spans="1:6" ht="13.5" thickTop="1" x14ac:dyDescent="0.2"/>
    <row r="86" spans="1:6" x14ac:dyDescent="0.2">
      <c r="C86" s="1" t="s">
        <v>371</v>
      </c>
      <c r="F86" s="10">
        <v>82694</v>
      </c>
    </row>
    <row r="87" spans="1:6" x14ac:dyDescent="0.2">
      <c r="F87" s="10"/>
    </row>
    <row r="88" spans="1:6" ht="32.25" customHeight="1" x14ac:dyDescent="0.2">
      <c r="A88" s="112">
        <v>2.4</v>
      </c>
      <c r="B88" s="256" t="s">
        <v>1504</v>
      </c>
      <c r="C88" s="247"/>
      <c r="D88" s="247"/>
      <c r="E88" s="19" t="s">
        <v>432</v>
      </c>
      <c r="F88" s="111" t="s">
        <v>482</v>
      </c>
    </row>
    <row r="89" spans="1:6" x14ac:dyDescent="0.2">
      <c r="F89" s="10"/>
    </row>
    <row r="90" spans="1:6" ht="13.5" thickBot="1" x14ac:dyDescent="0.25">
      <c r="B90" s="123" t="s">
        <v>312</v>
      </c>
      <c r="C90" s="20" t="s">
        <v>350</v>
      </c>
      <c r="D90" s="20" t="s">
        <v>355</v>
      </c>
      <c r="E90" s="20" t="s">
        <v>353</v>
      </c>
      <c r="F90" s="124" t="s">
        <v>354</v>
      </c>
    </row>
    <row r="91" spans="1:6" ht="13.5" thickTop="1" x14ac:dyDescent="0.2">
      <c r="F91" s="10"/>
    </row>
    <row r="92" spans="1:6" x14ac:dyDescent="0.2">
      <c r="B92" s="5" t="s">
        <v>363</v>
      </c>
      <c r="F92" s="10">
        <v>21514</v>
      </c>
    </row>
    <row r="93" spans="1:6" x14ac:dyDescent="0.2">
      <c r="B93" s="15" t="s">
        <v>1512</v>
      </c>
      <c r="C93" s="1" t="s">
        <v>482</v>
      </c>
      <c r="D93" s="1">
        <v>2</v>
      </c>
      <c r="E93" s="65">
        <v>4436</v>
      </c>
      <c r="F93" s="62">
        <v>8872</v>
      </c>
    </row>
    <row r="94" spans="1:6" x14ac:dyDescent="0.2">
      <c r="B94" s="15" t="s">
        <v>1513</v>
      </c>
      <c r="C94" s="1" t="s">
        <v>8</v>
      </c>
      <c r="D94" s="1">
        <v>0.14000000000000001</v>
      </c>
      <c r="E94" s="65">
        <v>1500</v>
      </c>
      <c r="F94" s="62">
        <v>210</v>
      </c>
    </row>
    <row r="95" spans="1:6" x14ac:dyDescent="0.2">
      <c r="B95" s="15" t="s">
        <v>1514</v>
      </c>
      <c r="C95" s="1" t="s">
        <v>8</v>
      </c>
      <c r="D95" s="1">
        <v>0.05</v>
      </c>
      <c r="E95" s="65">
        <v>1300</v>
      </c>
      <c r="F95" s="62">
        <v>65</v>
      </c>
    </row>
    <row r="96" spans="1:6" x14ac:dyDescent="0.2">
      <c r="B96" s="15" t="s">
        <v>1515</v>
      </c>
      <c r="C96" s="1" t="s">
        <v>8</v>
      </c>
      <c r="D96" s="1">
        <v>0.1</v>
      </c>
      <c r="E96" s="65">
        <v>7670</v>
      </c>
      <c r="F96" s="62">
        <v>767</v>
      </c>
    </row>
    <row r="97" spans="1:6" x14ac:dyDescent="0.2">
      <c r="B97" s="15" t="s">
        <v>1516</v>
      </c>
      <c r="C97" s="1" t="s">
        <v>8</v>
      </c>
      <c r="D97" s="1">
        <v>1</v>
      </c>
      <c r="E97" s="65">
        <v>1500</v>
      </c>
      <c r="F97" s="62">
        <v>1500</v>
      </c>
    </row>
    <row r="98" spans="1:6" x14ac:dyDescent="0.2">
      <c r="B98" s="15" t="s">
        <v>1509</v>
      </c>
      <c r="C98" s="1" t="s">
        <v>482</v>
      </c>
      <c r="D98" s="1">
        <v>1</v>
      </c>
      <c r="E98" s="65">
        <v>7500</v>
      </c>
      <c r="F98" s="62">
        <v>7500</v>
      </c>
    </row>
    <row r="99" spans="1:6" x14ac:dyDescent="0.2">
      <c r="B99" s="15" t="s">
        <v>1517</v>
      </c>
      <c r="C99" s="1" t="s">
        <v>482</v>
      </c>
      <c r="D99" s="1">
        <v>1</v>
      </c>
      <c r="E99" s="65">
        <v>2600</v>
      </c>
      <c r="F99" s="62">
        <v>2600</v>
      </c>
    </row>
    <row r="100" spans="1:6" x14ac:dyDescent="0.2">
      <c r="E100" s="65"/>
      <c r="F100" s="10"/>
    </row>
    <row r="101" spans="1:6" x14ac:dyDescent="0.2">
      <c r="B101" s="5" t="s">
        <v>318</v>
      </c>
      <c r="C101" s="26"/>
      <c r="D101" s="26"/>
      <c r="E101" s="65"/>
      <c r="F101" s="10">
        <v>996.5</v>
      </c>
    </row>
    <row r="102" spans="1:6" x14ac:dyDescent="0.2">
      <c r="B102" s="15" t="s">
        <v>319</v>
      </c>
      <c r="C102" s="1" t="s">
        <v>8</v>
      </c>
      <c r="D102" s="1">
        <v>0.5</v>
      </c>
      <c r="E102" s="65">
        <v>1993</v>
      </c>
      <c r="F102" s="62">
        <v>996.5</v>
      </c>
    </row>
    <row r="103" spans="1:6" x14ac:dyDescent="0.2">
      <c r="F103" s="10"/>
    </row>
    <row r="104" spans="1:6" x14ac:dyDescent="0.2">
      <c r="B104" s="5" t="s">
        <v>342</v>
      </c>
      <c r="C104" s="26"/>
      <c r="D104" s="26"/>
      <c r="E104" s="6"/>
      <c r="F104" s="10">
        <v>6838.4</v>
      </c>
    </row>
    <row r="105" spans="1:6" ht="13.5" thickBot="1" x14ac:dyDescent="0.25">
      <c r="B105" s="128" t="s">
        <v>480</v>
      </c>
      <c r="C105" s="63" t="s">
        <v>343</v>
      </c>
      <c r="D105" s="63">
        <v>0.2</v>
      </c>
      <c r="E105" s="129">
        <v>34192</v>
      </c>
      <c r="F105" s="129">
        <v>6838.4</v>
      </c>
    </row>
    <row r="106" spans="1:6" ht="13.5" thickTop="1" x14ac:dyDescent="0.2">
      <c r="F106" s="10"/>
    </row>
    <row r="107" spans="1:6" x14ac:dyDescent="0.2">
      <c r="C107" s="1" t="s">
        <v>1441</v>
      </c>
      <c r="F107" s="10">
        <v>29349</v>
      </c>
    </row>
    <row r="108" spans="1:6" x14ac:dyDescent="0.2">
      <c r="F108" s="10"/>
    </row>
    <row r="109" spans="1:6" x14ac:dyDescent="0.2">
      <c r="A109" s="112" t="s">
        <v>1574</v>
      </c>
      <c r="B109" s="256" t="s">
        <v>1340</v>
      </c>
      <c r="C109" s="247"/>
      <c r="D109" s="247"/>
      <c r="E109" s="19" t="s">
        <v>432</v>
      </c>
      <c r="F109" s="111" t="s">
        <v>483</v>
      </c>
    </row>
    <row r="110" spans="1:6" x14ac:dyDescent="0.2">
      <c r="F110" s="10"/>
    </row>
    <row r="111" spans="1:6" ht="13.5" thickBot="1" x14ac:dyDescent="0.25">
      <c r="B111" s="123" t="s">
        <v>312</v>
      </c>
      <c r="C111" s="20" t="s">
        <v>350</v>
      </c>
      <c r="D111" s="20" t="s">
        <v>355</v>
      </c>
      <c r="E111" s="20" t="s">
        <v>353</v>
      </c>
      <c r="F111" s="124" t="s">
        <v>354</v>
      </c>
    </row>
    <row r="112" spans="1:6" ht="13.5" thickTop="1" x14ac:dyDescent="0.2">
      <c r="F112" s="10"/>
    </row>
    <row r="113" spans="2:6" x14ac:dyDescent="0.2">
      <c r="B113" s="5" t="s">
        <v>363</v>
      </c>
      <c r="F113" s="10">
        <v>51600</v>
      </c>
    </row>
    <row r="114" spans="2:6" ht="25.5" x14ac:dyDescent="0.2">
      <c r="B114" s="73" t="s">
        <v>1518</v>
      </c>
      <c r="C114" s="13" t="s">
        <v>482</v>
      </c>
      <c r="D114" s="13">
        <v>2</v>
      </c>
      <c r="E114" s="117">
        <v>2400</v>
      </c>
      <c r="F114" s="58">
        <v>4800</v>
      </c>
    </row>
    <row r="115" spans="2:6" ht="25.5" x14ac:dyDescent="0.2">
      <c r="B115" s="73" t="s">
        <v>1512</v>
      </c>
      <c r="C115" s="13" t="s">
        <v>482</v>
      </c>
      <c r="D115" s="13">
        <v>6</v>
      </c>
      <c r="E115" s="117">
        <v>3400</v>
      </c>
      <c r="F115" s="58">
        <v>20400</v>
      </c>
    </row>
    <row r="116" spans="2:6" x14ac:dyDescent="0.2">
      <c r="B116" s="73" t="s">
        <v>1513</v>
      </c>
      <c r="C116" s="13" t="s">
        <v>8</v>
      </c>
      <c r="D116" s="13">
        <v>2</v>
      </c>
      <c r="E116" s="117">
        <v>1350</v>
      </c>
      <c r="F116" s="58">
        <v>2700</v>
      </c>
    </row>
    <row r="117" spans="2:6" ht="25.5" x14ac:dyDescent="0.2">
      <c r="B117" s="73" t="s">
        <v>1519</v>
      </c>
      <c r="C117" s="13" t="s">
        <v>8</v>
      </c>
      <c r="D117" s="13">
        <v>1</v>
      </c>
      <c r="E117" s="117">
        <v>400</v>
      </c>
      <c r="F117" s="58">
        <v>400</v>
      </c>
    </row>
    <row r="118" spans="2:6" x14ac:dyDescent="0.2">
      <c r="B118" s="73" t="s">
        <v>1520</v>
      </c>
      <c r="C118" s="13" t="s">
        <v>8</v>
      </c>
      <c r="D118" s="13">
        <v>1</v>
      </c>
      <c r="E118" s="117">
        <v>2500</v>
      </c>
      <c r="F118" s="58">
        <v>2500</v>
      </c>
    </row>
    <row r="119" spans="2:6" ht="25.5" x14ac:dyDescent="0.2">
      <c r="B119" s="73" t="s">
        <v>1521</v>
      </c>
      <c r="C119" s="13" t="s">
        <v>8</v>
      </c>
      <c r="D119" s="13">
        <v>1</v>
      </c>
      <c r="E119" s="117">
        <v>10000</v>
      </c>
      <c r="F119" s="58">
        <v>10000</v>
      </c>
    </row>
    <row r="120" spans="2:6" x14ac:dyDescent="0.2">
      <c r="B120" s="73" t="s">
        <v>1509</v>
      </c>
      <c r="C120" s="13" t="s">
        <v>482</v>
      </c>
      <c r="D120" s="13">
        <v>2</v>
      </c>
      <c r="E120" s="117">
        <v>5400</v>
      </c>
      <c r="F120" s="58">
        <v>10800</v>
      </c>
    </row>
    <row r="121" spans="2:6" x14ac:dyDescent="0.2">
      <c r="B121" s="57"/>
      <c r="C121" s="13"/>
      <c r="D121" s="13"/>
      <c r="E121" s="117"/>
      <c r="F121" s="228"/>
    </row>
    <row r="122" spans="2:6" x14ac:dyDescent="0.2">
      <c r="B122" s="229" t="s">
        <v>318</v>
      </c>
      <c r="C122" s="13"/>
      <c r="D122" s="13"/>
      <c r="E122" s="117"/>
      <c r="F122" s="228">
        <v>1993</v>
      </c>
    </row>
    <row r="123" spans="2:6" x14ac:dyDescent="0.2">
      <c r="B123" s="57" t="s">
        <v>319</v>
      </c>
      <c r="C123" s="13" t="s">
        <v>8</v>
      </c>
      <c r="D123" s="13">
        <v>1</v>
      </c>
      <c r="E123" s="117">
        <v>1993</v>
      </c>
      <c r="F123" s="58">
        <v>1993</v>
      </c>
    </row>
    <row r="124" spans="2:6" x14ac:dyDescent="0.2">
      <c r="B124" s="57"/>
      <c r="C124" s="13"/>
      <c r="D124" s="13"/>
      <c r="E124" s="117"/>
      <c r="F124" s="228"/>
    </row>
    <row r="125" spans="2:6" x14ac:dyDescent="0.2">
      <c r="B125" s="229" t="s">
        <v>342</v>
      </c>
      <c r="C125" s="13"/>
      <c r="D125" s="13"/>
      <c r="E125" s="117"/>
      <c r="F125" s="228">
        <v>35901.599999999999</v>
      </c>
    </row>
    <row r="126" spans="2:6" ht="13.5" thickBot="1" x14ac:dyDescent="0.25">
      <c r="B126" s="118" t="s">
        <v>480</v>
      </c>
      <c r="C126" s="119" t="s">
        <v>343</v>
      </c>
      <c r="D126" s="119">
        <v>1.05</v>
      </c>
      <c r="E126" s="121">
        <v>34192</v>
      </c>
      <c r="F126" s="121">
        <v>35901.599999999999</v>
      </c>
    </row>
    <row r="127" spans="2:6" ht="13.5" thickTop="1" x14ac:dyDescent="0.2">
      <c r="B127" s="57"/>
      <c r="C127" s="13"/>
      <c r="D127" s="13"/>
      <c r="E127" s="230"/>
      <c r="F127" s="228"/>
    </row>
    <row r="128" spans="2:6" x14ac:dyDescent="0.2">
      <c r="B128" s="57"/>
      <c r="C128" s="13" t="s">
        <v>371</v>
      </c>
      <c r="D128" s="13"/>
      <c r="E128" s="230"/>
      <c r="F128" s="228">
        <v>89495</v>
      </c>
    </row>
    <row r="129" spans="1:8" x14ac:dyDescent="0.2">
      <c r="F129" s="10"/>
    </row>
    <row r="130" spans="1:8" x14ac:dyDescent="0.2">
      <c r="A130" s="112">
        <v>3.1</v>
      </c>
      <c r="B130" s="256" t="s">
        <v>1523</v>
      </c>
      <c r="C130" s="247"/>
      <c r="D130" s="247"/>
      <c r="E130" s="19" t="s">
        <v>432</v>
      </c>
      <c r="F130" s="111" t="s">
        <v>483</v>
      </c>
    </row>
    <row r="131" spans="1:8" x14ac:dyDescent="0.2">
      <c r="F131" s="10"/>
    </row>
    <row r="132" spans="1:8" ht="13.5" thickBot="1" x14ac:dyDescent="0.25">
      <c r="B132" s="123" t="s">
        <v>312</v>
      </c>
      <c r="C132" s="20" t="s">
        <v>350</v>
      </c>
      <c r="D132" s="20" t="s">
        <v>355</v>
      </c>
      <c r="E132" s="20" t="s">
        <v>353</v>
      </c>
      <c r="F132" s="124" t="s">
        <v>354</v>
      </c>
    </row>
    <row r="133" spans="1:8" ht="13.5" thickTop="1" x14ac:dyDescent="0.2">
      <c r="F133" s="10"/>
    </row>
    <row r="134" spans="1:8" x14ac:dyDescent="0.2">
      <c r="B134" s="15" t="s">
        <v>363</v>
      </c>
      <c r="F134" s="10">
        <f>F135+F136+F137</f>
        <v>166551</v>
      </c>
    </row>
    <row r="135" spans="1:8" x14ac:dyDescent="0.2">
      <c r="B135" s="15" t="s">
        <v>403</v>
      </c>
      <c r="C135" s="1" t="s">
        <v>484</v>
      </c>
      <c r="D135" s="1">
        <v>8.5000000000000006E-2</v>
      </c>
      <c r="E135" s="117">
        <v>656754</v>
      </c>
      <c r="F135" s="62">
        <f>D135*E135</f>
        <v>55824.09</v>
      </c>
    </row>
    <row r="136" spans="1:8" x14ac:dyDescent="0.2">
      <c r="B136" s="15" t="s">
        <v>379</v>
      </c>
      <c r="C136" s="1" t="s">
        <v>484</v>
      </c>
      <c r="D136" s="1">
        <v>0.05</v>
      </c>
      <c r="E136" s="117">
        <v>407027</v>
      </c>
      <c r="F136" s="62">
        <f>D136*E136</f>
        <v>20351.349999999999</v>
      </c>
    </row>
    <row r="137" spans="1:8" x14ac:dyDescent="0.2">
      <c r="B137" s="15" t="s">
        <v>1575</v>
      </c>
      <c r="C137" s="1" t="s">
        <v>8</v>
      </c>
      <c r="D137" s="1">
        <v>1</v>
      </c>
      <c r="E137" s="117">
        <f>85000+5375.56</f>
        <v>90375.56</v>
      </c>
      <c r="F137" s="62">
        <f>D137*E137</f>
        <v>90375.56</v>
      </c>
    </row>
    <row r="138" spans="1:8" x14ac:dyDescent="0.2">
      <c r="E138" s="117"/>
      <c r="F138" s="10"/>
      <c r="H138" s="122"/>
    </row>
    <row r="139" spans="1:8" x14ac:dyDescent="0.2">
      <c r="B139" s="15" t="s">
        <v>318</v>
      </c>
      <c r="E139" s="117"/>
      <c r="F139" s="10">
        <f>F140</f>
        <v>1993</v>
      </c>
    </row>
    <row r="140" spans="1:8" x14ac:dyDescent="0.2">
      <c r="B140" s="15" t="s">
        <v>319</v>
      </c>
      <c r="C140" s="1" t="s">
        <v>8</v>
      </c>
      <c r="D140" s="1">
        <v>1</v>
      </c>
      <c r="E140" s="117">
        <v>1993</v>
      </c>
      <c r="F140" s="62">
        <f>D140*E140</f>
        <v>1993</v>
      </c>
    </row>
    <row r="141" spans="1:8" x14ac:dyDescent="0.2">
      <c r="F141" s="10"/>
    </row>
    <row r="142" spans="1:8" x14ac:dyDescent="0.2">
      <c r="B142" s="15" t="s">
        <v>342</v>
      </c>
      <c r="F142" s="10">
        <f>F143</f>
        <v>231456</v>
      </c>
    </row>
    <row r="143" spans="1:8" ht="13.5" thickBot="1" x14ac:dyDescent="0.25">
      <c r="B143" s="118" t="s">
        <v>342</v>
      </c>
      <c r="C143" s="119" t="s">
        <v>343</v>
      </c>
      <c r="D143" s="119">
        <v>8</v>
      </c>
      <c r="E143" s="121">
        <v>28932</v>
      </c>
      <c r="F143" s="121">
        <f>D143*E143</f>
        <v>231456</v>
      </c>
    </row>
    <row r="144" spans="1:8" ht="13.5" thickTop="1" x14ac:dyDescent="0.2">
      <c r="F144" s="10"/>
    </row>
    <row r="145" spans="1:6" x14ac:dyDescent="0.2">
      <c r="C145" s="1" t="s">
        <v>401</v>
      </c>
      <c r="F145" s="10">
        <f>F134+F139+F142</f>
        <v>400000</v>
      </c>
    </row>
    <row r="146" spans="1:6" x14ac:dyDescent="0.2">
      <c r="F146" s="10"/>
    </row>
    <row r="147" spans="1:6" x14ac:dyDescent="0.2">
      <c r="A147" s="112">
        <v>3.2</v>
      </c>
      <c r="B147" s="256" t="s">
        <v>1577</v>
      </c>
      <c r="C147" s="247"/>
      <c r="D147" s="247"/>
      <c r="E147" s="19" t="s">
        <v>432</v>
      </c>
      <c r="F147" s="111" t="s">
        <v>482</v>
      </c>
    </row>
    <row r="148" spans="1:6" x14ac:dyDescent="0.2">
      <c r="F148" s="10"/>
    </row>
    <row r="149" spans="1:6" ht="13.5" thickBot="1" x14ac:dyDescent="0.25">
      <c r="B149" s="123" t="s">
        <v>312</v>
      </c>
      <c r="C149" s="20" t="s">
        <v>350</v>
      </c>
      <c r="D149" s="20" t="s">
        <v>355</v>
      </c>
      <c r="E149" s="20" t="s">
        <v>353</v>
      </c>
      <c r="F149" s="124" t="s">
        <v>354</v>
      </c>
    </row>
    <row r="150" spans="1:6" ht="13.5" thickTop="1" x14ac:dyDescent="0.2">
      <c r="F150" s="10"/>
    </row>
    <row r="151" spans="1:6" x14ac:dyDescent="0.2">
      <c r="B151" s="5" t="s">
        <v>363</v>
      </c>
      <c r="F151" s="10">
        <v>28641.89</v>
      </c>
    </row>
    <row r="152" spans="1:6" x14ac:dyDescent="0.2">
      <c r="B152" s="15" t="s">
        <v>1576</v>
      </c>
      <c r="C152" s="1" t="s">
        <v>482</v>
      </c>
      <c r="D152" s="1">
        <v>1.05</v>
      </c>
      <c r="E152" s="117">
        <v>22500</v>
      </c>
      <c r="F152" s="62">
        <v>23625</v>
      </c>
    </row>
    <row r="153" spans="1:6" x14ac:dyDescent="0.2">
      <c r="B153" s="15" t="s">
        <v>472</v>
      </c>
      <c r="C153" s="1" t="s">
        <v>8</v>
      </c>
      <c r="D153" s="1">
        <v>0.17</v>
      </c>
      <c r="E153" s="117">
        <v>12419</v>
      </c>
      <c r="F153" s="62">
        <v>2111.23</v>
      </c>
    </row>
    <row r="154" spans="1:6" x14ac:dyDescent="0.2">
      <c r="B154" s="15" t="s">
        <v>473</v>
      </c>
      <c r="C154" s="1" t="s">
        <v>8</v>
      </c>
      <c r="D154" s="1">
        <v>0.17</v>
      </c>
      <c r="E154" s="117">
        <v>4340</v>
      </c>
      <c r="F154" s="62">
        <v>737.8</v>
      </c>
    </row>
    <row r="155" spans="1:6" x14ac:dyDescent="0.2">
      <c r="B155" s="15" t="s">
        <v>381</v>
      </c>
      <c r="C155" s="1" t="s">
        <v>8</v>
      </c>
      <c r="D155" s="1">
        <v>0.02</v>
      </c>
      <c r="E155" s="117">
        <v>88900</v>
      </c>
      <c r="F155" s="62">
        <v>1778</v>
      </c>
    </row>
    <row r="156" spans="1:6" x14ac:dyDescent="0.2">
      <c r="B156" s="15" t="s">
        <v>382</v>
      </c>
      <c r="C156" s="1" t="s">
        <v>8</v>
      </c>
      <c r="D156" s="1">
        <v>0.02</v>
      </c>
      <c r="E156" s="117">
        <v>19493</v>
      </c>
      <c r="F156" s="62">
        <v>389.86</v>
      </c>
    </row>
    <row r="157" spans="1:6" x14ac:dyDescent="0.2">
      <c r="E157" s="117"/>
      <c r="F157" s="10"/>
    </row>
    <row r="158" spans="1:6" x14ac:dyDescent="0.2">
      <c r="B158" s="5" t="s">
        <v>318</v>
      </c>
      <c r="E158" s="117"/>
      <c r="F158" s="10">
        <v>398.6</v>
      </c>
    </row>
    <row r="159" spans="1:6" x14ac:dyDescent="0.2">
      <c r="B159" s="15" t="s">
        <v>319</v>
      </c>
      <c r="C159" s="1" t="s">
        <v>8</v>
      </c>
      <c r="D159" s="1">
        <v>0.2</v>
      </c>
      <c r="E159" s="117">
        <v>1993</v>
      </c>
      <c r="F159" s="10">
        <v>398.6</v>
      </c>
    </row>
    <row r="160" spans="1:6" x14ac:dyDescent="0.2">
      <c r="F160" s="10"/>
    </row>
    <row r="161" spans="1:6" x14ac:dyDescent="0.2">
      <c r="B161" s="5" t="s">
        <v>342</v>
      </c>
      <c r="F161" s="10">
        <v>4339.8</v>
      </c>
    </row>
    <row r="162" spans="1:6" ht="13.5" thickBot="1" x14ac:dyDescent="0.25">
      <c r="B162" s="118" t="s">
        <v>342</v>
      </c>
      <c r="C162" s="119" t="s">
        <v>343</v>
      </c>
      <c r="D162" s="119">
        <v>0.15</v>
      </c>
      <c r="E162" s="121">
        <v>28932</v>
      </c>
      <c r="F162" s="121">
        <v>4339.8</v>
      </c>
    </row>
    <row r="163" spans="1:6" ht="13.5" thickTop="1" x14ac:dyDescent="0.2">
      <c r="F163" s="10"/>
    </row>
    <row r="164" spans="1:6" x14ac:dyDescent="0.2">
      <c r="C164" s="1" t="s">
        <v>327</v>
      </c>
      <c r="F164" s="10">
        <v>33380</v>
      </c>
    </row>
    <row r="165" spans="1:6" x14ac:dyDescent="0.2">
      <c r="F165" s="10"/>
    </row>
    <row r="166" spans="1:6" ht="39" customHeight="1" x14ac:dyDescent="0.2">
      <c r="A166" s="112" t="s">
        <v>1578</v>
      </c>
      <c r="B166" s="256" t="s">
        <v>1344</v>
      </c>
      <c r="C166" s="247"/>
      <c r="D166" s="247"/>
      <c r="E166" s="19" t="s">
        <v>432</v>
      </c>
      <c r="F166" s="111" t="s">
        <v>482</v>
      </c>
    </row>
    <row r="167" spans="1:6" x14ac:dyDescent="0.2">
      <c r="F167" s="10"/>
    </row>
    <row r="168" spans="1:6" ht="13.5" thickBot="1" x14ac:dyDescent="0.25">
      <c r="B168" s="123" t="s">
        <v>312</v>
      </c>
      <c r="C168" s="20" t="s">
        <v>350</v>
      </c>
      <c r="D168" s="20" t="s">
        <v>355</v>
      </c>
      <c r="E168" s="20" t="s">
        <v>353</v>
      </c>
      <c r="F168" s="124" t="s">
        <v>354</v>
      </c>
    </row>
    <row r="169" spans="1:6" ht="13.5" thickTop="1" x14ac:dyDescent="0.2">
      <c r="F169" s="10"/>
    </row>
    <row r="170" spans="1:6" x14ac:dyDescent="0.2">
      <c r="B170" s="5" t="s">
        <v>363</v>
      </c>
      <c r="F170" s="10">
        <v>24919</v>
      </c>
    </row>
    <row r="171" spans="1:6" x14ac:dyDescent="0.2">
      <c r="B171" s="15" t="s">
        <v>317</v>
      </c>
      <c r="C171" s="1" t="s">
        <v>8</v>
      </c>
      <c r="D171" s="1">
        <v>0.5</v>
      </c>
      <c r="E171" s="117">
        <v>38750</v>
      </c>
      <c r="F171" s="10"/>
    </row>
    <row r="172" spans="1:6" x14ac:dyDescent="0.2">
      <c r="B172" s="15" t="s">
        <v>1277</v>
      </c>
      <c r="C172" s="1" t="s">
        <v>8</v>
      </c>
      <c r="D172" s="1">
        <v>6</v>
      </c>
      <c r="E172" s="117">
        <v>924</v>
      </c>
      <c r="F172" s="10"/>
    </row>
    <row r="173" spans="1:6" x14ac:dyDescent="0.2">
      <c r="E173" s="117"/>
      <c r="F173" s="10"/>
    </row>
    <row r="174" spans="1:6" x14ac:dyDescent="0.2">
      <c r="B174" s="5" t="s">
        <v>318</v>
      </c>
      <c r="E174" s="117"/>
      <c r="F174" s="10">
        <v>2515.5</v>
      </c>
    </row>
    <row r="175" spans="1:6" x14ac:dyDescent="0.2">
      <c r="B175" s="15" t="s">
        <v>319</v>
      </c>
      <c r="C175" s="1" t="s">
        <v>8</v>
      </c>
      <c r="D175" s="1">
        <v>0.5</v>
      </c>
      <c r="E175" s="117">
        <v>1993</v>
      </c>
      <c r="F175" s="10"/>
    </row>
    <row r="176" spans="1:6" x14ac:dyDescent="0.2">
      <c r="B176" s="15" t="s">
        <v>356</v>
      </c>
      <c r="C176" s="1" t="s">
        <v>357</v>
      </c>
      <c r="D176" s="1">
        <v>0.5</v>
      </c>
      <c r="E176" s="117">
        <v>3038</v>
      </c>
      <c r="F176" s="10"/>
    </row>
    <row r="177" spans="1:6" x14ac:dyDescent="0.2">
      <c r="F177" s="10"/>
    </row>
    <row r="178" spans="1:6" x14ac:dyDescent="0.2">
      <c r="B178" s="5" t="s">
        <v>342</v>
      </c>
      <c r="F178" s="10">
        <v>13151</v>
      </c>
    </row>
    <row r="179" spans="1:6" ht="13.5" thickBot="1" x14ac:dyDescent="0.25">
      <c r="B179" s="118" t="s">
        <v>342</v>
      </c>
      <c r="C179" s="119" t="s">
        <v>343</v>
      </c>
      <c r="D179" s="119">
        <v>0.5</v>
      </c>
      <c r="E179" s="121">
        <v>26302</v>
      </c>
      <c r="F179" s="121">
        <v>13151</v>
      </c>
    </row>
    <row r="180" spans="1:6" ht="13.5" thickTop="1" x14ac:dyDescent="0.2">
      <c r="F180" s="10"/>
    </row>
    <row r="181" spans="1:6" x14ac:dyDescent="0.2">
      <c r="C181" s="1" t="s">
        <v>375</v>
      </c>
      <c r="F181" s="10">
        <v>40586</v>
      </c>
    </row>
    <row r="182" spans="1:6" x14ac:dyDescent="0.2">
      <c r="F182" s="10"/>
    </row>
    <row r="183" spans="1:6" ht="12.75" customHeight="1" x14ac:dyDescent="0.2">
      <c r="A183" s="112">
        <v>4.2</v>
      </c>
      <c r="B183" s="256" t="s">
        <v>1524</v>
      </c>
      <c r="C183" s="247"/>
      <c r="D183" s="247"/>
      <c r="E183" s="19" t="s">
        <v>432</v>
      </c>
      <c r="F183" s="111" t="s">
        <v>481</v>
      </c>
    </row>
    <row r="184" spans="1:6" x14ac:dyDescent="0.2">
      <c r="F184" s="10"/>
    </row>
    <row r="185" spans="1:6" ht="13.5" thickBot="1" x14ac:dyDescent="0.25">
      <c r="B185" s="123" t="s">
        <v>312</v>
      </c>
      <c r="C185" s="20" t="s">
        <v>350</v>
      </c>
      <c r="D185" s="20" t="s">
        <v>355</v>
      </c>
      <c r="E185" s="20" t="s">
        <v>353</v>
      </c>
      <c r="F185" s="124" t="s">
        <v>354</v>
      </c>
    </row>
    <row r="186" spans="1:6" ht="13.5" thickTop="1" x14ac:dyDescent="0.2">
      <c r="F186" s="10"/>
    </row>
    <row r="187" spans="1:6" x14ac:dyDescent="0.2">
      <c r="B187" s="5" t="s">
        <v>363</v>
      </c>
      <c r="F187" s="10">
        <v>52288</v>
      </c>
    </row>
    <row r="188" spans="1:6" x14ac:dyDescent="0.2">
      <c r="B188" s="15" t="s">
        <v>1579</v>
      </c>
      <c r="C188" s="1" t="s">
        <v>481</v>
      </c>
      <c r="D188" s="1">
        <v>1</v>
      </c>
      <c r="E188" s="117">
        <v>41000</v>
      </c>
      <c r="F188" s="62">
        <v>41000</v>
      </c>
    </row>
    <row r="189" spans="1:6" x14ac:dyDescent="0.2">
      <c r="B189" s="15" t="s">
        <v>406</v>
      </c>
      <c r="C189" s="1" t="s">
        <v>8</v>
      </c>
      <c r="D189" s="1">
        <v>4</v>
      </c>
      <c r="E189" s="117">
        <v>2822</v>
      </c>
      <c r="F189" s="62">
        <v>11288</v>
      </c>
    </row>
    <row r="190" spans="1:6" x14ac:dyDescent="0.2">
      <c r="E190" s="117"/>
      <c r="F190" s="10"/>
    </row>
    <row r="191" spans="1:6" x14ac:dyDescent="0.2">
      <c r="B191" s="5" t="s">
        <v>318</v>
      </c>
      <c r="E191" s="117"/>
      <c r="F191" s="10">
        <v>2515.5</v>
      </c>
    </row>
    <row r="192" spans="1:6" x14ac:dyDescent="0.2">
      <c r="B192" s="15" t="s">
        <v>319</v>
      </c>
      <c r="C192" s="1" t="s">
        <v>8</v>
      </c>
      <c r="D192" s="1">
        <v>0.5</v>
      </c>
      <c r="E192" s="117">
        <v>1993</v>
      </c>
      <c r="F192" s="62">
        <v>996.5</v>
      </c>
    </row>
    <row r="193" spans="1:6" x14ac:dyDescent="0.2">
      <c r="B193" s="15" t="s">
        <v>356</v>
      </c>
      <c r="C193" s="1" t="s">
        <v>357</v>
      </c>
      <c r="D193" s="1">
        <v>0.5</v>
      </c>
      <c r="E193" s="117">
        <v>3038</v>
      </c>
      <c r="F193" s="62">
        <v>1519</v>
      </c>
    </row>
    <row r="194" spans="1:6" x14ac:dyDescent="0.2">
      <c r="F194" s="10"/>
    </row>
    <row r="195" spans="1:6" x14ac:dyDescent="0.2">
      <c r="B195" s="5" t="s">
        <v>342</v>
      </c>
      <c r="F195" s="10">
        <v>13151</v>
      </c>
    </row>
    <row r="196" spans="1:6" ht="13.5" thickBot="1" x14ac:dyDescent="0.25">
      <c r="B196" s="118" t="s">
        <v>342</v>
      </c>
      <c r="C196" s="119" t="s">
        <v>343</v>
      </c>
      <c r="D196" s="119">
        <v>0.5</v>
      </c>
      <c r="E196" s="121">
        <v>26302</v>
      </c>
      <c r="F196" s="121">
        <v>13151</v>
      </c>
    </row>
    <row r="197" spans="1:6" ht="13.5" thickTop="1" x14ac:dyDescent="0.2">
      <c r="F197" s="10"/>
    </row>
    <row r="198" spans="1:6" x14ac:dyDescent="0.2">
      <c r="C198" s="1" t="s">
        <v>344</v>
      </c>
      <c r="F198" s="10">
        <v>67955</v>
      </c>
    </row>
    <row r="199" spans="1:6" x14ac:dyDescent="0.2">
      <c r="F199" s="10"/>
    </row>
    <row r="200" spans="1:6" x14ac:dyDescent="0.2">
      <c r="A200" s="112">
        <v>4.3</v>
      </c>
      <c r="B200" s="256" t="s">
        <v>1545</v>
      </c>
      <c r="C200" s="247"/>
      <c r="D200" s="247"/>
      <c r="E200" s="19" t="s">
        <v>432</v>
      </c>
      <c r="F200" s="111" t="s">
        <v>9</v>
      </c>
    </row>
    <row r="201" spans="1:6" x14ac:dyDescent="0.2">
      <c r="F201" s="10"/>
    </row>
    <row r="202" spans="1:6" ht="13.5" thickBot="1" x14ac:dyDescent="0.25">
      <c r="B202" s="123" t="s">
        <v>312</v>
      </c>
      <c r="C202" s="20" t="s">
        <v>350</v>
      </c>
      <c r="D202" s="20" t="s">
        <v>355</v>
      </c>
      <c r="E202" s="20" t="s">
        <v>353</v>
      </c>
      <c r="F202" s="124" t="s">
        <v>354</v>
      </c>
    </row>
    <row r="203" spans="1:6" ht="13.5" thickTop="1" x14ac:dyDescent="0.2">
      <c r="F203" s="10"/>
    </row>
    <row r="204" spans="1:6" x14ac:dyDescent="0.2">
      <c r="B204" s="5" t="s">
        <v>363</v>
      </c>
      <c r="F204" s="10">
        <v>10778</v>
      </c>
    </row>
    <row r="205" spans="1:6" x14ac:dyDescent="0.2">
      <c r="B205" s="15" t="s">
        <v>1532</v>
      </c>
      <c r="C205" s="1" t="s">
        <v>9</v>
      </c>
      <c r="D205" s="1">
        <v>0.06</v>
      </c>
      <c r="E205" s="117">
        <v>19800</v>
      </c>
      <c r="F205" s="62">
        <v>1188</v>
      </c>
    </row>
    <row r="206" spans="1:6" x14ac:dyDescent="0.2">
      <c r="B206" s="15" t="s">
        <v>1533</v>
      </c>
      <c r="C206" s="1" t="s">
        <v>9</v>
      </c>
      <c r="D206" s="1">
        <v>1.03</v>
      </c>
      <c r="E206" s="117">
        <v>8000</v>
      </c>
      <c r="F206" s="62">
        <v>8240</v>
      </c>
    </row>
    <row r="207" spans="1:6" x14ac:dyDescent="0.2">
      <c r="B207" s="15" t="s">
        <v>367</v>
      </c>
      <c r="C207" s="1" t="s">
        <v>1544</v>
      </c>
      <c r="D207" s="1">
        <v>0.01</v>
      </c>
      <c r="E207" s="117">
        <v>40000</v>
      </c>
      <c r="F207" s="62">
        <v>400</v>
      </c>
    </row>
    <row r="208" spans="1:6" x14ac:dyDescent="0.2">
      <c r="B208" s="15" t="s">
        <v>466</v>
      </c>
      <c r="C208" s="1" t="s">
        <v>1544</v>
      </c>
      <c r="D208" s="1">
        <v>0.01</v>
      </c>
      <c r="E208" s="117">
        <v>40000</v>
      </c>
      <c r="F208" s="62">
        <v>400</v>
      </c>
    </row>
    <row r="209" spans="1:6" x14ac:dyDescent="0.2">
      <c r="B209" s="15" t="s">
        <v>1530</v>
      </c>
      <c r="C209" s="1" t="s">
        <v>1544</v>
      </c>
      <c r="D209" s="1">
        <v>0.01</v>
      </c>
      <c r="E209" s="117">
        <v>55000</v>
      </c>
      <c r="F209" s="62">
        <v>550</v>
      </c>
    </row>
    <row r="210" spans="1:6" x14ac:dyDescent="0.2">
      <c r="E210" s="117"/>
      <c r="F210" s="10"/>
    </row>
    <row r="211" spans="1:6" x14ac:dyDescent="0.2">
      <c r="B211" s="5" t="s">
        <v>318</v>
      </c>
      <c r="E211" s="117"/>
      <c r="F211" s="10">
        <v>2331.5</v>
      </c>
    </row>
    <row r="212" spans="1:6" x14ac:dyDescent="0.2">
      <c r="B212" s="15" t="s">
        <v>319</v>
      </c>
      <c r="C212" s="1" t="s">
        <v>8</v>
      </c>
      <c r="D212" s="1">
        <v>0.3</v>
      </c>
      <c r="E212" s="117">
        <v>1993</v>
      </c>
      <c r="F212" s="62">
        <v>597.9</v>
      </c>
    </row>
    <row r="213" spans="1:6" x14ac:dyDescent="0.2">
      <c r="B213" s="15" t="s">
        <v>1534</v>
      </c>
      <c r="C213" s="1" t="s">
        <v>1535</v>
      </c>
      <c r="D213" s="1">
        <v>0.01</v>
      </c>
      <c r="E213" s="117">
        <v>48000</v>
      </c>
      <c r="F213" s="62">
        <v>480</v>
      </c>
    </row>
    <row r="214" spans="1:6" x14ac:dyDescent="0.2">
      <c r="B214" s="15" t="s">
        <v>1536</v>
      </c>
      <c r="C214" s="1" t="s">
        <v>1546</v>
      </c>
      <c r="D214" s="1">
        <v>0.02</v>
      </c>
      <c r="E214" s="117">
        <v>48000</v>
      </c>
      <c r="F214" s="62">
        <v>960</v>
      </c>
    </row>
    <row r="215" spans="1:6" x14ac:dyDescent="0.2">
      <c r="B215" s="15" t="s">
        <v>1537</v>
      </c>
      <c r="C215" s="1" t="s">
        <v>1546</v>
      </c>
      <c r="D215" s="1">
        <v>0.4</v>
      </c>
      <c r="E215" s="117">
        <v>734</v>
      </c>
      <c r="F215" s="62">
        <v>293.60000000000002</v>
      </c>
    </row>
    <row r="216" spans="1:6" x14ac:dyDescent="0.2">
      <c r="F216" s="10"/>
    </row>
    <row r="217" spans="1:6" x14ac:dyDescent="0.2">
      <c r="B217" s="5" t="s">
        <v>342</v>
      </c>
      <c r="F217" s="10">
        <v>3156.24</v>
      </c>
    </row>
    <row r="218" spans="1:6" ht="13.5" thickBot="1" x14ac:dyDescent="0.25">
      <c r="B218" s="118" t="s">
        <v>427</v>
      </c>
      <c r="C218" s="119" t="s">
        <v>343</v>
      </c>
      <c r="D218" s="119">
        <v>0.12</v>
      </c>
      <c r="E218" s="121">
        <v>26302</v>
      </c>
      <c r="F218" s="121">
        <v>3156.24</v>
      </c>
    </row>
    <row r="219" spans="1:6" ht="13.5" thickTop="1" x14ac:dyDescent="0.2">
      <c r="F219" s="10"/>
    </row>
    <row r="220" spans="1:6" x14ac:dyDescent="0.2">
      <c r="C220" s="1" t="s">
        <v>442</v>
      </c>
      <c r="F220" s="10">
        <v>16266</v>
      </c>
    </row>
    <row r="221" spans="1:6" x14ac:dyDescent="0.2">
      <c r="F221" s="10"/>
    </row>
    <row r="222" spans="1:6" ht="21.75" customHeight="1" x14ac:dyDescent="0.2">
      <c r="A222" s="112">
        <v>4.4000000000000004</v>
      </c>
      <c r="B222" s="256" t="s">
        <v>1438</v>
      </c>
      <c r="C222" s="247"/>
      <c r="D222" s="247"/>
      <c r="E222" s="19" t="s">
        <v>432</v>
      </c>
      <c r="F222" s="111" t="s">
        <v>482</v>
      </c>
    </row>
    <row r="223" spans="1:6" x14ac:dyDescent="0.2">
      <c r="F223" s="10"/>
    </row>
    <row r="224" spans="1:6" ht="13.5" thickBot="1" x14ac:dyDescent="0.25">
      <c r="B224" s="123" t="s">
        <v>312</v>
      </c>
      <c r="C224" s="20" t="s">
        <v>350</v>
      </c>
      <c r="D224" s="20" t="s">
        <v>355</v>
      </c>
      <c r="E224" s="20" t="s">
        <v>353</v>
      </c>
      <c r="F224" s="124" t="s">
        <v>354</v>
      </c>
    </row>
    <row r="225" spans="2:6" ht="13.5" thickTop="1" x14ac:dyDescent="0.2">
      <c r="F225" s="10"/>
    </row>
    <row r="226" spans="2:6" x14ac:dyDescent="0.2">
      <c r="B226" s="5" t="s">
        <v>363</v>
      </c>
      <c r="F226" s="10">
        <v>54532.6</v>
      </c>
    </row>
    <row r="227" spans="2:6" x14ac:dyDescent="0.2">
      <c r="B227" s="15" t="s">
        <v>449</v>
      </c>
      <c r="C227" s="1" t="s">
        <v>8</v>
      </c>
      <c r="D227" s="1">
        <v>0.25</v>
      </c>
      <c r="E227" s="117">
        <v>145000</v>
      </c>
      <c r="F227" s="62">
        <v>36250</v>
      </c>
    </row>
    <row r="228" spans="2:6" x14ac:dyDescent="0.2">
      <c r="B228" s="15" t="s">
        <v>450</v>
      </c>
      <c r="C228" s="1" t="s">
        <v>482</v>
      </c>
      <c r="D228" s="1">
        <v>0.35</v>
      </c>
      <c r="E228" s="117">
        <v>6800</v>
      </c>
      <c r="F228" s="62">
        <v>2380</v>
      </c>
    </row>
    <row r="229" spans="2:6" x14ac:dyDescent="0.2">
      <c r="B229" s="15" t="s">
        <v>451</v>
      </c>
      <c r="C229" s="1" t="s">
        <v>351</v>
      </c>
      <c r="D229" s="1">
        <v>0.08</v>
      </c>
      <c r="E229" s="117">
        <v>23596</v>
      </c>
      <c r="F229" s="62">
        <v>1887.68</v>
      </c>
    </row>
    <row r="230" spans="2:6" x14ac:dyDescent="0.2">
      <c r="B230" s="15" t="s">
        <v>1528</v>
      </c>
      <c r="C230" s="1" t="s">
        <v>482</v>
      </c>
      <c r="D230" s="1">
        <v>0.4</v>
      </c>
      <c r="E230" s="117">
        <v>4500</v>
      </c>
      <c r="F230" s="62">
        <v>1800</v>
      </c>
    </row>
    <row r="231" spans="2:6" x14ac:dyDescent="0.2">
      <c r="B231" s="15" t="s">
        <v>367</v>
      </c>
      <c r="C231" s="1" t="s">
        <v>368</v>
      </c>
      <c r="D231" s="1">
        <v>0.06</v>
      </c>
      <c r="E231" s="117">
        <v>52082</v>
      </c>
      <c r="F231" s="62">
        <v>3124.92</v>
      </c>
    </row>
    <row r="232" spans="2:6" x14ac:dyDescent="0.2">
      <c r="B232" s="15" t="s">
        <v>1529</v>
      </c>
      <c r="C232" s="1" t="s">
        <v>482</v>
      </c>
      <c r="D232" s="1">
        <v>0.1</v>
      </c>
      <c r="E232" s="117">
        <v>45000</v>
      </c>
      <c r="F232" s="62">
        <v>4500</v>
      </c>
    </row>
    <row r="233" spans="2:6" x14ac:dyDescent="0.2">
      <c r="B233" s="15" t="s">
        <v>466</v>
      </c>
      <c r="C233" s="1" t="s">
        <v>368</v>
      </c>
      <c r="D233" s="1">
        <v>0.05</v>
      </c>
      <c r="E233" s="117">
        <v>45000</v>
      </c>
      <c r="F233" s="62">
        <v>2250</v>
      </c>
    </row>
    <row r="234" spans="2:6" x14ac:dyDescent="0.2">
      <c r="B234" s="15" t="s">
        <v>1530</v>
      </c>
      <c r="C234" s="1" t="s">
        <v>368</v>
      </c>
      <c r="D234" s="1">
        <v>0.04</v>
      </c>
      <c r="E234" s="117">
        <v>58500</v>
      </c>
      <c r="F234" s="62">
        <v>2340</v>
      </c>
    </row>
    <row r="235" spans="2:6" x14ac:dyDescent="0.2">
      <c r="E235" s="117"/>
      <c r="F235" s="10"/>
    </row>
    <row r="236" spans="2:6" x14ac:dyDescent="0.2">
      <c r="B236" s="15" t="s">
        <v>318</v>
      </c>
      <c r="E236" s="117"/>
      <c r="F236" s="10">
        <v>996.5</v>
      </c>
    </row>
    <row r="237" spans="2:6" x14ac:dyDescent="0.2">
      <c r="B237" s="15" t="s">
        <v>319</v>
      </c>
      <c r="C237" s="1" t="s">
        <v>8</v>
      </c>
      <c r="D237" s="1">
        <v>0.5</v>
      </c>
      <c r="E237" s="117">
        <v>1993</v>
      </c>
      <c r="F237" s="62">
        <v>996.5</v>
      </c>
    </row>
    <row r="238" spans="2:6" x14ac:dyDescent="0.2">
      <c r="F238" s="10"/>
    </row>
    <row r="239" spans="2:6" x14ac:dyDescent="0.2">
      <c r="B239" s="15" t="s">
        <v>342</v>
      </c>
      <c r="F239" s="10">
        <v>31562</v>
      </c>
    </row>
    <row r="240" spans="2:6" ht="13.5" thickBot="1" x14ac:dyDescent="0.25">
      <c r="B240" s="118" t="s">
        <v>421</v>
      </c>
      <c r="C240" s="119" t="s">
        <v>343</v>
      </c>
      <c r="D240" s="119">
        <v>1</v>
      </c>
      <c r="E240" s="121">
        <v>31562</v>
      </c>
      <c r="F240" s="121">
        <v>31562</v>
      </c>
    </row>
    <row r="241" spans="1:8" ht="13.5" thickTop="1" x14ac:dyDescent="0.2">
      <c r="F241" s="10"/>
    </row>
    <row r="242" spans="1:8" x14ac:dyDescent="0.2">
      <c r="C242" s="1" t="s">
        <v>364</v>
      </c>
      <c r="F242" s="10">
        <v>87091</v>
      </c>
    </row>
    <row r="243" spans="1:8" x14ac:dyDescent="0.2">
      <c r="F243" s="10"/>
    </row>
    <row r="244" spans="1:8" ht="21" customHeight="1" x14ac:dyDescent="0.2">
      <c r="A244" s="112">
        <v>5.0999999999999996</v>
      </c>
      <c r="B244" s="256" t="s">
        <v>1525</v>
      </c>
      <c r="C244" s="247"/>
      <c r="D244" s="247"/>
      <c r="E244" s="19" t="s">
        <v>432</v>
      </c>
      <c r="F244" s="111" t="s">
        <v>482</v>
      </c>
    </row>
    <row r="245" spans="1:8" x14ac:dyDescent="0.2">
      <c r="F245" s="10"/>
    </row>
    <row r="246" spans="1:8" ht="13.5" thickBot="1" x14ac:dyDescent="0.25">
      <c r="B246" s="123" t="s">
        <v>312</v>
      </c>
      <c r="C246" s="20" t="s">
        <v>350</v>
      </c>
      <c r="D246" s="20" t="s">
        <v>355</v>
      </c>
      <c r="E246" s="20" t="s">
        <v>353</v>
      </c>
      <c r="F246" s="124" t="s">
        <v>354</v>
      </c>
    </row>
    <row r="247" spans="1:8" ht="13.5" thickTop="1" x14ac:dyDescent="0.2">
      <c r="F247" s="10"/>
    </row>
    <row r="248" spans="1:8" x14ac:dyDescent="0.2">
      <c r="B248" s="5" t="s">
        <v>363</v>
      </c>
      <c r="F248" s="10">
        <f>F249</f>
        <v>7190.68</v>
      </c>
    </row>
    <row r="249" spans="1:8" x14ac:dyDescent="0.2">
      <c r="B249" s="15" t="s">
        <v>365</v>
      </c>
      <c r="C249" s="1" t="s">
        <v>484</v>
      </c>
      <c r="D249" s="1">
        <v>0.02</v>
      </c>
      <c r="E249" s="117">
        <v>359534</v>
      </c>
      <c r="F249" s="62">
        <f>D249*E249</f>
        <v>7190.68</v>
      </c>
    </row>
    <row r="250" spans="1:8" x14ac:dyDescent="0.2">
      <c r="E250" s="117"/>
      <c r="F250" s="10"/>
    </row>
    <row r="251" spans="1:8" x14ac:dyDescent="0.2">
      <c r="B251" s="5" t="s">
        <v>318</v>
      </c>
      <c r="E251" s="117"/>
      <c r="F251" s="10">
        <f>F252+F253</f>
        <v>2904.4</v>
      </c>
    </row>
    <row r="252" spans="1:8" x14ac:dyDescent="0.2">
      <c r="B252" s="15" t="s">
        <v>319</v>
      </c>
      <c r="C252" s="1" t="s">
        <v>8</v>
      </c>
      <c r="D252" s="1">
        <v>1</v>
      </c>
      <c r="E252" s="117">
        <v>1993</v>
      </c>
      <c r="F252" s="62">
        <f>D252*E252</f>
        <v>1993</v>
      </c>
    </row>
    <row r="253" spans="1:8" x14ac:dyDescent="0.2">
      <c r="B253" s="15" t="s">
        <v>404</v>
      </c>
      <c r="C253" s="1" t="s">
        <v>357</v>
      </c>
      <c r="D253" s="1">
        <v>0.3</v>
      </c>
      <c r="E253" s="117">
        <v>3038</v>
      </c>
      <c r="F253" s="62">
        <f>D253*E253</f>
        <v>911.4</v>
      </c>
    </row>
    <row r="254" spans="1:8" x14ac:dyDescent="0.2">
      <c r="F254" s="10"/>
    </row>
    <row r="255" spans="1:8" x14ac:dyDescent="0.2">
      <c r="B255" s="5" t="s">
        <v>342</v>
      </c>
      <c r="F255" s="10">
        <f>F256</f>
        <v>10404.92</v>
      </c>
      <c r="H255" s="122"/>
    </row>
    <row r="256" spans="1:8" ht="13.5" thickBot="1" x14ac:dyDescent="0.25">
      <c r="B256" s="118" t="s">
        <v>342</v>
      </c>
      <c r="C256" s="119" t="s">
        <v>343</v>
      </c>
      <c r="D256" s="231">
        <v>0.4</v>
      </c>
      <c r="E256" s="121">
        <v>26302</v>
      </c>
      <c r="F256" s="121">
        <v>10404.92</v>
      </c>
      <c r="H256" s="122"/>
    </row>
    <row r="257" spans="1:6" ht="13.5" thickTop="1" x14ac:dyDescent="0.2">
      <c r="F257" s="10"/>
    </row>
    <row r="258" spans="1:6" x14ac:dyDescent="0.2">
      <c r="C258" s="25" t="s">
        <v>364</v>
      </c>
      <c r="F258" s="10">
        <f>F248+F251+F255</f>
        <v>20500</v>
      </c>
    </row>
    <row r="259" spans="1:6" x14ac:dyDescent="0.2">
      <c r="C259" s="25"/>
      <c r="F259" s="10"/>
    </row>
    <row r="260" spans="1:6" x14ac:dyDescent="0.2">
      <c r="C260" s="25"/>
      <c r="F260" s="10"/>
    </row>
    <row r="261" spans="1:6" x14ac:dyDescent="0.2">
      <c r="C261" s="25"/>
      <c r="F261" s="10"/>
    </row>
    <row r="262" spans="1:6" x14ac:dyDescent="0.2">
      <c r="F262" s="10"/>
    </row>
    <row r="263" spans="1:6" ht="39" customHeight="1" x14ac:dyDescent="0.2">
      <c r="A263" s="112">
        <v>5.2</v>
      </c>
      <c r="B263" s="256" t="s">
        <v>1264</v>
      </c>
      <c r="C263" s="247"/>
      <c r="D263" s="247"/>
      <c r="E263" s="19" t="s">
        <v>432</v>
      </c>
      <c r="F263" s="111" t="s">
        <v>481</v>
      </c>
    </row>
    <row r="264" spans="1:6" x14ac:dyDescent="0.2">
      <c r="F264" s="10"/>
    </row>
    <row r="265" spans="1:6" ht="13.5" thickBot="1" x14ac:dyDescent="0.25">
      <c r="B265" s="123" t="s">
        <v>312</v>
      </c>
      <c r="C265" s="20" t="s">
        <v>350</v>
      </c>
      <c r="D265" s="20" t="s">
        <v>355</v>
      </c>
      <c r="E265" s="20" t="s">
        <v>353</v>
      </c>
      <c r="F265" s="124" t="s">
        <v>354</v>
      </c>
    </row>
    <row r="266" spans="1:6" ht="13.5" thickTop="1" x14ac:dyDescent="0.2">
      <c r="F266" s="10"/>
    </row>
    <row r="267" spans="1:6" x14ac:dyDescent="0.2">
      <c r="B267" s="5" t="s">
        <v>363</v>
      </c>
      <c r="F267" s="10">
        <v>60325.39</v>
      </c>
    </row>
    <row r="268" spans="1:6" x14ac:dyDescent="0.2">
      <c r="B268" s="15" t="s">
        <v>1265</v>
      </c>
      <c r="C268" s="1" t="s">
        <v>481</v>
      </c>
      <c r="D268" s="1">
        <v>1.05</v>
      </c>
      <c r="E268" s="117">
        <v>45000</v>
      </c>
      <c r="F268" s="62">
        <v>47250</v>
      </c>
    </row>
    <row r="269" spans="1:6" x14ac:dyDescent="0.2">
      <c r="B269" s="15" t="s">
        <v>1266</v>
      </c>
      <c r="C269" s="1" t="s">
        <v>1272</v>
      </c>
      <c r="D269" s="1">
        <v>1.5</v>
      </c>
      <c r="E269" s="117">
        <v>1065.57</v>
      </c>
      <c r="F269" s="62">
        <v>1598.36</v>
      </c>
    </row>
    <row r="270" spans="1:6" x14ac:dyDescent="0.2">
      <c r="B270" s="15" t="s">
        <v>1267</v>
      </c>
      <c r="C270" s="1" t="s">
        <v>1272</v>
      </c>
      <c r="D270" s="1">
        <v>2.1</v>
      </c>
      <c r="E270" s="117">
        <v>1639.34</v>
      </c>
      <c r="F270" s="62">
        <v>3442.61</v>
      </c>
    </row>
    <row r="271" spans="1:6" x14ac:dyDescent="0.2">
      <c r="B271" s="15" t="s">
        <v>1268</v>
      </c>
      <c r="C271" s="1" t="s">
        <v>1272</v>
      </c>
      <c r="D271" s="1">
        <v>2.1</v>
      </c>
      <c r="E271" s="117">
        <v>1516.39</v>
      </c>
      <c r="F271" s="62">
        <v>3184.42</v>
      </c>
    </row>
    <row r="272" spans="1:6" x14ac:dyDescent="0.2">
      <c r="B272" s="15" t="s">
        <v>1269</v>
      </c>
      <c r="C272" s="1" t="s">
        <v>1272</v>
      </c>
      <c r="D272" s="1">
        <v>1.5</v>
      </c>
      <c r="E272" s="117">
        <v>2380</v>
      </c>
      <c r="F272" s="62">
        <v>3570</v>
      </c>
    </row>
    <row r="273" spans="1:6" x14ac:dyDescent="0.2">
      <c r="B273" s="15" t="s">
        <v>1270</v>
      </c>
      <c r="C273" s="1" t="s">
        <v>8</v>
      </c>
      <c r="D273" s="1">
        <v>4</v>
      </c>
      <c r="E273" s="117">
        <v>120</v>
      </c>
      <c r="F273" s="62">
        <v>480</v>
      </c>
    </row>
    <row r="274" spans="1:6" x14ac:dyDescent="0.2">
      <c r="B274" s="15" t="s">
        <v>1271</v>
      </c>
      <c r="C274" s="1" t="s">
        <v>8</v>
      </c>
      <c r="D274" s="1">
        <v>4</v>
      </c>
      <c r="E274" s="117">
        <v>200</v>
      </c>
      <c r="F274" s="62">
        <v>800</v>
      </c>
    </row>
    <row r="275" spans="1:6" x14ac:dyDescent="0.2">
      <c r="E275" s="117"/>
      <c r="F275" s="10"/>
    </row>
    <row r="276" spans="1:6" x14ac:dyDescent="0.2">
      <c r="B276" s="5" t="s">
        <v>318</v>
      </c>
      <c r="E276" s="117"/>
      <c r="F276" s="10">
        <v>503.1</v>
      </c>
    </row>
    <row r="277" spans="1:6" x14ac:dyDescent="0.2">
      <c r="B277" s="15" t="s">
        <v>319</v>
      </c>
      <c r="C277" s="1" t="s">
        <v>8</v>
      </c>
      <c r="D277" s="1">
        <v>0.1</v>
      </c>
      <c r="E277" s="117">
        <v>1993</v>
      </c>
      <c r="F277" s="62">
        <v>199.3</v>
      </c>
    </row>
    <row r="278" spans="1:6" x14ac:dyDescent="0.2">
      <c r="B278" s="15" t="s">
        <v>366</v>
      </c>
      <c r="C278" s="1" t="s">
        <v>357</v>
      </c>
      <c r="D278" s="1">
        <v>0.1</v>
      </c>
      <c r="E278" s="117">
        <v>3038</v>
      </c>
      <c r="F278" s="62">
        <v>303.8</v>
      </c>
    </row>
    <row r="279" spans="1:6" x14ac:dyDescent="0.2">
      <c r="F279" s="10"/>
    </row>
    <row r="280" spans="1:6" x14ac:dyDescent="0.2">
      <c r="B280" s="15" t="s">
        <v>342</v>
      </c>
      <c r="F280" s="10">
        <v>13151</v>
      </c>
    </row>
    <row r="281" spans="1:6" ht="13.5" thickBot="1" x14ac:dyDescent="0.25">
      <c r="B281" s="118" t="s">
        <v>426</v>
      </c>
      <c r="C281" s="119" t="s">
        <v>343</v>
      </c>
      <c r="D281" s="231">
        <v>0.5</v>
      </c>
      <c r="E281" s="121">
        <v>26302</v>
      </c>
      <c r="F281" s="121">
        <v>13151</v>
      </c>
    </row>
    <row r="282" spans="1:6" ht="13.5" thickTop="1" x14ac:dyDescent="0.2">
      <c r="F282" s="10"/>
    </row>
    <row r="283" spans="1:6" x14ac:dyDescent="0.2">
      <c r="C283" s="1" t="s">
        <v>344</v>
      </c>
      <c r="F283" s="10">
        <v>73979</v>
      </c>
    </row>
    <row r="284" spans="1:6" x14ac:dyDescent="0.2">
      <c r="F284" s="10"/>
    </row>
    <row r="285" spans="1:6" ht="27" customHeight="1" x14ac:dyDescent="0.2">
      <c r="A285" s="112">
        <v>6.1</v>
      </c>
      <c r="B285" s="256" t="s">
        <v>1093</v>
      </c>
      <c r="C285" s="247"/>
      <c r="D285" s="247"/>
      <c r="E285" s="19" t="s">
        <v>432</v>
      </c>
      <c r="F285" s="111" t="s">
        <v>1094</v>
      </c>
    </row>
    <row r="286" spans="1:6" x14ac:dyDescent="0.2">
      <c r="F286" s="10"/>
    </row>
    <row r="287" spans="1:6" ht="13.5" thickBot="1" x14ac:dyDescent="0.25">
      <c r="B287" s="123" t="s">
        <v>312</v>
      </c>
      <c r="C287" s="20" t="s">
        <v>350</v>
      </c>
      <c r="D287" s="20" t="s">
        <v>355</v>
      </c>
      <c r="E287" s="20" t="s">
        <v>353</v>
      </c>
      <c r="F287" s="124" t="s">
        <v>354</v>
      </c>
    </row>
    <row r="288" spans="1:6" ht="13.5" thickTop="1" x14ac:dyDescent="0.2">
      <c r="F288" s="10"/>
    </row>
    <row r="289" spans="1:6" x14ac:dyDescent="0.2">
      <c r="B289" s="5" t="s">
        <v>1113</v>
      </c>
      <c r="F289" s="10">
        <v>600000</v>
      </c>
    </row>
    <row r="290" spans="1:6" x14ac:dyDescent="0.2">
      <c r="B290" s="15" t="s">
        <v>1114</v>
      </c>
      <c r="C290" s="1" t="s">
        <v>1115</v>
      </c>
      <c r="D290" s="1">
        <v>1</v>
      </c>
      <c r="E290" s="117">
        <v>600000</v>
      </c>
      <c r="F290" s="10">
        <v>600000</v>
      </c>
    </row>
    <row r="291" spans="1:6" x14ac:dyDescent="0.2">
      <c r="F291" s="10"/>
    </row>
    <row r="292" spans="1:6" x14ac:dyDescent="0.2">
      <c r="B292" s="15" t="s">
        <v>318</v>
      </c>
      <c r="F292" s="10">
        <v>0</v>
      </c>
    </row>
    <row r="293" spans="1:6" x14ac:dyDescent="0.2">
      <c r="F293" s="10"/>
    </row>
    <row r="294" spans="1:6" ht="13.5" thickBot="1" x14ac:dyDescent="0.25">
      <c r="B294" s="118" t="s">
        <v>424</v>
      </c>
      <c r="C294" s="119" t="s">
        <v>343</v>
      </c>
      <c r="D294" s="231"/>
      <c r="E294" s="121"/>
      <c r="F294" s="121">
        <v>0</v>
      </c>
    </row>
    <row r="295" spans="1:6" ht="13.5" thickTop="1" x14ac:dyDescent="0.2">
      <c r="F295" s="10"/>
    </row>
    <row r="296" spans="1:6" x14ac:dyDescent="0.2">
      <c r="C296" s="1" t="s">
        <v>1116</v>
      </c>
      <c r="F296" s="10">
        <v>600000</v>
      </c>
    </row>
    <row r="297" spans="1:6" x14ac:dyDescent="0.2">
      <c r="F297" s="10"/>
    </row>
    <row r="298" spans="1:6" x14ac:dyDescent="0.2">
      <c r="A298" s="112">
        <v>1.1000000000000001</v>
      </c>
      <c r="B298" s="256" t="s">
        <v>1580</v>
      </c>
      <c r="C298" s="247"/>
      <c r="D298" s="247"/>
      <c r="E298" s="19" t="s">
        <v>432</v>
      </c>
      <c r="F298" s="111" t="s">
        <v>481</v>
      </c>
    </row>
    <row r="299" spans="1:6" x14ac:dyDescent="0.2">
      <c r="F299" s="10"/>
    </row>
    <row r="300" spans="1:6" ht="13.5" thickBot="1" x14ac:dyDescent="0.25">
      <c r="B300" s="123" t="s">
        <v>312</v>
      </c>
      <c r="C300" s="20" t="s">
        <v>350</v>
      </c>
      <c r="D300" s="20" t="s">
        <v>355</v>
      </c>
      <c r="E300" s="20" t="s">
        <v>353</v>
      </c>
      <c r="F300" s="124" t="s">
        <v>354</v>
      </c>
    </row>
    <row r="301" spans="1:6" ht="13.5" thickTop="1" x14ac:dyDescent="0.2">
      <c r="F301" s="10"/>
    </row>
    <row r="302" spans="1:6" x14ac:dyDescent="0.2">
      <c r="B302" s="5" t="s">
        <v>363</v>
      </c>
      <c r="F302" s="10">
        <v>1819.09</v>
      </c>
    </row>
    <row r="303" spans="1:6" x14ac:dyDescent="0.2">
      <c r="B303" s="15" t="s">
        <v>455</v>
      </c>
      <c r="C303" s="1" t="s">
        <v>8</v>
      </c>
      <c r="D303" s="1">
        <v>0.01</v>
      </c>
      <c r="E303" s="117">
        <v>1909</v>
      </c>
      <c r="F303" s="7">
        <v>19.09</v>
      </c>
    </row>
    <row r="304" spans="1:6" x14ac:dyDescent="0.2">
      <c r="B304" s="15" t="s">
        <v>452</v>
      </c>
      <c r="C304" s="1" t="s">
        <v>368</v>
      </c>
      <c r="D304" s="1">
        <v>0.03</v>
      </c>
      <c r="E304" s="117">
        <v>60000</v>
      </c>
      <c r="F304" s="7">
        <v>1800</v>
      </c>
    </row>
    <row r="305" spans="1:6" x14ac:dyDescent="0.2">
      <c r="E305" s="117"/>
    </row>
    <row r="306" spans="1:6" x14ac:dyDescent="0.2">
      <c r="B306" s="5" t="s">
        <v>318</v>
      </c>
      <c r="C306" s="26"/>
      <c r="D306" s="26"/>
      <c r="E306" s="232"/>
      <c r="F306" s="10">
        <v>906.55</v>
      </c>
    </row>
    <row r="307" spans="1:6" x14ac:dyDescent="0.2">
      <c r="B307" s="15" t="s">
        <v>319</v>
      </c>
      <c r="C307" s="1" t="s">
        <v>8</v>
      </c>
      <c r="D307" s="1">
        <v>0.15</v>
      </c>
      <c r="E307" s="117">
        <v>1993</v>
      </c>
      <c r="F307" s="7">
        <v>298.95</v>
      </c>
    </row>
    <row r="308" spans="1:6" x14ac:dyDescent="0.2">
      <c r="B308" s="15" t="s">
        <v>453</v>
      </c>
      <c r="C308" s="1" t="s">
        <v>357</v>
      </c>
      <c r="D308" s="1">
        <v>0.2</v>
      </c>
      <c r="E308" s="117">
        <v>3038</v>
      </c>
      <c r="F308" s="7">
        <v>607.6</v>
      </c>
    </row>
    <row r="310" spans="1:6" x14ac:dyDescent="0.2">
      <c r="B310" s="5" t="s">
        <v>342</v>
      </c>
      <c r="C310" s="26"/>
      <c r="D310" s="26"/>
      <c r="E310" s="6"/>
      <c r="F310" s="10">
        <v>8469.16</v>
      </c>
    </row>
    <row r="311" spans="1:6" ht="13.5" thickBot="1" x14ac:dyDescent="0.25">
      <c r="B311" s="118" t="s">
        <v>454</v>
      </c>
      <c r="C311" s="119" t="s">
        <v>343</v>
      </c>
      <c r="D311" s="231">
        <v>0.28000000000000003</v>
      </c>
      <c r="E311" s="121">
        <v>30247</v>
      </c>
      <c r="F311" s="121">
        <v>8469.16</v>
      </c>
    </row>
    <row r="312" spans="1:6" ht="13.5" thickTop="1" x14ac:dyDescent="0.2"/>
    <row r="313" spans="1:6" x14ac:dyDescent="0.2">
      <c r="C313" s="1" t="s">
        <v>405</v>
      </c>
      <c r="F313" s="10">
        <v>11195</v>
      </c>
    </row>
    <row r="315" spans="1:6" x14ac:dyDescent="0.2">
      <c r="A315" s="112">
        <v>1.2</v>
      </c>
      <c r="B315" s="256" t="s">
        <v>1193</v>
      </c>
      <c r="C315" s="247"/>
      <c r="D315" s="247"/>
      <c r="E315" s="19" t="s">
        <v>432</v>
      </c>
      <c r="F315" s="111" t="s">
        <v>483</v>
      </c>
    </row>
    <row r="316" spans="1:6" x14ac:dyDescent="0.2">
      <c r="F316" s="10"/>
    </row>
    <row r="317" spans="1:6" ht="13.5" thickBot="1" x14ac:dyDescent="0.25">
      <c r="B317" s="123" t="s">
        <v>312</v>
      </c>
      <c r="C317" s="20" t="s">
        <v>350</v>
      </c>
      <c r="D317" s="20" t="s">
        <v>355</v>
      </c>
      <c r="E317" s="20" t="s">
        <v>353</v>
      </c>
      <c r="F317" s="124" t="s">
        <v>354</v>
      </c>
    </row>
    <row r="318" spans="1:6" ht="13.5" thickTop="1" x14ac:dyDescent="0.2">
      <c r="F318" s="10"/>
    </row>
    <row r="319" spans="1:6" x14ac:dyDescent="0.2">
      <c r="B319" s="5" t="s">
        <v>363</v>
      </c>
      <c r="F319" s="10">
        <v>11379.21</v>
      </c>
    </row>
    <row r="320" spans="1:6" x14ac:dyDescent="0.2">
      <c r="B320" s="15" t="s">
        <v>466</v>
      </c>
      <c r="C320" s="1" t="s">
        <v>368</v>
      </c>
      <c r="D320" s="1">
        <v>0.11</v>
      </c>
      <c r="E320" s="117">
        <v>23241</v>
      </c>
      <c r="F320" s="7">
        <v>2556.5100000000002</v>
      </c>
    </row>
    <row r="321" spans="1:6" x14ac:dyDescent="0.2">
      <c r="B321" s="15" t="s">
        <v>467</v>
      </c>
      <c r="C321" s="1" t="s">
        <v>368</v>
      </c>
      <c r="D321" s="1">
        <v>0.11</v>
      </c>
      <c r="E321" s="117">
        <v>75000</v>
      </c>
      <c r="F321" s="7">
        <v>8250</v>
      </c>
    </row>
    <row r="322" spans="1:6" x14ac:dyDescent="0.2">
      <c r="B322" s="15" t="s">
        <v>455</v>
      </c>
      <c r="C322" s="1" t="s">
        <v>8</v>
      </c>
      <c r="D322" s="1">
        <v>0.3</v>
      </c>
      <c r="E322" s="117">
        <v>1909</v>
      </c>
      <c r="F322" s="7">
        <v>572.70000000000005</v>
      </c>
    </row>
    <row r="323" spans="1:6" x14ac:dyDescent="0.2">
      <c r="E323" s="117"/>
    </row>
    <row r="324" spans="1:6" x14ac:dyDescent="0.2">
      <c r="B324" s="5" t="s">
        <v>318</v>
      </c>
      <c r="C324" s="26"/>
      <c r="D324" s="26"/>
      <c r="E324" s="117"/>
      <c r="F324" s="10">
        <v>199.3</v>
      </c>
    </row>
    <row r="325" spans="1:6" x14ac:dyDescent="0.2">
      <c r="B325" s="15" t="s">
        <v>319</v>
      </c>
      <c r="C325" s="1" t="s">
        <v>8</v>
      </c>
      <c r="D325" s="1">
        <v>0.1</v>
      </c>
      <c r="E325" s="117">
        <v>1993</v>
      </c>
      <c r="F325" s="7">
        <v>199.3</v>
      </c>
    </row>
    <row r="327" spans="1:6" x14ac:dyDescent="0.2">
      <c r="B327" s="5" t="s">
        <v>342</v>
      </c>
      <c r="C327" s="26"/>
      <c r="D327" s="26"/>
      <c r="E327" s="6"/>
      <c r="F327" s="10">
        <v>24197.599999999999</v>
      </c>
    </row>
    <row r="328" spans="1:6" ht="13.5" thickBot="1" x14ac:dyDescent="0.25">
      <c r="B328" s="118" t="s">
        <v>454</v>
      </c>
      <c r="C328" s="119" t="s">
        <v>343</v>
      </c>
      <c r="D328" s="231">
        <v>0.8</v>
      </c>
      <c r="E328" s="121">
        <v>30247</v>
      </c>
      <c r="F328" s="121">
        <v>24197.599999999999</v>
      </c>
    </row>
    <row r="329" spans="1:6" ht="13.5" thickTop="1" x14ac:dyDescent="0.2"/>
    <row r="330" spans="1:6" x14ac:dyDescent="0.2">
      <c r="C330" s="1" t="s">
        <v>468</v>
      </c>
      <c r="F330" s="10">
        <v>35776</v>
      </c>
    </row>
    <row r="332" spans="1:6" x14ac:dyDescent="0.2">
      <c r="A332" s="112">
        <v>1.3</v>
      </c>
      <c r="B332" s="256" t="s">
        <v>1194</v>
      </c>
      <c r="C332" s="247"/>
      <c r="D332" s="247"/>
      <c r="E332" s="19" t="s">
        <v>432</v>
      </c>
      <c r="F332" s="111" t="s">
        <v>481</v>
      </c>
    </row>
    <row r="333" spans="1:6" x14ac:dyDescent="0.2">
      <c r="F333" s="10"/>
    </row>
    <row r="334" spans="1:6" ht="13.5" thickBot="1" x14ac:dyDescent="0.25">
      <c r="B334" s="123" t="s">
        <v>312</v>
      </c>
      <c r="C334" s="20" t="s">
        <v>350</v>
      </c>
      <c r="D334" s="20" t="s">
        <v>355</v>
      </c>
      <c r="E334" s="20" t="s">
        <v>353</v>
      </c>
      <c r="F334" s="124" t="s">
        <v>354</v>
      </c>
    </row>
    <row r="335" spans="1:6" ht="13.5" thickTop="1" x14ac:dyDescent="0.2">
      <c r="F335" s="10"/>
    </row>
    <row r="336" spans="1:6" x14ac:dyDescent="0.2">
      <c r="B336" s="5" t="s">
        <v>363</v>
      </c>
      <c r="F336" s="10">
        <v>7734.75</v>
      </c>
    </row>
    <row r="337" spans="1:6" x14ac:dyDescent="0.2">
      <c r="B337" s="15" t="s">
        <v>466</v>
      </c>
      <c r="C337" s="1" t="s">
        <v>368</v>
      </c>
      <c r="D337" s="1">
        <v>0.05</v>
      </c>
      <c r="E337" s="117">
        <v>23241</v>
      </c>
      <c r="F337" s="7">
        <v>1162.05</v>
      </c>
    </row>
    <row r="338" spans="1:6" x14ac:dyDescent="0.2">
      <c r="B338" s="15" t="s">
        <v>467</v>
      </c>
      <c r="C338" s="1" t="s">
        <v>368</v>
      </c>
      <c r="D338" s="1">
        <v>0.08</v>
      </c>
      <c r="E338" s="117">
        <v>75000</v>
      </c>
      <c r="F338" s="7">
        <v>6000</v>
      </c>
    </row>
    <row r="339" spans="1:6" x14ac:dyDescent="0.2">
      <c r="B339" s="15" t="s">
        <v>455</v>
      </c>
      <c r="C339" s="1" t="s">
        <v>8</v>
      </c>
      <c r="D339" s="1">
        <v>0.3</v>
      </c>
      <c r="E339" s="117">
        <v>1909</v>
      </c>
      <c r="F339" s="7">
        <v>572.70000000000005</v>
      </c>
    </row>
    <row r="340" spans="1:6" x14ac:dyDescent="0.2">
      <c r="E340" s="117"/>
    </row>
    <row r="341" spans="1:6" x14ac:dyDescent="0.2">
      <c r="B341" s="5" t="s">
        <v>318</v>
      </c>
      <c r="C341" s="26"/>
      <c r="D341" s="26"/>
      <c r="E341" s="117"/>
      <c r="F341" s="10">
        <v>199.3</v>
      </c>
    </row>
    <row r="342" spans="1:6" x14ac:dyDescent="0.2">
      <c r="B342" s="15" t="s">
        <v>319</v>
      </c>
      <c r="C342" s="1" t="s">
        <v>8</v>
      </c>
      <c r="D342" s="1">
        <v>0.1</v>
      </c>
      <c r="E342" s="117">
        <v>1993</v>
      </c>
      <c r="F342" s="7">
        <v>199.3</v>
      </c>
    </row>
    <row r="344" spans="1:6" x14ac:dyDescent="0.2">
      <c r="B344" s="5" t="s">
        <v>342</v>
      </c>
      <c r="C344" s="26"/>
      <c r="D344" s="26"/>
      <c r="E344" s="6"/>
      <c r="F344" s="10">
        <v>12098.8</v>
      </c>
    </row>
    <row r="345" spans="1:6" ht="13.5" thickBot="1" x14ac:dyDescent="0.25">
      <c r="B345" s="118" t="s">
        <v>454</v>
      </c>
      <c r="C345" s="119" t="s">
        <v>343</v>
      </c>
      <c r="D345" s="231">
        <v>0.4</v>
      </c>
      <c r="E345" s="121">
        <v>30247</v>
      </c>
      <c r="F345" s="121">
        <v>12098.8</v>
      </c>
    </row>
    <row r="346" spans="1:6" ht="13.5" thickTop="1" x14ac:dyDescent="0.2"/>
    <row r="347" spans="1:6" x14ac:dyDescent="0.2">
      <c r="C347" s="1" t="s">
        <v>469</v>
      </c>
      <c r="F347" s="10">
        <v>20033</v>
      </c>
    </row>
    <row r="349" spans="1:6" x14ac:dyDescent="0.2">
      <c r="A349" s="112">
        <v>3.1</v>
      </c>
      <c r="B349" s="256" t="s">
        <v>1184</v>
      </c>
      <c r="C349" s="247"/>
      <c r="D349" s="247"/>
      <c r="E349" s="19" t="s">
        <v>432</v>
      </c>
      <c r="F349" s="111" t="s">
        <v>483</v>
      </c>
    </row>
    <row r="350" spans="1:6" x14ac:dyDescent="0.2">
      <c r="F350" s="10"/>
    </row>
    <row r="351" spans="1:6" ht="13.5" thickBot="1" x14ac:dyDescent="0.25">
      <c r="B351" s="123" t="s">
        <v>312</v>
      </c>
      <c r="C351" s="20" t="s">
        <v>350</v>
      </c>
      <c r="D351" s="20" t="s">
        <v>355</v>
      </c>
      <c r="E351" s="20" t="s">
        <v>353</v>
      </c>
      <c r="F351" s="124" t="s">
        <v>354</v>
      </c>
    </row>
    <row r="352" spans="1:6" ht="13.5" thickTop="1" x14ac:dyDescent="0.2">
      <c r="F352" s="10"/>
    </row>
    <row r="353" spans="1:6" x14ac:dyDescent="0.2">
      <c r="B353" s="5" t="s">
        <v>363</v>
      </c>
      <c r="F353" s="10">
        <v>435243.56</v>
      </c>
    </row>
    <row r="354" spans="1:6" x14ac:dyDescent="0.2">
      <c r="B354" s="15" t="s">
        <v>393</v>
      </c>
      <c r="C354" s="1" t="s">
        <v>8</v>
      </c>
      <c r="D354" s="1">
        <v>3</v>
      </c>
      <c r="E354" s="117">
        <v>2988</v>
      </c>
      <c r="F354" s="7">
        <v>8964</v>
      </c>
    </row>
    <row r="355" spans="1:6" x14ac:dyDescent="0.2">
      <c r="B355" s="15" t="s">
        <v>447</v>
      </c>
      <c r="C355" s="1" t="s">
        <v>8</v>
      </c>
      <c r="D355" s="1">
        <v>2.2999999999999998</v>
      </c>
      <c r="E355" s="117">
        <v>132808</v>
      </c>
      <c r="F355" s="7">
        <v>305458.40000000002</v>
      </c>
    </row>
    <row r="356" spans="1:6" x14ac:dyDescent="0.2">
      <c r="B356" s="15" t="s">
        <v>369</v>
      </c>
      <c r="C356" s="1" t="s">
        <v>351</v>
      </c>
      <c r="D356" s="1">
        <v>0.15</v>
      </c>
      <c r="E356" s="117">
        <v>23596</v>
      </c>
      <c r="F356" s="7">
        <v>3539.4</v>
      </c>
    </row>
    <row r="357" spans="1:6" x14ac:dyDescent="0.2">
      <c r="B357" s="15" t="s">
        <v>367</v>
      </c>
      <c r="C357" s="1" t="s">
        <v>368</v>
      </c>
      <c r="D357" s="1">
        <v>0.18</v>
      </c>
      <c r="E357" s="117">
        <v>52082</v>
      </c>
      <c r="F357" s="7">
        <v>9374.76</v>
      </c>
    </row>
    <row r="358" spans="1:6" x14ac:dyDescent="0.2">
      <c r="B358" s="15" t="s">
        <v>448</v>
      </c>
      <c r="C358" s="1" t="s">
        <v>8</v>
      </c>
      <c r="D358" s="1">
        <v>1</v>
      </c>
      <c r="E358" s="117">
        <v>107907</v>
      </c>
      <c r="F358" s="7">
        <v>107907</v>
      </c>
    </row>
    <row r="359" spans="1:6" x14ac:dyDescent="0.2">
      <c r="E359" s="117"/>
    </row>
    <row r="360" spans="1:6" x14ac:dyDescent="0.2">
      <c r="B360" s="5" t="s">
        <v>318</v>
      </c>
      <c r="C360" s="26"/>
      <c r="D360" s="26"/>
      <c r="E360" s="117"/>
      <c r="F360" s="10">
        <v>1594.4</v>
      </c>
    </row>
    <row r="361" spans="1:6" x14ac:dyDescent="0.2">
      <c r="B361" s="15" t="s">
        <v>319</v>
      </c>
      <c r="C361" s="1" t="s">
        <v>8</v>
      </c>
      <c r="D361" s="1">
        <v>0.8</v>
      </c>
      <c r="E361" s="117">
        <v>1993</v>
      </c>
      <c r="F361" s="7">
        <v>1594.4</v>
      </c>
    </row>
    <row r="363" spans="1:6" x14ac:dyDescent="0.2">
      <c r="B363" s="5" t="s">
        <v>342</v>
      </c>
      <c r="C363" s="26"/>
      <c r="D363" s="26"/>
      <c r="E363" s="6"/>
      <c r="F363" s="10">
        <v>154653.79999999999</v>
      </c>
    </row>
    <row r="364" spans="1:6" ht="13.5" thickBot="1" x14ac:dyDescent="0.25">
      <c r="B364" s="118" t="s">
        <v>421</v>
      </c>
      <c r="C364" s="119" t="s">
        <v>343</v>
      </c>
      <c r="D364" s="231">
        <v>4.9000000000000004</v>
      </c>
      <c r="E364" s="121">
        <v>31562</v>
      </c>
      <c r="F364" s="121">
        <v>154653.79999999999</v>
      </c>
    </row>
    <row r="365" spans="1:6" ht="13.5" thickTop="1" x14ac:dyDescent="0.2"/>
    <row r="366" spans="1:6" x14ac:dyDescent="0.2">
      <c r="C366" s="1" t="s">
        <v>370</v>
      </c>
      <c r="F366" s="10">
        <v>591492</v>
      </c>
    </row>
    <row r="368" spans="1:6" x14ac:dyDescent="0.2">
      <c r="A368" s="112">
        <v>3.2</v>
      </c>
      <c r="B368" s="256" t="s">
        <v>1177</v>
      </c>
      <c r="C368" s="247"/>
      <c r="D368" s="247"/>
      <c r="E368" s="19" t="s">
        <v>432</v>
      </c>
      <c r="F368" s="111" t="s">
        <v>481</v>
      </c>
    </row>
    <row r="369" spans="2:6" x14ac:dyDescent="0.2">
      <c r="F369" s="10"/>
    </row>
    <row r="370" spans="2:6" ht="13.5" thickBot="1" x14ac:dyDescent="0.25">
      <c r="B370" s="123" t="s">
        <v>312</v>
      </c>
      <c r="C370" s="20" t="s">
        <v>350</v>
      </c>
      <c r="D370" s="20" t="s">
        <v>355</v>
      </c>
      <c r="E370" s="20" t="s">
        <v>353</v>
      </c>
      <c r="F370" s="124" t="s">
        <v>354</v>
      </c>
    </row>
    <row r="371" spans="2:6" ht="13.5" thickTop="1" x14ac:dyDescent="0.2">
      <c r="F371" s="10"/>
    </row>
    <row r="372" spans="2:6" x14ac:dyDescent="0.2">
      <c r="B372" s="5" t="s">
        <v>363</v>
      </c>
      <c r="F372" s="10">
        <v>87462.84</v>
      </c>
    </row>
    <row r="373" spans="2:6" x14ac:dyDescent="0.2">
      <c r="B373" s="15" t="s">
        <v>471</v>
      </c>
      <c r="C373" s="1" t="s">
        <v>8</v>
      </c>
      <c r="D373" s="1">
        <v>1</v>
      </c>
      <c r="E373" s="117">
        <v>2656</v>
      </c>
      <c r="F373" s="7">
        <v>2656</v>
      </c>
    </row>
    <row r="374" spans="2:6" x14ac:dyDescent="0.2">
      <c r="B374" s="15" t="s">
        <v>445</v>
      </c>
      <c r="C374" s="1" t="s">
        <v>8</v>
      </c>
      <c r="D374" s="1">
        <v>0.5</v>
      </c>
      <c r="E374" s="117">
        <v>132808</v>
      </c>
      <c r="F374" s="7">
        <v>66404</v>
      </c>
    </row>
    <row r="375" spans="2:6" x14ac:dyDescent="0.2">
      <c r="B375" s="15" t="s">
        <v>446</v>
      </c>
      <c r="C375" s="1" t="s">
        <v>482</v>
      </c>
      <c r="D375" s="1">
        <v>1.6</v>
      </c>
      <c r="E375" s="117">
        <v>2988</v>
      </c>
      <c r="F375" s="7">
        <v>4780.8</v>
      </c>
    </row>
    <row r="376" spans="2:6" x14ac:dyDescent="0.2">
      <c r="B376" s="15" t="s">
        <v>369</v>
      </c>
      <c r="C376" s="1" t="s">
        <v>351</v>
      </c>
      <c r="D376" s="1">
        <v>0.18</v>
      </c>
      <c r="E376" s="117">
        <v>23596</v>
      </c>
      <c r="F376" s="7">
        <v>4247.28</v>
      </c>
    </row>
    <row r="377" spans="2:6" x14ac:dyDescent="0.2">
      <c r="B377" s="15" t="s">
        <v>367</v>
      </c>
      <c r="C377" s="1" t="s">
        <v>368</v>
      </c>
      <c r="D377" s="1">
        <v>0.18</v>
      </c>
      <c r="E377" s="117">
        <v>52082</v>
      </c>
      <c r="F377" s="7">
        <v>9374.76</v>
      </c>
    </row>
    <row r="378" spans="2:6" x14ac:dyDescent="0.2">
      <c r="E378" s="117"/>
    </row>
    <row r="379" spans="2:6" x14ac:dyDescent="0.2">
      <c r="B379" s="5" t="s">
        <v>318</v>
      </c>
      <c r="C379" s="26"/>
      <c r="D379" s="26"/>
      <c r="E379" s="117"/>
      <c r="F379" s="10">
        <v>996.5</v>
      </c>
    </row>
    <row r="380" spans="2:6" x14ac:dyDescent="0.2">
      <c r="B380" s="15" t="s">
        <v>319</v>
      </c>
      <c r="C380" s="1" t="s">
        <v>8</v>
      </c>
      <c r="D380" s="1">
        <v>0.5</v>
      </c>
      <c r="E380" s="117">
        <v>1993</v>
      </c>
      <c r="F380" s="7">
        <v>996.5</v>
      </c>
    </row>
    <row r="382" spans="2:6" x14ac:dyDescent="0.2">
      <c r="B382" s="5" t="s">
        <v>342</v>
      </c>
      <c r="C382" s="26"/>
      <c r="D382" s="26"/>
      <c r="E382" s="6"/>
      <c r="F382" s="10">
        <v>91529.8</v>
      </c>
    </row>
    <row r="383" spans="2:6" ht="13.5" thickBot="1" x14ac:dyDescent="0.25">
      <c r="B383" s="118" t="s">
        <v>421</v>
      </c>
      <c r="C383" s="119" t="s">
        <v>343</v>
      </c>
      <c r="D383" s="231">
        <v>2.9</v>
      </c>
      <c r="E383" s="121">
        <v>31562</v>
      </c>
      <c r="F383" s="121">
        <v>91529.8</v>
      </c>
    </row>
    <row r="384" spans="2:6" ht="13.5" thickTop="1" x14ac:dyDescent="0.2"/>
    <row r="385" spans="1:6" x14ac:dyDescent="0.2">
      <c r="C385" s="1" t="s">
        <v>344</v>
      </c>
      <c r="F385" s="10">
        <v>179989</v>
      </c>
    </row>
    <row r="387" spans="1:6" x14ac:dyDescent="0.2">
      <c r="A387" s="112">
        <v>5.2</v>
      </c>
      <c r="B387" s="256" t="s">
        <v>1192</v>
      </c>
      <c r="C387" s="247"/>
      <c r="D387" s="247"/>
      <c r="E387" s="19" t="s">
        <v>432</v>
      </c>
      <c r="F387" s="111" t="s">
        <v>481</v>
      </c>
    </row>
    <row r="388" spans="1:6" x14ac:dyDescent="0.2">
      <c r="F388" s="10"/>
    </row>
    <row r="389" spans="1:6" ht="13.5" thickBot="1" x14ac:dyDescent="0.25">
      <c r="B389" s="123" t="s">
        <v>312</v>
      </c>
      <c r="C389" s="20" t="s">
        <v>350</v>
      </c>
      <c r="D389" s="20" t="s">
        <v>355</v>
      </c>
      <c r="E389" s="20" t="s">
        <v>353</v>
      </c>
      <c r="F389" s="124" t="s">
        <v>354</v>
      </c>
    </row>
    <row r="390" spans="1:6" ht="13.5" thickTop="1" x14ac:dyDescent="0.2">
      <c r="F390" s="10"/>
    </row>
    <row r="391" spans="1:6" x14ac:dyDescent="0.2">
      <c r="B391" s="5" t="s">
        <v>363</v>
      </c>
      <c r="F391" s="10">
        <v>5701.68</v>
      </c>
    </row>
    <row r="392" spans="1:6" x14ac:dyDescent="0.2">
      <c r="B392" s="15" t="s">
        <v>466</v>
      </c>
      <c r="C392" s="1" t="s">
        <v>368</v>
      </c>
      <c r="D392" s="1">
        <v>0.03</v>
      </c>
      <c r="E392" s="4">
        <v>23241</v>
      </c>
      <c r="F392" s="7">
        <v>697.23</v>
      </c>
    </row>
    <row r="393" spans="1:6" x14ac:dyDescent="0.2">
      <c r="B393" s="15" t="s">
        <v>467</v>
      </c>
      <c r="C393" s="1" t="s">
        <v>368</v>
      </c>
      <c r="D393" s="1">
        <v>0.04</v>
      </c>
      <c r="E393" s="4">
        <v>75000</v>
      </c>
      <c r="F393" s="7">
        <v>3000</v>
      </c>
    </row>
    <row r="394" spans="1:6" x14ac:dyDescent="0.2">
      <c r="B394" s="15" t="s">
        <v>455</v>
      </c>
      <c r="C394" s="1" t="s">
        <v>8</v>
      </c>
      <c r="D394" s="1">
        <v>1.05</v>
      </c>
      <c r="E394" s="4">
        <v>1909</v>
      </c>
      <c r="F394" s="7">
        <v>2004.45</v>
      </c>
    </row>
    <row r="396" spans="1:6" x14ac:dyDescent="0.2">
      <c r="B396" s="5" t="s">
        <v>318</v>
      </c>
      <c r="C396" s="26"/>
      <c r="D396" s="26"/>
      <c r="E396" s="6"/>
      <c r="F396" s="10">
        <v>597.9</v>
      </c>
    </row>
    <row r="397" spans="1:6" x14ac:dyDescent="0.2">
      <c r="B397" s="15" t="s">
        <v>319</v>
      </c>
      <c r="C397" s="1" t="s">
        <v>8</v>
      </c>
      <c r="D397" s="1">
        <v>0.3</v>
      </c>
      <c r="E397" s="4">
        <v>1993</v>
      </c>
      <c r="F397" s="7">
        <v>597.9</v>
      </c>
    </row>
    <row r="399" spans="1:6" x14ac:dyDescent="0.2">
      <c r="B399" s="5" t="s">
        <v>342</v>
      </c>
      <c r="C399" s="26"/>
      <c r="D399" s="26"/>
      <c r="E399" s="6"/>
      <c r="F399" s="10">
        <v>10586.45</v>
      </c>
    </row>
    <row r="400" spans="1:6" ht="13.5" thickBot="1" x14ac:dyDescent="0.25">
      <c r="B400" s="118" t="s">
        <v>454</v>
      </c>
      <c r="C400" s="119" t="s">
        <v>343</v>
      </c>
      <c r="D400" s="231">
        <v>0.35</v>
      </c>
      <c r="E400" s="121">
        <v>30247</v>
      </c>
      <c r="F400" s="121">
        <v>10586.45</v>
      </c>
    </row>
    <row r="401" spans="1:6" ht="13.5" thickTop="1" x14ac:dyDescent="0.2"/>
    <row r="402" spans="1:6" x14ac:dyDescent="0.2">
      <c r="C402" s="1" t="s">
        <v>405</v>
      </c>
      <c r="F402" s="10">
        <v>16886</v>
      </c>
    </row>
    <row r="403" spans="1:6" x14ac:dyDescent="0.2">
      <c r="F403" s="10"/>
    </row>
    <row r="404" spans="1:6" x14ac:dyDescent="0.2">
      <c r="A404" s="112">
        <v>1.1000000000000001</v>
      </c>
      <c r="B404" s="256" t="s">
        <v>930</v>
      </c>
      <c r="C404" s="247"/>
      <c r="D404" s="247"/>
      <c r="E404" s="19" t="s">
        <v>432</v>
      </c>
      <c r="F404" s="111" t="s">
        <v>481</v>
      </c>
    </row>
    <row r="405" spans="1:6" x14ac:dyDescent="0.2">
      <c r="F405" s="10"/>
    </row>
    <row r="406" spans="1:6" ht="13.5" thickBot="1" x14ac:dyDescent="0.25">
      <c r="B406" s="123" t="s">
        <v>312</v>
      </c>
      <c r="C406" s="20" t="s">
        <v>350</v>
      </c>
      <c r="D406" s="20" t="s">
        <v>355</v>
      </c>
      <c r="E406" s="20" t="s">
        <v>353</v>
      </c>
      <c r="F406" s="124" t="s">
        <v>354</v>
      </c>
    </row>
    <row r="407" spans="1:6" ht="13.5" thickTop="1" x14ac:dyDescent="0.2">
      <c r="F407" s="10"/>
    </row>
    <row r="408" spans="1:6" x14ac:dyDescent="0.2">
      <c r="B408" s="5" t="s">
        <v>363</v>
      </c>
      <c r="F408" s="10">
        <v>49268.7</v>
      </c>
    </row>
    <row r="409" spans="1:6" x14ac:dyDescent="0.2">
      <c r="B409" s="15" t="s">
        <v>359</v>
      </c>
      <c r="C409" s="1" t="s">
        <v>484</v>
      </c>
      <c r="D409" s="1">
        <v>0.1</v>
      </c>
      <c r="E409" s="4">
        <v>492687</v>
      </c>
      <c r="F409" s="62">
        <v>49268.7</v>
      </c>
    </row>
    <row r="410" spans="1:6" x14ac:dyDescent="0.2">
      <c r="F410" s="10"/>
    </row>
    <row r="411" spans="1:6" x14ac:dyDescent="0.2">
      <c r="B411" s="15" t="s">
        <v>318</v>
      </c>
      <c r="F411" s="10">
        <v>996.5</v>
      </c>
    </row>
    <row r="412" spans="1:6" x14ac:dyDescent="0.2">
      <c r="B412" s="15" t="s">
        <v>319</v>
      </c>
      <c r="C412" s="1" t="s">
        <v>8</v>
      </c>
      <c r="D412" s="1">
        <v>0.5</v>
      </c>
      <c r="E412" s="4">
        <v>1993</v>
      </c>
      <c r="F412" s="62">
        <v>996.5</v>
      </c>
    </row>
    <row r="413" spans="1:6" x14ac:dyDescent="0.2">
      <c r="F413" s="10"/>
    </row>
    <row r="414" spans="1:6" x14ac:dyDescent="0.2">
      <c r="B414" s="15" t="s">
        <v>342</v>
      </c>
      <c r="F414" s="10">
        <v>18411.400000000001</v>
      </c>
    </row>
    <row r="415" spans="1:6" x14ac:dyDescent="0.2">
      <c r="B415" s="15" t="s">
        <v>342</v>
      </c>
      <c r="C415" s="1" t="s">
        <v>343</v>
      </c>
      <c r="D415" s="1">
        <v>0.7</v>
      </c>
      <c r="E415" s="4">
        <v>26302</v>
      </c>
      <c r="F415" s="62">
        <v>18411.400000000001</v>
      </c>
    </row>
    <row r="416" spans="1:6" x14ac:dyDescent="0.2">
      <c r="F416" s="10"/>
    </row>
    <row r="417" spans="1:6" x14ac:dyDescent="0.2">
      <c r="C417" s="1" t="s">
        <v>375</v>
      </c>
      <c r="F417" s="10">
        <v>68677</v>
      </c>
    </row>
    <row r="418" spans="1:6" x14ac:dyDescent="0.2">
      <c r="F418" s="10"/>
    </row>
    <row r="419" spans="1:6" ht="27" customHeight="1" x14ac:dyDescent="0.2">
      <c r="A419" s="112">
        <v>1.2</v>
      </c>
      <c r="B419" s="256" t="s">
        <v>1331</v>
      </c>
      <c r="C419" s="247"/>
      <c r="D419" s="247"/>
      <c r="E419" s="19" t="s">
        <v>432</v>
      </c>
      <c r="F419" s="111" t="s">
        <v>482</v>
      </c>
    </row>
    <row r="420" spans="1:6" x14ac:dyDescent="0.2">
      <c r="F420" s="10"/>
    </row>
    <row r="421" spans="1:6" ht="13.5" thickBot="1" x14ac:dyDescent="0.25">
      <c r="B421" s="123" t="s">
        <v>312</v>
      </c>
      <c r="C421" s="20" t="s">
        <v>350</v>
      </c>
      <c r="D421" s="20" t="s">
        <v>355</v>
      </c>
      <c r="E421" s="20" t="s">
        <v>353</v>
      </c>
      <c r="F421" s="124" t="s">
        <v>354</v>
      </c>
    </row>
    <row r="422" spans="1:6" ht="13.5" thickTop="1" x14ac:dyDescent="0.2">
      <c r="F422" s="10"/>
    </row>
    <row r="423" spans="1:6" x14ac:dyDescent="0.2">
      <c r="B423" s="5" t="s">
        <v>363</v>
      </c>
      <c r="F423" s="10">
        <v>38655.35</v>
      </c>
    </row>
    <row r="424" spans="1:6" x14ac:dyDescent="0.2">
      <c r="B424" s="15" t="s">
        <v>402</v>
      </c>
      <c r="C424" s="1" t="s">
        <v>484</v>
      </c>
      <c r="D424" s="1">
        <v>0.25</v>
      </c>
      <c r="E424" s="4">
        <v>43401</v>
      </c>
      <c r="F424" s="7">
        <v>10850.25</v>
      </c>
    </row>
    <row r="425" spans="1:6" x14ac:dyDescent="0.2">
      <c r="B425" s="15" t="s">
        <v>359</v>
      </c>
      <c r="C425" s="1" t="s">
        <v>484</v>
      </c>
      <c r="D425" s="1">
        <v>5.3999999999999999E-2</v>
      </c>
      <c r="E425" s="4">
        <v>492687</v>
      </c>
      <c r="F425" s="7">
        <v>26605.1</v>
      </c>
    </row>
    <row r="426" spans="1:6" x14ac:dyDescent="0.2">
      <c r="B426" s="15" t="s">
        <v>380</v>
      </c>
      <c r="C426" s="1" t="s">
        <v>351</v>
      </c>
      <c r="D426" s="1">
        <v>2</v>
      </c>
      <c r="E426" s="4">
        <v>600</v>
      </c>
      <c r="F426" s="7">
        <v>1200</v>
      </c>
    </row>
    <row r="428" spans="1:6" x14ac:dyDescent="0.2">
      <c r="B428" s="5" t="s">
        <v>318</v>
      </c>
      <c r="C428" s="26"/>
      <c r="D428" s="26"/>
      <c r="E428" s="6"/>
      <c r="F428" s="10">
        <v>597.9</v>
      </c>
    </row>
    <row r="429" spans="1:6" x14ac:dyDescent="0.2">
      <c r="B429" s="15" t="s">
        <v>319</v>
      </c>
      <c r="C429" s="1" t="s">
        <v>8</v>
      </c>
      <c r="D429" s="1">
        <v>0.3</v>
      </c>
      <c r="E429" s="4">
        <v>1993</v>
      </c>
      <c r="F429" s="7">
        <v>597.9</v>
      </c>
    </row>
    <row r="431" spans="1:6" x14ac:dyDescent="0.2">
      <c r="B431" s="5" t="s">
        <v>342</v>
      </c>
      <c r="C431" s="26"/>
      <c r="D431" s="26"/>
      <c r="E431" s="6"/>
      <c r="F431" s="10">
        <v>31562.400000000001</v>
      </c>
    </row>
    <row r="432" spans="1:6" ht="13.5" thickBot="1" x14ac:dyDescent="0.25">
      <c r="B432" s="118" t="s">
        <v>424</v>
      </c>
      <c r="C432" s="119" t="s">
        <v>343</v>
      </c>
      <c r="D432" s="231">
        <v>1.2</v>
      </c>
      <c r="E432" s="121">
        <v>26302</v>
      </c>
      <c r="F432" s="121">
        <v>31562.400000000001</v>
      </c>
    </row>
    <row r="433" spans="3:6" ht="13.5" thickTop="1" x14ac:dyDescent="0.2"/>
    <row r="434" spans="3:6" x14ac:dyDescent="0.2">
      <c r="C434" s="1" t="s">
        <v>477</v>
      </c>
      <c r="F434" s="10">
        <v>70815.649999999994</v>
      </c>
    </row>
  </sheetData>
  <mergeCells count="25">
    <mergeCell ref="B419:D419"/>
    <mergeCell ref="B315:D315"/>
    <mergeCell ref="B332:D332"/>
    <mergeCell ref="B349:D349"/>
    <mergeCell ref="B368:D368"/>
    <mergeCell ref="B387:D387"/>
    <mergeCell ref="B404:D404"/>
    <mergeCell ref="B88:D88"/>
    <mergeCell ref="B109:D109"/>
    <mergeCell ref="B130:D130"/>
    <mergeCell ref="B147:D147"/>
    <mergeCell ref="B166:D166"/>
    <mergeCell ref="B183:D183"/>
    <mergeCell ref="B244:D244"/>
    <mergeCell ref="B263:D263"/>
    <mergeCell ref="B285:D285"/>
    <mergeCell ref="B298:D298"/>
    <mergeCell ref="B200:D200"/>
    <mergeCell ref="B222:D222"/>
    <mergeCell ref="C45:E45"/>
    <mergeCell ref="C23:E23"/>
    <mergeCell ref="B1:F1"/>
    <mergeCell ref="B2:F2"/>
    <mergeCell ref="B3:F3"/>
    <mergeCell ref="B7:F7"/>
  </mergeCells>
  <printOptions horizontalCentered="1"/>
  <pageMargins left="0.78740157480314965" right="0.78740157480314965" top="0.59055118110236227" bottom="0.59055118110236227" header="0" footer="0.19685039370078741"/>
  <pageSetup scale="75" fitToHeight="88" orientation="portrait" horizontalDpi="4294967293" r:id="rId1"/>
  <headerFooter alignWithMargins="0">
    <oddFooter>&amp;C&amp;P+7&amp;RANALISI DE PRECIOS UNITARIOS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9BACE-EF8B-084D-8DB5-1441A9535DE7}">
  <dimension ref="B3:J144"/>
  <sheetViews>
    <sheetView topLeftCell="A67" zoomScale="143" workbookViewId="0">
      <selection activeCell="D143" sqref="D143"/>
    </sheetView>
  </sheetViews>
  <sheetFormatPr baseColWidth="10" defaultColWidth="10.85546875" defaultRowHeight="15.75" x14ac:dyDescent="0.25"/>
  <cols>
    <col min="1" max="16384" width="10.85546875" style="209"/>
  </cols>
  <sheetData>
    <row r="3" spans="2:8" x14ac:dyDescent="0.25">
      <c r="B3" s="209" t="s">
        <v>1503</v>
      </c>
    </row>
    <row r="5" spans="2:8" x14ac:dyDescent="0.25">
      <c r="B5" s="209" t="s">
        <v>1502</v>
      </c>
    </row>
    <row r="7" spans="2:8" x14ac:dyDescent="0.25">
      <c r="B7" s="209" t="s">
        <v>1449</v>
      </c>
      <c r="C7" s="209" t="s">
        <v>1466</v>
      </c>
      <c r="D7" s="209" t="s">
        <v>1486</v>
      </c>
    </row>
    <row r="8" spans="2:8" x14ac:dyDescent="0.25">
      <c r="C8" s="209">
        <v>23.3</v>
      </c>
      <c r="D8" s="209">
        <v>8.5</v>
      </c>
      <c r="E8" s="209">
        <f>C8*D8</f>
        <v>198.05</v>
      </c>
    </row>
    <row r="10" spans="2:8" x14ac:dyDescent="0.25">
      <c r="B10" s="209" t="s">
        <v>1485</v>
      </c>
    </row>
    <row r="11" spans="2:8" x14ac:dyDescent="0.25">
      <c r="B11" s="209" t="s">
        <v>1501</v>
      </c>
      <c r="D11" s="209" t="s">
        <v>355</v>
      </c>
      <c r="E11" s="209" t="s">
        <v>1464</v>
      </c>
      <c r="G11" s="209" t="s">
        <v>1500</v>
      </c>
    </row>
    <row r="12" spans="2:8" x14ac:dyDescent="0.25">
      <c r="D12" s="213">
        <v>10</v>
      </c>
      <c r="E12" s="209">
        <v>23</v>
      </c>
      <c r="F12" s="209">
        <f>D12*E12</f>
        <v>230</v>
      </c>
    </row>
    <row r="14" spans="2:8" x14ac:dyDescent="0.25">
      <c r="B14" s="209" t="s">
        <v>1465</v>
      </c>
      <c r="D14" s="209" t="s">
        <v>355</v>
      </c>
      <c r="E14" s="209" t="s">
        <v>1464</v>
      </c>
      <c r="H14" s="209" t="s">
        <v>1500</v>
      </c>
    </row>
    <row r="15" spans="2:8" x14ac:dyDescent="0.25">
      <c r="D15" s="213">
        <v>4</v>
      </c>
      <c r="E15" s="213">
        <v>6</v>
      </c>
      <c r="F15" s="213">
        <v>2</v>
      </c>
      <c r="G15" s="209">
        <f>D15*E15*F15</f>
        <v>48</v>
      </c>
    </row>
    <row r="17" spans="2:10" x14ac:dyDescent="0.25">
      <c r="B17" s="209" t="s">
        <v>1480</v>
      </c>
      <c r="I17" s="209" t="s">
        <v>1499</v>
      </c>
    </row>
    <row r="18" spans="2:10" x14ac:dyDescent="0.25">
      <c r="D18" s="209">
        <v>23</v>
      </c>
      <c r="E18" s="209">
        <v>6.8</v>
      </c>
      <c r="F18" s="209">
        <v>6</v>
      </c>
      <c r="G18" s="209">
        <v>11</v>
      </c>
      <c r="H18" s="209">
        <f>8.5*6</f>
        <v>51</v>
      </c>
      <c r="I18" s="209">
        <f>SUM(D18:H18)</f>
        <v>97.8</v>
      </c>
    </row>
    <row r="20" spans="2:10" x14ac:dyDescent="0.25">
      <c r="B20" s="209" t="s">
        <v>1498</v>
      </c>
    </row>
    <row r="21" spans="2:10" x14ac:dyDescent="0.25">
      <c r="C21" s="209" t="s">
        <v>1466</v>
      </c>
      <c r="D21" s="209">
        <v>23</v>
      </c>
      <c r="E21" s="209">
        <v>2</v>
      </c>
      <c r="F21" s="209">
        <f>D21*E21</f>
        <v>46</v>
      </c>
      <c r="G21" s="209" t="s">
        <v>482</v>
      </c>
    </row>
    <row r="22" spans="2:10" x14ac:dyDescent="0.25">
      <c r="B22" s="209" t="s">
        <v>1497</v>
      </c>
      <c r="C22" s="209" t="s">
        <v>1466</v>
      </c>
      <c r="D22" s="209">
        <v>16</v>
      </c>
      <c r="F22" s="209">
        <f>D22</f>
        <v>16</v>
      </c>
    </row>
    <row r="24" spans="2:10" x14ac:dyDescent="0.25">
      <c r="B24" s="209" t="s">
        <v>1473</v>
      </c>
    </row>
    <row r="26" spans="2:10" x14ac:dyDescent="0.25">
      <c r="B26" s="209" t="s">
        <v>1496</v>
      </c>
    </row>
    <row r="28" spans="2:10" x14ac:dyDescent="0.25">
      <c r="B28" s="209" t="s">
        <v>1495</v>
      </c>
    </row>
    <row r="31" spans="2:10" x14ac:dyDescent="0.25">
      <c r="B31" s="209" t="s">
        <v>1494</v>
      </c>
    </row>
    <row r="32" spans="2:10" x14ac:dyDescent="0.25">
      <c r="B32" s="209" t="s">
        <v>1474</v>
      </c>
      <c r="C32" s="209" t="s">
        <v>1466</v>
      </c>
      <c r="D32" s="209" t="s">
        <v>1486</v>
      </c>
      <c r="E32" s="209" t="s">
        <v>355</v>
      </c>
      <c r="H32" s="209" t="s">
        <v>1538</v>
      </c>
      <c r="J32" s="209" t="s">
        <v>1539</v>
      </c>
    </row>
    <row r="33" spans="2:10" x14ac:dyDescent="0.25">
      <c r="B33" s="209" t="s">
        <v>1493</v>
      </c>
      <c r="C33" s="209">
        <v>10.5</v>
      </c>
      <c r="D33" s="209">
        <v>3.7</v>
      </c>
      <c r="E33" s="209">
        <v>3</v>
      </c>
      <c r="F33" s="209">
        <f>C33*D33*E33</f>
        <v>116.55</v>
      </c>
      <c r="H33" s="209">
        <f>F33</f>
        <v>116.55</v>
      </c>
    </row>
    <row r="34" spans="2:10" x14ac:dyDescent="0.25">
      <c r="C34" s="209">
        <v>7.9</v>
      </c>
      <c r="D34" s="209">
        <v>3.7</v>
      </c>
      <c r="E34" s="209">
        <v>4</v>
      </c>
      <c r="F34" s="209">
        <f>C34*D34*E34</f>
        <v>116.92</v>
      </c>
      <c r="H34" s="209">
        <f>F34</f>
        <v>116.92</v>
      </c>
    </row>
    <row r="35" spans="2:10" x14ac:dyDescent="0.25">
      <c r="B35" s="209" t="s">
        <v>1488</v>
      </c>
    </row>
    <row r="36" spans="2:10" x14ac:dyDescent="0.25">
      <c r="C36" s="209">
        <v>1.2</v>
      </c>
      <c r="D36" s="209">
        <v>1.9</v>
      </c>
      <c r="E36" s="209">
        <v>2</v>
      </c>
      <c r="F36" s="209">
        <f>C36*D36*E36</f>
        <v>4.5599999999999996</v>
      </c>
    </row>
    <row r="37" spans="2:10" x14ac:dyDescent="0.25">
      <c r="C37" s="209">
        <v>1.2</v>
      </c>
      <c r="D37" s="209">
        <v>2</v>
      </c>
      <c r="E37" s="209">
        <v>2</v>
      </c>
      <c r="F37" s="209">
        <f>C37*D37*E37</f>
        <v>4.8</v>
      </c>
    </row>
    <row r="38" spans="2:10" x14ac:dyDescent="0.25">
      <c r="C38" s="209">
        <v>1.2</v>
      </c>
      <c r="D38" s="209">
        <v>2</v>
      </c>
      <c r="E38" s="209">
        <v>4</v>
      </c>
      <c r="F38" s="209">
        <f>C38*D38*E38</f>
        <v>9.6</v>
      </c>
      <c r="H38" s="209">
        <f>(F36+F37+F38)*-1</f>
        <v>-18.96</v>
      </c>
      <c r="J38" s="209">
        <f>H38</f>
        <v>-18.96</v>
      </c>
    </row>
    <row r="39" spans="2:10" x14ac:dyDescent="0.25">
      <c r="B39" s="209" t="s">
        <v>1492</v>
      </c>
    </row>
    <row r="40" spans="2:10" x14ac:dyDescent="0.25">
      <c r="C40" s="209">
        <v>9.5</v>
      </c>
      <c r="D40" s="209">
        <v>2.6</v>
      </c>
      <c r="E40" s="209">
        <v>3</v>
      </c>
      <c r="F40" s="209">
        <f>C40*D40*E40</f>
        <v>74.099999999999994</v>
      </c>
      <c r="H40" s="209">
        <f>F40</f>
        <v>74.099999999999994</v>
      </c>
    </row>
    <row r="41" spans="2:10" x14ac:dyDescent="0.25">
      <c r="C41" s="209">
        <v>11.6</v>
      </c>
      <c r="D41" s="209">
        <v>2.6</v>
      </c>
      <c r="E41" s="209">
        <v>2</v>
      </c>
      <c r="F41" s="209">
        <f>C41*D41*E41</f>
        <v>60.32</v>
      </c>
      <c r="H41" s="209">
        <f>F41</f>
        <v>60.32</v>
      </c>
    </row>
    <row r="42" spans="2:10" x14ac:dyDescent="0.25">
      <c r="B42" s="209" t="s">
        <v>1491</v>
      </c>
    </row>
    <row r="43" spans="2:10" x14ac:dyDescent="0.25">
      <c r="C43" s="209">
        <v>35</v>
      </c>
      <c r="D43" s="209">
        <v>3</v>
      </c>
      <c r="E43" s="209">
        <v>4</v>
      </c>
      <c r="F43" s="209">
        <f>C43*D43*E43</f>
        <v>420</v>
      </c>
      <c r="H43" s="209">
        <f>F43</f>
        <v>420</v>
      </c>
    </row>
    <row r="44" spans="2:10" x14ac:dyDescent="0.25">
      <c r="C44" s="209">
        <v>8.6</v>
      </c>
      <c r="D44" s="209">
        <v>3.5</v>
      </c>
      <c r="E44" s="209">
        <v>10</v>
      </c>
      <c r="F44" s="209">
        <f>C44*D44*E44</f>
        <v>301</v>
      </c>
      <c r="H44" s="209">
        <f>F44</f>
        <v>301</v>
      </c>
    </row>
    <row r="45" spans="2:10" x14ac:dyDescent="0.25">
      <c r="B45" s="209" t="s">
        <v>1488</v>
      </c>
    </row>
    <row r="46" spans="2:10" x14ac:dyDescent="0.25">
      <c r="C46" s="209">
        <v>1</v>
      </c>
      <c r="D46" s="209">
        <v>2.4</v>
      </c>
      <c r="E46" s="209">
        <v>8</v>
      </c>
      <c r="F46" s="209">
        <f>C46*D46*E46</f>
        <v>19.2</v>
      </c>
    </row>
    <row r="47" spans="2:10" x14ac:dyDescent="0.25">
      <c r="C47" s="209">
        <v>1.4</v>
      </c>
      <c r="D47" s="209">
        <v>2.7</v>
      </c>
      <c r="E47" s="209">
        <v>32</v>
      </c>
      <c r="F47" s="209">
        <f>C47*D47*E47</f>
        <v>120.96</v>
      </c>
      <c r="H47" s="209">
        <f>(F46+F47)*-1</f>
        <v>-140.16</v>
      </c>
      <c r="J47" s="209">
        <f>H47</f>
        <v>-140.16</v>
      </c>
    </row>
    <row r="48" spans="2:10" x14ac:dyDescent="0.25">
      <c r="B48" s="209" t="s">
        <v>1490</v>
      </c>
    </row>
    <row r="49" spans="2:10" x14ac:dyDescent="0.25">
      <c r="C49" s="209">
        <f>(4.2+2.9)/2</f>
        <v>3.55</v>
      </c>
      <c r="D49" s="209">
        <v>5.4</v>
      </c>
      <c r="E49" s="209">
        <v>4</v>
      </c>
      <c r="F49" s="209">
        <f>C49*D49*E49</f>
        <v>76.680000000000007</v>
      </c>
      <c r="H49" s="209">
        <f>F49</f>
        <v>76.680000000000007</v>
      </c>
    </row>
    <row r="50" spans="2:10" x14ac:dyDescent="0.25">
      <c r="C50" s="209">
        <v>4.2</v>
      </c>
      <c r="D50" s="209">
        <v>8.5</v>
      </c>
      <c r="E50" s="209">
        <v>2</v>
      </c>
      <c r="F50" s="209">
        <f>C50*D50*E50</f>
        <v>71.400000000000006</v>
      </c>
      <c r="H50" s="209">
        <f>F50</f>
        <v>71.400000000000006</v>
      </c>
    </row>
    <row r="51" spans="2:10" x14ac:dyDescent="0.25">
      <c r="C51" s="209">
        <v>2.9</v>
      </c>
      <c r="D51" s="209">
        <v>8.5</v>
      </c>
      <c r="E51" s="209">
        <v>2</v>
      </c>
      <c r="F51" s="209">
        <f>C51*D51*E51</f>
        <v>49.3</v>
      </c>
      <c r="H51" s="209">
        <f>F51</f>
        <v>49.3</v>
      </c>
    </row>
    <row r="52" spans="2:10" x14ac:dyDescent="0.25">
      <c r="B52" s="209" t="s">
        <v>1488</v>
      </c>
    </row>
    <row r="53" spans="2:10" x14ac:dyDescent="0.25">
      <c r="C53" s="209">
        <v>2.7</v>
      </c>
      <c r="D53" s="209">
        <v>0.65</v>
      </c>
      <c r="E53" s="209">
        <v>4</v>
      </c>
      <c r="F53" s="209">
        <f>C53*D53*E53</f>
        <v>7.02</v>
      </c>
    </row>
    <row r="54" spans="2:10" x14ac:dyDescent="0.25">
      <c r="C54" s="209">
        <v>1.4</v>
      </c>
      <c r="D54" s="209">
        <v>0.65</v>
      </c>
      <c r="E54" s="209">
        <v>2</v>
      </c>
      <c r="F54" s="209">
        <f>C54*D54*E54</f>
        <v>1.82</v>
      </c>
    </row>
    <row r="55" spans="2:10" x14ac:dyDescent="0.25">
      <c r="C55" s="209">
        <v>1.9</v>
      </c>
      <c r="D55" s="209">
        <v>0.65</v>
      </c>
      <c r="E55" s="209">
        <v>2</v>
      </c>
      <c r="F55" s="209">
        <f>C55*D55*E55</f>
        <v>2.4700000000000002</v>
      </c>
    </row>
    <row r="56" spans="2:10" x14ac:dyDescent="0.25">
      <c r="C56" s="209">
        <v>1.6</v>
      </c>
      <c r="D56" s="209">
        <v>0.65</v>
      </c>
      <c r="E56" s="209">
        <v>4</v>
      </c>
      <c r="F56" s="209">
        <f>C56*D56*E56</f>
        <v>4.16</v>
      </c>
    </row>
    <row r="57" spans="2:10" x14ac:dyDescent="0.25">
      <c r="C57" s="209">
        <v>1</v>
      </c>
      <c r="D57" s="209">
        <v>2.6</v>
      </c>
      <c r="E57" s="209">
        <v>4</v>
      </c>
      <c r="F57" s="209">
        <f>C57*D57*E57</f>
        <v>10.4</v>
      </c>
      <c r="H57" s="209">
        <f>(F53+F54+F55+F56+F57)*-1</f>
        <v>-25.87</v>
      </c>
      <c r="J57" s="209">
        <f>H57</f>
        <v>-25.87</v>
      </c>
    </row>
    <row r="58" spans="2:10" x14ac:dyDescent="0.25">
      <c r="B58" s="209" t="s">
        <v>1489</v>
      </c>
    </row>
    <row r="59" spans="2:10" x14ac:dyDescent="0.25">
      <c r="C59" s="209">
        <v>8.1</v>
      </c>
      <c r="D59" s="209">
        <v>3.7</v>
      </c>
      <c r="E59" s="209">
        <v>6</v>
      </c>
      <c r="F59" s="209">
        <f>C59*D59*E59</f>
        <v>179.82</v>
      </c>
      <c r="H59" s="209">
        <f>F59</f>
        <v>179.82</v>
      </c>
    </row>
    <row r="60" spans="2:10" x14ac:dyDescent="0.25">
      <c r="C60" s="209">
        <v>20</v>
      </c>
      <c r="D60" s="209">
        <v>3.7</v>
      </c>
      <c r="E60" s="209">
        <v>4</v>
      </c>
      <c r="F60" s="209">
        <f>C60*D60*E60</f>
        <v>296</v>
      </c>
      <c r="H60" s="209">
        <f>F60</f>
        <v>296</v>
      </c>
    </row>
    <row r="61" spans="2:10" x14ac:dyDescent="0.25">
      <c r="B61" s="209" t="s">
        <v>1488</v>
      </c>
    </row>
    <row r="62" spans="2:10" x14ac:dyDescent="0.25">
      <c r="C62" s="209">
        <v>1.9</v>
      </c>
      <c r="D62" s="209">
        <v>1.6</v>
      </c>
      <c r="E62" s="209">
        <v>12</v>
      </c>
      <c r="F62" s="209">
        <f>C62*D62*E62</f>
        <v>36.479999999999997</v>
      </c>
    </row>
    <row r="63" spans="2:10" x14ac:dyDescent="0.25">
      <c r="C63" s="209">
        <v>2</v>
      </c>
      <c r="D63" s="209">
        <v>2.4</v>
      </c>
      <c r="E63" s="209">
        <v>2</v>
      </c>
      <c r="F63" s="209">
        <f>C63*D63*E63</f>
        <v>9.6</v>
      </c>
    </row>
    <row r="64" spans="2:10" x14ac:dyDescent="0.25">
      <c r="C64" s="209">
        <v>0.85</v>
      </c>
      <c r="D64" s="209">
        <v>2.4</v>
      </c>
      <c r="E64" s="209">
        <v>2</v>
      </c>
      <c r="F64" s="209">
        <f>C64*D64*E64</f>
        <v>4.08</v>
      </c>
    </row>
    <row r="65" spans="2:10" x14ac:dyDescent="0.25">
      <c r="C65" s="209">
        <v>1.2</v>
      </c>
      <c r="D65" s="209">
        <v>1.6</v>
      </c>
      <c r="E65" s="209">
        <v>2</v>
      </c>
      <c r="F65" s="209">
        <f>C65*D65*E65</f>
        <v>3.84</v>
      </c>
    </row>
    <row r="66" spans="2:10" x14ac:dyDescent="0.25">
      <c r="C66" s="209">
        <v>1.9</v>
      </c>
      <c r="D66" s="209">
        <v>1.6</v>
      </c>
      <c r="E66" s="209">
        <v>2</v>
      </c>
      <c r="F66" s="209">
        <f>C66*D66*E66</f>
        <v>6.08</v>
      </c>
      <c r="H66" s="209">
        <f>(F62+F63+F64+F65+F66)*-1</f>
        <v>-60.08</v>
      </c>
      <c r="J66" s="209">
        <f>H66</f>
        <v>-60.08</v>
      </c>
    </row>
    <row r="67" spans="2:10" x14ac:dyDescent="0.25">
      <c r="H67" s="209">
        <f>SUM(H33:H66)</f>
        <v>1517.02</v>
      </c>
      <c r="J67" s="209">
        <f>SUM(J33:J66)</f>
        <v>-245.07</v>
      </c>
    </row>
    <row r="68" spans="2:10" x14ac:dyDescent="0.25">
      <c r="B68" s="209" t="s">
        <v>1487</v>
      </c>
      <c r="C68" s="213" t="s">
        <v>1466</v>
      </c>
      <c r="D68" s="213" t="s">
        <v>1486</v>
      </c>
    </row>
    <row r="69" spans="2:10" x14ac:dyDescent="0.25">
      <c r="B69" s="209" t="s">
        <v>1449</v>
      </c>
      <c r="C69" s="209">
        <v>20</v>
      </c>
      <c r="D69" s="209">
        <v>9.8000000000000007</v>
      </c>
      <c r="F69" s="209">
        <f>C69*D69</f>
        <v>196</v>
      </c>
      <c r="G69" s="209" t="s">
        <v>481</v>
      </c>
    </row>
    <row r="70" spans="2:10" x14ac:dyDescent="0.25">
      <c r="B70" s="209" t="s">
        <v>1485</v>
      </c>
    </row>
    <row r="71" spans="2:10" x14ac:dyDescent="0.25">
      <c r="B71" s="209" t="s">
        <v>1467</v>
      </c>
      <c r="D71" s="213" t="s">
        <v>355</v>
      </c>
      <c r="E71" s="213" t="s">
        <v>1466</v>
      </c>
    </row>
    <row r="72" spans="2:10" x14ac:dyDescent="0.25">
      <c r="D72" s="209">
        <v>10</v>
      </c>
      <c r="E72" s="209">
        <v>23</v>
      </c>
      <c r="F72" s="209">
        <f>E72*D72</f>
        <v>230</v>
      </c>
    </row>
    <row r="73" spans="2:10" x14ac:dyDescent="0.25">
      <c r="B73" s="209" t="s">
        <v>1465</v>
      </c>
      <c r="D73" s="213" t="s">
        <v>355</v>
      </c>
      <c r="E73" s="213" t="s">
        <v>1464</v>
      </c>
    </row>
    <row r="74" spans="2:10" x14ac:dyDescent="0.25">
      <c r="D74" s="213">
        <v>4</v>
      </c>
      <c r="E74" s="213">
        <v>6</v>
      </c>
      <c r="F74" s="213">
        <v>2</v>
      </c>
      <c r="G74" s="209">
        <f>D74*E74*F74</f>
        <v>48</v>
      </c>
    </row>
    <row r="76" spans="2:10" x14ac:dyDescent="0.25">
      <c r="B76" s="209" t="s">
        <v>1473</v>
      </c>
    </row>
    <row r="77" spans="2:10" x14ac:dyDescent="0.25">
      <c r="B77" s="209" t="s">
        <v>1456</v>
      </c>
      <c r="D77" s="209">
        <v>6</v>
      </c>
    </row>
    <row r="78" spans="2:10" x14ac:dyDescent="0.25">
      <c r="B78" s="209" t="s">
        <v>1455</v>
      </c>
      <c r="D78" s="209">
        <v>3</v>
      </c>
    </row>
    <row r="79" spans="2:10" x14ac:dyDescent="0.25">
      <c r="B79" s="209" t="s">
        <v>1484</v>
      </c>
      <c r="D79" s="209">
        <v>6</v>
      </c>
    </row>
    <row r="81" spans="2:8" x14ac:dyDescent="0.25">
      <c r="B81" s="209" t="s">
        <v>1480</v>
      </c>
      <c r="C81" s="209">
        <v>20</v>
      </c>
      <c r="D81" s="209">
        <v>20</v>
      </c>
      <c r="E81" s="209">
        <v>9.8000000000000007</v>
      </c>
      <c r="F81" s="209">
        <v>9.8000000000000007</v>
      </c>
      <c r="G81" s="210">
        <f>SUM(C81:F81)</f>
        <v>59.6</v>
      </c>
      <c r="H81" s="210" t="s">
        <v>482</v>
      </c>
    </row>
    <row r="83" spans="2:8" x14ac:dyDescent="0.25">
      <c r="B83" s="209" t="s">
        <v>1483</v>
      </c>
    </row>
    <row r="84" spans="2:8" x14ac:dyDescent="0.25">
      <c r="B84" s="209" t="s">
        <v>1482</v>
      </c>
    </row>
    <row r="85" spans="2:8" x14ac:dyDescent="0.25">
      <c r="C85" s="209" t="s">
        <v>1481</v>
      </c>
    </row>
    <row r="86" spans="2:8" x14ac:dyDescent="0.25">
      <c r="C86" s="209">
        <v>5</v>
      </c>
      <c r="D86" s="209">
        <v>5</v>
      </c>
      <c r="G86" s="210">
        <f>C86*D86</f>
        <v>25</v>
      </c>
      <c r="H86" s="210" t="s">
        <v>481</v>
      </c>
    </row>
    <row r="87" spans="2:8" x14ac:dyDescent="0.25">
      <c r="B87" s="209" t="s">
        <v>1480</v>
      </c>
      <c r="C87" s="209">
        <v>7.2</v>
      </c>
      <c r="D87" s="209">
        <v>7.2</v>
      </c>
      <c r="E87" s="209">
        <v>12.6</v>
      </c>
      <c r="F87" s="209">
        <v>7.2</v>
      </c>
      <c r="G87" s="210">
        <f>6.2*3</f>
        <v>18.600000000000001</v>
      </c>
      <c r="H87" s="210" t="s">
        <v>482</v>
      </c>
    </row>
    <row r="88" spans="2:8" x14ac:dyDescent="0.25">
      <c r="B88" s="209" t="s">
        <v>1479</v>
      </c>
    </row>
    <row r="89" spans="2:8" x14ac:dyDescent="0.25">
      <c r="C89" s="209">
        <f>2.3+1.3+1.3+1.3</f>
        <v>6.2</v>
      </c>
      <c r="D89" s="209">
        <v>1.5</v>
      </c>
      <c r="F89" s="210">
        <f>C89*D89</f>
        <v>9.3000000000000007</v>
      </c>
      <c r="G89" s="210" t="s">
        <v>481</v>
      </c>
    </row>
    <row r="90" spans="2:8" x14ac:dyDescent="0.25">
      <c r="B90" s="209" t="s">
        <v>1478</v>
      </c>
      <c r="D90" s="209" t="s">
        <v>8</v>
      </c>
    </row>
    <row r="91" spans="2:8" x14ac:dyDescent="0.25">
      <c r="D91" s="209">
        <v>1</v>
      </c>
      <c r="E91" s="209" t="s">
        <v>8</v>
      </c>
    </row>
    <row r="92" spans="2:8" x14ac:dyDescent="0.25">
      <c r="B92" s="209" t="s">
        <v>1477</v>
      </c>
    </row>
    <row r="93" spans="2:8" x14ac:dyDescent="0.25">
      <c r="C93" s="209">
        <v>1</v>
      </c>
      <c r="D93" s="209">
        <v>1.9</v>
      </c>
      <c r="E93" s="210">
        <v>1</v>
      </c>
      <c r="F93" s="209">
        <f>C93*D93*2</f>
        <v>3.8</v>
      </c>
      <c r="G93" s="209" t="s">
        <v>481</v>
      </c>
    </row>
    <row r="94" spans="2:8" x14ac:dyDescent="0.25">
      <c r="C94" s="209">
        <v>1</v>
      </c>
      <c r="D94" s="209">
        <v>2</v>
      </c>
      <c r="E94" s="210">
        <v>1</v>
      </c>
      <c r="F94" s="209">
        <f>C94*D94*2</f>
        <v>4</v>
      </c>
      <c r="G94" s="209" t="s">
        <v>481</v>
      </c>
    </row>
    <row r="95" spans="2:8" x14ac:dyDescent="0.25">
      <c r="B95" s="209" t="s">
        <v>1476</v>
      </c>
    </row>
    <row r="96" spans="2:8" x14ac:dyDescent="0.25">
      <c r="C96" s="209">
        <v>1</v>
      </c>
      <c r="D96" s="209">
        <v>2</v>
      </c>
      <c r="F96" s="209">
        <v>4</v>
      </c>
      <c r="G96" s="209" t="s">
        <v>481</v>
      </c>
    </row>
    <row r="97" spans="2:7" x14ac:dyDescent="0.25">
      <c r="F97" s="210">
        <f>SUM(F93:F96)</f>
        <v>11.8</v>
      </c>
      <c r="G97" s="210" t="s">
        <v>481</v>
      </c>
    </row>
    <row r="98" spans="2:7" x14ac:dyDescent="0.25">
      <c r="B98" s="209" t="s">
        <v>1475</v>
      </c>
      <c r="F98" s="214"/>
      <c r="G98" s="214"/>
    </row>
    <row r="99" spans="2:7" x14ac:dyDescent="0.25">
      <c r="C99" s="209">
        <v>6.5</v>
      </c>
      <c r="D99" s="209">
        <v>7</v>
      </c>
      <c r="F99" s="210">
        <f>C99*D99</f>
        <v>45.5</v>
      </c>
      <c r="G99" s="210" t="s">
        <v>482</v>
      </c>
    </row>
    <row r="100" spans="2:7" x14ac:dyDescent="0.25">
      <c r="B100" s="209" t="s">
        <v>1474</v>
      </c>
    </row>
    <row r="101" spans="2:7" x14ac:dyDescent="0.25">
      <c r="C101" s="209">
        <v>6.2</v>
      </c>
      <c r="D101" s="209">
        <v>2.35</v>
      </c>
      <c r="E101" s="209">
        <v>5</v>
      </c>
      <c r="F101" s="209">
        <f>C101*D101*E101</f>
        <v>72.849999999999994</v>
      </c>
    </row>
    <row r="102" spans="2:7" x14ac:dyDescent="0.25">
      <c r="C102" s="209">
        <v>7.2</v>
      </c>
      <c r="D102" s="209">
        <f>(2.8+2.35)/2</f>
        <v>2.5750000000000002</v>
      </c>
      <c r="E102" s="209">
        <v>4</v>
      </c>
      <c r="F102" s="209">
        <f>C102*D102*E102</f>
        <v>74.16</v>
      </c>
    </row>
    <row r="103" spans="2:7" x14ac:dyDescent="0.25">
      <c r="C103" s="209">
        <v>1</v>
      </c>
      <c r="D103" s="209">
        <f>2.3+2.3+1.3+1.3</f>
        <v>7.2</v>
      </c>
      <c r="E103" s="209">
        <v>1</v>
      </c>
      <c r="F103" s="209">
        <f>C103*D103*E103</f>
        <v>7.2</v>
      </c>
    </row>
    <row r="104" spans="2:7" x14ac:dyDescent="0.25">
      <c r="F104" s="210">
        <f>SUM(F101:F103)</f>
        <v>154.21</v>
      </c>
      <c r="G104" s="210" t="s">
        <v>481</v>
      </c>
    </row>
    <row r="105" spans="2:7" x14ac:dyDescent="0.25">
      <c r="B105" s="209" t="s">
        <v>1473</v>
      </c>
    </row>
    <row r="106" spans="2:7" x14ac:dyDescent="0.25">
      <c r="C106" s="209" t="s">
        <v>1456</v>
      </c>
      <c r="D106" s="209">
        <v>5</v>
      </c>
    </row>
    <row r="107" spans="2:7" x14ac:dyDescent="0.25">
      <c r="C107" s="209" t="s">
        <v>1472</v>
      </c>
      <c r="D107" s="209">
        <v>7</v>
      </c>
    </row>
    <row r="108" spans="2:7" x14ac:dyDescent="0.25">
      <c r="C108" s="209" t="s">
        <v>1455</v>
      </c>
      <c r="D108" s="209">
        <v>5</v>
      </c>
    </row>
    <row r="109" spans="2:7" x14ac:dyDescent="0.25">
      <c r="B109" s="209" t="s">
        <v>1471</v>
      </c>
    </row>
    <row r="110" spans="2:7" x14ac:dyDescent="0.25">
      <c r="B110" s="209" t="s">
        <v>1470</v>
      </c>
      <c r="D110" s="209">
        <v>3</v>
      </c>
    </row>
    <row r="111" spans="2:7" x14ac:dyDescent="0.25">
      <c r="B111" s="209" t="s">
        <v>1469</v>
      </c>
      <c r="D111" s="209">
        <v>3</v>
      </c>
    </row>
    <row r="113" spans="2:7" x14ac:dyDescent="0.25">
      <c r="B113" s="209" t="s">
        <v>1468</v>
      </c>
    </row>
    <row r="114" spans="2:7" x14ac:dyDescent="0.25">
      <c r="C114" s="209">
        <v>21.5</v>
      </c>
      <c r="D114" s="209">
        <v>9.6999999999999993</v>
      </c>
      <c r="F114" s="210">
        <f>C114*D114</f>
        <v>208.55</v>
      </c>
      <c r="G114" s="210" t="s">
        <v>481</v>
      </c>
    </row>
    <row r="115" spans="2:7" x14ac:dyDescent="0.25">
      <c r="B115" s="209" t="s">
        <v>1467</v>
      </c>
      <c r="D115" s="213" t="s">
        <v>355</v>
      </c>
      <c r="E115" s="213" t="s">
        <v>1466</v>
      </c>
    </row>
    <row r="116" spans="2:7" x14ac:dyDescent="0.25">
      <c r="D116" s="209">
        <v>10</v>
      </c>
      <c r="E116" s="209">
        <v>22</v>
      </c>
      <c r="F116" s="209">
        <f>E116*D116</f>
        <v>220</v>
      </c>
    </row>
    <row r="117" spans="2:7" x14ac:dyDescent="0.25">
      <c r="B117" s="209" t="s">
        <v>1465</v>
      </c>
      <c r="D117" s="213" t="s">
        <v>355</v>
      </c>
      <c r="E117" s="213" t="s">
        <v>1464</v>
      </c>
    </row>
    <row r="118" spans="2:7" x14ac:dyDescent="0.25">
      <c r="D118" s="213">
        <v>4</v>
      </c>
      <c r="E118" s="213">
        <v>6</v>
      </c>
      <c r="F118" s="213">
        <v>1</v>
      </c>
      <c r="G118" s="209">
        <f>D118*E118*F118</f>
        <v>24</v>
      </c>
    </row>
    <row r="119" spans="2:7" x14ac:dyDescent="0.25">
      <c r="B119" s="209" t="s">
        <v>1463</v>
      </c>
    </row>
    <row r="120" spans="2:7" x14ac:dyDescent="0.25">
      <c r="B120" s="209" t="s">
        <v>1459</v>
      </c>
      <c r="C120" s="209">
        <v>0.96</v>
      </c>
      <c r="D120" s="209">
        <v>2</v>
      </c>
      <c r="E120" s="209">
        <v>1</v>
      </c>
      <c r="F120" s="209">
        <f>C120*D120*E120*2</f>
        <v>3.84</v>
      </c>
      <c r="G120" s="209" t="s">
        <v>481</v>
      </c>
    </row>
    <row r="121" spans="2:7" x14ac:dyDescent="0.25">
      <c r="B121" s="209" t="s">
        <v>1462</v>
      </c>
      <c r="C121" s="209">
        <v>1</v>
      </c>
      <c r="D121" s="209">
        <v>2</v>
      </c>
      <c r="E121" s="209">
        <v>1</v>
      </c>
      <c r="F121" s="209">
        <f>C121*D121*E121*2</f>
        <v>4</v>
      </c>
      <c r="G121" s="209" t="s">
        <v>481</v>
      </c>
    </row>
    <row r="122" spans="2:7" x14ac:dyDescent="0.25">
      <c r="B122" s="209" t="s">
        <v>1461</v>
      </c>
      <c r="C122" s="209">
        <v>0.87</v>
      </c>
      <c r="D122" s="209">
        <v>0.98</v>
      </c>
      <c r="E122" s="209">
        <v>3</v>
      </c>
      <c r="F122" s="212">
        <f>C122*D122*E122*2</f>
        <v>5.12</v>
      </c>
      <c r="G122" s="209" t="s">
        <v>481</v>
      </c>
    </row>
    <row r="123" spans="2:7" x14ac:dyDescent="0.25">
      <c r="B123" s="209" t="s">
        <v>1460</v>
      </c>
    </row>
    <row r="124" spans="2:7" x14ac:dyDescent="0.25">
      <c r="B124" s="209" t="s">
        <v>1459</v>
      </c>
      <c r="C124" s="209">
        <v>1</v>
      </c>
      <c r="D124" s="209">
        <v>2.4</v>
      </c>
      <c r="E124" s="209">
        <v>2</v>
      </c>
      <c r="F124" s="209">
        <f>C124*D124*E124*2</f>
        <v>9.6</v>
      </c>
      <c r="G124" s="209" t="s">
        <v>481</v>
      </c>
    </row>
    <row r="125" spans="2:7" x14ac:dyDescent="0.25">
      <c r="B125" s="209" t="s">
        <v>1459</v>
      </c>
      <c r="C125" s="209">
        <v>1</v>
      </c>
      <c r="D125" s="209">
        <v>2</v>
      </c>
      <c r="E125" s="209">
        <v>1</v>
      </c>
      <c r="F125" s="209">
        <f>C125*D125*E125*2</f>
        <v>4</v>
      </c>
      <c r="G125" s="209" t="s">
        <v>481</v>
      </c>
    </row>
    <row r="126" spans="2:7" x14ac:dyDescent="0.25">
      <c r="B126" s="209" t="s">
        <v>1458</v>
      </c>
      <c r="C126" s="209">
        <v>2.4</v>
      </c>
      <c r="D126" s="209">
        <v>1.8</v>
      </c>
      <c r="E126" s="209">
        <v>1</v>
      </c>
      <c r="F126" s="209">
        <f>C126*D126*E126*2</f>
        <v>8.64</v>
      </c>
      <c r="G126" s="209" t="s">
        <v>481</v>
      </c>
    </row>
    <row r="127" spans="2:7" x14ac:dyDescent="0.25">
      <c r="F127" s="211">
        <f>SUM(F120:F126)</f>
        <v>35.200000000000003</v>
      </c>
      <c r="G127" s="210" t="s">
        <v>481</v>
      </c>
    </row>
    <row r="128" spans="2:7" x14ac:dyDescent="0.25">
      <c r="B128" s="209" t="s">
        <v>1457</v>
      </c>
    </row>
    <row r="129" spans="2:8" x14ac:dyDescent="0.25">
      <c r="B129" s="209" t="s">
        <v>1456</v>
      </c>
      <c r="D129" s="209">
        <v>10</v>
      </c>
    </row>
    <row r="130" spans="2:8" x14ac:dyDescent="0.25">
      <c r="B130" s="209" t="s">
        <v>1455</v>
      </c>
      <c r="D130" s="209">
        <v>10</v>
      </c>
    </row>
    <row r="131" spans="2:8" x14ac:dyDescent="0.25">
      <c r="B131" s="209" t="s">
        <v>1454</v>
      </c>
      <c r="D131" s="209">
        <v>10</v>
      </c>
    </row>
    <row r="133" spans="2:8" x14ac:dyDescent="0.25">
      <c r="B133" s="209" t="s">
        <v>1480</v>
      </c>
      <c r="C133" s="209">
        <f>9.7*4</f>
        <v>38.799999999999997</v>
      </c>
      <c r="D133" s="209">
        <v>21.5</v>
      </c>
      <c r="E133" s="209">
        <v>21.5</v>
      </c>
      <c r="F133" s="209">
        <v>9.8000000000000007</v>
      </c>
      <c r="G133" s="210">
        <f>SUM(C133:F133)</f>
        <v>91.6</v>
      </c>
      <c r="H133" s="210" t="s">
        <v>482</v>
      </c>
    </row>
    <row r="135" spans="2:8" x14ac:dyDescent="0.25">
      <c r="B135" s="209" t="s">
        <v>1453</v>
      </c>
    </row>
    <row r="136" spans="2:8" x14ac:dyDescent="0.25">
      <c r="B136" s="209" t="s">
        <v>185</v>
      </c>
    </row>
    <row r="137" spans="2:8" x14ac:dyDescent="0.25">
      <c r="B137" s="209" t="s">
        <v>1452</v>
      </c>
      <c r="C137" s="209">
        <v>11</v>
      </c>
      <c r="D137" s="209">
        <v>11.5</v>
      </c>
      <c r="F137" s="210">
        <f>C137*D137</f>
        <v>126.5</v>
      </c>
      <c r="G137" s="210" t="s">
        <v>481</v>
      </c>
    </row>
    <row r="138" spans="2:8" x14ac:dyDescent="0.25">
      <c r="B138" s="209" t="s">
        <v>185</v>
      </c>
      <c r="C138" s="209">
        <v>11</v>
      </c>
      <c r="D138" s="209">
        <v>11.5</v>
      </c>
      <c r="F138" s="210">
        <f>C138*D138</f>
        <v>126.5</v>
      </c>
      <c r="G138" s="210" t="s">
        <v>481</v>
      </c>
    </row>
    <row r="139" spans="2:8" x14ac:dyDescent="0.25">
      <c r="B139" s="209" t="s">
        <v>1451</v>
      </c>
      <c r="C139" s="209">
        <v>10</v>
      </c>
      <c r="F139" s="210">
        <v>10</v>
      </c>
      <c r="G139" s="210" t="s">
        <v>482</v>
      </c>
    </row>
    <row r="141" spans="2:8" x14ac:dyDescent="0.25">
      <c r="B141" s="209" t="s">
        <v>1450</v>
      </c>
    </row>
    <row r="142" spans="2:8" x14ac:dyDescent="0.25">
      <c r="B142" s="209" t="s">
        <v>1449</v>
      </c>
    </row>
    <row r="143" spans="2:8" x14ac:dyDescent="0.25">
      <c r="B143" s="209">
        <v>42</v>
      </c>
      <c r="C143" s="209">
        <v>6</v>
      </c>
      <c r="D143" s="209">
        <f>B143*C143</f>
        <v>252</v>
      </c>
    </row>
    <row r="144" spans="2:8" x14ac:dyDescent="0.25">
      <c r="B144" s="209" t="s">
        <v>1448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workbookViewId="0">
      <selection activeCell="A3" sqref="A3:E3"/>
    </sheetView>
  </sheetViews>
  <sheetFormatPr baseColWidth="10" defaultColWidth="11.42578125" defaultRowHeight="12.75" x14ac:dyDescent="0.2"/>
  <cols>
    <col min="1" max="1" width="39.42578125" customWidth="1"/>
    <col min="2" max="2" width="8.7109375" customWidth="1"/>
    <col min="4" max="4" width="14" customWidth="1"/>
    <col min="5" max="5" width="15.42578125" customWidth="1"/>
  </cols>
  <sheetData>
    <row r="1" spans="1:5" s="14" customFormat="1" ht="23.25" customHeight="1" x14ac:dyDescent="0.2">
      <c r="A1" s="257" t="s">
        <v>1584</v>
      </c>
      <c r="B1" s="257"/>
      <c r="C1" s="257"/>
      <c r="D1" s="257"/>
      <c r="E1" s="257"/>
    </row>
    <row r="2" spans="1:5" s="14" customFormat="1" ht="23.25" customHeight="1" x14ac:dyDescent="0.2">
      <c r="A2" s="258" t="s">
        <v>1585</v>
      </c>
      <c r="B2" s="258"/>
      <c r="C2" s="258"/>
      <c r="D2" s="258"/>
      <c r="E2" s="258"/>
    </row>
    <row r="3" spans="1:5" ht="42" customHeight="1" x14ac:dyDescent="0.2">
      <c r="A3" s="258"/>
      <c r="B3" s="258"/>
      <c r="C3" s="258"/>
      <c r="D3" s="258"/>
      <c r="E3" s="258"/>
    </row>
    <row r="4" spans="1:5" ht="51" customHeight="1" x14ac:dyDescent="0.2">
      <c r="A4" s="257"/>
      <c r="B4" s="257"/>
      <c r="C4" s="257"/>
      <c r="D4" s="257"/>
      <c r="E4" s="257"/>
    </row>
  </sheetData>
  <mergeCells count="4">
    <mergeCell ref="A1:E1"/>
    <mergeCell ref="A2:E2"/>
    <mergeCell ref="A3:E3"/>
    <mergeCell ref="A4:E4"/>
  </mergeCells>
  <phoneticPr fontId="6" type="noConversion"/>
  <pageMargins left="0.75" right="0.75" top="1" bottom="1" header="0" footer="0"/>
  <pageSetup orientation="portrait" verticalDpi="4294967295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DAB8C-37D3-EF4C-B3BF-BBFF7388A1B1}">
  <sheetPr>
    <tabColor indexed="41"/>
  </sheetPr>
  <dimension ref="A1:H19"/>
  <sheetViews>
    <sheetView view="pageBreakPreview" zoomScale="160" zoomScaleNormal="90" zoomScaleSheetLayoutView="160" workbookViewId="0">
      <selection activeCell="B20" sqref="B20"/>
    </sheetView>
  </sheetViews>
  <sheetFormatPr baseColWidth="10" defaultColWidth="11.42578125" defaultRowHeight="12.75" x14ac:dyDescent="0.2"/>
  <cols>
    <col min="1" max="1" width="7.7109375" style="175" customWidth="1"/>
    <col min="2" max="2" width="55.7109375" style="176" customWidth="1"/>
    <col min="3" max="3" width="6.42578125" style="179" customWidth="1"/>
    <col min="4" max="4" width="16.42578125" style="180" customWidth="1"/>
    <col min="5" max="5" width="11.140625" style="181" customWidth="1"/>
    <col min="6" max="6" width="21.7109375" style="193" bestFit="1" customWidth="1"/>
    <col min="7" max="7" width="11.42578125" style="170"/>
    <col min="8" max="8" width="14.85546875" style="170" bestFit="1" customWidth="1"/>
    <col min="9" max="16384" width="11.42578125" style="170"/>
  </cols>
  <sheetData>
    <row r="1" spans="1:6" ht="30.75" customHeight="1" x14ac:dyDescent="0.25">
      <c r="A1" s="242" t="s">
        <v>1588</v>
      </c>
      <c r="B1" s="242"/>
      <c r="C1" s="242"/>
      <c r="D1" s="242"/>
      <c r="E1" s="242"/>
      <c r="F1" s="242"/>
    </row>
    <row r="2" spans="1:6" ht="15" customHeight="1" x14ac:dyDescent="0.2">
      <c r="A2" s="243" t="str">
        <f>ROTULOS!A2</f>
        <v>PRESUPUESTO DE OBRA</v>
      </c>
      <c r="B2" s="243"/>
      <c r="C2" s="243"/>
      <c r="D2" s="243"/>
      <c r="E2" s="243"/>
      <c r="F2" s="243"/>
    </row>
    <row r="3" spans="1:6" ht="15" customHeight="1" x14ac:dyDescent="0.2">
      <c r="A3" s="259"/>
      <c r="B3" s="259"/>
      <c r="C3" s="259"/>
      <c r="D3" s="259"/>
      <c r="E3" s="259"/>
      <c r="F3" s="259"/>
    </row>
    <row r="4" spans="1:6" s="172" customFormat="1" ht="15" customHeight="1" x14ac:dyDescent="0.2">
      <c r="A4" s="194" t="s">
        <v>146</v>
      </c>
      <c r="B4" s="194" t="s">
        <v>145</v>
      </c>
      <c r="C4" s="195" t="s">
        <v>483</v>
      </c>
      <c r="D4" s="195" t="s">
        <v>399</v>
      </c>
      <c r="E4" s="196" t="s">
        <v>395</v>
      </c>
      <c r="F4" s="197" t="s">
        <v>396</v>
      </c>
    </row>
    <row r="5" spans="1:6" s="172" customFormat="1" ht="22.5" customHeight="1" x14ac:dyDescent="0.2">
      <c r="A5" s="194"/>
      <c r="B5" s="204" t="s">
        <v>1586</v>
      </c>
      <c r="C5" s="195"/>
      <c r="D5" s="195"/>
      <c r="E5" s="196"/>
      <c r="F5" s="197"/>
    </row>
    <row r="6" spans="1:6" s="174" customFormat="1" ht="15" customHeight="1" x14ac:dyDescent="0.2">
      <c r="A6" s="194" t="s">
        <v>1447</v>
      </c>
      <c r="B6" s="198" t="s">
        <v>281</v>
      </c>
      <c r="C6" s="195"/>
      <c r="D6" s="234"/>
      <c r="E6" s="199"/>
      <c r="F6" s="200"/>
    </row>
    <row r="7" spans="1:6" s="174" customFormat="1" ht="15" customHeight="1" x14ac:dyDescent="0.2">
      <c r="A7" s="146">
        <f>A6+0.1</f>
        <v>1.1000000000000001</v>
      </c>
      <c r="B7" s="147" t="s">
        <v>416</v>
      </c>
      <c r="C7" s="142" t="s">
        <v>481</v>
      </c>
      <c r="D7" s="143">
        <v>4854</v>
      </c>
      <c r="E7" s="144">
        <v>422</v>
      </c>
      <c r="F7" s="162">
        <f t="shared" ref="F7:F12" si="0">ROUND((D7*E7),0)</f>
        <v>2048388</v>
      </c>
    </row>
    <row r="8" spans="1:6" s="174" customFormat="1" ht="15" customHeight="1" x14ac:dyDescent="0.2">
      <c r="A8" s="146">
        <f>A7+0.1</f>
        <v>1.2</v>
      </c>
      <c r="B8" s="147" t="s">
        <v>1583</v>
      </c>
      <c r="C8" s="142" t="s">
        <v>484</v>
      </c>
      <c r="D8" s="143">
        <v>412210</v>
      </c>
      <c r="E8" s="144">
        <v>8.44</v>
      </c>
      <c r="F8" s="162">
        <f t="shared" si="0"/>
        <v>3479052</v>
      </c>
    </row>
    <row r="9" spans="1:6" s="174" customFormat="1" ht="26.25" customHeight="1" x14ac:dyDescent="0.2">
      <c r="A9" s="146">
        <f>A8+0.1</f>
        <v>1.3</v>
      </c>
      <c r="B9" s="147" t="s">
        <v>1587</v>
      </c>
      <c r="C9" s="142" t="s">
        <v>481</v>
      </c>
      <c r="D9" s="143">
        <v>66298</v>
      </c>
      <c r="E9" s="144">
        <v>422</v>
      </c>
      <c r="F9" s="162">
        <f t="shared" si="0"/>
        <v>27977756</v>
      </c>
    </row>
    <row r="10" spans="1:6" s="174" customFormat="1" ht="15" customHeight="1" x14ac:dyDescent="0.2">
      <c r="A10" s="146">
        <f>A9+0.1</f>
        <v>1.4</v>
      </c>
      <c r="B10" s="147" t="s">
        <v>409</v>
      </c>
      <c r="C10" s="142" t="s">
        <v>482</v>
      </c>
      <c r="D10" s="143">
        <v>3895</v>
      </c>
      <c r="E10" s="144">
        <v>220</v>
      </c>
      <c r="F10" s="162">
        <f t="shared" si="0"/>
        <v>856900</v>
      </c>
    </row>
    <row r="11" spans="1:6" s="174" customFormat="1" ht="15" customHeight="1" x14ac:dyDescent="0.2">
      <c r="A11" s="194" t="s">
        <v>515</v>
      </c>
      <c r="B11" s="198" t="s">
        <v>1092</v>
      </c>
      <c r="C11" s="203"/>
      <c r="D11" s="195"/>
      <c r="E11" s="199"/>
      <c r="F11" s="200"/>
    </row>
    <row r="12" spans="1:6" ht="26.25" customHeight="1" x14ac:dyDescent="0.2">
      <c r="A12" s="146">
        <f>A11+0.1</f>
        <v>2.1</v>
      </c>
      <c r="B12" s="148" t="s">
        <v>1093</v>
      </c>
      <c r="C12" s="142" t="s">
        <v>1094</v>
      </c>
      <c r="D12" s="143">
        <v>650000</v>
      </c>
      <c r="E12" s="144">
        <v>1</v>
      </c>
      <c r="F12" s="162">
        <f t="shared" si="0"/>
        <v>650000</v>
      </c>
    </row>
    <row r="13" spans="1:6" ht="15" customHeight="1" x14ac:dyDescent="0.2">
      <c r="C13" s="241" t="s">
        <v>334</v>
      </c>
      <c r="D13" s="241"/>
      <c r="E13" s="241"/>
      <c r="F13" s="171">
        <f>SUM(F6:F12)</f>
        <v>35012096</v>
      </c>
    </row>
    <row r="14" spans="1:6" ht="15" customHeight="1" x14ac:dyDescent="0.2">
      <c r="C14" s="248" t="s">
        <v>338</v>
      </c>
      <c r="D14" s="241"/>
      <c r="E14" s="177">
        <v>0.24</v>
      </c>
      <c r="F14" s="162">
        <f>ROUND(($F$13*E14),0)</f>
        <v>8402903</v>
      </c>
    </row>
    <row r="15" spans="1:6" ht="15" customHeight="1" x14ac:dyDescent="0.2">
      <c r="C15" s="241" t="s">
        <v>335</v>
      </c>
      <c r="D15" s="241"/>
      <c r="E15" s="177">
        <v>0.01</v>
      </c>
      <c r="F15" s="162">
        <f>ROUND(($F$13*E15),0)</f>
        <v>350121</v>
      </c>
    </row>
    <row r="16" spans="1:6" ht="15" customHeight="1" x14ac:dyDescent="0.2">
      <c r="C16" s="241" t="s">
        <v>336</v>
      </c>
      <c r="D16" s="241"/>
      <c r="E16" s="177">
        <v>0.05</v>
      </c>
      <c r="F16" s="162">
        <f>ROUND(($F$13*E16),0)</f>
        <v>1750605</v>
      </c>
    </row>
    <row r="17" spans="1:8" ht="15" customHeight="1" x14ac:dyDescent="0.2">
      <c r="C17" s="249" t="s">
        <v>1359</v>
      </c>
      <c r="D17" s="250"/>
      <c r="E17" s="251"/>
      <c r="F17" s="162">
        <f>SUM(F14:F16)</f>
        <v>10503629</v>
      </c>
    </row>
    <row r="18" spans="1:8" s="174" customFormat="1" ht="15" customHeight="1" x14ac:dyDescent="0.2">
      <c r="A18" s="175"/>
      <c r="B18" s="176"/>
      <c r="C18" s="241" t="s">
        <v>337</v>
      </c>
      <c r="D18" s="241"/>
      <c r="E18" s="241"/>
      <c r="F18" s="171">
        <f>SUM(F13:F16)</f>
        <v>45515725</v>
      </c>
      <c r="H18" s="178"/>
    </row>
    <row r="19" spans="1:8" ht="15" customHeight="1" x14ac:dyDescent="0.2"/>
  </sheetData>
  <mergeCells count="9">
    <mergeCell ref="C15:D15"/>
    <mergeCell ref="C16:D16"/>
    <mergeCell ref="C17:E17"/>
    <mergeCell ref="C18:E18"/>
    <mergeCell ref="A1:F1"/>
    <mergeCell ref="A2:F2"/>
    <mergeCell ref="A3:F3"/>
    <mergeCell ref="C13:E13"/>
    <mergeCell ref="C14:D14"/>
  </mergeCells>
  <printOptions horizontalCentered="1" verticalCentered="1"/>
  <pageMargins left="0.78740157480314965" right="0.78740157480314965" top="0.39370078740157483" bottom="0.39370078740157483" header="0" footer="0.39370078740157483"/>
  <pageSetup scale="70" orientation="portrait" r:id="rId1"/>
  <headerFooter alignWithMargins="0">
    <oddFooter>&amp;C&amp;"Verdana,Normal"&amp;12&amp;P</oddFooter>
  </headerFooter>
  <ignoredErrors>
    <ignoredError sqref="A11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9A55B-1DCB-405B-BDE5-24E925C6B1D8}">
  <sheetPr>
    <tabColor indexed="41"/>
  </sheetPr>
  <dimension ref="A1:H19"/>
  <sheetViews>
    <sheetView tabSelected="1" view="pageBreakPreview" zoomScale="160" zoomScaleNormal="90" zoomScaleSheetLayoutView="160" workbookViewId="0">
      <selection activeCell="H11" sqref="H11"/>
    </sheetView>
  </sheetViews>
  <sheetFormatPr baseColWidth="10" defaultColWidth="11.42578125" defaultRowHeight="12.75" x14ac:dyDescent="0.2"/>
  <cols>
    <col min="1" max="1" width="7.7109375" style="175" customWidth="1"/>
    <col min="2" max="2" width="55.7109375" style="176" customWidth="1"/>
    <col min="3" max="3" width="6.42578125" style="179" customWidth="1"/>
    <col min="4" max="4" width="16.42578125" style="180" customWidth="1"/>
    <col min="5" max="5" width="11.140625" style="181" customWidth="1"/>
    <col min="6" max="6" width="21.7109375" style="193" bestFit="1" customWidth="1"/>
    <col min="7" max="7" width="11.42578125" style="170"/>
    <col min="8" max="8" width="14.85546875" style="170" bestFit="1" customWidth="1"/>
    <col min="9" max="16384" width="11.42578125" style="170"/>
  </cols>
  <sheetData>
    <row r="1" spans="1:6" ht="30.75" customHeight="1" x14ac:dyDescent="0.25">
      <c r="A1" s="242" t="s">
        <v>1588</v>
      </c>
      <c r="B1" s="242"/>
      <c r="C1" s="242"/>
      <c r="D1" s="242"/>
      <c r="E1" s="242"/>
      <c r="F1" s="242"/>
    </row>
    <row r="2" spans="1:6" ht="15" customHeight="1" x14ac:dyDescent="0.2">
      <c r="A2" s="243" t="str">
        <f>ROTULOS!A2</f>
        <v>PRESUPUESTO DE OBRA</v>
      </c>
      <c r="B2" s="243"/>
      <c r="C2" s="243"/>
      <c r="D2" s="243"/>
      <c r="E2" s="243"/>
      <c r="F2" s="243"/>
    </row>
    <row r="3" spans="1:6" ht="15" customHeight="1" x14ac:dyDescent="0.2">
      <c r="A3" s="259"/>
      <c r="B3" s="259"/>
      <c r="C3" s="259"/>
      <c r="D3" s="259"/>
      <c r="E3" s="259"/>
      <c r="F3" s="259"/>
    </row>
    <row r="4" spans="1:6" s="172" customFormat="1" ht="15" customHeight="1" x14ac:dyDescent="0.2">
      <c r="A4" s="194" t="s">
        <v>146</v>
      </c>
      <c r="B4" s="194" t="s">
        <v>145</v>
      </c>
      <c r="C4" s="195" t="s">
        <v>483</v>
      </c>
      <c r="D4" s="195" t="s">
        <v>399</v>
      </c>
      <c r="E4" s="196" t="s">
        <v>395</v>
      </c>
      <c r="F4" s="197" t="s">
        <v>396</v>
      </c>
    </row>
    <row r="5" spans="1:6" s="172" customFormat="1" ht="22.5" customHeight="1" x14ac:dyDescent="0.2">
      <c r="A5" s="194"/>
      <c r="B5" s="204" t="s">
        <v>1586</v>
      </c>
      <c r="C5" s="195"/>
      <c r="D5" s="195"/>
      <c r="E5" s="196"/>
      <c r="F5" s="197"/>
    </row>
    <row r="6" spans="1:6" s="174" customFormat="1" ht="15" customHeight="1" x14ac:dyDescent="0.2">
      <c r="A6" s="194" t="s">
        <v>1447</v>
      </c>
      <c r="B6" s="198" t="s">
        <v>281</v>
      </c>
      <c r="C6" s="195"/>
      <c r="D6" s="234"/>
      <c r="E6" s="199"/>
      <c r="F6" s="200"/>
    </row>
    <row r="7" spans="1:6" s="174" customFormat="1" ht="15" customHeight="1" x14ac:dyDescent="0.2">
      <c r="A7" s="146">
        <f>A6+0.1</f>
        <v>1.1000000000000001</v>
      </c>
      <c r="B7" s="147" t="s">
        <v>416</v>
      </c>
      <c r="C7" s="142" t="s">
        <v>481</v>
      </c>
      <c r="D7" s="143"/>
      <c r="E7" s="144">
        <v>422</v>
      </c>
      <c r="F7" s="162">
        <f t="shared" ref="F7:F12" si="0">ROUND((D7*E7),0)</f>
        <v>0</v>
      </c>
    </row>
    <row r="8" spans="1:6" s="174" customFormat="1" ht="15" customHeight="1" x14ac:dyDescent="0.2">
      <c r="A8" s="146">
        <f>A7+0.1</f>
        <v>1.2</v>
      </c>
      <c r="B8" s="147" t="s">
        <v>1583</v>
      </c>
      <c r="C8" s="142" t="s">
        <v>484</v>
      </c>
      <c r="D8" s="143"/>
      <c r="E8" s="144">
        <v>8.44</v>
      </c>
      <c r="F8" s="162">
        <f t="shared" si="0"/>
        <v>0</v>
      </c>
    </row>
    <row r="9" spans="1:6" s="174" customFormat="1" ht="26.25" customHeight="1" x14ac:dyDescent="0.2">
      <c r="A9" s="146">
        <f>A8+0.1</f>
        <v>1.3</v>
      </c>
      <c r="B9" s="147" t="s">
        <v>1587</v>
      </c>
      <c r="C9" s="142" t="s">
        <v>481</v>
      </c>
      <c r="D9" s="143"/>
      <c r="E9" s="144">
        <v>422</v>
      </c>
      <c r="F9" s="162">
        <f t="shared" si="0"/>
        <v>0</v>
      </c>
    </row>
    <row r="10" spans="1:6" s="174" customFormat="1" ht="15" customHeight="1" x14ac:dyDescent="0.2">
      <c r="A10" s="146">
        <f>A9+0.1</f>
        <v>1.4</v>
      </c>
      <c r="B10" s="147" t="s">
        <v>409</v>
      </c>
      <c r="C10" s="142" t="s">
        <v>482</v>
      </c>
      <c r="D10" s="143"/>
      <c r="E10" s="144">
        <v>220</v>
      </c>
      <c r="F10" s="162">
        <f t="shared" si="0"/>
        <v>0</v>
      </c>
    </row>
    <row r="11" spans="1:6" s="174" customFormat="1" ht="15" customHeight="1" x14ac:dyDescent="0.2">
      <c r="A11" s="194" t="s">
        <v>515</v>
      </c>
      <c r="B11" s="198" t="s">
        <v>1092</v>
      </c>
      <c r="C11" s="203"/>
      <c r="D11" s="195"/>
      <c r="E11" s="199"/>
      <c r="F11" s="200"/>
    </row>
    <row r="12" spans="1:6" ht="26.25" customHeight="1" x14ac:dyDescent="0.2">
      <c r="A12" s="146">
        <f>A11+0.1</f>
        <v>2.1</v>
      </c>
      <c r="B12" s="148" t="s">
        <v>1093</v>
      </c>
      <c r="C12" s="142" t="s">
        <v>1094</v>
      </c>
      <c r="D12" s="143"/>
      <c r="E12" s="144">
        <v>1</v>
      </c>
      <c r="F12" s="162">
        <f t="shared" si="0"/>
        <v>0</v>
      </c>
    </row>
    <row r="13" spans="1:6" ht="15" customHeight="1" x14ac:dyDescent="0.2">
      <c r="C13" s="241" t="s">
        <v>334</v>
      </c>
      <c r="D13" s="241"/>
      <c r="E13" s="241"/>
      <c r="F13" s="171">
        <f>SUM(F6:F12)</f>
        <v>0</v>
      </c>
    </row>
    <row r="14" spans="1:6" ht="15" customHeight="1" x14ac:dyDescent="0.2">
      <c r="C14" s="248" t="s">
        <v>338</v>
      </c>
      <c r="D14" s="241"/>
      <c r="E14" s="177">
        <v>0.24</v>
      </c>
      <c r="F14" s="162">
        <f>ROUND(($F$13*E14),0)</f>
        <v>0</v>
      </c>
    </row>
    <row r="15" spans="1:6" ht="15" customHeight="1" x14ac:dyDescent="0.2">
      <c r="C15" s="241" t="s">
        <v>335</v>
      </c>
      <c r="D15" s="241"/>
      <c r="E15" s="177">
        <v>0.01</v>
      </c>
      <c r="F15" s="162">
        <f>ROUND(($F$13*E15),0)</f>
        <v>0</v>
      </c>
    </row>
    <row r="16" spans="1:6" ht="15" customHeight="1" x14ac:dyDescent="0.2">
      <c r="C16" s="241" t="s">
        <v>336</v>
      </c>
      <c r="D16" s="241"/>
      <c r="E16" s="177">
        <v>0.05</v>
      </c>
      <c r="F16" s="162">
        <f>ROUND(($F$13*E16),0)</f>
        <v>0</v>
      </c>
    </row>
    <row r="17" spans="1:8" ht="15" customHeight="1" x14ac:dyDescent="0.2">
      <c r="C17" s="249" t="s">
        <v>1359</v>
      </c>
      <c r="D17" s="250"/>
      <c r="E17" s="251"/>
      <c r="F17" s="162">
        <f>SUM(F14:F16)</f>
        <v>0</v>
      </c>
    </row>
    <row r="18" spans="1:8" s="174" customFormat="1" ht="15" customHeight="1" x14ac:dyDescent="0.2">
      <c r="A18" s="175"/>
      <c r="B18" s="176"/>
      <c r="C18" s="241" t="s">
        <v>337</v>
      </c>
      <c r="D18" s="241"/>
      <c r="E18" s="241"/>
      <c r="F18" s="171">
        <f>SUM(F13:F16)</f>
        <v>0</v>
      </c>
      <c r="H18" s="178"/>
    </row>
    <row r="19" spans="1:8" ht="15" customHeight="1" x14ac:dyDescent="0.2"/>
  </sheetData>
  <mergeCells count="9">
    <mergeCell ref="C16:D16"/>
    <mergeCell ref="C17:E17"/>
    <mergeCell ref="C18:E18"/>
    <mergeCell ref="A1:F1"/>
    <mergeCell ref="A2:F2"/>
    <mergeCell ref="A3:F3"/>
    <mergeCell ref="C13:E13"/>
    <mergeCell ref="C14:D14"/>
    <mergeCell ref="C15:D15"/>
  </mergeCells>
  <printOptions horizontalCentered="1" verticalCentered="1"/>
  <pageMargins left="0.78740157480314965" right="0.78740157480314965" top="0.39370078740157483" bottom="0.39370078740157483" header="0" footer="0.39370078740157483"/>
  <pageSetup scale="70" orientation="portrait" r:id="rId1"/>
  <headerFooter alignWithMargins="0">
    <oddFooter>&amp;C&amp;"Verdana,Normal"&amp;12&amp;P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41"/>
  </sheetPr>
  <dimension ref="A1:H409"/>
  <sheetViews>
    <sheetView view="pageBreakPreview" topLeftCell="A165" zoomScale="160" zoomScaleNormal="90" zoomScaleSheetLayoutView="160" workbookViewId="0">
      <selection activeCell="B174" sqref="B174"/>
    </sheetView>
  </sheetViews>
  <sheetFormatPr baseColWidth="10" defaultColWidth="11.42578125" defaultRowHeight="12.75" x14ac:dyDescent="0.2"/>
  <cols>
    <col min="1" max="1" width="7.7109375" style="175" customWidth="1"/>
    <col min="2" max="2" width="55.7109375" style="176" customWidth="1"/>
    <col min="3" max="3" width="6.42578125" style="179" customWidth="1"/>
    <col min="4" max="4" width="16.42578125" style="180" customWidth="1"/>
    <col min="5" max="5" width="11.140625" style="181" customWidth="1"/>
    <col min="6" max="6" width="21.7109375" style="193" bestFit="1" customWidth="1"/>
    <col min="7" max="16384" width="11.42578125" style="170"/>
  </cols>
  <sheetData>
    <row r="1" spans="1:6" ht="40.5" customHeight="1" x14ac:dyDescent="0.25">
      <c r="A1" s="242" t="str">
        <f>ROTULOS!A1</f>
        <v>MANTENIMIENTO, MEJORAMIENTO Y ADECUACIÓN DE LA SEDE EDUCATIVA PRIMAVERA DEL MUNICIPIO DE SALADOBLANCO DEPARTAMENTO DEL HUILA</v>
      </c>
      <c r="B1" s="242"/>
      <c r="C1" s="242"/>
      <c r="D1" s="242"/>
      <c r="E1" s="242"/>
      <c r="F1" s="242"/>
    </row>
    <row r="2" spans="1:6" ht="21" customHeight="1" x14ac:dyDescent="0.2">
      <c r="A2" s="243" t="str">
        <f>ROTULOS!A2</f>
        <v>PRESUPUESTO DE OBRA</v>
      </c>
      <c r="B2" s="243"/>
      <c r="C2" s="243"/>
      <c r="D2" s="243"/>
      <c r="E2" s="243"/>
      <c r="F2" s="243"/>
    </row>
    <row r="3" spans="1:6" ht="30.75" customHeight="1" x14ac:dyDescent="0.2">
      <c r="A3" s="245" t="s">
        <v>1095</v>
      </c>
      <c r="B3" s="245"/>
      <c r="C3" s="245"/>
      <c r="D3" s="245"/>
      <c r="E3" s="245"/>
      <c r="F3" s="245"/>
    </row>
    <row r="4" spans="1:6" ht="33" customHeight="1" x14ac:dyDescent="0.2">
      <c r="A4" s="259">
        <f>ROTULOS!A4</f>
        <v>0</v>
      </c>
      <c r="B4" s="259"/>
      <c r="C4" s="259"/>
      <c r="D4" s="259"/>
      <c r="E4" s="259"/>
      <c r="F4" s="259"/>
    </row>
    <row r="5" spans="1:6" s="172" customFormat="1" ht="23.25" customHeight="1" x14ac:dyDescent="0.2">
      <c r="A5" s="194" t="s">
        <v>146</v>
      </c>
      <c r="B5" s="194" t="s">
        <v>145</v>
      </c>
      <c r="C5" s="195" t="s">
        <v>483</v>
      </c>
      <c r="D5" s="195" t="s">
        <v>399</v>
      </c>
      <c r="E5" s="196" t="s">
        <v>395</v>
      </c>
      <c r="F5" s="197" t="s">
        <v>396</v>
      </c>
    </row>
    <row r="6" spans="1:6" s="172" customFormat="1" ht="23.25" customHeight="1" x14ac:dyDescent="0.2">
      <c r="A6" s="194"/>
      <c r="B6" s="204" t="s">
        <v>1582</v>
      </c>
      <c r="C6" s="195"/>
      <c r="D6" s="195"/>
      <c r="E6" s="196"/>
      <c r="F6" s="197"/>
    </row>
    <row r="7" spans="1:6" s="173" customFormat="1" ht="27.95" customHeight="1" x14ac:dyDescent="0.2">
      <c r="A7" s="194">
        <v>1</v>
      </c>
      <c r="B7" s="233" t="s">
        <v>486</v>
      </c>
      <c r="C7" s="201"/>
      <c r="D7" s="201"/>
      <c r="E7" s="201"/>
      <c r="F7" s="201"/>
    </row>
    <row r="8" spans="1:6" s="174" customFormat="1" ht="27.95" customHeight="1" x14ac:dyDescent="0.2">
      <c r="A8" s="146" t="s">
        <v>516</v>
      </c>
      <c r="B8" s="145" t="s">
        <v>751</v>
      </c>
      <c r="C8" s="142" t="s">
        <v>481</v>
      </c>
      <c r="D8" s="143" t="e">
        <f>#REF!</f>
        <v>#REF!</v>
      </c>
      <c r="E8" s="144">
        <f>'MEMORIA DE CANTIDADES'!H$12</f>
        <v>0</v>
      </c>
      <c r="F8" s="162" t="e">
        <f>D8*E8</f>
        <v>#REF!</v>
      </c>
    </row>
    <row r="9" spans="1:6" s="174" customFormat="1" ht="27.95" customHeight="1" x14ac:dyDescent="0.2">
      <c r="A9" s="146" t="s">
        <v>517</v>
      </c>
      <c r="B9" s="145" t="s">
        <v>416</v>
      </c>
      <c r="C9" s="142" t="s">
        <v>481</v>
      </c>
      <c r="D9" s="143" t="e">
        <f>+#REF!</f>
        <v>#REF!</v>
      </c>
      <c r="E9" s="144">
        <v>0</v>
      </c>
      <c r="F9" s="162" t="e">
        <f t="shared" ref="F9:F14" si="0">D9*E9</f>
        <v>#REF!</v>
      </c>
    </row>
    <row r="10" spans="1:6" s="174" customFormat="1" ht="27.95" customHeight="1" x14ac:dyDescent="0.2">
      <c r="A10" s="146" t="s">
        <v>518</v>
      </c>
      <c r="B10" s="145" t="s">
        <v>361</v>
      </c>
      <c r="C10" s="142" t="s">
        <v>481</v>
      </c>
      <c r="D10" s="143" t="e">
        <f>+#REF!</f>
        <v>#REF!</v>
      </c>
      <c r="E10" s="144">
        <f>'MEMORIA DE CANTIDADES'!H$24</f>
        <v>0</v>
      </c>
      <c r="F10" s="162" t="e">
        <f t="shared" si="0"/>
        <v>#REF!</v>
      </c>
    </row>
    <row r="11" spans="1:6" s="174" customFormat="1" ht="27.95" customHeight="1" x14ac:dyDescent="0.2">
      <c r="A11" s="146" t="s">
        <v>519</v>
      </c>
      <c r="B11" s="145" t="s">
        <v>1117</v>
      </c>
      <c r="C11" s="142" t="s">
        <v>481</v>
      </c>
      <c r="D11" s="143" t="e">
        <f>#REF!</f>
        <v>#REF!</v>
      </c>
      <c r="E11" s="144">
        <v>0</v>
      </c>
      <c r="F11" s="162" t="e">
        <f t="shared" si="0"/>
        <v>#REF!</v>
      </c>
    </row>
    <row r="12" spans="1:6" s="174" customFormat="1" ht="27.95" customHeight="1" x14ac:dyDescent="0.2">
      <c r="A12" s="146" t="s">
        <v>520</v>
      </c>
      <c r="B12" s="145" t="s">
        <v>1118</v>
      </c>
      <c r="C12" s="142" t="s">
        <v>483</v>
      </c>
      <c r="D12" s="143" t="e">
        <f>#REF!</f>
        <v>#REF!</v>
      </c>
      <c r="E12" s="144">
        <f>'MEMORIA DE CANTIDADES'!H$36</f>
        <v>0</v>
      </c>
      <c r="F12" s="162" t="e">
        <f t="shared" si="0"/>
        <v>#REF!</v>
      </c>
    </row>
    <row r="13" spans="1:6" s="174" customFormat="1" ht="27.95" customHeight="1" x14ac:dyDescent="0.2">
      <c r="A13" s="146" t="s">
        <v>521</v>
      </c>
      <c r="B13" s="145" t="s">
        <v>1435</v>
      </c>
      <c r="C13" s="168" t="s">
        <v>482</v>
      </c>
      <c r="D13" s="143" t="e">
        <f>#REF!</f>
        <v>#REF!</v>
      </c>
      <c r="E13" s="163">
        <f>'MEMORIA DE CANTIDADES'!H$42</f>
        <v>0</v>
      </c>
      <c r="F13" s="162" t="e">
        <f t="shared" si="0"/>
        <v>#REF!</v>
      </c>
    </row>
    <row r="14" spans="1:6" s="174" customFormat="1" ht="27.95" customHeight="1" x14ac:dyDescent="0.2">
      <c r="A14" s="146" t="s">
        <v>1371</v>
      </c>
      <c r="B14" s="145" t="s">
        <v>1434</v>
      </c>
      <c r="C14" s="168" t="s">
        <v>483</v>
      </c>
      <c r="D14" s="143" t="e">
        <f>+#REF!</f>
        <v>#REF!</v>
      </c>
      <c r="E14" s="163">
        <f>'MEMORIA DE CANTIDADES'!H$43</f>
        <v>0</v>
      </c>
      <c r="F14" s="162" t="e">
        <f t="shared" si="0"/>
        <v>#REF!</v>
      </c>
    </row>
    <row r="15" spans="1:6" s="174" customFormat="1" ht="27.95" customHeight="1" x14ac:dyDescent="0.2">
      <c r="A15" s="194" t="s">
        <v>515</v>
      </c>
      <c r="B15" s="198" t="s">
        <v>220</v>
      </c>
      <c r="C15" s="195"/>
      <c r="D15" s="195"/>
      <c r="E15" s="199"/>
      <c r="F15" s="200"/>
    </row>
    <row r="16" spans="1:6" s="174" customFormat="1" ht="27.95" customHeight="1" x14ac:dyDescent="0.2">
      <c r="A16" s="146" t="s">
        <v>522</v>
      </c>
      <c r="B16" s="145" t="s">
        <v>1290</v>
      </c>
      <c r="C16" s="142" t="s">
        <v>481</v>
      </c>
      <c r="D16" s="143" t="e">
        <f>#REF!</f>
        <v>#REF!</v>
      </c>
      <c r="E16" s="144">
        <f>'MEMORIA DE CANTIDADES'!H$49</f>
        <v>0</v>
      </c>
      <c r="F16" s="162" t="e">
        <f t="shared" ref="F16:F42" si="1">D16*E16</f>
        <v>#REF!</v>
      </c>
    </row>
    <row r="17" spans="1:6" s="174" customFormat="1" ht="27.95" customHeight="1" x14ac:dyDescent="0.2">
      <c r="A17" s="167" t="s">
        <v>523</v>
      </c>
      <c r="B17" s="145" t="s">
        <v>755</v>
      </c>
      <c r="C17" s="142" t="s">
        <v>481</v>
      </c>
      <c r="D17" s="143" t="e">
        <f>#REF!</f>
        <v>#REF!</v>
      </c>
      <c r="E17" s="144">
        <f>'MEMORIA DE CANTIDADES'!H$55</f>
        <v>0</v>
      </c>
      <c r="F17" s="162" t="e">
        <f t="shared" si="1"/>
        <v>#REF!</v>
      </c>
    </row>
    <row r="18" spans="1:6" s="174" customFormat="1" ht="27.95" customHeight="1" x14ac:dyDescent="0.2">
      <c r="A18" s="146" t="s">
        <v>524</v>
      </c>
      <c r="B18" s="145" t="s">
        <v>756</v>
      </c>
      <c r="C18" s="142" t="s">
        <v>481</v>
      </c>
      <c r="D18" s="143" t="e">
        <f>#REF!</f>
        <v>#REF!</v>
      </c>
      <c r="E18" s="144">
        <f>'MEMORIA DE CANTIDADES'!H$61</f>
        <v>0</v>
      </c>
      <c r="F18" s="162" t="e">
        <f t="shared" si="1"/>
        <v>#REF!</v>
      </c>
    </row>
    <row r="19" spans="1:6" s="174" customFormat="1" ht="27.95" customHeight="1" x14ac:dyDescent="0.2">
      <c r="A19" s="167" t="s">
        <v>525</v>
      </c>
      <c r="B19" s="145" t="s">
        <v>1109</v>
      </c>
      <c r="C19" s="142" t="s">
        <v>481</v>
      </c>
      <c r="D19" s="143" t="e">
        <f>#REF!</f>
        <v>#REF!</v>
      </c>
      <c r="E19" s="144">
        <f>'MEMORIA DE CANTIDADES'!H$67</f>
        <v>0</v>
      </c>
      <c r="F19" s="162" t="e">
        <f t="shared" si="1"/>
        <v>#REF!</v>
      </c>
    </row>
    <row r="20" spans="1:6" s="174" customFormat="1" ht="27.95" customHeight="1" x14ac:dyDescent="0.2">
      <c r="A20" s="146" t="s">
        <v>526</v>
      </c>
      <c r="B20" s="145" t="s">
        <v>1293</v>
      </c>
      <c r="C20" s="142" t="s">
        <v>481</v>
      </c>
      <c r="D20" s="143" t="e">
        <f>#REF!</f>
        <v>#REF!</v>
      </c>
      <c r="E20" s="144">
        <f>'MEMORIA DE CANTIDADES'!H$73</f>
        <v>0</v>
      </c>
      <c r="F20" s="162" t="e">
        <f t="shared" si="1"/>
        <v>#REF!</v>
      </c>
    </row>
    <row r="21" spans="1:6" s="174" customFormat="1" ht="27.95" customHeight="1" x14ac:dyDescent="0.2">
      <c r="A21" s="167" t="s">
        <v>527</v>
      </c>
      <c r="B21" s="145" t="s">
        <v>1294</v>
      </c>
      <c r="C21" s="142" t="s">
        <v>481</v>
      </c>
      <c r="D21" s="143" t="e">
        <f>#REF!</f>
        <v>#REF!</v>
      </c>
      <c r="E21" s="144">
        <f>'MEMORIA DE CANTIDADES'!H$79</f>
        <v>0</v>
      </c>
      <c r="F21" s="162" t="e">
        <f t="shared" si="1"/>
        <v>#REF!</v>
      </c>
    </row>
    <row r="22" spans="1:6" s="174" customFormat="1" ht="27.95" customHeight="1" x14ac:dyDescent="0.2">
      <c r="A22" s="146" t="s">
        <v>528</v>
      </c>
      <c r="B22" s="145" t="s">
        <v>1295</v>
      </c>
      <c r="C22" s="142" t="s">
        <v>481</v>
      </c>
      <c r="D22" s="143" t="e">
        <f>#REF!</f>
        <v>#REF!</v>
      </c>
      <c r="E22" s="144">
        <f>'MEMORIA DE CANTIDADES'!H$85</f>
        <v>0</v>
      </c>
      <c r="F22" s="162" t="e">
        <f t="shared" si="1"/>
        <v>#REF!</v>
      </c>
    </row>
    <row r="23" spans="1:6" s="174" customFormat="1" ht="27.95" customHeight="1" x14ac:dyDescent="0.2">
      <c r="A23" s="146" t="s">
        <v>529</v>
      </c>
      <c r="B23" s="145" t="s">
        <v>1296</v>
      </c>
      <c r="C23" s="142" t="s">
        <v>484</v>
      </c>
      <c r="D23" s="143" t="e">
        <f>#REF!</f>
        <v>#REF!</v>
      </c>
      <c r="E23" s="144">
        <f>'MEMORIA DE CANTIDADES'!H$91</f>
        <v>0</v>
      </c>
      <c r="F23" s="162" t="e">
        <f t="shared" si="1"/>
        <v>#REF!</v>
      </c>
    </row>
    <row r="24" spans="1:6" s="174" customFormat="1" ht="27.95" customHeight="1" x14ac:dyDescent="0.2">
      <c r="A24" s="167" t="s">
        <v>530</v>
      </c>
      <c r="B24" s="145" t="s">
        <v>1335</v>
      </c>
      <c r="C24" s="142" t="s">
        <v>481</v>
      </c>
      <c r="D24" s="143" t="e">
        <f>#REF!</f>
        <v>#REF!</v>
      </c>
      <c r="E24" s="144">
        <f>'MEMORIA DE CANTIDADES'!H$97</f>
        <v>0</v>
      </c>
      <c r="F24" s="162" t="e">
        <f t="shared" si="1"/>
        <v>#REF!</v>
      </c>
    </row>
    <row r="25" spans="1:6" s="174" customFormat="1" ht="27.95" customHeight="1" x14ac:dyDescent="0.2">
      <c r="A25" s="146" t="s">
        <v>531</v>
      </c>
      <c r="B25" s="145" t="s">
        <v>763</v>
      </c>
      <c r="C25" s="142" t="s">
        <v>481</v>
      </c>
      <c r="D25" s="143" t="e">
        <f>#REF!</f>
        <v>#REF!</v>
      </c>
      <c r="E25" s="144">
        <f>'MEMORIA DE CANTIDADES'!H$103</f>
        <v>0</v>
      </c>
      <c r="F25" s="162" t="e">
        <f t="shared" si="1"/>
        <v>#REF!</v>
      </c>
    </row>
    <row r="26" spans="1:6" s="174" customFormat="1" ht="27.95" customHeight="1" x14ac:dyDescent="0.2">
      <c r="A26" s="167" t="s">
        <v>532</v>
      </c>
      <c r="B26" s="145" t="s">
        <v>1336</v>
      </c>
      <c r="C26" s="142" t="s">
        <v>483</v>
      </c>
      <c r="D26" s="143" t="e">
        <f>#REF!</f>
        <v>#REF!</v>
      </c>
      <c r="E26" s="144">
        <f>'MEMORIA DE CANTIDADES'!H$109</f>
        <v>0</v>
      </c>
      <c r="F26" s="162" t="e">
        <f t="shared" si="1"/>
        <v>#REF!</v>
      </c>
    </row>
    <row r="27" spans="1:6" s="174" customFormat="1" ht="27.95" customHeight="1" x14ac:dyDescent="0.2">
      <c r="A27" s="146" t="s">
        <v>533</v>
      </c>
      <c r="B27" s="145" t="s">
        <v>765</v>
      </c>
      <c r="C27" s="142" t="s">
        <v>481</v>
      </c>
      <c r="D27" s="143" t="e">
        <f>#REF!</f>
        <v>#REF!</v>
      </c>
      <c r="E27" s="144">
        <f>'MEMORIA DE CANTIDADES'!H$115</f>
        <v>0</v>
      </c>
      <c r="F27" s="162" t="e">
        <f t="shared" si="1"/>
        <v>#REF!</v>
      </c>
    </row>
    <row r="28" spans="1:6" s="174" customFormat="1" ht="27.95" customHeight="1" x14ac:dyDescent="0.2">
      <c r="A28" s="167" t="s">
        <v>534</v>
      </c>
      <c r="B28" s="145" t="s">
        <v>766</v>
      </c>
      <c r="C28" s="142" t="s">
        <v>481</v>
      </c>
      <c r="D28" s="143" t="e">
        <f>#REF!</f>
        <v>#REF!</v>
      </c>
      <c r="E28" s="144">
        <f>'MEMORIA DE CANTIDADES'!H$121</f>
        <v>0</v>
      </c>
      <c r="F28" s="162" t="e">
        <f t="shared" si="1"/>
        <v>#REF!</v>
      </c>
    </row>
    <row r="29" spans="1:6" s="174" customFormat="1" ht="27.95" customHeight="1" x14ac:dyDescent="0.2">
      <c r="A29" s="146" t="s">
        <v>535</v>
      </c>
      <c r="B29" s="145" t="s">
        <v>767</v>
      </c>
      <c r="C29" s="142" t="s">
        <v>481</v>
      </c>
      <c r="D29" s="143" t="e">
        <f>#REF!</f>
        <v>#REF!</v>
      </c>
      <c r="E29" s="144">
        <f>'MEMORIA DE CANTIDADES'!H$127</f>
        <v>0</v>
      </c>
      <c r="F29" s="162" t="e">
        <f t="shared" si="1"/>
        <v>#REF!</v>
      </c>
    </row>
    <row r="30" spans="1:6" s="174" customFormat="1" ht="27.95" customHeight="1" x14ac:dyDescent="0.2">
      <c r="A30" s="146" t="s">
        <v>536</v>
      </c>
      <c r="B30" s="145" t="s">
        <v>768</v>
      </c>
      <c r="C30" s="142" t="s">
        <v>481</v>
      </c>
      <c r="D30" s="143" t="e">
        <f>#REF!</f>
        <v>#REF!</v>
      </c>
      <c r="E30" s="144">
        <f>'MEMORIA DE CANTIDADES'!H$133</f>
        <v>0</v>
      </c>
      <c r="F30" s="162" t="e">
        <f t="shared" si="1"/>
        <v>#REF!</v>
      </c>
    </row>
    <row r="31" spans="1:6" s="174" customFormat="1" ht="27.95" customHeight="1" x14ac:dyDescent="0.2">
      <c r="A31" s="167" t="s">
        <v>537</v>
      </c>
      <c r="B31" s="145" t="s">
        <v>769</v>
      </c>
      <c r="C31" s="142" t="s">
        <v>483</v>
      </c>
      <c r="D31" s="143" t="e">
        <f>#REF!</f>
        <v>#REF!</v>
      </c>
      <c r="E31" s="144">
        <v>0</v>
      </c>
      <c r="F31" s="162" t="e">
        <f t="shared" si="1"/>
        <v>#REF!</v>
      </c>
    </row>
    <row r="32" spans="1:6" s="174" customFormat="1" ht="27.95" customHeight="1" x14ac:dyDescent="0.2">
      <c r="A32" s="146" t="s">
        <v>538</v>
      </c>
      <c r="B32" s="145" t="s">
        <v>362</v>
      </c>
      <c r="C32" s="142" t="s">
        <v>481</v>
      </c>
      <c r="D32" s="143" t="e">
        <f>#REF!</f>
        <v>#REF!</v>
      </c>
      <c r="E32" s="144">
        <f>'MEMORIA DE CANTIDADES'!H$145</f>
        <v>0</v>
      </c>
      <c r="F32" s="162" t="e">
        <f t="shared" si="1"/>
        <v>#REF!</v>
      </c>
    </row>
    <row r="33" spans="1:6" s="174" customFormat="1" ht="27.95" customHeight="1" x14ac:dyDescent="0.2">
      <c r="A33" s="167" t="s">
        <v>539</v>
      </c>
      <c r="B33" s="145" t="s">
        <v>770</v>
      </c>
      <c r="C33" s="142" t="s">
        <v>481</v>
      </c>
      <c r="D33" s="143" t="e">
        <f>#REF!</f>
        <v>#REF!</v>
      </c>
      <c r="E33" s="144">
        <v>0</v>
      </c>
      <c r="F33" s="162" t="e">
        <f t="shared" si="1"/>
        <v>#REF!</v>
      </c>
    </row>
    <row r="34" spans="1:6" s="174" customFormat="1" ht="27.95" customHeight="1" x14ac:dyDescent="0.2">
      <c r="A34" s="146" t="s">
        <v>540</v>
      </c>
      <c r="B34" s="145" t="s">
        <v>415</v>
      </c>
      <c r="C34" s="142" t="s">
        <v>481</v>
      </c>
      <c r="D34" s="143" t="e">
        <f>#REF!</f>
        <v>#REF!</v>
      </c>
      <c r="E34" s="144">
        <f>'MEMORIA DE CANTIDADES'!H$157</f>
        <v>0</v>
      </c>
      <c r="F34" s="162" t="e">
        <f t="shared" si="1"/>
        <v>#REF!</v>
      </c>
    </row>
    <row r="35" spans="1:6" s="174" customFormat="1" ht="27.95" customHeight="1" x14ac:dyDescent="0.2">
      <c r="A35" s="167" t="s">
        <v>541</v>
      </c>
      <c r="B35" s="145" t="s">
        <v>7</v>
      </c>
      <c r="C35" s="142" t="s">
        <v>481</v>
      </c>
      <c r="D35" s="143" t="e">
        <f>#REF!</f>
        <v>#REF!</v>
      </c>
      <c r="E35" s="144">
        <f>'MEMORIA DE CANTIDADES'!H$163</f>
        <v>0</v>
      </c>
      <c r="F35" s="162" t="e">
        <f t="shared" si="1"/>
        <v>#REF!</v>
      </c>
    </row>
    <row r="36" spans="1:6" s="174" customFormat="1" ht="27.95" customHeight="1" x14ac:dyDescent="0.2">
      <c r="A36" s="146" t="s">
        <v>542</v>
      </c>
      <c r="B36" s="145" t="s">
        <v>422</v>
      </c>
      <c r="C36" s="142" t="s">
        <v>481</v>
      </c>
      <c r="D36" s="143" t="e">
        <f>#REF!</f>
        <v>#REF!</v>
      </c>
      <c r="E36" s="144">
        <f>'MEMORIA DE CANTIDADES'!H$169</f>
        <v>0</v>
      </c>
      <c r="F36" s="162" t="e">
        <f t="shared" si="1"/>
        <v>#REF!</v>
      </c>
    </row>
    <row r="37" spans="1:6" s="174" customFormat="1" ht="27.95" customHeight="1" x14ac:dyDescent="0.2">
      <c r="A37" s="146" t="s">
        <v>543</v>
      </c>
      <c r="B37" s="145" t="s">
        <v>1119</v>
      </c>
      <c r="C37" s="142" t="s">
        <v>481</v>
      </c>
      <c r="D37" s="143" t="e">
        <f>#REF!</f>
        <v>#REF!</v>
      </c>
      <c r="E37" s="144">
        <f>'MEMORIA DE CANTIDADES'!H$175</f>
        <v>0</v>
      </c>
      <c r="F37" s="162" t="e">
        <f t="shared" si="1"/>
        <v>#REF!</v>
      </c>
    </row>
    <row r="38" spans="1:6" s="174" customFormat="1" ht="27.95" customHeight="1" x14ac:dyDescent="0.2">
      <c r="A38" s="167" t="s">
        <v>544</v>
      </c>
      <c r="B38" s="145" t="s">
        <v>1297</v>
      </c>
      <c r="C38" s="142" t="s">
        <v>481</v>
      </c>
      <c r="D38" s="143" t="e">
        <f>#REF!</f>
        <v>#REF!</v>
      </c>
      <c r="E38" s="144">
        <v>146</v>
      </c>
      <c r="F38" s="162" t="e">
        <f t="shared" si="1"/>
        <v>#REF!</v>
      </c>
    </row>
    <row r="39" spans="1:6" s="174" customFormat="1" ht="27.95" customHeight="1" x14ac:dyDescent="0.2">
      <c r="A39" s="146" t="s">
        <v>545</v>
      </c>
      <c r="B39" s="145" t="s">
        <v>1298</v>
      </c>
      <c r="C39" s="142" t="s">
        <v>484</v>
      </c>
      <c r="D39" s="143" t="e">
        <f>#REF!</f>
        <v>#REF!</v>
      </c>
      <c r="E39" s="144">
        <f>'MEMORIA DE CANTIDADES'!H$187</f>
        <v>0</v>
      </c>
      <c r="F39" s="162" t="e">
        <f t="shared" si="1"/>
        <v>#REF!</v>
      </c>
    </row>
    <row r="40" spans="1:6" s="174" customFormat="1" ht="27.95" customHeight="1" x14ac:dyDescent="0.2">
      <c r="A40" s="167" t="s">
        <v>546</v>
      </c>
      <c r="B40" s="145" t="s">
        <v>488</v>
      </c>
      <c r="C40" s="142" t="s">
        <v>484</v>
      </c>
      <c r="D40" s="143" t="e">
        <f>#REF!</f>
        <v>#REF!</v>
      </c>
      <c r="E40" s="144">
        <f>'MEMORIA DE CANTIDADES'!H$193</f>
        <v>0</v>
      </c>
      <c r="F40" s="162" t="e">
        <f t="shared" si="1"/>
        <v>#REF!</v>
      </c>
    </row>
    <row r="41" spans="1:6" s="174" customFormat="1" ht="27.95" customHeight="1" x14ac:dyDescent="0.2">
      <c r="A41" s="146" t="s">
        <v>547</v>
      </c>
      <c r="B41" s="145" t="s">
        <v>489</v>
      </c>
      <c r="C41" s="142" t="s">
        <v>484</v>
      </c>
      <c r="D41" s="143" t="e">
        <f>#REF!</f>
        <v>#REF!</v>
      </c>
      <c r="E41" s="144">
        <f>'MEMORIA DE CANTIDADES'!H$199</f>
        <v>0</v>
      </c>
      <c r="F41" s="162" t="e">
        <f t="shared" si="1"/>
        <v>#REF!</v>
      </c>
    </row>
    <row r="42" spans="1:6" s="174" customFormat="1" ht="27.95" customHeight="1" x14ac:dyDescent="0.2">
      <c r="A42" s="167" t="s">
        <v>548</v>
      </c>
      <c r="B42" s="145" t="s">
        <v>23</v>
      </c>
      <c r="C42" s="142" t="s">
        <v>481</v>
      </c>
      <c r="D42" s="143" t="e">
        <f>#REF!</f>
        <v>#REF!</v>
      </c>
      <c r="E42" s="144">
        <f>'MEMORIA DE CANTIDADES'!H$205</f>
        <v>0</v>
      </c>
      <c r="F42" s="162" t="e">
        <f t="shared" si="1"/>
        <v>#REF!</v>
      </c>
    </row>
    <row r="43" spans="1:6" s="174" customFormat="1" ht="27.95" customHeight="1" x14ac:dyDescent="0.2">
      <c r="A43" s="167" t="s">
        <v>1367</v>
      </c>
      <c r="B43" s="145" t="s">
        <v>1368</v>
      </c>
      <c r="C43" s="142" t="s">
        <v>481</v>
      </c>
      <c r="D43" s="143" t="e">
        <f>+#REF!</f>
        <v>#REF!</v>
      </c>
      <c r="E43" s="144">
        <f>'MEMORIA DE CANTIDADES'!H$211</f>
        <v>0</v>
      </c>
      <c r="F43" s="162" t="e">
        <f>D43*E43</f>
        <v>#REF!</v>
      </c>
    </row>
    <row r="44" spans="1:6" s="174" customFormat="1" ht="27.95" customHeight="1" x14ac:dyDescent="0.2">
      <c r="A44" s="167" t="s">
        <v>1369</v>
      </c>
      <c r="B44" s="145" t="s">
        <v>1370</v>
      </c>
      <c r="C44" s="142" t="s">
        <v>481</v>
      </c>
      <c r="D44" s="143" t="e">
        <f>+#REF!</f>
        <v>#REF!</v>
      </c>
      <c r="E44" s="144">
        <f>'MEMORIA DE CANTIDADES'!H$217</f>
        <v>0</v>
      </c>
      <c r="F44" s="162" t="e">
        <f t="shared" ref="F44:F60" si="2">D44*E44</f>
        <v>#REF!</v>
      </c>
    </row>
    <row r="45" spans="1:6" s="174" customFormat="1" ht="27.95" customHeight="1" x14ac:dyDescent="0.2">
      <c r="A45" s="167" t="s">
        <v>1374</v>
      </c>
      <c r="B45" s="166" t="s">
        <v>1440</v>
      </c>
      <c r="C45" s="167" t="s">
        <v>481</v>
      </c>
      <c r="D45" s="143" t="e">
        <f>+#REF!</f>
        <v>#REF!</v>
      </c>
      <c r="E45" s="144">
        <f>'MEMORIA DE CANTIDADES'!H$223</f>
        <v>0</v>
      </c>
      <c r="F45" s="162" t="e">
        <f t="shared" si="2"/>
        <v>#REF!</v>
      </c>
    </row>
    <row r="46" spans="1:6" s="174" customFormat="1" ht="27.95" customHeight="1" x14ac:dyDescent="0.2">
      <c r="A46" s="167" t="s">
        <v>1376</v>
      </c>
      <c r="B46" s="145" t="s">
        <v>1372</v>
      </c>
      <c r="C46" s="142" t="s">
        <v>482</v>
      </c>
      <c r="D46" s="143" t="e">
        <f>#REF!</f>
        <v>#REF!</v>
      </c>
      <c r="E46" s="144">
        <f>'MEMORIA DE CANTIDADES'!H$229</f>
        <v>0</v>
      </c>
      <c r="F46" s="162" t="e">
        <f t="shared" si="2"/>
        <v>#REF!</v>
      </c>
    </row>
    <row r="47" spans="1:6" s="174" customFormat="1" ht="27.95" customHeight="1" x14ac:dyDescent="0.2">
      <c r="A47" s="167" t="s">
        <v>1378</v>
      </c>
      <c r="B47" s="145" t="s">
        <v>1373</v>
      </c>
      <c r="C47" s="142" t="s">
        <v>483</v>
      </c>
      <c r="D47" s="143" t="e">
        <f>#REF!</f>
        <v>#REF!</v>
      </c>
      <c r="E47" s="144">
        <f>'MEMORIA DE CANTIDADES'!H$235</f>
        <v>0</v>
      </c>
      <c r="F47" s="162" t="e">
        <f t="shared" si="2"/>
        <v>#REF!</v>
      </c>
    </row>
    <row r="48" spans="1:6" s="174" customFormat="1" ht="27.95" customHeight="1" x14ac:dyDescent="0.2">
      <c r="A48" s="167" t="s">
        <v>1380</v>
      </c>
      <c r="B48" s="145" t="s">
        <v>1375</v>
      </c>
      <c r="C48" s="142" t="s">
        <v>1094</v>
      </c>
      <c r="D48" s="143" t="e">
        <f>#REF!</f>
        <v>#REF!</v>
      </c>
      <c r="E48" s="144">
        <f>'MEMORIA DE CANTIDADES'!H$241</f>
        <v>0</v>
      </c>
      <c r="F48" s="162" t="e">
        <f t="shared" si="2"/>
        <v>#REF!</v>
      </c>
    </row>
    <row r="49" spans="1:6" s="174" customFormat="1" ht="27.95" customHeight="1" x14ac:dyDescent="0.2">
      <c r="A49" s="167" t="s">
        <v>1382</v>
      </c>
      <c r="B49" s="145" t="s">
        <v>1377</v>
      </c>
      <c r="C49" s="142" t="s">
        <v>483</v>
      </c>
      <c r="D49" s="143" t="e">
        <f>#REF!</f>
        <v>#REF!</v>
      </c>
      <c r="E49" s="144">
        <f>'MEMORIA DE CANTIDADES'!H$247</f>
        <v>0</v>
      </c>
      <c r="F49" s="162" t="e">
        <f t="shared" si="2"/>
        <v>#REF!</v>
      </c>
    </row>
    <row r="50" spans="1:6" s="174" customFormat="1" ht="27.95" customHeight="1" x14ac:dyDescent="0.2">
      <c r="A50" s="167" t="s">
        <v>1384</v>
      </c>
      <c r="B50" s="145" t="s">
        <v>1379</v>
      </c>
      <c r="C50" s="142" t="s">
        <v>483</v>
      </c>
      <c r="D50" s="143" t="e">
        <f>#REF!</f>
        <v>#REF!</v>
      </c>
      <c r="E50" s="144">
        <f>'MEMORIA DE CANTIDADES'!H$253</f>
        <v>0</v>
      </c>
      <c r="F50" s="162" t="e">
        <f t="shared" si="2"/>
        <v>#REF!</v>
      </c>
    </row>
    <row r="51" spans="1:6" s="174" customFormat="1" ht="27.95" customHeight="1" x14ac:dyDescent="0.2">
      <c r="A51" s="167" t="s">
        <v>1386</v>
      </c>
      <c r="B51" s="145" t="s">
        <v>1381</v>
      </c>
      <c r="C51" s="142" t="s">
        <v>482</v>
      </c>
      <c r="D51" s="143" t="e">
        <f>#REF!</f>
        <v>#REF!</v>
      </c>
      <c r="E51" s="144">
        <f>'MEMORIA DE CANTIDADES'!H$259</f>
        <v>0</v>
      </c>
      <c r="F51" s="162" t="e">
        <f t="shared" si="2"/>
        <v>#REF!</v>
      </c>
    </row>
    <row r="52" spans="1:6" s="174" customFormat="1" ht="27.95" customHeight="1" x14ac:dyDescent="0.2">
      <c r="A52" s="167" t="s">
        <v>1388</v>
      </c>
      <c r="B52" s="145" t="s">
        <v>1383</v>
      </c>
      <c r="C52" s="142" t="s">
        <v>483</v>
      </c>
      <c r="D52" s="143" t="e">
        <f>#REF!</f>
        <v>#REF!</v>
      </c>
      <c r="E52" s="144">
        <f>'MEMORIA DE CANTIDADES'!H$265</f>
        <v>0</v>
      </c>
      <c r="F52" s="162" t="e">
        <f t="shared" si="2"/>
        <v>#REF!</v>
      </c>
    </row>
    <row r="53" spans="1:6" s="174" customFormat="1" ht="27.95" customHeight="1" x14ac:dyDescent="0.2">
      <c r="A53" s="167" t="s">
        <v>1390</v>
      </c>
      <c r="B53" s="145" t="s">
        <v>1385</v>
      </c>
      <c r="C53" s="142" t="s">
        <v>484</v>
      </c>
      <c r="D53" s="143" t="e">
        <f>#REF!</f>
        <v>#REF!</v>
      </c>
      <c r="E53" s="144">
        <f>'MEMORIA DE CANTIDADES'!H$271</f>
        <v>0</v>
      </c>
      <c r="F53" s="162" t="e">
        <f t="shared" si="2"/>
        <v>#REF!</v>
      </c>
    </row>
    <row r="54" spans="1:6" s="174" customFormat="1" ht="27.95" customHeight="1" x14ac:dyDescent="0.2">
      <c r="A54" s="167" t="s">
        <v>1392</v>
      </c>
      <c r="B54" s="145" t="s">
        <v>1387</v>
      </c>
      <c r="C54" s="142" t="s">
        <v>482</v>
      </c>
      <c r="D54" s="143" t="e">
        <f>#REF!</f>
        <v>#REF!</v>
      </c>
      <c r="E54" s="144">
        <f>'MEMORIA DE CANTIDADES'!H$277</f>
        <v>0</v>
      </c>
      <c r="F54" s="162" t="e">
        <f t="shared" si="2"/>
        <v>#REF!</v>
      </c>
    </row>
    <row r="55" spans="1:6" s="174" customFormat="1" ht="27.95" customHeight="1" x14ac:dyDescent="0.2">
      <c r="A55" s="167" t="s">
        <v>1394</v>
      </c>
      <c r="B55" s="145" t="s">
        <v>1389</v>
      </c>
      <c r="C55" s="142" t="s">
        <v>483</v>
      </c>
      <c r="D55" s="143" t="e">
        <f>#REF!</f>
        <v>#REF!</v>
      </c>
      <c r="E55" s="144">
        <f>'MEMORIA DE CANTIDADES'!H$283</f>
        <v>0</v>
      </c>
      <c r="F55" s="162" t="e">
        <f t="shared" si="2"/>
        <v>#REF!</v>
      </c>
    </row>
    <row r="56" spans="1:6" s="174" customFormat="1" ht="27.95" customHeight="1" x14ac:dyDescent="0.2">
      <c r="A56" s="167" t="s">
        <v>1396</v>
      </c>
      <c r="B56" s="145" t="s">
        <v>1391</v>
      </c>
      <c r="C56" s="142" t="s">
        <v>484</v>
      </c>
      <c r="D56" s="143" t="e">
        <f>#REF!</f>
        <v>#REF!</v>
      </c>
      <c r="E56" s="144">
        <f>'MEMORIA DE CANTIDADES'!H$289</f>
        <v>0</v>
      </c>
      <c r="F56" s="162" t="e">
        <f t="shared" si="2"/>
        <v>#REF!</v>
      </c>
    </row>
    <row r="57" spans="1:6" s="174" customFormat="1" ht="27.95" customHeight="1" x14ac:dyDescent="0.2">
      <c r="A57" s="167" t="s">
        <v>1397</v>
      </c>
      <c r="B57" s="145" t="s">
        <v>1393</v>
      </c>
      <c r="C57" s="142" t="s">
        <v>484</v>
      </c>
      <c r="D57" s="143" t="e">
        <f>#REF!</f>
        <v>#REF!</v>
      </c>
      <c r="E57" s="144">
        <f>'MEMORIA DE CANTIDADES'!H$295</f>
        <v>0</v>
      </c>
      <c r="F57" s="162" t="e">
        <f t="shared" si="2"/>
        <v>#REF!</v>
      </c>
    </row>
    <row r="58" spans="1:6" s="174" customFormat="1" ht="27.95" customHeight="1" x14ac:dyDescent="0.2">
      <c r="A58" s="167" t="s">
        <v>1398</v>
      </c>
      <c r="B58" s="145" t="s">
        <v>1395</v>
      </c>
      <c r="C58" s="142" t="s">
        <v>481</v>
      </c>
      <c r="D58" s="143" t="e">
        <f>#REF!</f>
        <v>#REF!</v>
      </c>
      <c r="E58" s="144">
        <v>0</v>
      </c>
      <c r="F58" s="162" t="e">
        <f t="shared" si="2"/>
        <v>#REF!</v>
      </c>
    </row>
    <row r="59" spans="1:6" s="174" customFormat="1" ht="27.95" customHeight="1" x14ac:dyDescent="0.2">
      <c r="A59" s="167" t="s">
        <v>1433</v>
      </c>
      <c r="B59" s="145" t="s">
        <v>1375</v>
      </c>
      <c r="C59" s="142" t="s">
        <v>481</v>
      </c>
      <c r="D59" s="143" t="e">
        <f>#REF!</f>
        <v>#REF!</v>
      </c>
      <c r="E59" s="144">
        <f>'MEMORIA DE CANTIDADES'!H$307</f>
        <v>0</v>
      </c>
      <c r="F59" s="162" t="e">
        <f t="shared" si="2"/>
        <v>#REF!</v>
      </c>
    </row>
    <row r="60" spans="1:6" s="174" customFormat="1" ht="27.95" customHeight="1" x14ac:dyDescent="0.2">
      <c r="A60" s="167" t="s">
        <v>1436</v>
      </c>
      <c r="B60" s="145" t="s">
        <v>1437</v>
      </c>
      <c r="C60" s="142" t="s">
        <v>481</v>
      </c>
      <c r="D60" s="143" t="e">
        <f>#REF!</f>
        <v>#REF!</v>
      </c>
      <c r="E60" s="144">
        <f>'MEMORIA DE CANTIDADES'!H$313</f>
        <v>0</v>
      </c>
      <c r="F60" s="162" t="e">
        <f t="shared" si="2"/>
        <v>#REF!</v>
      </c>
    </row>
    <row r="61" spans="1:6" s="173" customFormat="1" ht="27.95" customHeight="1" x14ac:dyDescent="0.2">
      <c r="A61" s="194" t="s">
        <v>549</v>
      </c>
      <c r="B61" s="198" t="s">
        <v>509</v>
      </c>
      <c r="C61" s="195"/>
      <c r="D61" s="195"/>
      <c r="E61" s="199"/>
      <c r="F61" s="200"/>
    </row>
    <row r="62" spans="1:6" s="174" customFormat="1" ht="22.5" customHeight="1" x14ac:dyDescent="0.2">
      <c r="A62" s="146" t="s">
        <v>550</v>
      </c>
      <c r="B62" s="145" t="s">
        <v>1333</v>
      </c>
      <c r="C62" s="142" t="s">
        <v>484</v>
      </c>
      <c r="D62" s="143" t="e">
        <f>#REF!</f>
        <v>#REF!</v>
      </c>
      <c r="E62" s="144">
        <f>'MEMORIA DE CANTIDADES'!H$326</f>
        <v>0</v>
      </c>
      <c r="F62" s="162" t="e">
        <f>D62*E62</f>
        <v>#REF!</v>
      </c>
    </row>
    <row r="63" spans="1:6" s="174" customFormat="1" ht="22.5" customHeight="1" x14ac:dyDescent="0.2">
      <c r="A63" s="146" t="s">
        <v>551</v>
      </c>
      <c r="B63" s="145" t="s">
        <v>1334</v>
      </c>
      <c r="C63" s="142" t="s">
        <v>484</v>
      </c>
      <c r="D63" s="143" t="e">
        <f>#REF!</f>
        <v>#REF!</v>
      </c>
      <c r="E63" s="144">
        <f>'MEMORIA DE CANTIDADES'!H$332</f>
        <v>0</v>
      </c>
      <c r="F63" s="162" t="e">
        <f t="shared" ref="F63:F69" si="3">D63*E63</f>
        <v>#REF!</v>
      </c>
    </row>
    <row r="64" spans="1:6" s="174" customFormat="1" ht="22.5" customHeight="1" x14ac:dyDescent="0.2">
      <c r="A64" s="146" t="s">
        <v>552</v>
      </c>
      <c r="B64" s="145" t="s">
        <v>490</v>
      </c>
      <c r="C64" s="142" t="s">
        <v>484</v>
      </c>
      <c r="D64" s="143" t="e">
        <f>#REF!</f>
        <v>#REF!</v>
      </c>
      <c r="E64" s="144">
        <f>'MEMORIA DE CANTIDADES'!H$338</f>
        <v>0</v>
      </c>
      <c r="F64" s="162" t="e">
        <f t="shared" si="3"/>
        <v>#REF!</v>
      </c>
    </row>
    <row r="65" spans="1:6" s="174" customFormat="1" ht="22.5" customHeight="1" x14ac:dyDescent="0.2">
      <c r="A65" s="146" t="s">
        <v>553</v>
      </c>
      <c r="B65" s="145" t="s">
        <v>1274</v>
      </c>
      <c r="C65" s="142" t="s">
        <v>484</v>
      </c>
      <c r="D65" s="143" t="e">
        <f>#REF!</f>
        <v>#REF!</v>
      </c>
      <c r="E65" s="144">
        <f>+'MEMORIA DE CANTIDADES'!H$344</f>
        <v>0</v>
      </c>
      <c r="F65" s="162" t="e">
        <f>D65*E65</f>
        <v>#REF!</v>
      </c>
    </row>
    <row r="66" spans="1:6" s="174" customFormat="1" ht="22.5" customHeight="1" x14ac:dyDescent="0.2">
      <c r="A66" s="146" t="s">
        <v>554</v>
      </c>
      <c r="B66" s="145" t="s">
        <v>491</v>
      </c>
      <c r="C66" s="142" t="s">
        <v>484</v>
      </c>
      <c r="D66" s="143" t="e">
        <f>#REF!</f>
        <v>#REF!</v>
      </c>
      <c r="E66" s="144">
        <f>'MEMORIA DE CANTIDADES'!H$350</f>
        <v>0</v>
      </c>
      <c r="F66" s="162" t="e">
        <f t="shared" si="3"/>
        <v>#REF!</v>
      </c>
    </row>
    <row r="67" spans="1:6" s="174" customFormat="1" ht="22.5" customHeight="1" x14ac:dyDescent="0.2">
      <c r="A67" s="146" t="s">
        <v>555</v>
      </c>
      <c r="B67" s="145" t="s">
        <v>492</v>
      </c>
      <c r="C67" s="142" t="s">
        <v>484</v>
      </c>
      <c r="D67" s="143" t="e">
        <f>#REF!</f>
        <v>#REF!</v>
      </c>
      <c r="E67" s="144">
        <f>'MEMORIA DE CANTIDADES'!H$356</f>
        <v>0</v>
      </c>
      <c r="F67" s="162" t="e">
        <f t="shared" si="3"/>
        <v>#REF!</v>
      </c>
    </row>
    <row r="68" spans="1:6" s="174" customFormat="1" ht="22.5" customHeight="1" x14ac:dyDescent="0.2">
      <c r="A68" s="146" t="s">
        <v>1120</v>
      </c>
      <c r="B68" s="145" t="s">
        <v>493</v>
      </c>
      <c r="C68" s="142" t="s">
        <v>484</v>
      </c>
      <c r="D68" s="143" t="e">
        <f>#REF!</f>
        <v>#REF!</v>
      </c>
      <c r="E68" s="144">
        <f>'MEMORIA DE CANTIDADES'!H$365</f>
        <v>0</v>
      </c>
      <c r="F68" s="162" t="e">
        <f t="shared" si="3"/>
        <v>#REF!</v>
      </c>
    </row>
    <row r="69" spans="1:6" s="174" customFormat="1" ht="22.5" customHeight="1" x14ac:dyDescent="0.2">
      <c r="A69" s="146" t="s">
        <v>1273</v>
      </c>
      <c r="B69" s="145" t="s">
        <v>1121</v>
      </c>
      <c r="C69" s="142" t="s">
        <v>484</v>
      </c>
      <c r="D69" s="143" t="e">
        <f>#REF!</f>
        <v>#REF!</v>
      </c>
      <c r="E69" s="144">
        <f>+'MEMORIA DE CANTIDADES'!H$371</f>
        <v>0</v>
      </c>
      <c r="F69" s="162" t="e">
        <f t="shared" si="3"/>
        <v>#REF!</v>
      </c>
    </row>
    <row r="70" spans="1:6" s="173" customFormat="1" ht="27.95" customHeight="1" x14ac:dyDescent="0.2">
      <c r="A70" s="194" t="s">
        <v>556</v>
      </c>
      <c r="B70" s="201" t="s">
        <v>508</v>
      </c>
      <c r="C70" s="201"/>
      <c r="D70" s="195"/>
      <c r="E70" s="202"/>
      <c r="F70" s="200"/>
    </row>
    <row r="71" spans="1:6" s="174" customFormat="1" ht="24" customHeight="1" x14ac:dyDescent="0.2">
      <c r="A71" s="146" t="s">
        <v>557</v>
      </c>
      <c r="B71" s="145" t="s">
        <v>1122</v>
      </c>
      <c r="C71" s="142" t="s">
        <v>484</v>
      </c>
      <c r="D71" s="143" t="e">
        <f>+#REF!</f>
        <v>#REF!</v>
      </c>
      <c r="E71" s="144">
        <f>'MEMORIA DE CANTIDADES'!H$378</f>
        <v>0</v>
      </c>
      <c r="F71" s="162" t="e">
        <f>D71*E71</f>
        <v>#REF!</v>
      </c>
    </row>
    <row r="72" spans="1:6" s="174" customFormat="1" ht="23.25" customHeight="1" x14ac:dyDescent="0.2">
      <c r="A72" s="146" t="s">
        <v>558</v>
      </c>
      <c r="B72" s="145" t="s">
        <v>774</v>
      </c>
      <c r="C72" s="142" t="s">
        <v>484</v>
      </c>
      <c r="D72" s="143" t="e">
        <f>+#REF!</f>
        <v>#REF!</v>
      </c>
      <c r="E72" s="144">
        <f>'MEMORIA DE CANTIDADES'!H$384</f>
        <v>0</v>
      </c>
      <c r="F72" s="162" t="e">
        <f t="shared" ref="F72:F83" si="4">D72*E72</f>
        <v>#REF!</v>
      </c>
    </row>
    <row r="73" spans="1:6" s="174" customFormat="1" ht="23.25" customHeight="1" x14ac:dyDescent="0.2">
      <c r="A73" s="146" t="s">
        <v>559</v>
      </c>
      <c r="B73" s="145" t="s">
        <v>1127</v>
      </c>
      <c r="C73" s="142" t="s">
        <v>484</v>
      </c>
      <c r="D73" s="143" t="e">
        <f>#REF!</f>
        <v>#REF!</v>
      </c>
      <c r="E73" s="144">
        <f>'MEMORIA DE CANTIDADES'!H$390</f>
        <v>0</v>
      </c>
      <c r="F73" s="162" t="e">
        <f t="shared" si="4"/>
        <v>#REF!</v>
      </c>
    </row>
    <row r="74" spans="1:6" s="174" customFormat="1" ht="23.25" customHeight="1" x14ac:dyDescent="0.2">
      <c r="A74" s="146" t="s">
        <v>560</v>
      </c>
      <c r="B74" s="145" t="s">
        <v>776</v>
      </c>
      <c r="C74" s="142" t="s">
        <v>484</v>
      </c>
      <c r="D74" s="143" t="e">
        <f>#REF!</f>
        <v>#REF!</v>
      </c>
      <c r="E74" s="144">
        <f>'MEMORIA DE CANTIDADES'!H$396</f>
        <v>0</v>
      </c>
      <c r="F74" s="162" t="e">
        <f t="shared" si="4"/>
        <v>#REF!</v>
      </c>
    </row>
    <row r="75" spans="1:6" s="174" customFormat="1" ht="27.95" customHeight="1" x14ac:dyDescent="0.2">
      <c r="A75" s="146" t="s">
        <v>561</v>
      </c>
      <c r="B75" s="145" t="s">
        <v>1355</v>
      </c>
      <c r="C75" s="142" t="s">
        <v>484</v>
      </c>
      <c r="D75" s="143" t="e">
        <f>#REF!</f>
        <v>#REF!</v>
      </c>
      <c r="E75" s="144">
        <f>+'MEMORIA DE CANTIDADES'!H$409</f>
        <v>0</v>
      </c>
      <c r="F75" s="162" t="e">
        <f t="shared" si="4"/>
        <v>#REF!</v>
      </c>
    </row>
    <row r="76" spans="1:6" s="174" customFormat="1" ht="27.95" customHeight="1" x14ac:dyDescent="0.2">
      <c r="A76" s="146" t="s">
        <v>562</v>
      </c>
      <c r="B76" s="145" t="s">
        <v>1126</v>
      </c>
      <c r="C76" s="142" t="s">
        <v>484</v>
      </c>
      <c r="D76" s="143" t="e">
        <f>#REF!</f>
        <v>#REF!</v>
      </c>
      <c r="E76" s="144">
        <f>'MEMORIA DE CANTIDADES'!H$415</f>
        <v>0</v>
      </c>
      <c r="F76" s="162" t="e">
        <f t="shared" si="4"/>
        <v>#REF!</v>
      </c>
    </row>
    <row r="77" spans="1:6" s="174" customFormat="1" ht="27.95" customHeight="1" x14ac:dyDescent="0.2">
      <c r="A77" s="146" t="s">
        <v>563</v>
      </c>
      <c r="B77" s="145" t="s">
        <v>1125</v>
      </c>
      <c r="C77" s="142" t="s">
        <v>482</v>
      </c>
      <c r="D77" s="143" t="e">
        <f>#REF!</f>
        <v>#REF!</v>
      </c>
      <c r="E77" s="144">
        <f>'MEMORIA DE CANTIDADES'!H$421</f>
        <v>0</v>
      </c>
      <c r="F77" s="162" t="e">
        <f t="shared" si="4"/>
        <v>#REF!</v>
      </c>
    </row>
    <row r="78" spans="1:6" s="174" customFormat="1" ht="22.5" customHeight="1" x14ac:dyDescent="0.2">
      <c r="A78" s="146" t="s">
        <v>564</v>
      </c>
      <c r="B78" s="145" t="s">
        <v>1124</v>
      </c>
      <c r="C78" s="142" t="s">
        <v>484</v>
      </c>
      <c r="D78" s="143" t="e">
        <f>#REF!</f>
        <v>#REF!</v>
      </c>
      <c r="E78" s="144">
        <f>'MEMORIA DE CANTIDADES'!H$427</f>
        <v>0</v>
      </c>
      <c r="F78" s="162" t="e">
        <f t="shared" si="4"/>
        <v>#REF!</v>
      </c>
    </row>
    <row r="79" spans="1:6" s="174" customFormat="1" ht="27.95" customHeight="1" x14ac:dyDescent="0.2">
      <c r="A79" s="146" t="s">
        <v>565</v>
      </c>
      <c r="B79" s="145" t="s">
        <v>1123</v>
      </c>
      <c r="C79" s="142" t="s">
        <v>484</v>
      </c>
      <c r="D79" s="143" t="e">
        <f>#REF!</f>
        <v>#REF!</v>
      </c>
      <c r="E79" s="144">
        <f>'MEMORIA DE CANTIDADES'!H$433</f>
        <v>0</v>
      </c>
      <c r="F79" s="162" t="e">
        <f t="shared" si="4"/>
        <v>#REF!</v>
      </c>
    </row>
    <row r="80" spans="1:6" s="174" customFormat="1" ht="27.95" customHeight="1" x14ac:dyDescent="0.2">
      <c r="A80" s="146" t="s">
        <v>566</v>
      </c>
      <c r="B80" s="145" t="s">
        <v>1362</v>
      </c>
      <c r="C80" s="142" t="s">
        <v>481</v>
      </c>
      <c r="D80" s="143" t="e">
        <f>+#REF!</f>
        <v>#REF!</v>
      </c>
      <c r="E80" s="144">
        <f>'MEMORIA DE CANTIDADES'!H$439</f>
        <v>0</v>
      </c>
      <c r="F80" s="162" t="e">
        <f>D80*E80</f>
        <v>#REF!</v>
      </c>
    </row>
    <row r="81" spans="1:6" s="174" customFormat="1" ht="27.95" customHeight="1" x14ac:dyDescent="0.2">
      <c r="A81" s="146" t="s">
        <v>1128</v>
      </c>
      <c r="B81" s="145" t="s">
        <v>1133</v>
      </c>
      <c r="C81" s="142" t="s">
        <v>482</v>
      </c>
      <c r="D81" s="143" t="e">
        <f>#REF!</f>
        <v>#REF!</v>
      </c>
      <c r="E81" s="144">
        <f>+'MEMORIA DE CANTIDADES'!H$445</f>
        <v>0</v>
      </c>
      <c r="F81" s="162" t="e">
        <f t="shared" si="4"/>
        <v>#REF!</v>
      </c>
    </row>
    <row r="82" spans="1:6" s="174" customFormat="1" ht="27.95" customHeight="1" x14ac:dyDescent="0.2">
      <c r="A82" s="146" t="s">
        <v>1129</v>
      </c>
      <c r="B82" s="145" t="s">
        <v>1131</v>
      </c>
      <c r="C82" s="142" t="s">
        <v>482</v>
      </c>
      <c r="D82" s="143" t="e">
        <f>#REF!</f>
        <v>#REF!</v>
      </c>
      <c r="E82" s="144">
        <f>+'MEMORIA DE CANTIDADES'!H$451</f>
        <v>0</v>
      </c>
      <c r="F82" s="162" t="e">
        <f t="shared" si="4"/>
        <v>#REF!</v>
      </c>
    </row>
    <row r="83" spans="1:6" s="174" customFormat="1" ht="27.95" customHeight="1" x14ac:dyDescent="0.2">
      <c r="A83" s="146" t="s">
        <v>1130</v>
      </c>
      <c r="B83" s="145" t="s">
        <v>1132</v>
      </c>
      <c r="C83" s="142" t="s">
        <v>482</v>
      </c>
      <c r="D83" s="143" t="e">
        <f>#REF!</f>
        <v>#REF!</v>
      </c>
      <c r="E83" s="144">
        <f>+'MEMORIA DE CANTIDADES'!H$457</f>
        <v>0</v>
      </c>
      <c r="F83" s="162" t="e">
        <f t="shared" si="4"/>
        <v>#REF!</v>
      </c>
    </row>
    <row r="84" spans="1:6" s="173" customFormat="1" ht="27.95" customHeight="1" x14ac:dyDescent="0.2">
      <c r="A84" s="194" t="s">
        <v>567</v>
      </c>
      <c r="B84" s="198" t="s">
        <v>510</v>
      </c>
      <c r="C84" s="195"/>
      <c r="D84" s="195"/>
      <c r="E84" s="199"/>
      <c r="F84" s="200"/>
    </row>
    <row r="85" spans="1:6" s="173" customFormat="1" ht="23.25" customHeight="1" x14ac:dyDescent="0.2">
      <c r="A85" s="146" t="s">
        <v>568</v>
      </c>
      <c r="B85" s="145" t="s">
        <v>781</v>
      </c>
      <c r="C85" s="142" t="s">
        <v>481</v>
      </c>
      <c r="D85" s="143" t="e">
        <f>#REF!</f>
        <v>#REF!</v>
      </c>
      <c r="E85" s="144">
        <f>'MEMORIA DE CANTIDADES'!H$464</f>
        <v>0</v>
      </c>
      <c r="F85" s="162" t="e">
        <f>D85*E85</f>
        <v>#REF!</v>
      </c>
    </row>
    <row r="86" spans="1:6" s="174" customFormat="1" ht="23.25" customHeight="1" x14ac:dyDescent="0.2">
      <c r="A86" s="146" t="s">
        <v>569</v>
      </c>
      <c r="B86" s="145" t="s">
        <v>782</v>
      </c>
      <c r="C86" s="142" t="s">
        <v>481</v>
      </c>
      <c r="D86" s="143" t="e">
        <f>#REF!</f>
        <v>#REF!</v>
      </c>
      <c r="E86" s="144">
        <v>0</v>
      </c>
      <c r="F86" s="162" t="e">
        <f t="shared" ref="F86:F100" si="5">D86*E86</f>
        <v>#REF!</v>
      </c>
    </row>
    <row r="87" spans="1:6" s="174" customFormat="1" ht="23.25" customHeight="1" x14ac:dyDescent="0.2">
      <c r="A87" s="146" t="s">
        <v>570</v>
      </c>
      <c r="B87" s="145" t="s">
        <v>783</v>
      </c>
      <c r="C87" s="142" t="s">
        <v>481</v>
      </c>
      <c r="D87" s="143" t="e">
        <f>#REF!</f>
        <v>#REF!</v>
      </c>
      <c r="E87" s="144">
        <f>'MEMORIA DE CANTIDADES'!H$476</f>
        <v>0</v>
      </c>
      <c r="F87" s="162" t="e">
        <f t="shared" si="5"/>
        <v>#REF!</v>
      </c>
    </row>
    <row r="88" spans="1:6" s="174" customFormat="1" ht="23.25" customHeight="1" x14ac:dyDescent="0.2">
      <c r="A88" s="146" t="s">
        <v>571</v>
      </c>
      <c r="B88" s="145" t="s">
        <v>784</v>
      </c>
      <c r="C88" s="142" t="s">
        <v>481</v>
      </c>
      <c r="D88" s="143" t="e">
        <f>#REF!</f>
        <v>#REF!</v>
      </c>
      <c r="E88" s="144">
        <f>'MEMORIA DE CANTIDADES'!H$482</f>
        <v>0</v>
      </c>
      <c r="F88" s="162" t="e">
        <f t="shared" si="5"/>
        <v>#REF!</v>
      </c>
    </row>
    <row r="89" spans="1:6" s="174" customFormat="1" ht="27.95" customHeight="1" x14ac:dyDescent="0.2">
      <c r="A89" s="146" t="s">
        <v>572</v>
      </c>
      <c r="B89" s="145" t="s">
        <v>785</v>
      </c>
      <c r="C89" s="142" t="s">
        <v>481</v>
      </c>
      <c r="D89" s="143" t="e">
        <f>#REF!</f>
        <v>#REF!</v>
      </c>
      <c r="E89" s="144">
        <f>'MEMORIA DE CANTIDADES'!H$488</f>
        <v>0</v>
      </c>
      <c r="F89" s="162" t="e">
        <f t="shared" si="5"/>
        <v>#REF!</v>
      </c>
    </row>
    <row r="90" spans="1:6" s="174" customFormat="1" ht="27.95" customHeight="1" x14ac:dyDescent="0.2">
      <c r="A90" s="146" t="s">
        <v>573</v>
      </c>
      <c r="B90" s="145" t="s">
        <v>786</v>
      </c>
      <c r="C90" s="142" t="s">
        <v>481</v>
      </c>
      <c r="D90" s="143" t="e">
        <f>#REF!</f>
        <v>#REF!</v>
      </c>
      <c r="E90" s="144">
        <f>'MEMORIA DE CANTIDADES'!H$494</f>
        <v>0</v>
      </c>
      <c r="F90" s="162" t="e">
        <f t="shared" si="5"/>
        <v>#REF!</v>
      </c>
    </row>
    <row r="91" spans="1:6" s="174" customFormat="1" ht="27.95" customHeight="1" x14ac:dyDescent="0.2">
      <c r="A91" s="146" t="s">
        <v>574</v>
      </c>
      <c r="B91" s="145" t="s">
        <v>787</v>
      </c>
      <c r="C91" s="142" t="s">
        <v>481</v>
      </c>
      <c r="D91" s="143" t="e">
        <f>#REF!</f>
        <v>#REF!</v>
      </c>
      <c r="E91" s="144">
        <f>'MEMORIA DE CANTIDADES'!H$500</f>
        <v>0</v>
      </c>
      <c r="F91" s="162" t="e">
        <f t="shared" si="5"/>
        <v>#REF!</v>
      </c>
    </row>
    <row r="92" spans="1:6" s="174" customFormat="1" ht="21.75" customHeight="1" x14ac:dyDescent="0.2">
      <c r="A92" s="146" t="s">
        <v>575</v>
      </c>
      <c r="B92" s="145" t="s">
        <v>1208</v>
      </c>
      <c r="C92" s="142" t="s">
        <v>481</v>
      </c>
      <c r="D92" s="143" t="e">
        <f>#REF!</f>
        <v>#REF!</v>
      </c>
      <c r="E92" s="144">
        <f>'MEMORIA DE CANTIDADES'!H$506</f>
        <v>0</v>
      </c>
      <c r="F92" s="162" t="e">
        <f t="shared" si="5"/>
        <v>#REF!</v>
      </c>
    </row>
    <row r="93" spans="1:6" s="174" customFormat="1" ht="21.75" customHeight="1" x14ac:dyDescent="0.2">
      <c r="A93" s="146" t="s">
        <v>576</v>
      </c>
      <c r="B93" s="145" t="s">
        <v>1299</v>
      </c>
      <c r="C93" s="142" t="s">
        <v>481</v>
      </c>
      <c r="D93" s="143" t="e">
        <f>#REF!</f>
        <v>#REF!</v>
      </c>
      <c r="E93" s="144">
        <f>'MEMORIA DE CANTIDADES'!H$513</f>
        <v>0</v>
      </c>
      <c r="F93" s="162" t="e">
        <f>D93*E93</f>
        <v>#REF!</v>
      </c>
    </row>
    <row r="94" spans="1:6" s="174" customFormat="1" ht="27.95" customHeight="1" x14ac:dyDescent="0.2">
      <c r="A94" s="146" t="s">
        <v>577</v>
      </c>
      <c r="B94" s="145" t="s">
        <v>1209</v>
      </c>
      <c r="C94" s="142" t="s">
        <v>481</v>
      </c>
      <c r="D94" s="143" t="e">
        <f>#REF!</f>
        <v>#REF!</v>
      </c>
      <c r="E94" s="144">
        <v>0</v>
      </c>
      <c r="F94" s="162" t="e">
        <f t="shared" si="5"/>
        <v>#REF!</v>
      </c>
    </row>
    <row r="95" spans="1:6" s="174" customFormat="1" ht="42.75" customHeight="1" x14ac:dyDescent="0.2">
      <c r="A95" s="146" t="s">
        <v>578</v>
      </c>
      <c r="B95" s="145" t="s">
        <v>790</v>
      </c>
      <c r="C95" s="142" t="s">
        <v>482</v>
      </c>
      <c r="D95" s="143" t="e">
        <f>#REF!</f>
        <v>#REF!</v>
      </c>
      <c r="E95" s="144">
        <f>'MEMORIA DE CANTIDADES'!H$569</f>
        <v>0</v>
      </c>
      <c r="F95" s="162" t="e">
        <f t="shared" si="5"/>
        <v>#REF!</v>
      </c>
    </row>
    <row r="96" spans="1:6" s="174" customFormat="1" ht="21" customHeight="1" x14ac:dyDescent="0.2">
      <c r="A96" s="146" t="s">
        <v>579</v>
      </c>
      <c r="B96" s="145" t="s">
        <v>791</v>
      </c>
      <c r="C96" s="142" t="s">
        <v>482</v>
      </c>
      <c r="D96" s="143" t="e">
        <f>#REF!</f>
        <v>#REF!</v>
      </c>
      <c r="E96" s="144">
        <f>'MEMORIA DE CANTIDADES'!H$575</f>
        <v>0</v>
      </c>
      <c r="F96" s="162" t="e">
        <f t="shared" si="5"/>
        <v>#REF!</v>
      </c>
    </row>
    <row r="97" spans="1:6" s="174" customFormat="1" ht="27.95" customHeight="1" x14ac:dyDescent="0.2">
      <c r="A97" s="146" t="s">
        <v>580</v>
      </c>
      <c r="B97" s="145" t="s">
        <v>792</v>
      </c>
      <c r="C97" s="142" t="s">
        <v>482</v>
      </c>
      <c r="D97" s="143" t="e">
        <f>#REF!</f>
        <v>#REF!</v>
      </c>
      <c r="E97" s="144">
        <f>'MEMORIA DE CANTIDADES'!H$581</f>
        <v>0</v>
      </c>
      <c r="F97" s="162" t="e">
        <f t="shared" si="5"/>
        <v>#REF!</v>
      </c>
    </row>
    <row r="98" spans="1:6" s="174" customFormat="1" ht="27.95" customHeight="1" x14ac:dyDescent="0.2">
      <c r="A98" s="146" t="s">
        <v>581</v>
      </c>
      <c r="B98" s="145" t="s">
        <v>793</v>
      </c>
      <c r="C98" s="142" t="s">
        <v>482</v>
      </c>
      <c r="D98" s="143" t="e">
        <f>#REF!</f>
        <v>#REF!</v>
      </c>
      <c r="E98" s="144">
        <f>'MEMORIA DE CANTIDADES'!H$587</f>
        <v>0</v>
      </c>
      <c r="F98" s="162" t="e">
        <f t="shared" si="5"/>
        <v>#REF!</v>
      </c>
    </row>
    <row r="99" spans="1:6" s="174" customFormat="1" ht="21" customHeight="1" x14ac:dyDescent="0.2">
      <c r="A99" s="146" t="s">
        <v>582</v>
      </c>
      <c r="B99" s="145" t="s">
        <v>794</v>
      </c>
      <c r="C99" s="142" t="s">
        <v>483</v>
      </c>
      <c r="D99" s="143" t="e">
        <f>#REF!</f>
        <v>#REF!</v>
      </c>
      <c r="E99" s="144">
        <f>'MEMORIA DE CANTIDADES'!H$593</f>
        <v>0</v>
      </c>
      <c r="F99" s="162" t="e">
        <f t="shared" si="5"/>
        <v>#REF!</v>
      </c>
    </row>
    <row r="100" spans="1:6" s="174" customFormat="1" ht="17.25" customHeight="1" x14ac:dyDescent="0.2">
      <c r="A100" s="146" t="s">
        <v>583</v>
      </c>
      <c r="B100" s="145" t="s">
        <v>795</v>
      </c>
      <c r="C100" s="142" t="s">
        <v>481</v>
      </c>
      <c r="D100" s="143" t="e">
        <f>#REF!</f>
        <v>#REF!</v>
      </c>
      <c r="E100" s="144">
        <f>'MEMORIA DE CANTIDADES'!H$599</f>
        <v>0</v>
      </c>
      <c r="F100" s="162" t="e">
        <f t="shared" si="5"/>
        <v>#REF!</v>
      </c>
    </row>
    <row r="101" spans="1:6" s="174" customFormat="1" ht="27.95" customHeight="1" x14ac:dyDescent="0.2">
      <c r="A101" s="146" t="s">
        <v>584</v>
      </c>
      <c r="B101" s="145" t="s">
        <v>796</v>
      </c>
      <c r="C101" s="142" t="s">
        <v>481</v>
      </c>
      <c r="D101" s="143" t="e">
        <f>#REF!</f>
        <v>#REF!</v>
      </c>
      <c r="E101" s="144">
        <f>'MEMORIA DE CANTIDADES'!H$605</f>
        <v>0</v>
      </c>
      <c r="F101" s="162" t="e">
        <f>D101*E101</f>
        <v>#REF!</v>
      </c>
    </row>
    <row r="102" spans="1:6" s="173" customFormat="1" ht="27.95" customHeight="1" x14ac:dyDescent="0.2">
      <c r="A102" s="194" t="s">
        <v>585</v>
      </c>
      <c r="B102" s="198" t="s">
        <v>144</v>
      </c>
      <c r="C102" s="195"/>
      <c r="D102" s="195"/>
      <c r="E102" s="199"/>
      <c r="F102" s="200"/>
    </row>
    <row r="103" spans="1:6" s="174" customFormat="1" ht="23.25" customHeight="1" x14ac:dyDescent="0.2">
      <c r="A103" s="146" t="s">
        <v>586</v>
      </c>
      <c r="B103" s="145" t="s">
        <v>797</v>
      </c>
      <c r="C103" s="142" t="s">
        <v>9</v>
      </c>
      <c r="D103" s="143" t="e">
        <f>#REF!</f>
        <v>#REF!</v>
      </c>
      <c r="E103" s="144">
        <f>'MEMORIA DE CANTIDADES'!H$612</f>
        <v>0</v>
      </c>
      <c r="F103" s="162" t="e">
        <f>D103*E103</f>
        <v>#REF!</v>
      </c>
    </row>
    <row r="104" spans="1:6" s="174" customFormat="1" ht="23.25" customHeight="1" x14ac:dyDescent="0.2">
      <c r="A104" s="146" t="s">
        <v>587</v>
      </c>
      <c r="B104" s="145" t="s">
        <v>798</v>
      </c>
      <c r="C104" s="142" t="s">
        <v>9</v>
      </c>
      <c r="D104" s="143" t="e">
        <f>#REF!</f>
        <v>#REF!</v>
      </c>
      <c r="E104" s="144">
        <f>'MEMORIA DE CANTIDADES'!H$618</f>
        <v>0</v>
      </c>
      <c r="F104" s="162" t="e">
        <f t="shared" ref="F104:F133" si="6">D104*E104</f>
        <v>#REF!</v>
      </c>
    </row>
    <row r="105" spans="1:6" s="174" customFormat="1" ht="23.25" customHeight="1" x14ac:dyDescent="0.2">
      <c r="A105" s="146" t="s">
        <v>588</v>
      </c>
      <c r="B105" s="145" t="s">
        <v>799</v>
      </c>
      <c r="C105" s="142" t="s">
        <v>484</v>
      </c>
      <c r="D105" s="143" t="e">
        <f>#REF!</f>
        <v>#REF!</v>
      </c>
      <c r="E105" s="144">
        <v>0</v>
      </c>
      <c r="F105" s="162" t="e">
        <f t="shared" si="6"/>
        <v>#REF!</v>
      </c>
    </row>
    <row r="106" spans="1:6" s="174" customFormat="1" ht="27.75" customHeight="1" x14ac:dyDescent="0.2">
      <c r="A106" s="146" t="s">
        <v>589</v>
      </c>
      <c r="B106" s="145" t="s">
        <v>800</v>
      </c>
      <c r="C106" s="142" t="s">
        <v>484</v>
      </c>
      <c r="D106" s="143" t="e">
        <f>#REF!</f>
        <v>#REF!</v>
      </c>
      <c r="E106" s="144">
        <f>'MEMORIA DE CANTIDADES'!H$630</f>
        <v>0</v>
      </c>
      <c r="F106" s="162" t="e">
        <f t="shared" si="6"/>
        <v>#REF!</v>
      </c>
    </row>
    <row r="107" spans="1:6" s="174" customFormat="1" ht="27.75" customHeight="1" x14ac:dyDescent="0.2">
      <c r="A107" s="146" t="s">
        <v>590</v>
      </c>
      <c r="B107" s="145" t="s">
        <v>801</v>
      </c>
      <c r="C107" s="142" t="s">
        <v>484</v>
      </c>
      <c r="D107" s="143" t="e">
        <f>#REF!</f>
        <v>#REF!</v>
      </c>
      <c r="E107" s="144">
        <f>'MEMORIA DE CANTIDADES'!H$636</f>
        <v>0</v>
      </c>
      <c r="F107" s="162" t="e">
        <f t="shared" si="6"/>
        <v>#REF!</v>
      </c>
    </row>
    <row r="108" spans="1:6" s="174" customFormat="1" ht="23.25" customHeight="1" x14ac:dyDescent="0.2">
      <c r="A108" s="146" t="s">
        <v>591</v>
      </c>
      <c r="B108" s="145" t="s">
        <v>1275</v>
      </c>
      <c r="C108" s="142" t="s">
        <v>484</v>
      </c>
      <c r="D108" s="143" t="e">
        <f>#REF!</f>
        <v>#REF!</v>
      </c>
      <c r="E108" s="144">
        <f>'MEMORIA DE CANTIDADES'!H$642</f>
        <v>0</v>
      </c>
      <c r="F108" s="162" t="e">
        <f t="shared" si="6"/>
        <v>#REF!</v>
      </c>
    </row>
    <row r="109" spans="1:6" s="174" customFormat="1" ht="23.25" customHeight="1" x14ac:dyDescent="0.2">
      <c r="A109" s="146" t="s">
        <v>592</v>
      </c>
      <c r="B109" s="145" t="s">
        <v>803</v>
      </c>
      <c r="C109" s="142" t="s">
        <v>482</v>
      </c>
      <c r="D109" s="143" t="e">
        <f>#REF!</f>
        <v>#REF!</v>
      </c>
      <c r="E109" s="144">
        <f>'MEMORIA DE CANTIDADES'!H$648</f>
        <v>0</v>
      </c>
      <c r="F109" s="162" t="e">
        <f t="shared" si="6"/>
        <v>#REF!</v>
      </c>
    </row>
    <row r="110" spans="1:6" s="174" customFormat="1" ht="28.5" customHeight="1" x14ac:dyDescent="0.2">
      <c r="A110" s="146" t="s">
        <v>593</v>
      </c>
      <c r="B110" s="145" t="s">
        <v>804</v>
      </c>
      <c r="C110" s="142" t="s">
        <v>481</v>
      </c>
      <c r="D110" s="143" t="e">
        <f>#REF!</f>
        <v>#REF!</v>
      </c>
      <c r="E110" s="144">
        <f>'MEMORIA DE CANTIDADES'!H$654</f>
        <v>0</v>
      </c>
      <c r="F110" s="162" t="e">
        <f t="shared" si="6"/>
        <v>#REF!</v>
      </c>
    </row>
    <row r="111" spans="1:6" s="174" customFormat="1" ht="30.75" customHeight="1" x14ac:dyDescent="0.2">
      <c r="A111" s="146" t="s">
        <v>594</v>
      </c>
      <c r="B111" s="145" t="s">
        <v>805</v>
      </c>
      <c r="C111" s="142" t="s">
        <v>481</v>
      </c>
      <c r="D111" s="143" t="e">
        <f>#REF!</f>
        <v>#REF!</v>
      </c>
      <c r="E111" s="144">
        <f>'MEMORIA DE CANTIDADES'!H$660</f>
        <v>0</v>
      </c>
      <c r="F111" s="162" t="e">
        <f t="shared" si="6"/>
        <v>#REF!</v>
      </c>
    </row>
    <row r="112" spans="1:6" s="174" customFormat="1" ht="30.75" customHeight="1" x14ac:dyDescent="0.2">
      <c r="A112" s="146" t="s">
        <v>595</v>
      </c>
      <c r="B112" s="145" t="s">
        <v>806</v>
      </c>
      <c r="C112" s="142" t="s">
        <v>482</v>
      </c>
      <c r="D112" s="143" t="e">
        <f>+#REF!</f>
        <v>#REF!</v>
      </c>
      <c r="E112" s="144">
        <f>'MEMORIA DE CANTIDADES'!H$666</f>
        <v>0</v>
      </c>
      <c r="F112" s="162" t="e">
        <f t="shared" si="6"/>
        <v>#REF!</v>
      </c>
    </row>
    <row r="113" spans="1:6" s="174" customFormat="1" ht="23.25" customHeight="1" x14ac:dyDescent="0.2">
      <c r="A113" s="146" t="s">
        <v>596</v>
      </c>
      <c r="B113" s="145" t="s">
        <v>807</v>
      </c>
      <c r="C113" s="142" t="s">
        <v>481</v>
      </c>
      <c r="D113" s="143" t="e">
        <f>#REF!</f>
        <v>#REF!</v>
      </c>
      <c r="E113" s="144">
        <f>'MEMORIA DE CANTIDADES'!H$672</f>
        <v>0</v>
      </c>
      <c r="F113" s="162" t="e">
        <f t="shared" si="6"/>
        <v>#REF!</v>
      </c>
    </row>
    <row r="114" spans="1:6" s="174" customFormat="1" ht="29.25" customHeight="1" x14ac:dyDescent="0.2">
      <c r="A114" s="146" t="s">
        <v>597</v>
      </c>
      <c r="B114" s="145" t="s">
        <v>808</v>
      </c>
      <c r="C114" s="142" t="s">
        <v>481</v>
      </c>
      <c r="D114" s="143" t="e">
        <f>#REF!</f>
        <v>#REF!</v>
      </c>
      <c r="E114" s="144">
        <v>0</v>
      </c>
      <c r="F114" s="162" t="e">
        <f t="shared" si="6"/>
        <v>#REF!</v>
      </c>
    </row>
    <row r="115" spans="1:6" s="174" customFormat="1" ht="23.25" customHeight="1" x14ac:dyDescent="0.2">
      <c r="A115" s="146" t="s">
        <v>598</v>
      </c>
      <c r="B115" s="145" t="s">
        <v>809</v>
      </c>
      <c r="C115" s="142" t="s">
        <v>482</v>
      </c>
      <c r="D115" s="143" t="e">
        <f>#REF!</f>
        <v>#REF!</v>
      </c>
      <c r="E115" s="144">
        <f>'MEMORIA DE CANTIDADES'!H$684</f>
        <v>0</v>
      </c>
      <c r="F115" s="162" t="e">
        <f t="shared" si="6"/>
        <v>#REF!</v>
      </c>
    </row>
    <row r="116" spans="1:6" s="174" customFormat="1" ht="21.75" customHeight="1" x14ac:dyDescent="0.2">
      <c r="A116" s="146" t="s">
        <v>599</v>
      </c>
      <c r="B116" s="145" t="s">
        <v>810</v>
      </c>
      <c r="C116" s="142" t="s">
        <v>482</v>
      </c>
      <c r="D116" s="143" t="e">
        <f>#REF!</f>
        <v>#REF!</v>
      </c>
      <c r="E116" s="144">
        <f>'MEMORIA DE CANTIDADES'!H$690</f>
        <v>0</v>
      </c>
      <c r="F116" s="162" t="e">
        <f t="shared" si="6"/>
        <v>#REF!</v>
      </c>
    </row>
    <row r="117" spans="1:6" s="174" customFormat="1" ht="23.25" customHeight="1" x14ac:dyDescent="0.2">
      <c r="A117" s="146" t="s">
        <v>600</v>
      </c>
      <c r="B117" s="145" t="s">
        <v>811</v>
      </c>
      <c r="C117" s="142" t="s">
        <v>482</v>
      </c>
      <c r="D117" s="143" t="e">
        <f>#REF!</f>
        <v>#REF!</v>
      </c>
      <c r="E117" s="144">
        <f>'MEMORIA DE CANTIDADES'!H$696</f>
        <v>0</v>
      </c>
      <c r="F117" s="162" t="e">
        <f t="shared" si="6"/>
        <v>#REF!</v>
      </c>
    </row>
    <row r="118" spans="1:6" s="174" customFormat="1" ht="29.25" customHeight="1" x14ac:dyDescent="0.2">
      <c r="A118" s="146" t="s">
        <v>601</v>
      </c>
      <c r="B118" s="145" t="s">
        <v>1356</v>
      </c>
      <c r="C118" s="142" t="s">
        <v>482</v>
      </c>
      <c r="D118" s="143" t="e">
        <f>#REF!</f>
        <v>#REF!</v>
      </c>
      <c r="E118" s="144">
        <f>'MEMORIA DE CANTIDADES'!H$710</f>
        <v>0</v>
      </c>
      <c r="F118" s="162" t="e">
        <f t="shared" si="6"/>
        <v>#REF!</v>
      </c>
    </row>
    <row r="119" spans="1:6" s="174" customFormat="1" ht="23.25" customHeight="1" x14ac:dyDescent="0.2">
      <c r="A119" s="146" t="s">
        <v>602</v>
      </c>
      <c r="B119" s="145" t="s">
        <v>812</v>
      </c>
      <c r="C119" s="142" t="s">
        <v>484</v>
      </c>
      <c r="D119" s="143" t="e">
        <f>#REF!</f>
        <v>#REF!</v>
      </c>
      <c r="E119" s="144">
        <f>'MEMORIA DE CANTIDADES'!H$716</f>
        <v>0</v>
      </c>
      <c r="F119" s="162" t="e">
        <f t="shared" si="6"/>
        <v>#REF!</v>
      </c>
    </row>
    <row r="120" spans="1:6" s="174" customFormat="1" ht="23.25" customHeight="1" x14ac:dyDescent="0.2">
      <c r="A120" s="146" t="s">
        <v>603</v>
      </c>
      <c r="B120" s="145" t="s">
        <v>813</v>
      </c>
      <c r="C120" s="142" t="s">
        <v>484</v>
      </c>
      <c r="D120" s="143" t="e">
        <f>#REF!</f>
        <v>#REF!</v>
      </c>
      <c r="E120" s="144">
        <f>'MEMORIA DE CANTIDADES'!H$722</f>
        <v>0</v>
      </c>
      <c r="F120" s="162" t="e">
        <f t="shared" si="6"/>
        <v>#REF!</v>
      </c>
    </row>
    <row r="121" spans="1:6" s="174" customFormat="1" ht="23.25" customHeight="1" x14ac:dyDescent="0.2">
      <c r="A121" s="146" t="s">
        <v>604</v>
      </c>
      <c r="B121" s="145" t="s">
        <v>814</v>
      </c>
      <c r="C121" s="142" t="s">
        <v>482</v>
      </c>
      <c r="D121" s="143" t="e">
        <f>#REF!</f>
        <v>#REF!</v>
      </c>
      <c r="E121" s="144">
        <f>'MEMORIA DE CANTIDADES'!H$728</f>
        <v>0</v>
      </c>
      <c r="F121" s="162" t="e">
        <f t="shared" si="6"/>
        <v>#REF!</v>
      </c>
    </row>
    <row r="122" spans="1:6" s="174" customFormat="1" ht="30.75" customHeight="1" x14ac:dyDescent="0.2">
      <c r="A122" s="146" t="s">
        <v>605</v>
      </c>
      <c r="B122" s="145" t="s">
        <v>815</v>
      </c>
      <c r="C122" s="142" t="s">
        <v>482</v>
      </c>
      <c r="D122" s="143" t="e">
        <f>#REF!</f>
        <v>#REF!</v>
      </c>
      <c r="E122" s="144">
        <f>'MEMORIA DE CANTIDADES'!H$734</f>
        <v>0</v>
      </c>
      <c r="F122" s="162" t="e">
        <f t="shared" si="6"/>
        <v>#REF!</v>
      </c>
    </row>
    <row r="123" spans="1:6" s="174" customFormat="1" ht="31.5" customHeight="1" x14ac:dyDescent="0.2">
      <c r="A123" s="146" t="s">
        <v>606</v>
      </c>
      <c r="B123" s="145" t="s">
        <v>816</v>
      </c>
      <c r="C123" s="142" t="s">
        <v>482</v>
      </c>
      <c r="D123" s="143" t="e">
        <f>#REF!</f>
        <v>#REF!</v>
      </c>
      <c r="E123" s="144">
        <f>'MEMORIA DE CANTIDADES'!H$740</f>
        <v>0</v>
      </c>
      <c r="F123" s="162" t="e">
        <f t="shared" si="6"/>
        <v>#REF!</v>
      </c>
    </row>
    <row r="124" spans="1:6" s="174" customFormat="1" ht="25.5" customHeight="1" x14ac:dyDescent="0.2">
      <c r="A124" s="146" t="s">
        <v>607</v>
      </c>
      <c r="B124" s="145" t="s">
        <v>817</v>
      </c>
      <c r="C124" s="142" t="s">
        <v>484</v>
      </c>
      <c r="D124" s="143" t="e">
        <f>#REF!</f>
        <v>#REF!</v>
      </c>
      <c r="E124" s="144">
        <f>'MEMORIA DE CANTIDADES'!H$746</f>
        <v>0</v>
      </c>
      <c r="F124" s="162" t="e">
        <f t="shared" si="6"/>
        <v>#REF!</v>
      </c>
    </row>
    <row r="125" spans="1:6" s="174" customFormat="1" ht="30.75" customHeight="1" x14ac:dyDescent="0.2">
      <c r="A125" s="146" t="s">
        <v>608</v>
      </c>
      <c r="B125" s="145" t="s">
        <v>818</v>
      </c>
      <c r="C125" s="142" t="s">
        <v>482</v>
      </c>
      <c r="D125" s="143" t="e">
        <f>#REF!</f>
        <v>#REF!</v>
      </c>
      <c r="E125" s="144">
        <f>'MEMORIA DE CANTIDADES'!H$752</f>
        <v>0</v>
      </c>
      <c r="F125" s="162" t="e">
        <f t="shared" si="6"/>
        <v>#REF!</v>
      </c>
    </row>
    <row r="126" spans="1:6" s="174" customFormat="1" ht="30.75" customHeight="1" x14ac:dyDescent="0.2">
      <c r="A126" s="146" t="s">
        <v>609</v>
      </c>
      <c r="B126" s="145" t="s">
        <v>819</v>
      </c>
      <c r="C126" s="142" t="s">
        <v>482</v>
      </c>
      <c r="D126" s="143" t="e">
        <f>+#REF!</f>
        <v>#REF!</v>
      </c>
      <c r="E126" s="144">
        <f>'MEMORIA DE CANTIDADES'!H$758</f>
        <v>0</v>
      </c>
      <c r="F126" s="162" t="e">
        <f t="shared" si="6"/>
        <v>#REF!</v>
      </c>
    </row>
    <row r="127" spans="1:6" s="174" customFormat="1" ht="30.75" customHeight="1" x14ac:dyDescent="0.2">
      <c r="A127" s="146" t="s">
        <v>610</v>
      </c>
      <c r="B127" s="145" t="s">
        <v>820</v>
      </c>
      <c r="C127" s="142" t="s">
        <v>482</v>
      </c>
      <c r="D127" s="143" t="e">
        <f>#REF!</f>
        <v>#REF!</v>
      </c>
      <c r="E127" s="144">
        <f>+'MEMORIA DE CANTIDADES'!H$764</f>
        <v>0</v>
      </c>
      <c r="F127" s="162" t="e">
        <f t="shared" si="6"/>
        <v>#REF!</v>
      </c>
    </row>
    <row r="128" spans="1:6" s="174" customFormat="1" ht="30.75" customHeight="1" x14ac:dyDescent="0.2">
      <c r="A128" s="146" t="s">
        <v>611</v>
      </c>
      <c r="B128" s="145" t="s">
        <v>821</v>
      </c>
      <c r="C128" s="142" t="s">
        <v>482</v>
      </c>
      <c r="D128" s="143" t="e">
        <f>#REF!</f>
        <v>#REF!</v>
      </c>
      <c r="E128" s="144">
        <f>'MEMORIA DE CANTIDADES'!H$770</f>
        <v>0</v>
      </c>
      <c r="F128" s="162" t="e">
        <f t="shared" si="6"/>
        <v>#REF!</v>
      </c>
    </row>
    <row r="129" spans="1:6" s="174" customFormat="1" ht="30.75" customHeight="1" x14ac:dyDescent="0.2">
      <c r="A129" s="146" t="s">
        <v>612</v>
      </c>
      <c r="B129" s="145" t="s">
        <v>822</v>
      </c>
      <c r="C129" s="142" t="s">
        <v>482</v>
      </c>
      <c r="D129" s="143" t="e">
        <f>#REF!</f>
        <v>#REF!</v>
      </c>
      <c r="E129" s="144">
        <f>'MEMORIA DE CANTIDADES'!H$776</f>
        <v>0</v>
      </c>
      <c r="F129" s="162" t="e">
        <f t="shared" si="6"/>
        <v>#REF!</v>
      </c>
    </row>
    <row r="130" spans="1:6" s="174" customFormat="1" ht="38.25" customHeight="1" x14ac:dyDescent="0.2">
      <c r="A130" s="146" t="s">
        <v>613</v>
      </c>
      <c r="B130" s="145" t="s">
        <v>823</v>
      </c>
      <c r="C130" s="142" t="s">
        <v>482</v>
      </c>
      <c r="D130" s="143" t="e">
        <f>#REF!</f>
        <v>#REF!</v>
      </c>
      <c r="E130" s="144">
        <f>'MEMORIA DE CANTIDADES'!H$782</f>
        <v>0</v>
      </c>
      <c r="F130" s="162" t="e">
        <f t="shared" si="6"/>
        <v>#REF!</v>
      </c>
    </row>
    <row r="131" spans="1:6" s="174" customFormat="1" ht="23.25" customHeight="1" x14ac:dyDescent="0.2">
      <c r="A131" s="146" t="s">
        <v>614</v>
      </c>
      <c r="B131" s="145" t="s">
        <v>824</v>
      </c>
      <c r="C131" s="142" t="s">
        <v>482</v>
      </c>
      <c r="D131" s="143" t="e">
        <f>#REF!</f>
        <v>#REF!</v>
      </c>
      <c r="E131" s="144">
        <f>'MEMORIA DE CANTIDADES'!H$788</f>
        <v>0</v>
      </c>
      <c r="F131" s="162" t="e">
        <f t="shared" si="6"/>
        <v>#REF!</v>
      </c>
    </row>
    <row r="132" spans="1:6" s="174" customFormat="1" ht="23.25" customHeight="1" x14ac:dyDescent="0.2">
      <c r="A132" s="146" t="s">
        <v>615</v>
      </c>
      <c r="B132" s="145" t="s">
        <v>825</v>
      </c>
      <c r="C132" s="142" t="s">
        <v>482</v>
      </c>
      <c r="D132" s="143" t="e">
        <f>#REF!</f>
        <v>#REF!</v>
      </c>
      <c r="E132" s="144">
        <f>'MEMORIA DE CANTIDADES'!H$794</f>
        <v>0</v>
      </c>
      <c r="F132" s="162" t="e">
        <f t="shared" si="6"/>
        <v>#REF!</v>
      </c>
    </row>
    <row r="133" spans="1:6" s="174" customFormat="1" ht="27.95" customHeight="1" x14ac:dyDescent="0.2">
      <c r="A133" s="146" t="s">
        <v>616</v>
      </c>
      <c r="B133" s="145" t="s">
        <v>826</v>
      </c>
      <c r="C133" s="142" t="s">
        <v>482</v>
      </c>
      <c r="D133" s="143" t="e">
        <f>#REF!</f>
        <v>#REF!</v>
      </c>
      <c r="E133" s="144">
        <f>'MEMORIA DE CANTIDADES'!H$800</f>
        <v>0</v>
      </c>
      <c r="F133" s="162" t="e">
        <f t="shared" si="6"/>
        <v>#REF!</v>
      </c>
    </row>
    <row r="134" spans="1:6" s="173" customFormat="1" ht="27.95" customHeight="1" x14ac:dyDescent="0.2">
      <c r="A134" s="194" t="s">
        <v>617</v>
      </c>
      <c r="B134" s="198" t="s">
        <v>133</v>
      </c>
      <c r="C134" s="195"/>
      <c r="D134" s="195"/>
      <c r="E134" s="199"/>
      <c r="F134" s="200"/>
    </row>
    <row r="135" spans="1:6" s="173" customFormat="1" ht="27.95" customHeight="1" x14ac:dyDescent="0.2">
      <c r="A135" s="146" t="s">
        <v>618</v>
      </c>
      <c r="B135" s="145" t="s">
        <v>1210</v>
      </c>
      <c r="C135" s="142" t="s">
        <v>483</v>
      </c>
      <c r="D135" s="143" t="e">
        <f>+#REF!</f>
        <v>#REF!</v>
      </c>
      <c r="E135" s="144">
        <v>0</v>
      </c>
      <c r="F135" s="162" t="e">
        <f>D135*E135</f>
        <v>#REF!</v>
      </c>
    </row>
    <row r="136" spans="1:6" s="174" customFormat="1" ht="33" customHeight="1" x14ac:dyDescent="0.2">
      <c r="A136" s="146" t="s">
        <v>619</v>
      </c>
      <c r="B136" s="145" t="s">
        <v>1211</v>
      </c>
      <c r="C136" s="142" t="s">
        <v>483</v>
      </c>
      <c r="D136" s="143" t="e">
        <f>#REF!</f>
        <v>#REF!</v>
      </c>
      <c r="E136" s="144">
        <v>0</v>
      </c>
      <c r="F136" s="162" t="e">
        <f t="shared" ref="F136:F155" si="7">D136*E136</f>
        <v>#REF!</v>
      </c>
    </row>
    <row r="137" spans="1:6" s="173" customFormat="1" ht="27.95" customHeight="1" x14ac:dyDescent="0.2">
      <c r="A137" s="146" t="s">
        <v>620</v>
      </c>
      <c r="B137" s="145" t="s">
        <v>1212</v>
      </c>
      <c r="C137" s="142" t="s">
        <v>483</v>
      </c>
      <c r="D137" s="143" t="e">
        <f>+#REF!</f>
        <v>#REF!</v>
      </c>
      <c r="E137" s="144">
        <f>'MEMORIA DE CANTIDADES'!H$819</f>
        <v>0</v>
      </c>
      <c r="F137" s="162" t="e">
        <f t="shared" si="7"/>
        <v>#REF!</v>
      </c>
    </row>
    <row r="138" spans="1:6" s="174" customFormat="1" ht="19.5" customHeight="1" x14ac:dyDescent="0.2">
      <c r="A138" s="146" t="s">
        <v>621</v>
      </c>
      <c r="B138" s="145" t="s">
        <v>1213</v>
      </c>
      <c r="C138" s="142" t="s">
        <v>483</v>
      </c>
      <c r="D138" s="143" t="e">
        <f>#REF!</f>
        <v>#REF!</v>
      </c>
      <c r="E138" s="144">
        <f>'MEMORIA DE CANTIDADES'!H$825</f>
        <v>0</v>
      </c>
      <c r="F138" s="162" t="e">
        <f t="shared" si="7"/>
        <v>#REF!</v>
      </c>
    </row>
    <row r="139" spans="1:6" s="174" customFormat="1" ht="19.5" customHeight="1" x14ac:dyDescent="0.2">
      <c r="A139" s="146" t="s">
        <v>622</v>
      </c>
      <c r="B139" s="145" t="s">
        <v>1214</v>
      </c>
      <c r="C139" s="142" t="s">
        <v>483</v>
      </c>
      <c r="D139" s="143" t="e">
        <f>#REF!</f>
        <v>#REF!</v>
      </c>
      <c r="E139" s="144">
        <f>'MEMORIA DE CANTIDADES'!H$831</f>
        <v>0</v>
      </c>
      <c r="F139" s="162" t="e">
        <f t="shared" si="7"/>
        <v>#REF!</v>
      </c>
    </row>
    <row r="140" spans="1:6" s="174" customFormat="1" ht="24.75" customHeight="1" x14ac:dyDescent="0.2">
      <c r="A140" s="146" t="s">
        <v>623</v>
      </c>
      <c r="B140" s="145" t="s">
        <v>1215</v>
      </c>
      <c r="C140" s="142" t="s">
        <v>482</v>
      </c>
      <c r="D140" s="143" t="e">
        <f>#REF!</f>
        <v>#REF!</v>
      </c>
      <c r="E140" s="144">
        <f>'MEMORIA DE CANTIDADES'!H$837</f>
        <v>0</v>
      </c>
      <c r="F140" s="162" t="e">
        <f t="shared" si="7"/>
        <v>#REF!</v>
      </c>
    </row>
    <row r="141" spans="1:6" s="174" customFormat="1" ht="30" customHeight="1" x14ac:dyDescent="0.2">
      <c r="A141" s="146" t="s">
        <v>624</v>
      </c>
      <c r="B141" s="145" t="s">
        <v>1300</v>
      </c>
      <c r="C141" s="142" t="s">
        <v>483</v>
      </c>
      <c r="D141" s="143" t="e">
        <f>#REF!</f>
        <v>#REF!</v>
      </c>
      <c r="E141" s="144">
        <f>'MEMORIA DE CANTIDADES'!H$843</f>
        <v>0</v>
      </c>
      <c r="F141" s="162" t="e">
        <f t="shared" si="7"/>
        <v>#REF!</v>
      </c>
    </row>
    <row r="142" spans="1:6" s="174" customFormat="1" ht="31.35" customHeight="1" x14ac:dyDescent="0.2">
      <c r="A142" s="146" t="s">
        <v>625</v>
      </c>
      <c r="B142" s="145" t="s">
        <v>1301</v>
      </c>
      <c r="C142" s="142" t="s">
        <v>483</v>
      </c>
      <c r="D142" s="143" t="e">
        <f>#REF!</f>
        <v>#REF!</v>
      </c>
      <c r="E142" s="144">
        <f>'MEMORIA DE CANTIDADES'!H$849</f>
        <v>0</v>
      </c>
      <c r="F142" s="162" t="e">
        <f t="shared" si="7"/>
        <v>#REF!</v>
      </c>
    </row>
    <row r="143" spans="1:6" s="174" customFormat="1" ht="19.5" customHeight="1" x14ac:dyDescent="0.2">
      <c r="A143" s="146" t="s">
        <v>626</v>
      </c>
      <c r="B143" s="145" t="s">
        <v>1216</v>
      </c>
      <c r="C143" s="142" t="s">
        <v>483</v>
      </c>
      <c r="D143" s="143" t="e">
        <f>#REF!</f>
        <v>#REF!</v>
      </c>
      <c r="E143" s="144">
        <v>0</v>
      </c>
      <c r="F143" s="162" t="e">
        <f t="shared" si="7"/>
        <v>#REF!</v>
      </c>
    </row>
    <row r="144" spans="1:6" s="174" customFormat="1" ht="21.75" customHeight="1" x14ac:dyDescent="0.2">
      <c r="A144" s="146" t="s">
        <v>627</v>
      </c>
      <c r="B144" s="145" t="s">
        <v>1217</v>
      </c>
      <c r="C144" s="142" t="s">
        <v>483</v>
      </c>
      <c r="D144" s="143" t="e">
        <f>#REF!</f>
        <v>#REF!</v>
      </c>
      <c r="E144" s="144">
        <v>0</v>
      </c>
      <c r="F144" s="162" t="e">
        <f t="shared" si="7"/>
        <v>#REF!</v>
      </c>
    </row>
    <row r="145" spans="1:6" s="174" customFormat="1" ht="24.75" customHeight="1" x14ac:dyDescent="0.2">
      <c r="A145" s="146" t="s">
        <v>628</v>
      </c>
      <c r="B145" s="145" t="s">
        <v>1218</v>
      </c>
      <c r="C145" s="142" t="s">
        <v>483</v>
      </c>
      <c r="D145" s="143" t="e">
        <f>+#REF!</f>
        <v>#REF!</v>
      </c>
      <c r="E145" s="144">
        <f>'MEMORIA DE CANTIDADES'!H$867</f>
        <v>0</v>
      </c>
      <c r="F145" s="162" t="e">
        <f t="shared" si="7"/>
        <v>#REF!</v>
      </c>
    </row>
    <row r="146" spans="1:6" s="174" customFormat="1" ht="27.95" customHeight="1" x14ac:dyDescent="0.2">
      <c r="A146" s="146" t="s">
        <v>629</v>
      </c>
      <c r="B146" s="145" t="s">
        <v>1219</v>
      </c>
      <c r="C146" s="142" t="s">
        <v>483</v>
      </c>
      <c r="D146" s="143" t="e">
        <f>#REF!</f>
        <v>#REF!</v>
      </c>
      <c r="E146" s="144">
        <f>'MEMORIA DE CANTIDADES'!H$874</f>
        <v>0</v>
      </c>
      <c r="F146" s="162" t="e">
        <f t="shared" si="7"/>
        <v>#REF!</v>
      </c>
    </row>
    <row r="147" spans="1:6" s="174" customFormat="1" ht="27.95" customHeight="1" x14ac:dyDescent="0.2">
      <c r="A147" s="146" t="s">
        <v>630</v>
      </c>
      <c r="B147" s="145" t="s">
        <v>1220</v>
      </c>
      <c r="C147" s="142" t="s">
        <v>483</v>
      </c>
      <c r="D147" s="143" t="e">
        <f>#REF!</f>
        <v>#REF!</v>
      </c>
      <c r="E147" s="144">
        <f>'MEMORIA DE CANTIDADES'!H$880</f>
        <v>0</v>
      </c>
      <c r="F147" s="162" t="e">
        <f t="shared" si="7"/>
        <v>#REF!</v>
      </c>
    </row>
    <row r="148" spans="1:6" s="174" customFormat="1" ht="20.25" customHeight="1" x14ac:dyDescent="0.2">
      <c r="A148" s="146" t="s">
        <v>631</v>
      </c>
      <c r="B148" s="145" t="s">
        <v>840</v>
      </c>
      <c r="C148" s="142" t="s">
        <v>483</v>
      </c>
      <c r="D148" s="143" t="e">
        <f>#REF!</f>
        <v>#REF!</v>
      </c>
      <c r="E148" s="144">
        <f>'MEMORIA DE CANTIDADES'!H$886</f>
        <v>0</v>
      </c>
      <c r="F148" s="162" t="e">
        <f t="shared" si="7"/>
        <v>#REF!</v>
      </c>
    </row>
    <row r="149" spans="1:6" s="174" customFormat="1" ht="27.75" customHeight="1" x14ac:dyDescent="0.2">
      <c r="A149" s="146" t="s">
        <v>632</v>
      </c>
      <c r="B149" s="145" t="s">
        <v>1221</v>
      </c>
      <c r="C149" s="142" t="s">
        <v>483</v>
      </c>
      <c r="D149" s="143" t="e">
        <f>+#REF!</f>
        <v>#REF!</v>
      </c>
      <c r="E149" s="144">
        <f>'MEMORIA DE CANTIDADES'!H$892</f>
        <v>0</v>
      </c>
      <c r="F149" s="162" t="e">
        <f t="shared" si="7"/>
        <v>#REF!</v>
      </c>
    </row>
    <row r="150" spans="1:6" s="174" customFormat="1" ht="21" customHeight="1" x14ac:dyDescent="0.2">
      <c r="A150" s="146" t="s">
        <v>633</v>
      </c>
      <c r="B150" s="145" t="s">
        <v>1222</v>
      </c>
      <c r="C150" s="142" t="s">
        <v>483</v>
      </c>
      <c r="D150" s="143" t="e">
        <f>#REF!</f>
        <v>#REF!</v>
      </c>
      <c r="E150" s="144">
        <f>'MEMORIA DE CANTIDADES'!H$898</f>
        <v>0</v>
      </c>
      <c r="F150" s="162" t="e">
        <f t="shared" si="7"/>
        <v>#REF!</v>
      </c>
    </row>
    <row r="151" spans="1:6" s="174" customFormat="1" ht="27.95" customHeight="1" x14ac:dyDescent="0.2">
      <c r="A151" s="146" t="s">
        <v>634</v>
      </c>
      <c r="B151" s="145" t="s">
        <v>1223</v>
      </c>
      <c r="C151" s="142" t="s">
        <v>483</v>
      </c>
      <c r="D151" s="143" t="e">
        <f>#REF!</f>
        <v>#REF!</v>
      </c>
      <c r="E151" s="144">
        <f>'MEMORIA DE CANTIDADES'!H$904</f>
        <v>0</v>
      </c>
      <c r="F151" s="162" t="e">
        <f t="shared" si="7"/>
        <v>#REF!</v>
      </c>
    </row>
    <row r="152" spans="1:6" s="174" customFormat="1" ht="27.95" customHeight="1" x14ac:dyDescent="0.2">
      <c r="A152" s="146" t="s">
        <v>635</v>
      </c>
      <c r="B152" s="145" t="s">
        <v>1224</v>
      </c>
      <c r="C152" s="142" t="s">
        <v>483</v>
      </c>
      <c r="D152" s="143" t="e">
        <f>#REF!</f>
        <v>#REF!</v>
      </c>
      <c r="E152" s="144">
        <v>0</v>
      </c>
      <c r="F152" s="162" t="e">
        <f t="shared" si="7"/>
        <v>#REF!</v>
      </c>
    </row>
    <row r="153" spans="1:6" s="174" customFormat="1" ht="27.95" customHeight="1" x14ac:dyDescent="0.2">
      <c r="A153" s="146" t="s">
        <v>1337</v>
      </c>
      <c r="B153" s="145" t="s">
        <v>1338</v>
      </c>
      <c r="C153" s="142" t="s">
        <v>482</v>
      </c>
      <c r="D153" s="143" t="e">
        <f>+#REF!</f>
        <v>#REF!</v>
      </c>
      <c r="E153" s="144">
        <v>0</v>
      </c>
      <c r="F153" s="162" t="e">
        <f t="shared" si="7"/>
        <v>#REF!</v>
      </c>
    </row>
    <row r="154" spans="1:6" s="174" customFormat="1" ht="27.95" customHeight="1" x14ac:dyDescent="0.2">
      <c r="A154" s="146" t="s">
        <v>1339</v>
      </c>
      <c r="B154" s="145" t="s">
        <v>1340</v>
      </c>
      <c r="C154" s="142" t="s">
        <v>483</v>
      </c>
      <c r="D154" s="143" t="e">
        <f>+#REF!</f>
        <v>#REF!</v>
      </c>
      <c r="E154" s="144">
        <v>0</v>
      </c>
      <c r="F154" s="162" t="e">
        <f t="shared" si="7"/>
        <v>#REF!</v>
      </c>
    </row>
    <row r="155" spans="1:6" s="174" customFormat="1" ht="27.95" customHeight="1" x14ac:dyDescent="0.2">
      <c r="A155" s="146" t="s">
        <v>1341</v>
      </c>
      <c r="B155" s="145" t="s">
        <v>1342</v>
      </c>
      <c r="C155" s="142" t="s">
        <v>482</v>
      </c>
      <c r="D155" s="143" t="e">
        <f>+#REF!</f>
        <v>#REF!</v>
      </c>
      <c r="E155" s="144">
        <f>+'MEMORIA DE CANTIDADES'!H$929</f>
        <v>0</v>
      </c>
      <c r="F155" s="162" t="e">
        <f t="shared" si="7"/>
        <v>#REF!</v>
      </c>
    </row>
    <row r="156" spans="1:6" s="174" customFormat="1" ht="27.95" hidden="1" customHeight="1" x14ac:dyDescent="0.2">
      <c r="A156" s="146" t="s">
        <v>1400</v>
      </c>
      <c r="B156" s="145" t="s">
        <v>1401</v>
      </c>
      <c r="C156" s="142" t="s">
        <v>483</v>
      </c>
      <c r="D156" s="143" t="e">
        <f>#REF!</f>
        <v>#REF!</v>
      </c>
      <c r="E156" s="144">
        <f>+'MEMORIA DE CANTIDADES'!H$936</f>
        <v>0</v>
      </c>
      <c r="F156" s="162" t="e">
        <f>D156*E156</f>
        <v>#REF!</v>
      </c>
    </row>
    <row r="157" spans="1:6" s="173" customFormat="1" ht="27.95" customHeight="1" x14ac:dyDescent="0.2">
      <c r="A157" s="194" t="s">
        <v>636</v>
      </c>
      <c r="B157" s="198" t="s">
        <v>513</v>
      </c>
      <c r="C157" s="195"/>
      <c r="D157" s="195"/>
      <c r="E157" s="199"/>
      <c r="F157" s="200"/>
    </row>
    <row r="158" spans="1:6" s="173" customFormat="1" ht="23.25" customHeight="1" x14ac:dyDescent="0.2">
      <c r="A158" s="146" t="s">
        <v>637</v>
      </c>
      <c r="B158" s="145" t="s">
        <v>1225</v>
      </c>
      <c r="C158" s="142" t="s">
        <v>483</v>
      </c>
      <c r="D158" s="143" t="e">
        <f>+#REF!</f>
        <v>#REF!</v>
      </c>
      <c r="E158" s="144">
        <f>'MEMORIA DE CANTIDADES'!H$944</f>
        <v>0</v>
      </c>
      <c r="F158" s="162" t="e">
        <f>D158*E158</f>
        <v>#REF!</v>
      </c>
    </row>
    <row r="159" spans="1:6" s="174" customFormat="1" ht="23.25" customHeight="1" x14ac:dyDescent="0.2">
      <c r="A159" s="146" t="s">
        <v>638</v>
      </c>
      <c r="B159" s="145" t="s">
        <v>1226</v>
      </c>
      <c r="C159" s="142" t="s">
        <v>483</v>
      </c>
      <c r="D159" s="143" t="e">
        <f>+#REF!</f>
        <v>#REF!</v>
      </c>
      <c r="E159" s="144">
        <f>'MEMORIA DE CANTIDADES'!H$950</f>
        <v>0</v>
      </c>
      <c r="F159" s="162" t="e">
        <f t="shared" ref="F159:F183" si="8">D159*E159</f>
        <v>#REF!</v>
      </c>
    </row>
    <row r="160" spans="1:6" s="174" customFormat="1" ht="23.25" customHeight="1" x14ac:dyDescent="0.2">
      <c r="A160" s="146" t="s">
        <v>639</v>
      </c>
      <c r="B160" s="145" t="s">
        <v>1227</v>
      </c>
      <c r="C160" s="142" t="s">
        <v>483</v>
      </c>
      <c r="D160" s="143" t="e">
        <f>+#REF!</f>
        <v>#REF!</v>
      </c>
      <c r="E160" s="144">
        <f>'MEMORIA DE CANTIDADES'!H$956</f>
        <v>0</v>
      </c>
      <c r="F160" s="162" t="e">
        <f t="shared" si="8"/>
        <v>#REF!</v>
      </c>
    </row>
    <row r="161" spans="1:6" s="174" customFormat="1" ht="23.25" customHeight="1" x14ac:dyDescent="0.2">
      <c r="A161" s="146" t="s">
        <v>640</v>
      </c>
      <c r="B161" s="145" t="s">
        <v>1228</v>
      </c>
      <c r="C161" s="142" t="s">
        <v>482</v>
      </c>
      <c r="D161" s="143" t="e">
        <f>#REF!</f>
        <v>#REF!</v>
      </c>
      <c r="E161" s="144">
        <v>0</v>
      </c>
      <c r="F161" s="162" t="e">
        <f t="shared" si="8"/>
        <v>#REF!</v>
      </c>
    </row>
    <row r="162" spans="1:6" s="174" customFormat="1" ht="23.25" customHeight="1" x14ac:dyDescent="0.2">
      <c r="A162" s="146" t="s">
        <v>641</v>
      </c>
      <c r="B162" s="145" t="s">
        <v>1229</v>
      </c>
      <c r="C162" s="142" t="s">
        <v>482</v>
      </c>
      <c r="D162" s="143" t="e">
        <f>#REF!</f>
        <v>#REF!</v>
      </c>
      <c r="E162" s="144">
        <v>0</v>
      </c>
      <c r="F162" s="162" t="e">
        <f t="shared" si="8"/>
        <v>#REF!</v>
      </c>
    </row>
    <row r="163" spans="1:6" s="174" customFormat="1" ht="23.25" customHeight="1" x14ac:dyDescent="0.2">
      <c r="A163" s="146" t="s">
        <v>642</v>
      </c>
      <c r="B163" s="145" t="s">
        <v>1230</v>
      </c>
      <c r="C163" s="142" t="s">
        <v>482</v>
      </c>
      <c r="D163" s="143" t="e">
        <f>#REF!</f>
        <v>#REF!</v>
      </c>
      <c r="E163" s="144">
        <f>'MEMORIA DE CANTIDADES'!H974</f>
        <v>0</v>
      </c>
      <c r="F163" s="162" t="e">
        <f t="shared" si="8"/>
        <v>#REF!</v>
      </c>
    </row>
    <row r="164" spans="1:6" s="174" customFormat="1" ht="23.25" customHeight="1" x14ac:dyDescent="0.2">
      <c r="A164" s="146" t="s">
        <v>643</v>
      </c>
      <c r="B164" s="145" t="s">
        <v>1231</v>
      </c>
      <c r="C164" s="142" t="s">
        <v>483</v>
      </c>
      <c r="D164" s="143" t="e">
        <f>#REF!</f>
        <v>#REF!</v>
      </c>
      <c r="E164" s="144">
        <v>0</v>
      </c>
      <c r="F164" s="162" t="e">
        <f t="shared" si="8"/>
        <v>#REF!</v>
      </c>
    </row>
    <row r="165" spans="1:6" s="174" customFormat="1" ht="23.25" customHeight="1" x14ac:dyDescent="0.2">
      <c r="A165" s="146" t="s">
        <v>644</v>
      </c>
      <c r="B165" s="145" t="s">
        <v>1232</v>
      </c>
      <c r="C165" s="142" t="s">
        <v>483</v>
      </c>
      <c r="D165" s="143" t="e">
        <f>#REF!</f>
        <v>#REF!</v>
      </c>
      <c r="E165" s="144">
        <v>0</v>
      </c>
      <c r="F165" s="162" t="e">
        <f t="shared" si="8"/>
        <v>#REF!</v>
      </c>
    </row>
    <row r="166" spans="1:6" s="174" customFormat="1" ht="19.5" customHeight="1" x14ac:dyDescent="0.2">
      <c r="A166" s="146" t="s">
        <v>645</v>
      </c>
      <c r="B166" s="145" t="s">
        <v>1233</v>
      </c>
      <c r="C166" s="142" t="s">
        <v>483</v>
      </c>
      <c r="D166" s="143" t="e">
        <f>#REF!</f>
        <v>#REF!</v>
      </c>
      <c r="E166" s="144">
        <f>'MEMORIA DE CANTIDADES'!H$992</f>
        <v>0</v>
      </c>
      <c r="F166" s="162" t="e">
        <f t="shared" si="8"/>
        <v>#REF!</v>
      </c>
    </row>
    <row r="167" spans="1:6" s="174" customFormat="1" ht="19.5" customHeight="1" x14ac:dyDescent="0.2">
      <c r="A167" s="146" t="s">
        <v>646</v>
      </c>
      <c r="B167" s="145" t="s">
        <v>854</v>
      </c>
      <c r="C167" s="142" t="s">
        <v>483</v>
      </c>
      <c r="D167" s="143" t="e">
        <f>#REF!</f>
        <v>#REF!</v>
      </c>
      <c r="E167" s="144">
        <f>'MEMORIA DE CANTIDADES'!H$998</f>
        <v>0</v>
      </c>
      <c r="F167" s="162" t="e">
        <f t="shared" si="8"/>
        <v>#REF!</v>
      </c>
    </row>
    <row r="168" spans="1:6" s="174" customFormat="1" ht="19.5" customHeight="1" x14ac:dyDescent="0.2">
      <c r="A168" s="146" t="s">
        <v>647</v>
      </c>
      <c r="B168" s="145" t="s">
        <v>855</v>
      </c>
      <c r="C168" s="142" t="s">
        <v>483</v>
      </c>
      <c r="D168" s="143" t="e">
        <f>#REF!</f>
        <v>#REF!</v>
      </c>
      <c r="E168" s="144">
        <f>'MEMORIA DE CANTIDADES'!H$1004</f>
        <v>0</v>
      </c>
      <c r="F168" s="162" t="e">
        <f t="shared" si="8"/>
        <v>#REF!</v>
      </c>
    </row>
    <row r="169" spans="1:6" s="174" customFormat="1" ht="19.5" customHeight="1" x14ac:dyDescent="0.2">
      <c r="A169" s="146" t="s">
        <v>648</v>
      </c>
      <c r="B169" s="145" t="s">
        <v>856</v>
      </c>
      <c r="C169" s="142" t="s">
        <v>483</v>
      </c>
      <c r="D169" s="143" t="e">
        <f>#REF!</f>
        <v>#REF!</v>
      </c>
      <c r="E169" s="144">
        <f>'MEMORIA DE CANTIDADES'!H$1010</f>
        <v>0</v>
      </c>
      <c r="F169" s="162" t="e">
        <f t="shared" si="8"/>
        <v>#REF!</v>
      </c>
    </row>
    <row r="170" spans="1:6" s="174" customFormat="1" ht="19.5" customHeight="1" x14ac:dyDescent="0.2">
      <c r="A170" s="146" t="s">
        <v>649</v>
      </c>
      <c r="B170" s="145" t="s">
        <v>1234</v>
      </c>
      <c r="C170" s="142" t="s">
        <v>483</v>
      </c>
      <c r="D170" s="143" t="e">
        <f>#REF!</f>
        <v>#REF!</v>
      </c>
      <c r="E170" s="144">
        <f>'MEMORIA DE CANTIDADES'!H$1016</f>
        <v>0</v>
      </c>
      <c r="F170" s="162" t="e">
        <f t="shared" si="8"/>
        <v>#REF!</v>
      </c>
    </row>
    <row r="171" spans="1:6" s="174" customFormat="1" ht="20.25" customHeight="1" x14ac:dyDescent="0.2">
      <c r="A171" s="146" t="s">
        <v>650</v>
      </c>
      <c r="B171" s="145" t="s">
        <v>1235</v>
      </c>
      <c r="C171" s="142" t="s">
        <v>483</v>
      </c>
      <c r="D171" s="143" t="e">
        <f>#REF!</f>
        <v>#REF!</v>
      </c>
      <c r="E171" s="144">
        <f>'MEMORIA DE CANTIDADES'!H$1022</f>
        <v>0</v>
      </c>
      <c r="F171" s="162" t="e">
        <f t="shared" si="8"/>
        <v>#REF!</v>
      </c>
    </row>
    <row r="172" spans="1:6" s="174" customFormat="1" ht="19.5" customHeight="1" x14ac:dyDescent="0.2">
      <c r="A172" s="146" t="s">
        <v>651</v>
      </c>
      <c r="B172" s="145" t="s">
        <v>1236</v>
      </c>
      <c r="C172" s="142" t="s">
        <v>483</v>
      </c>
      <c r="D172" s="143" t="e">
        <f>#REF!</f>
        <v>#REF!</v>
      </c>
      <c r="E172" s="144">
        <f>'MEMORIA DE CANTIDADES'!H$1028</f>
        <v>0</v>
      </c>
      <c r="F172" s="162" t="e">
        <f t="shared" si="8"/>
        <v>#REF!</v>
      </c>
    </row>
    <row r="173" spans="1:6" s="174" customFormat="1" ht="21.75" customHeight="1" x14ac:dyDescent="0.2">
      <c r="A173" s="146" t="s">
        <v>652</v>
      </c>
      <c r="B173" s="145" t="s">
        <v>1237</v>
      </c>
      <c r="C173" s="142" t="s">
        <v>483</v>
      </c>
      <c r="D173" s="143" t="e">
        <f>#REF!</f>
        <v>#REF!</v>
      </c>
      <c r="E173" s="144">
        <f>'MEMORIA DE CANTIDADES'!H$1034</f>
        <v>0</v>
      </c>
      <c r="F173" s="162" t="e">
        <f t="shared" si="8"/>
        <v>#REF!</v>
      </c>
    </row>
    <row r="174" spans="1:6" s="174" customFormat="1" ht="21.75" customHeight="1" x14ac:dyDescent="0.2">
      <c r="A174" s="146" t="s">
        <v>653</v>
      </c>
      <c r="B174" s="145" t="s">
        <v>1238</v>
      </c>
      <c r="C174" s="142" t="s">
        <v>483</v>
      </c>
      <c r="D174" s="143" t="e">
        <f>#REF!</f>
        <v>#REF!</v>
      </c>
      <c r="E174" s="144">
        <f>'MEMORIA DE CANTIDADES'!H$1040</f>
        <v>0</v>
      </c>
      <c r="F174" s="162" t="e">
        <f t="shared" si="8"/>
        <v>#REF!</v>
      </c>
    </row>
    <row r="175" spans="1:6" s="174" customFormat="1" ht="21.75" customHeight="1" x14ac:dyDescent="0.2">
      <c r="A175" s="146" t="s">
        <v>654</v>
      </c>
      <c r="B175" s="145" t="s">
        <v>1239</v>
      </c>
      <c r="C175" s="142" t="s">
        <v>482</v>
      </c>
      <c r="D175" s="143" t="e">
        <f>#REF!</f>
        <v>#REF!</v>
      </c>
      <c r="E175" s="144">
        <v>0</v>
      </c>
      <c r="F175" s="162" t="e">
        <f t="shared" si="8"/>
        <v>#REF!</v>
      </c>
    </row>
    <row r="176" spans="1:6" s="174" customFormat="1" ht="21.75" customHeight="1" x14ac:dyDescent="0.2">
      <c r="A176" s="146" t="s">
        <v>655</v>
      </c>
      <c r="B176" s="145" t="s">
        <v>1240</v>
      </c>
      <c r="C176" s="142" t="s">
        <v>482</v>
      </c>
      <c r="D176" s="143" t="e">
        <f>#REF!</f>
        <v>#REF!</v>
      </c>
      <c r="E176" s="144">
        <f>'MEMORIA DE CANTIDADES'!H$1052</f>
        <v>0</v>
      </c>
      <c r="F176" s="162" t="e">
        <f t="shared" si="8"/>
        <v>#REF!</v>
      </c>
    </row>
    <row r="177" spans="1:6" s="174" customFormat="1" ht="21.75" customHeight="1" x14ac:dyDescent="0.2">
      <c r="A177" s="146" t="s">
        <v>656</v>
      </c>
      <c r="B177" s="145" t="s">
        <v>1241</v>
      </c>
      <c r="C177" s="142" t="s">
        <v>482</v>
      </c>
      <c r="D177" s="143" t="e">
        <f>#REF!</f>
        <v>#REF!</v>
      </c>
      <c r="E177" s="144">
        <v>0</v>
      </c>
      <c r="F177" s="162" t="e">
        <f t="shared" si="8"/>
        <v>#REF!</v>
      </c>
    </row>
    <row r="178" spans="1:6" s="174" customFormat="1" ht="27.95" customHeight="1" x14ac:dyDescent="0.2">
      <c r="A178" s="146" t="s">
        <v>657</v>
      </c>
      <c r="B178" s="145" t="s">
        <v>1242</v>
      </c>
      <c r="C178" s="142" t="s">
        <v>482</v>
      </c>
      <c r="D178" s="143" t="e">
        <f>#REF!</f>
        <v>#REF!</v>
      </c>
      <c r="E178" s="144">
        <f>'MEMORIA DE CANTIDADES'!H$1064</f>
        <v>0</v>
      </c>
      <c r="F178" s="162" t="e">
        <f t="shared" si="8"/>
        <v>#REF!</v>
      </c>
    </row>
    <row r="179" spans="1:6" s="174" customFormat="1" ht="21" customHeight="1" x14ac:dyDescent="0.2">
      <c r="A179" s="146" t="s">
        <v>658</v>
      </c>
      <c r="B179" s="145" t="s">
        <v>1243</v>
      </c>
      <c r="C179" s="142" t="s">
        <v>482</v>
      </c>
      <c r="D179" s="143" t="e">
        <f>#REF!</f>
        <v>#REF!</v>
      </c>
      <c r="E179" s="144">
        <f>'MEMORIA DE CANTIDADES'!H$1070</f>
        <v>0</v>
      </c>
      <c r="F179" s="162" t="e">
        <f t="shared" si="8"/>
        <v>#REF!</v>
      </c>
    </row>
    <row r="180" spans="1:6" s="174" customFormat="1" ht="33.75" customHeight="1" x14ac:dyDescent="0.2">
      <c r="A180" s="146" t="s">
        <v>659</v>
      </c>
      <c r="B180" s="145" t="s">
        <v>1244</v>
      </c>
      <c r="C180" s="142" t="s">
        <v>482</v>
      </c>
      <c r="D180" s="143" t="e">
        <f>#REF!</f>
        <v>#REF!</v>
      </c>
      <c r="E180" s="144">
        <f>'MEMORIA DE CANTIDADES'!H$1076</f>
        <v>0</v>
      </c>
      <c r="F180" s="162" t="e">
        <f t="shared" si="8"/>
        <v>#REF!</v>
      </c>
    </row>
    <row r="181" spans="1:6" s="174" customFormat="1" ht="21" customHeight="1" x14ac:dyDescent="0.2">
      <c r="A181" s="146" t="s">
        <v>660</v>
      </c>
      <c r="B181" s="145" t="s">
        <v>1245</v>
      </c>
      <c r="C181" s="142" t="s">
        <v>482</v>
      </c>
      <c r="D181" s="143" t="e">
        <f>#REF!</f>
        <v>#REF!</v>
      </c>
      <c r="E181" s="144">
        <f>'MEMORIA DE CANTIDADES'!H$1082</f>
        <v>0</v>
      </c>
      <c r="F181" s="162" t="e">
        <f t="shared" si="8"/>
        <v>#REF!</v>
      </c>
    </row>
    <row r="182" spans="1:6" s="174" customFormat="1" ht="33.75" customHeight="1" x14ac:dyDescent="0.2">
      <c r="A182" s="146" t="s">
        <v>661</v>
      </c>
      <c r="B182" s="145" t="s">
        <v>869</v>
      </c>
      <c r="C182" s="142" t="s">
        <v>483</v>
      </c>
      <c r="D182" s="143" t="e">
        <f>#REF!</f>
        <v>#REF!</v>
      </c>
      <c r="E182" s="144">
        <f>'MEMORIA DE CANTIDADES'!H$1088</f>
        <v>0</v>
      </c>
      <c r="F182" s="162" t="e">
        <f t="shared" si="8"/>
        <v>#REF!</v>
      </c>
    </row>
    <row r="183" spans="1:6" s="174" customFormat="1" ht="21" customHeight="1" x14ac:dyDescent="0.2">
      <c r="A183" s="146" t="s">
        <v>662</v>
      </c>
      <c r="B183" s="145" t="s">
        <v>870</v>
      </c>
      <c r="C183" s="142" t="s">
        <v>482</v>
      </c>
      <c r="D183" s="143" t="e">
        <f>#REF!</f>
        <v>#REF!</v>
      </c>
      <c r="E183" s="144">
        <f>'MEMORIA DE CANTIDADES'!H$1094</f>
        <v>0</v>
      </c>
      <c r="F183" s="162" t="e">
        <f t="shared" si="8"/>
        <v>#REF!</v>
      </c>
    </row>
    <row r="184" spans="1:6" s="174" customFormat="1" ht="21" customHeight="1" x14ac:dyDescent="0.2">
      <c r="A184" s="146" t="s">
        <v>663</v>
      </c>
      <c r="B184" s="145" t="s">
        <v>871</v>
      </c>
      <c r="C184" s="142" t="s">
        <v>482</v>
      </c>
      <c r="D184" s="143" t="e">
        <f>#REF!</f>
        <v>#REF!</v>
      </c>
      <c r="E184" s="144">
        <f>'MEMORIA DE CANTIDADES'!H$1100</f>
        <v>0</v>
      </c>
      <c r="F184" s="162" t="e">
        <f t="shared" ref="F184:F196" si="9">D184*E184</f>
        <v>#REF!</v>
      </c>
    </row>
    <row r="185" spans="1:6" s="174" customFormat="1" ht="21" customHeight="1" x14ac:dyDescent="0.2">
      <c r="A185" s="146" t="s">
        <v>664</v>
      </c>
      <c r="B185" s="145" t="s">
        <v>872</v>
      </c>
      <c r="C185" s="142" t="s">
        <v>482</v>
      </c>
      <c r="D185" s="143" t="e">
        <f>#REF!</f>
        <v>#REF!</v>
      </c>
      <c r="E185" s="144">
        <f>'MEMORIA DE CANTIDADES'!H$1106</f>
        <v>0</v>
      </c>
      <c r="F185" s="162" t="e">
        <f t="shared" si="9"/>
        <v>#REF!</v>
      </c>
    </row>
    <row r="186" spans="1:6" s="174" customFormat="1" ht="21" customHeight="1" x14ac:dyDescent="0.2">
      <c r="A186" s="146" t="s">
        <v>665</v>
      </c>
      <c r="B186" s="145" t="s">
        <v>1255</v>
      </c>
      <c r="C186" s="142" t="s">
        <v>483</v>
      </c>
      <c r="D186" s="143" t="e">
        <f>#REF!</f>
        <v>#REF!</v>
      </c>
      <c r="E186" s="144">
        <f>'MEMORIA DE CANTIDADES'!H$31113</f>
        <v>0</v>
      </c>
      <c r="F186" s="162" t="e">
        <f t="shared" si="9"/>
        <v>#REF!</v>
      </c>
    </row>
    <row r="187" spans="1:6" s="174" customFormat="1" ht="21" customHeight="1" x14ac:dyDescent="0.2">
      <c r="A187" s="146" t="s">
        <v>666</v>
      </c>
      <c r="B187" s="145" t="s">
        <v>1246</v>
      </c>
      <c r="C187" s="142" t="s">
        <v>483</v>
      </c>
      <c r="D187" s="143" t="e">
        <f>#REF!</f>
        <v>#REF!</v>
      </c>
      <c r="E187" s="144">
        <f>'MEMORIA DE CANTIDADES'!H$1118</f>
        <v>0</v>
      </c>
      <c r="F187" s="162" t="e">
        <f t="shared" si="9"/>
        <v>#REF!</v>
      </c>
    </row>
    <row r="188" spans="1:6" s="174" customFormat="1" ht="21" customHeight="1" x14ac:dyDescent="0.2">
      <c r="A188" s="146" t="s">
        <v>667</v>
      </c>
      <c r="B188" s="145" t="s">
        <v>1247</v>
      </c>
      <c r="C188" s="142" t="s">
        <v>483</v>
      </c>
      <c r="D188" s="143" t="e">
        <f>#REF!</f>
        <v>#REF!</v>
      </c>
      <c r="E188" s="144">
        <f>'MEMORIA DE CANTIDADES'!H$1124</f>
        <v>0</v>
      </c>
      <c r="F188" s="162" t="e">
        <f t="shared" si="9"/>
        <v>#REF!</v>
      </c>
    </row>
    <row r="189" spans="1:6" s="174" customFormat="1" ht="21" customHeight="1" x14ac:dyDescent="0.2">
      <c r="A189" s="146" t="s">
        <v>668</v>
      </c>
      <c r="B189" s="145" t="s">
        <v>1357</v>
      </c>
      <c r="C189" s="142" t="s">
        <v>483</v>
      </c>
      <c r="D189" s="143" t="e">
        <f>#REF!</f>
        <v>#REF!</v>
      </c>
      <c r="E189" s="144">
        <f>'MEMORIA DE CANTIDADES'!H$1130</f>
        <v>0</v>
      </c>
      <c r="F189" s="162" t="e">
        <f t="shared" si="9"/>
        <v>#REF!</v>
      </c>
    </row>
    <row r="190" spans="1:6" s="174" customFormat="1" ht="21" customHeight="1" x14ac:dyDescent="0.2">
      <c r="A190" s="146" t="s">
        <v>669</v>
      </c>
      <c r="B190" s="145" t="s">
        <v>1248</v>
      </c>
      <c r="C190" s="142" t="s">
        <v>483</v>
      </c>
      <c r="D190" s="143" t="e">
        <f>#REF!</f>
        <v>#REF!</v>
      </c>
      <c r="E190" s="144">
        <f>'MEMORIA DE CANTIDADES'!H$1136</f>
        <v>0</v>
      </c>
      <c r="F190" s="162" t="e">
        <f t="shared" si="9"/>
        <v>#REF!</v>
      </c>
    </row>
    <row r="191" spans="1:6" s="174" customFormat="1" ht="21" customHeight="1" x14ac:dyDescent="0.2">
      <c r="A191" s="146" t="s">
        <v>670</v>
      </c>
      <c r="B191" s="145" t="s">
        <v>1249</v>
      </c>
      <c r="C191" s="142" t="s">
        <v>483</v>
      </c>
      <c r="D191" s="143" t="e">
        <f>#REF!</f>
        <v>#REF!</v>
      </c>
      <c r="E191" s="144">
        <f>+'MEMORIA DE CANTIDADES'!H$1142</f>
        <v>0</v>
      </c>
      <c r="F191" s="162" t="e">
        <f t="shared" si="9"/>
        <v>#REF!</v>
      </c>
    </row>
    <row r="192" spans="1:6" s="174" customFormat="1" ht="21" customHeight="1" x14ac:dyDescent="0.2">
      <c r="A192" s="146" t="s">
        <v>671</v>
      </c>
      <c r="B192" s="145" t="s">
        <v>1250</v>
      </c>
      <c r="C192" s="142" t="s">
        <v>482</v>
      </c>
      <c r="D192" s="143" t="e">
        <f>#REF!</f>
        <v>#REF!</v>
      </c>
      <c r="E192" s="144">
        <f>+'MEMORIA DE CANTIDADES'!H$1148</f>
        <v>0</v>
      </c>
      <c r="F192" s="162" t="e">
        <f t="shared" si="9"/>
        <v>#REF!</v>
      </c>
    </row>
    <row r="193" spans="1:6" s="174" customFormat="1" ht="21" customHeight="1" x14ac:dyDescent="0.2">
      <c r="A193" s="146" t="s">
        <v>672</v>
      </c>
      <c r="B193" s="145" t="s">
        <v>1251</v>
      </c>
      <c r="C193" s="142" t="s">
        <v>482</v>
      </c>
      <c r="D193" s="143" t="e">
        <f>#REF!</f>
        <v>#REF!</v>
      </c>
      <c r="E193" s="144">
        <f>'MEMORIA DE CANTIDADES'!H$1154</f>
        <v>0</v>
      </c>
      <c r="F193" s="162" t="e">
        <f t="shared" si="9"/>
        <v>#REF!</v>
      </c>
    </row>
    <row r="194" spans="1:6" s="174" customFormat="1" ht="27.95" customHeight="1" x14ac:dyDescent="0.2">
      <c r="A194" s="146" t="s">
        <v>673</v>
      </c>
      <c r="B194" s="145" t="s">
        <v>1252</v>
      </c>
      <c r="C194" s="142" t="s">
        <v>483</v>
      </c>
      <c r="D194" s="143" t="e">
        <f>#REF!</f>
        <v>#REF!</v>
      </c>
      <c r="E194" s="144">
        <f>'MEMORIA DE CANTIDADES'!H$1160</f>
        <v>0</v>
      </c>
      <c r="F194" s="162" t="e">
        <f t="shared" si="9"/>
        <v>#REF!</v>
      </c>
    </row>
    <row r="195" spans="1:6" s="174" customFormat="1" ht="27.95" customHeight="1" x14ac:dyDescent="0.2">
      <c r="A195" s="146" t="s">
        <v>674</v>
      </c>
      <c r="B195" s="145" t="s">
        <v>1253</v>
      </c>
      <c r="C195" s="142" t="s">
        <v>483</v>
      </c>
      <c r="D195" s="143" t="e">
        <f>#REF!</f>
        <v>#REF!</v>
      </c>
      <c r="E195" s="144">
        <f>'MEMORIA DE CANTIDADES'!H$1166</f>
        <v>0</v>
      </c>
      <c r="F195" s="162" t="e">
        <f t="shared" si="9"/>
        <v>#REF!</v>
      </c>
    </row>
    <row r="196" spans="1:6" s="174" customFormat="1" ht="27.95" customHeight="1" x14ac:dyDescent="0.2">
      <c r="A196" s="146" t="s">
        <v>675</v>
      </c>
      <c r="B196" s="145" t="s">
        <v>1254</v>
      </c>
      <c r="C196" s="142" t="s">
        <v>483</v>
      </c>
      <c r="D196" s="143" t="e">
        <f>#REF!</f>
        <v>#REF!</v>
      </c>
      <c r="E196" s="144">
        <f>'MEMORIA DE CANTIDADES'!H$1172</f>
        <v>0</v>
      </c>
      <c r="F196" s="162" t="e">
        <f t="shared" si="9"/>
        <v>#REF!</v>
      </c>
    </row>
    <row r="197" spans="1:6" s="174" customFormat="1" ht="27.95" customHeight="1" x14ac:dyDescent="0.2">
      <c r="A197" s="146" t="s">
        <v>1346</v>
      </c>
      <c r="B197" s="145" t="s">
        <v>1347</v>
      </c>
      <c r="C197" s="142" t="s">
        <v>483</v>
      </c>
      <c r="D197" s="143" t="e">
        <f>+#REF!</f>
        <v>#REF!</v>
      </c>
      <c r="E197" s="144">
        <f>+'MEMORIA DE CANTIDADES'!H$1178</f>
        <v>0</v>
      </c>
      <c r="F197" s="162" t="e">
        <f t="shared" ref="F197:F202" si="10">D197*E197</f>
        <v>#REF!</v>
      </c>
    </row>
    <row r="198" spans="1:6" s="174" customFormat="1" ht="27.95" customHeight="1" x14ac:dyDescent="0.2">
      <c r="A198" s="146" t="s">
        <v>1349</v>
      </c>
      <c r="B198" s="145" t="s">
        <v>1348</v>
      </c>
      <c r="C198" s="142" t="s">
        <v>483</v>
      </c>
      <c r="D198" s="143" t="e">
        <f>+#REF!</f>
        <v>#REF!</v>
      </c>
      <c r="E198" s="144">
        <f>+'MEMORIA DE CANTIDADES'!H$1184</f>
        <v>0</v>
      </c>
      <c r="F198" s="162" t="e">
        <f t="shared" si="10"/>
        <v>#REF!</v>
      </c>
    </row>
    <row r="199" spans="1:6" s="173" customFormat="1" ht="27.95" customHeight="1" x14ac:dyDescent="0.2">
      <c r="A199" s="146" t="s">
        <v>1403</v>
      </c>
      <c r="B199" s="145" t="s">
        <v>1402</v>
      </c>
      <c r="C199" s="142" t="s">
        <v>482</v>
      </c>
      <c r="D199" s="143" t="e">
        <f>#REF!</f>
        <v>#REF!</v>
      </c>
      <c r="E199" s="144">
        <f>+'MEMORIA DE CANTIDADES'!H$1190</f>
        <v>0</v>
      </c>
      <c r="F199" s="162" t="e">
        <f t="shared" si="10"/>
        <v>#REF!</v>
      </c>
    </row>
    <row r="200" spans="1:6" s="173" customFormat="1" ht="27.95" customHeight="1" x14ac:dyDescent="0.2">
      <c r="A200" s="146" t="s">
        <v>1406</v>
      </c>
      <c r="B200" s="145" t="s">
        <v>1404</v>
      </c>
      <c r="C200" s="142" t="s">
        <v>1272</v>
      </c>
      <c r="D200" s="143" t="e">
        <f>#REF!</f>
        <v>#REF!</v>
      </c>
      <c r="E200" s="144">
        <f>+'MEMORIA DE CANTIDADES'!H$1196</f>
        <v>0</v>
      </c>
      <c r="F200" s="162" t="e">
        <f t="shared" si="10"/>
        <v>#REF!</v>
      </c>
    </row>
    <row r="201" spans="1:6" s="173" customFormat="1" ht="27.95" customHeight="1" x14ac:dyDescent="0.2">
      <c r="A201" s="146" t="s">
        <v>1422</v>
      </c>
      <c r="B201" s="145" t="s">
        <v>1405</v>
      </c>
      <c r="C201" s="142" t="s">
        <v>1272</v>
      </c>
      <c r="D201" s="143" t="e">
        <f>#REF!</f>
        <v>#REF!</v>
      </c>
      <c r="E201" s="144">
        <f>+'MEMORIA DE CANTIDADES'!H$1202</f>
        <v>0</v>
      </c>
      <c r="F201" s="162" t="e">
        <f t="shared" si="10"/>
        <v>#REF!</v>
      </c>
    </row>
    <row r="202" spans="1:6" s="173" customFormat="1" ht="27.95" customHeight="1" x14ac:dyDescent="0.2">
      <c r="A202" s="146" t="s">
        <v>1423</v>
      </c>
      <c r="B202" s="145" t="s">
        <v>1407</v>
      </c>
      <c r="C202" s="142" t="s">
        <v>481</v>
      </c>
      <c r="D202" s="143" t="e">
        <f>#REF!</f>
        <v>#REF!</v>
      </c>
      <c r="E202" s="144">
        <f>+'MEMORIA DE CANTIDADES'!H$1208</f>
        <v>0</v>
      </c>
      <c r="F202" s="162" t="e">
        <f t="shared" si="10"/>
        <v>#REF!</v>
      </c>
    </row>
    <row r="203" spans="1:6" s="174" customFormat="1" ht="27.95" customHeight="1" x14ac:dyDescent="0.2">
      <c r="A203" s="194" t="s">
        <v>676</v>
      </c>
      <c r="B203" s="198" t="s">
        <v>1001</v>
      </c>
      <c r="C203" s="195"/>
      <c r="D203" s="195"/>
      <c r="E203" s="199"/>
      <c r="F203" s="200"/>
    </row>
    <row r="204" spans="1:6" s="174" customFormat="1" ht="27.95" customHeight="1" x14ac:dyDescent="0.2">
      <c r="A204" s="146" t="s">
        <v>677</v>
      </c>
      <c r="B204" s="145" t="s">
        <v>1350</v>
      </c>
      <c r="C204" s="142" t="s">
        <v>481</v>
      </c>
      <c r="D204" s="143" t="e">
        <f>#REF!</f>
        <v>#REF!</v>
      </c>
      <c r="E204" s="144">
        <v>0</v>
      </c>
      <c r="F204" s="162" t="e">
        <f>D204*E204</f>
        <v>#REF!</v>
      </c>
    </row>
    <row r="205" spans="1:6" s="174" customFormat="1" ht="27.95" customHeight="1" x14ac:dyDescent="0.2">
      <c r="A205" s="146" t="s">
        <v>678</v>
      </c>
      <c r="B205" s="145" t="s">
        <v>1256</v>
      </c>
      <c r="C205" s="142" t="s">
        <v>481</v>
      </c>
      <c r="D205" s="143" t="e">
        <f>#REF!</f>
        <v>#REF!</v>
      </c>
      <c r="E205" s="144">
        <f>'MEMORIA DE CANTIDADES'!H$1221</f>
        <v>0</v>
      </c>
      <c r="F205" s="162" t="e">
        <f t="shared" ref="F205:F211" si="11">D205*E205</f>
        <v>#REF!</v>
      </c>
    </row>
    <row r="206" spans="1:6" s="174" customFormat="1" ht="27.95" customHeight="1" x14ac:dyDescent="0.2">
      <c r="A206" s="146" t="s">
        <v>679</v>
      </c>
      <c r="B206" s="145" t="s">
        <v>1257</v>
      </c>
      <c r="C206" s="142" t="s">
        <v>481</v>
      </c>
      <c r="D206" s="143" t="e">
        <f>#REF!</f>
        <v>#REF!</v>
      </c>
      <c r="E206" s="144">
        <f>'MEMORIA DE CANTIDADES'!H$1227</f>
        <v>0</v>
      </c>
      <c r="F206" s="162" t="e">
        <f t="shared" si="11"/>
        <v>#REF!</v>
      </c>
    </row>
    <row r="207" spans="1:6" s="174" customFormat="1" ht="27.95" customHeight="1" x14ac:dyDescent="0.2">
      <c r="A207" s="146" t="s">
        <v>1003</v>
      </c>
      <c r="B207" s="145" t="s">
        <v>1258</v>
      </c>
      <c r="C207" s="142" t="s">
        <v>481</v>
      </c>
      <c r="D207" s="143" t="e">
        <f>#REF!</f>
        <v>#REF!</v>
      </c>
      <c r="E207" s="144">
        <f>'MEMORIA DE CANTIDADES'!H$1251</f>
        <v>0</v>
      </c>
      <c r="F207" s="162" t="e">
        <f t="shared" si="11"/>
        <v>#REF!</v>
      </c>
    </row>
    <row r="208" spans="1:6" s="174" customFormat="1" ht="27.95" customHeight="1" x14ac:dyDescent="0.2">
      <c r="A208" s="146" t="s">
        <v>1004</v>
      </c>
      <c r="B208" s="145" t="s">
        <v>1259</v>
      </c>
      <c r="C208" s="142" t="s">
        <v>481</v>
      </c>
      <c r="D208" s="143" t="e">
        <f>#REF!</f>
        <v>#REF!</v>
      </c>
      <c r="E208" s="144">
        <f>'MEMORIA DE CANTIDADES'!H$1257</f>
        <v>0</v>
      </c>
      <c r="F208" s="162" t="e">
        <f t="shared" si="11"/>
        <v>#REF!</v>
      </c>
    </row>
    <row r="209" spans="1:6" s="174" customFormat="1" ht="27.95" customHeight="1" x14ac:dyDescent="0.2">
      <c r="A209" s="146" t="s">
        <v>1005</v>
      </c>
      <c r="B209" s="145" t="s">
        <v>1260</v>
      </c>
      <c r="C209" s="142" t="s">
        <v>481</v>
      </c>
      <c r="D209" s="143" t="e">
        <f>#REF!</f>
        <v>#REF!</v>
      </c>
      <c r="E209" s="144">
        <f>'MEMORIA DE CANTIDADES'!H$1263</f>
        <v>0</v>
      </c>
      <c r="F209" s="162" t="e">
        <f t="shared" si="11"/>
        <v>#REF!</v>
      </c>
    </row>
    <row r="210" spans="1:6" s="174" customFormat="1" ht="27.95" customHeight="1" x14ac:dyDescent="0.2">
      <c r="A210" s="146" t="s">
        <v>1006</v>
      </c>
      <c r="B210" s="145" t="s">
        <v>1261</v>
      </c>
      <c r="C210" s="142" t="s">
        <v>481</v>
      </c>
      <c r="D210" s="143" t="e">
        <f>#REF!</f>
        <v>#REF!</v>
      </c>
      <c r="E210" s="144">
        <f>'MEMORIA DE CANTIDADES'!H$1269</f>
        <v>0</v>
      </c>
      <c r="F210" s="162" t="e">
        <f t="shared" si="11"/>
        <v>#REF!</v>
      </c>
    </row>
    <row r="211" spans="1:6" s="173" customFormat="1" ht="27.95" customHeight="1" x14ac:dyDescent="0.2">
      <c r="A211" s="146" t="s">
        <v>1007</v>
      </c>
      <c r="B211" s="145" t="s">
        <v>1262</v>
      </c>
      <c r="C211" s="142" t="s">
        <v>481</v>
      </c>
      <c r="D211" s="143" t="e">
        <f>#REF!</f>
        <v>#REF!</v>
      </c>
      <c r="E211" s="144">
        <f>'MEMORIA DE CANTIDADES'!H$1275</f>
        <v>0</v>
      </c>
      <c r="F211" s="162" t="e">
        <f t="shared" si="11"/>
        <v>#REF!</v>
      </c>
    </row>
    <row r="212" spans="1:6" s="174" customFormat="1" ht="27.95" customHeight="1" x14ac:dyDescent="0.2">
      <c r="A212" s="194" t="s">
        <v>680</v>
      </c>
      <c r="B212" s="198" t="s">
        <v>164</v>
      </c>
      <c r="C212" s="195"/>
      <c r="D212" s="195"/>
      <c r="E212" s="199"/>
      <c r="F212" s="200"/>
    </row>
    <row r="213" spans="1:6" s="174" customFormat="1" ht="27.95" customHeight="1" x14ac:dyDescent="0.2">
      <c r="A213" s="146" t="s">
        <v>681</v>
      </c>
      <c r="B213" s="145" t="s">
        <v>1263</v>
      </c>
      <c r="C213" s="142" t="s">
        <v>481</v>
      </c>
      <c r="D213" s="143" t="e">
        <f>#REF!</f>
        <v>#REF!</v>
      </c>
      <c r="E213" s="144">
        <f>'MEMORIA DE CANTIDADES'!H$1282</f>
        <v>0</v>
      </c>
      <c r="F213" s="162" t="e">
        <f>D213*E213</f>
        <v>#REF!</v>
      </c>
    </row>
    <row r="214" spans="1:6" s="174" customFormat="1" ht="27.95" customHeight="1" x14ac:dyDescent="0.2">
      <c r="A214" s="146" t="s">
        <v>682</v>
      </c>
      <c r="B214" s="145" t="s">
        <v>1134</v>
      </c>
      <c r="C214" s="142" t="s">
        <v>481</v>
      </c>
      <c r="D214" s="143" t="e">
        <f>#REF!</f>
        <v>#REF!</v>
      </c>
      <c r="E214" s="144">
        <f>'MEMORIA DE CANTIDADES'!H$1288</f>
        <v>0</v>
      </c>
      <c r="F214" s="162" t="e">
        <f t="shared" ref="F214:F244" si="12">D214*E214</f>
        <v>#REF!</v>
      </c>
    </row>
    <row r="215" spans="1:6" s="174" customFormat="1" ht="27.95" customHeight="1" x14ac:dyDescent="0.2">
      <c r="A215" s="146" t="s">
        <v>683</v>
      </c>
      <c r="B215" s="145" t="s">
        <v>1135</v>
      </c>
      <c r="C215" s="142" t="s">
        <v>481</v>
      </c>
      <c r="D215" s="143" t="e">
        <f>#REF!</f>
        <v>#REF!</v>
      </c>
      <c r="E215" s="144">
        <f>'MEMORIA DE CANTIDADES'!H$1294</f>
        <v>0</v>
      </c>
      <c r="F215" s="162" t="e">
        <f t="shared" si="12"/>
        <v>#REF!</v>
      </c>
    </row>
    <row r="216" spans="1:6" s="174" customFormat="1" ht="27.95" customHeight="1" x14ac:dyDescent="0.2">
      <c r="A216" s="146" t="s">
        <v>684</v>
      </c>
      <c r="B216" s="145" t="s">
        <v>1136</v>
      </c>
      <c r="C216" s="142" t="s">
        <v>481</v>
      </c>
      <c r="D216" s="143" t="e">
        <f>#REF!</f>
        <v>#REF!</v>
      </c>
      <c r="E216" s="144">
        <f>'MEMORIA DE CANTIDADES'!H$1300</f>
        <v>0</v>
      </c>
      <c r="F216" s="162" t="e">
        <f t="shared" si="12"/>
        <v>#REF!</v>
      </c>
    </row>
    <row r="217" spans="1:6" s="174" customFormat="1" ht="46.35" customHeight="1" x14ac:dyDescent="0.2">
      <c r="A217" s="146" t="s">
        <v>685</v>
      </c>
      <c r="B217" s="145" t="s">
        <v>1137</v>
      </c>
      <c r="C217" s="142" t="s">
        <v>481</v>
      </c>
      <c r="D217" s="143" t="e">
        <f>#REF!</f>
        <v>#REF!</v>
      </c>
      <c r="E217" s="144">
        <f>'MEMORIA DE CANTIDADES'!H$1306</f>
        <v>0</v>
      </c>
      <c r="F217" s="162" t="e">
        <f t="shared" si="12"/>
        <v>#REF!</v>
      </c>
    </row>
    <row r="218" spans="1:6" s="174" customFormat="1" ht="45" customHeight="1" x14ac:dyDescent="0.2">
      <c r="A218" s="146" t="s">
        <v>1008</v>
      </c>
      <c r="B218" s="145" t="s">
        <v>1343</v>
      </c>
      <c r="C218" s="142" t="s">
        <v>481</v>
      </c>
      <c r="D218" s="143" t="e">
        <f>#REF!</f>
        <v>#REF!</v>
      </c>
      <c r="E218" s="144">
        <f>+'MEMORIA DE CANTIDADES'!H$1312</f>
        <v>0</v>
      </c>
      <c r="F218" s="162" t="e">
        <f t="shared" si="12"/>
        <v>#REF!</v>
      </c>
    </row>
    <row r="219" spans="1:6" s="174" customFormat="1" ht="38.25" customHeight="1" x14ac:dyDescent="0.2">
      <c r="A219" s="146" t="s">
        <v>1009</v>
      </c>
      <c r="B219" s="145" t="s">
        <v>1344</v>
      </c>
      <c r="C219" s="142" t="s">
        <v>482</v>
      </c>
      <c r="D219" s="143" t="e">
        <f>+#REF!</f>
        <v>#REF!</v>
      </c>
      <c r="E219" s="144">
        <f>'MEMORIA DE CANTIDADES'!H$1318</f>
        <v>0</v>
      </c>
      <c r="F219" s="162" t="e">
        <f t="shared" si="12"/>
        <v>#REF!</v>
      </c>
    </row>
    <row r="220" spans="1:6" s="174" customFormat="1" ht="27.95" customHeight="1" x14ac:dyDescent="0.2">
      <c r="A220" s="146" t="s">
        <v>1010</v>
      </c>
      <c r="B220" s="145" t="s">
        <v>1138</v>
      </c>
      <c r="C220" s="142" t="s">
        <v>482</v>
      </c>
      <c r="D220" s="143" t="e">
        <f>+#REF!</f>
        <v>#REF!</v>
      </c>
      <c r="E220" s="144">
        <f>'MEMORIA DE CANTIDADES'!H$1324</f>
        <v>0</v>
      </c>
      <c r="F220" s="162" t="e">
        <f t="shared" si="12"/>
        <v>#REF!</v>
      </c>
    </row>
    <row r="221" spans="1:6" s="174" customFormat="1" ht="27.95" customHeight="1" x14ac:dyDescent="0.2">
      <c r="A221" s="146" t="s">
        <v>1011</v>
      </c>
      <c r="B221" s="145" t="s">
        <v>1139</v>
      </c>
      <c r="C221" s="142" t="s">
        <v>481</v>
      </c>
      <c r="D221" s="143" t="e">
        <f>#REF!</f>
        <v>#REF!</v>
      </c>
      <c r="E221" s="144">
        <v>0</v>
      </c>
      <c r="F221" s="162" t="e">
        <f t="shared" si="12"/>
        <v>#REF!</v>
      </c>
    </row>
    <row r="222" spans="1:6" s="174" customFormat="1" ht="27.95" customHeight="1" x14ac:dyDescent="0.2">
      <c r="A222" s="146" t="s">
        <v>1012</v>
      </c>
      <c r="B222" s="145" t="s">
        <v>1140</v>
      </c>
      <c r="C222" s="142" t="s">
        <v>481</v>
      </c>
      <c r="D222" s="143" t="e">
        <f>+#REF!</f>
        <v>#REF!</v>
      </c>
      <c r="E222" s="144">
        <f>'MEMORIA DE CANTIDADES'!H$1336</f>
        <v>0</v>
      </c>
      <c r="F222" s="162" t="e">
        <f t="shared" si="12"/>
        <v>#REF!</v>
      </c>
    </row>
    <row r="223" spans="1:6" s="174" customFormat="1" ht="27.95" customHeight="1" x14ac:dyDescent="0.2">
      <c r="A223" s="146" t="s">
        <v>1013</v>
      </c>
      <c r="B223" s="145" t="s">
        <v>1141</v>
      </c>
      <c r="C223" s="142" t="s">
        <v>482</v>
      </c>
      <c r="D223" s="143" t="e">
        <f>+#REF!</f>
        <v>#REF!</v>
      </c>
      <c r="E223" s="144">
        <f>'MEMORIA DE CANTIDADES'!H$1342</f>
        <v>0</v>
      </c>
      <c r="F223" s="162" t="e">
        <f t="shared" si="12"/>
        <v>#REF!</v>
      </c>
    </row>
    <row r="224" spans="1:6" s="174" customFormat="1" ht="27.95" customHeight="1" x14ac:dyDescent="0.2">
      <c r="A224" s="146" t="s">
        <v>1014</v>
      </c>
      <c r="B224" s="145" t="s">
        <v>1142</v>
      </c>
      <c r="C224" s="142" t="s">
        <v>481</v>
      </c>
      <c r="D224" s="143" t="e">
        <f>+#REF!</f>
        <v>#REF!</v>
      </c>
      <c r="E224" s="144">
        <f>'MEMORIA DE CANTIDADES'!H$1348</f>
        <v>0</v>
      </c>
      <c r="F224" s="162" t="e">
        <f t="shared" si="12"/>
        <v>#REF!</v>
      </c>
    </row>
    <row r="225" spans="1:6" s="174" customFormat="1" ht="27.95" customHeight="1" x14ac:dyDescent="0.2">
      <c r="A225" s="146" t="s">
        <v>1015</v>
      </c>
      <c r="B225" s="145" t="s">
        <v>1143</v>
      </c>
      <c r="C225" s="142" t="s">
        <v>481</v>
      </c>
      <c r="D225" s="143" t="e">
        <f>#REF!</f>
        <v>#REF!</v>
      </c>
      <c r="E225" s="144">
        <f>'MEMORIA DE CANTIDADES'!H$1354</f>
        <v>0</v>
      </c>
      <c r="F225" s="162" t="e">
        <f t="shared" si="12"/>
        <v>#REF!</v>
      </c>
    </row>
    <row r="226" spans="1:6" s="174" customFormat="1" ht="27.95" customHeight="1" x14ac:dyDescent="0.2">
      <c r="A226" s="146" t="s">
        <v>1016</v>
      </c>
      <c r="B226" s="145" t="s">
        <v>1144</v>
      </c>
      <c r="C226" s="142" t="s">
        <v>483</v>
      </c>
      <c r="D226" s="143" t="e">
        <f>#REF!</f>
        <v>#REF!</v>
      </c>
      <c r="E226" s="144">
        <f>'MEMORIA DE CANTIDADES'!H$1360</f>
        <v>0</v>
      </c>
      <c r="F226" s="162" t="e">
        <f t="shared" si="12"/>
        <v>#REF!</v>
      </c>
    </row>
    <row r="227" spans="1:6" s="174" customFormat="1" ht="27.95" customHeight="1" x14ac:dyDescent="0.2">
      <c r="A227" s="146" t="s">
        <v>1017</v>
      </c>
      <c r="B227" s="145" t="s">
        <v>1145</v>
      </c>
      <c r="C227" s="142" t="s">
        <v>482</v>
      </c>
      <c r="D227" s="143" t="e">
        <f>#REF!</f>
        <v>#REF!</v>
      </c>
      <c r="E227" s="144">
        <f>'MEMORIA DE CANTIDADES'!H$1366</f>
        <v>0</v>
      </c>
      <c r="F227" s="162" t="e">
        <f t="shared" si="12"/>
        <v>#REF!</v>
      </c>
    </row>
    <row r="228" spans="1:6" s="174" customFormat="1" ht="37.5" customHeight="1" x14ac:dyDescent="0.2">
      <c r="A228" s="146" t="s">
        <v>1018</v>
      </c>
      <c r="B228" s="145" t="s">
        <v>1146</v>
      </c>
      <c r="C228" s="142" t="s">
        <v>482</v>
      </c>
      <c r="D228" s="143" t="e">
        <f>#REF!</f>
        <v>#REF!</v>
      </c>
      <c r="E228" s="144">
        <f>'MEMORIA DE CANTIDADES'!H1372</f>
        <v>0</v>
      </c>
      <c r="F228" s="162" t="e">
        <f t="shared" si="12"/>
        <v>#REF!</v>
      </c>
    </row>
    <row r="229" spans="1:6" s="174" customFormat="1" ht="36.75" customHeight="1" x14ac:dyDescent="0.2">
      <c r="A229" s="146" t="s">
        <v>1019</v>
      </c>
      <c r="B229" s="145" t="s">
        <v>1147</v>
      </c>
      <c r="C229" s="142" t="s">
        <v>482</v>
      </c>
      <c r="D229" s="143" t="e">
        <f>#REF!</f>
        <v>#REF!</v>
      </c>
      <c r="E229" s="144">
        <f>'MEMORIA DE CANTIDADES'!H1378</f>
        <v>0</v>
      </c>
      <c r="F229" s="162" t="e">
        <f t="shared" si="12"/>
        <v>#REF!</v>
      </c>
    </row>
    <row r="230" spans="1:6" s="174" customFormat="1" ht="27.95" customHeight="1" x14ac:dyDescent="0.2">
      <c r="A230" s="146" t="s">
        <v>1020</v>
      </c>
      <c r="B230" s="145" t="s">
        <v>906</v>
      </c>
      <c r="C230" s="142" t="s">
        <v>482</v>
      </c>
      <c r="D230" s="143" t="e">
        <f>#REF!</f>
        <v>#REF!</v>
      </c>
      <c r="E230" s="144">
        <f>'MEMORIA DE CANTIDADES'!H1384</f>
        <v>0</v>
      </c>
      <c r="F230" s="162" t="e">
        <f t="shared" si="12"/>
        <v>#REF!</v>
      </c>
    </row>
    <row r="231" spans="1:6" s="174" customFormat="1" ht="27.95" customHeight="1" x14ac:dyDescent="0.2">
      <c r="A231" s="146" t="s">
        <v>1021</v>
      </c>
      <c r="B231" s="145" t="s">
        <v>907</v>
      </c>
      <c r="C231" s="142" t="s">
        <v>482</v>
      </c>
      <c r="D231" s="143" t="e">
        <f>#REF!</f>
        <v>#REF!</v>
      </c>
      <c r="E231" s="144">
        <f>'MEMORIA DE CANTIDADES'!H$1390</f>
        <v>0</v>
      </c>
      <c r="F231" s="162" t="e">
        <f t="shared" si="12"/>
        <v>#REF!</v>
      </c>
    </row>
    <row r="232" spans="1:6" s="174" customFormat="1" ht="27.95" customHeight="1" x14ac:dyDescent="0.2">
      <c r="A232" s="146" t="s">
        <v>1022</v>
      </c>
      <c r="B232" s="145" t="s">
        <v>908</v>
      </c>
      <c r="C232" s="142" t="s">
        <v>482</v>
      </c>
      <c r="D232" s="143" t="e">
        <f>#REF!</f>
        <v>#REF!</v>
      </c>
      <c r="E232" s="144">
        <v>0</v>
      </c>
      <c r="F232" s="162" t="e">
        <f t="shared" si="12"/>
        <v>#REF!</v>
      </c>
    </row>
    <row r="233" spans="1:6" s="174" customFormat="1" ht="27.95" customHeight="1" x14ac:dyDescent="0.2">
      <c r="A233" s="146" t="s">
        <v>1023</v>
      </c>
      <c r="B233" s="145" t="s">
        <v>1148</v>
      </c>
      <c r="C233" s="142" t="s">
        <v>481</v>
      </c>
      <c r="D233" s="143" t="e">
        <f>+#REF!</f>
        <v>#REF!</v>
      </c>
      <c r="E233" s="144">
        <v>0</v>
      </c>
      <c r="F233" s="162" t="e">
        <f t="shared" si="12"/>
        <v>#REF!</v>
      </c>
    </row>
    <row r="234" spans="1:6" s="174" customFormat="1" ht="27.95" customHeight="1" x14ac:dyDescent="0.2">
      <c r="A234" s="146" t="s">
        <v>1024</v>
      </c>
      <c r="B234" s="145" t="s">
        <v>1149</v>
      </c>
      <c r="C234" s="142" t="s">
        <v>482</v>
      </c>
      <c r="D234" s="143" t="e">
        <f>#REF!</f>
        <v>#REF!</v>
      </c>
      <c r="E234" s="144">
        <f>'MEMORIA DE CANTIDADES'!H1408</f>
        <v>0</v>
      </c>
      <c r="F234" s="162" t="e">
        <f t="shared" si="12"/>
        <v>#REF!</v>
      </c>
    </row>
    <row r="235" spans="1:6" s="174" customFormat="1" ht="27.95" customHeight="1" x14ac:dyDescent="0.2">
      <c r="A235" s="146" t="s">
        <v>1025</v>
      </c>
      <c r="B235" s="145" t="s">
        <v>1150</v>
      </c>
      <c r="C235" s="142" t="s">
        <v>482</v>
      </c>
      <c r="D235" s="143" t="e">
        <f>#REF!</f>
        <v>#REF!</v>
      </c>
      <c r="E235" s="144">
        <f>'MEMORIA DE CANTIDADES'!H1414</f>
        <v>0</v>
      </c>
      <c r="F235" s="162" t="e">
        <f t="shared" si="12"/>
        <v>#REF!</v>
      </c>
    </row>
    <row r="236" spans="1:6" s="173" customFormat="1" ht="27.95" customHeight="1" x14ac:dyDescent="0.2">
      <c r="A236" s="146" t="s">
        <v>1399</v>
      </c>
      <c r="B236" s="145" t="s">
        <v>1438</v>
      </c>
      <c r="C236" s="142" t="s">
        <v>482</v>
      </c>
      <c r="D236" s="143" t="e">
        <f>+#REF!</f>
        <v>#REF!</v>
      </c>
      <c r="E236" s="144">
        <f>+'MEMORIA DE CANTIDADES'!H$1420</f>
        <v>0</v>
      </c>
      <c r="F236" s="162" t="e">
        <f t="shared" si="12"/>
        <v>#REF!</v>
      </c>
    </row>
    <row r="237" spans="1:6" s="173" customFormat="1" ht="27.95" customHeight="1" x14ac:dyDescent="0.2">
      <c r="A237" s="146" t="s">
        <v>1409</v>
      </c>
      <c r="B237" s="145" t="s">
        <v>1408</v>
      </c>
      <c r="C237" s="142" t="s">
        <v>482</v>
      </c>
      <c r="D237" s="143" t="e">
        <f>#REF!</f>
        <v>#REF!</v>
      </c>
      <c r="E237" s="144">
        <f>+'MEMORIA DE CANTIDADES'!H$1426</f>
        <v>0</v>
      </c>
      <c r="F237" s="162" t="e">
        <f>D237*E237</f>
        <v>#REF!</v>
      </c>
    </row>
    <row r="238" spans="1:6" s="173" customFormat="1" ht="27.95" customHeight="1" x14ac:dyDescent="0.2">
      <c r="A238" s="146" t="s">
        <v>1411</v>
      </c>
      <c r="B238" s="145" t="s">
        <v>1410</v>
      </c>
      <c r="C238" s="142" t="s">
        <v>482</v>
      </c>
      <c r="D238" s="143" t="e">
        <f>#REF!</f>
        <v>#REF!</v>
      </c>
      <c r="E238" s="144">
        <f>+'MEMORIA DE CANTIDADES'!H$1432</f>
        <v>0</v>
      </c>
      <c r="F238" s="162" t="e">
        <f>D238*E238</f>
        <v>#REF!</v>
      </c>
    </row>
    <row r="239" spans="1:6" s="173" customFormat="1" ht="27.95" customHeight="1" x14ac:dyDescent="0.2">
      <c r="A239" s="146" t="s">
        <v>1412</v>
      </c>
      <c r="B239" s="145" t="s">
        <v>1432</v>
      </c>
      <c r="C239" s="142" t="s">
        <v>481</v>
      </c>
      <c r="D239" s="143" t="e">
        <f>#REF!</f>
        <v>#REF!</v>
      </c>
      <c r="E239" s="144">
        <f>+'MEMORIA DE CANTIDADES'!H$1438</f>
        <v>0</v>
      </c>
      <c r="F239" s="162" t="e">
        <f t="shared" si="12"/>
        <v>#REF!</v>
      </c>
    </row>
    <row r="240" spans="1:6" s="173" customFormat="1" ht="27.95" customHeight="1" x14ac:dyDescent="0.2">
      <c r="A240" s="146" t="s">
        <v>1414</v>
      </c>
      <c r="B240" s="145" t="s">
        <v>1413</v>
      </c>
      <c r="C240" s="142" t="s">
        <v>482</v>
      </c>
      <c r="D240" s="143" t="e">
        <f>#REF!</f>
        <v>#REF!</v>
      </c>
      <c r="E240" s="144">
        <f>+'MEMORIA DE CANTIDADES'!H$1444</f>
        <v>0</v>
      </c>
      <c r="F240" s="162" t="e">
        <f t="shared" si="12"/>
        <v>#REF!</v>
      </c>
    </row>
    <row r="241" spans="1:6" s="173" customFormat="1" ht="27.95" customHeight="1" x14ac:dyDescent="0.2">
      <c r="A241" s="146" t="s">
        <v>1416</v>
      </c>
      <c r="B241" s="145" t="s">
        <v>1415</v>
      </c>
      <c r="C241" s="142" t="s">
        <v>482</v>
      </c>
      <c r="D241" s="143" t="e">
        <f>#REF!</f>
        <v>#REF!</v>
      </c>
      <c r="E241" s="144">
        <f>+'MEMORIA DE CANTIDADES'!H$1450</f>
        <v>0</v>
      </c>
      <c r="F241" s="162" t="e">
        <f t="shared" si="12"/>
        <v>#REF!</v>
      </c>
    </row>
    <row r="242" spans="1:6" s="173" customFormat="1" ht="27.95" customHeight="1" x14ac:dyDescent="0.2">
      <c r="A242" s="146" t="s">
        <v>1439</v>
      </c>
      <c r="B242" s="145" t="s">
        <v>1419</v>
      </c>
      <c r="C242" s="142" t="s">
        <v>482</v>
      </c>
      <c r="D242" s="143" t="e">
        <f>#REF!</f>
        <v>#REF!</v>
      </c>
      <c r="E242" s="144">
        <f>+'MEMORIA DE CANTIDADES'!H$1456</f>
        <v>0</v>
      </c>
      <c r="F242" s="162" t="e">
        <f t="shared" si="12"/>
        <v>#REF!</v>
      </c>
    </row>
    <row r="243" spans="1:6" s="173" customFormat="1" ht="27.95" customHeight="1" x14ac:dyDescent="0.2">
      <c r="A243" s="146" t="s">
        <v>1418</v>
      </c>
      <c r="B243" s="145" t="s">
        <v>1421</v>
      </c>
      <c r="C243" s="142" t="s">
        <v>482</v>
      </c>
      <c r="D243" s="143" t="e">
        <f>#REF!</f>
        <v>#REF!</v>
      </c>
      <c r="E243" s="144">
        <f>+'MEMORIA DE CANTIDADES'!H$1462</f>
        <v>0</v>
      </c>
      <c r="F243" s="162" t="e">
        <f t="shared" si="12"/>
        <v>#REF!</v>
      </c>
    </row>
    <row r="244" spans="1:6" s="173" customFormat="1" ht="27.95" customHeight="1" x14ac:dyDescent="0.2">
      <c r="A244" s="146" t="s">
        <v>1420</v>
      </c>
      <c r="B244" s="145" t="s">
        <v>1417</v>
      </c>
      <c r="C244" s="142" t="s">
        <v>482</v>
      </c>
      <c r="D244" s="143" t="e">
        <f>#REF!</f>
        <v>#REF!</v>
      </c>
      <c r="E244" s="144">
        <f>+'MEMORIA DE CANTIDADES'!H$1468</f>
        <v>0</v>
      </c>
      <c r="F244" s="162" t="e">
        <f t="shared" si="12"/>
        <v>#REF!</v>
      </c>
    </row>
    <row r="245" spans="1:6" s="174" customFormat="1" ht="27.95" customHeight="1" x14ac:dyDescent="0.2">
      <c r="A245" s="194" t="s">
        <v>686</v>
      </c>
      <c r="B245" s="198" t="s">
        <v>173</v>
      </c>
      <c r="C245" s="195"/>
      <c r="D245" s="195"/>
      <c r="E245" s="199"/>
      <c r="F245" s="200"/>
    </row>
    <row r="246" spans="1:6" s="174" customFormat="1" ht="27.95" customHeight="1" x14ac:dyDescent="0.2">
      <c r="A246" s="146" t="s">
        <v>687</v>
      </c>
      <c r="B246" s="145" t="s">
        <v>1151</v>
      </c>
      <c r="C246" s="142" t="s">
        <v>481</v>
      </c>
      <c r="D246" s="143" t="e">
        <f>#REF!</f>
        <v>#REF!</v>
      </c>
      <c r="E246" s="144">
        <f>'MEMORIA DE CANTIDADES'!H1475</f>
        <v>0</v>
      </c>
      <c r="F246" s="162" t="e">
        <f t="shared" ref="F246:F251" si="13">D246*E246</f>
        <v>#REF!</v>
      </c>
    </row>
    <row r="247" spans="1:6" s="174" customFormat="1" ht="27.95" customHeight="1" x14ac:dyDescent="0.2">
      <c r="A247" s="146" t="s">
        <v>688</v>
      </c>
      <c r="B247" s="145" t="s">
        <v>1152</v>
      </c>
      <c r="C247" s="142" t="s">
        <v>481</v>
      </c>
      <c r="D247" s="143" t="e">
        <f>#REF!</f>
        <v>#REF!</v>
      </c>
      <c r="E247" s="144">
        <f>'MEMORIA DE CANTIDADES'!H1481</f>
        <v>0</v>
      </c>
      <c r="F247" s="162" t="e">
        <f t="shared" si="13"/>
        <v>#REF!</v>
      </c>
    </row>
    <row r="248" spans="1:6" s="174" customFormat="1" ht="27.95" customHeight="1" x14ac:dyDescent="0.2">
      <c r="A248" s="146" t="s">
        <v>689</v>
      </c>
      <c r="B248" s="145" t="s">
        <v>1153</v>
      </c>
      <c r="C248" s="142" t="s">
        <v>481</v>
      </c>
      <c r="D248" s="143" t="e">
        <f>#REF!</f>
        <v>#REF!</v>
      </c>
      <c r="E248" s="144">
        <v>0</v>
      </c>
      <c r="F248" s="162" t="e">
        <f t="shared" si="13"/>
        <v>#REF!</v>
      </c>
    </row>
    <row r="249" spans="1:6" s="174" customFormat="1" ht="27.95" customHeight="1" x14ac:dyDescent="0.2">
      <c r="A249" s="146" t="s">
        <v>690</v>
      </c>
      <c r="B249" s="145" t="s">
        <v>1155</v>
      </c>
      <c r="C249" s="142" t="s">
        <v>481</v>
      </c>
      <c r="D249" s="143" t="e">
        <f>#REF!</f>
        <v>#REF!</v>
      </c>
      <c r="E249" s="144">
        <f>'MEMORIA DE CANTIDADES'!H1494</f>
        <v>0</v>
      </c>
      <c r="F249" s="162" t="e">
        <f t="shared" si="13"/>
        <v>#REF!</v>
      </c>
    </row>
    <row r="250" spans="1:6" s="174" customFormat="1" ht="42" customHeight="1" x14ac:dyDescent="0.2">
      <c r="A250" s="146" t="s">
        <v>691</v>
      </c>
      <c r="B250" s="145" t="s">
        <v>1154</v>
      </c>
      <c r="C250" s="142" t="s">
        <v>481</v>
      </c>
      <c r="D250" s="143" t="e">
        <f>#REF!</f>
        <v>#REF!</v>
      </c>
      <c r="E250" s="144">
        <f>'MEMORIA DE CANTIDADES'!H1500</f>
        <v>0</v>
      </c>
      <c r="F250" s="162" t="e">
        <f t="shared" si="13"/>
        <v>#REF!</v>
      </c>
    </row>
    <row r="251" spans="1:6" s="173" customFormat="1" ht="34.5" customHeight="1" x14ac:dyDescent="0.2">
      <c r="A251" s="146" t="s">
        <v>692</v>
      </c>
      <c r="B251" s="145" t="s">
        <v>1264</v>
      </c>
      <c r="C251" s="142" t="s">
        <v>481</v>
      </c>
      <c r="D251" s="143" t="e">
        <f>#REF!</f>
        <v>#REF!</v>
      </c>
      <c r="E251" s="144">
        <f>+'MEMORIA DE CANTIDADES'!H$1506</f>
        <v>0</v>
      </c>
      <c r="F251" s="162" t="e">
        <f t="shared" si="13"/>
        <v>#REF!</v>
      </c>
    </row>
    <row r="252" spans="1:6" s="174" customFormat="1" ht="27.95" customHeight="1" x14ac:dyDescent="0.2">
      <c r="A252" s="194" t="s">
        <v>693</v>
      </c>
      <c r="B252" s="198" t="s">
        <v>410</v>
      </c>
      <c r="C252" s="195"/>
      <c r="D252" s="195"/>
      <c r="E252" s="199"/>
      <c r="F252" s="200"/>
    </row>
    <row r="253" spans="1:6" s="174" customFormat="1" ht="27.95" customHeight="1" x14ac:dyDescent="0.2">
      <c r="A253" s="146" t="s">
        <v>694</v>
      </c>
      <c r="B253" s="145" t="s">
        <v>1156</v>
      </c>
      <c r="C253" s="142" t="s">
        <v>481</v>
      </c>
      <c r="D253" s="143" t="e">
        <f>#REF!</f>
        <v>#REF!</v>
      </c>
      <c r="E253" s="144">
        <f>'MEMORIA DE CANTIDADES'!H1513</f>
        <v>0</v>
      </c>
      <c r="F253" s="162" t="e">
        <f>D253*E253</f>
        <v>#REF!</v>
      </c>
    </row>
    <row r="254" spans="1:6" s="174" customFormat="1" ht="27.95" customHeight="1" x14ac:dyDescent="0.2">
      <c r="A254" s="146" t="s">
        <v>695</v>
      </c>
      <c r="B254" s="145" t="s">
        <v>918</v>
      </c>
      <c r="C254" s="142" t="s">
        <v>482</v>
      </c>
      <c r="D254" s="143" t="e">
        <f>#REF!</f>
        <v>#REF!</v>
      </c>
      <c r="E254" s="144">
        <f>'MEMORIA DE CANTIDADES'!H1519</f>
        <v>0</v>
      </c>
      <c r="F254" s="162" t="e">
        <f>D254*E254</f>
        <v>#REF!</v>
      </c>
    </row>
    <row r="255" spans="1:6" s="173" customFormat="1" ht="27.95" customHeight="1" x14ac:dyDescent="0.2">
      <c r="A255" s="146" t="s">
        <v>696</v>
      </c>
      <c r="B255" s="145" t="s">
        <v>919</v>
      </c>
      <c r="C255" s="142" t="s">
        <v>483</v>
      </c>
      <c r="D255" s="143" t="e">
        <f>#REF!</f>
        <v>#REF!</v>
      </c>
      <c r="E255" s="144">
        <f>'MEMORIA DE CANTIDADES'!H1525</f>
        <v>0</v>
      </c>
      <c r="F255" s="162" t="e">
        <f>D255*E255</f>
        <v>#REF!</v>
      </c>
    </row>
    <row r="256" spans="1:6" s="174" customFormat="1" ht="27.95" customHeight="1" x14ac:dyDescent="0.2">
      <c r="A256" s="194" t="s">
        <v>697</v>
      </c>
      <c r="B256" s="198" t="s">
        <v>514</v>
      </c>
      <c r="C256" s="195"/>
      <c r="D256" s="195"/>
      <c r="E256" s="199"/>
      <c r="F256" s="200"/>
    </row>
    <row r="257" spans="1:6" s="174" customFormat="1" ht="27.95" customHeight="1" x14ac:dyDescent="0.2">
      <c r="A257" s="146" t="s">
        <v>698</v>
      </c>
      <c r="B257" s="147" t="s">
        <v>1157</v>
      </c>
      <c r="C257" s="142" t="s">
        <v>481</v>
      </c>
      <c r="D257" s="143" t="e">
        <f>#REF!</f>
        <v>#REF!</v>
      </c>
      <c r="E257" s="144">
        <v>0</v>
      </c>
      <c r="F257" s="162" t="e">
        <f>D257*E257</f>
        <v>#REF!</v>
      </c>
    </row>
    <row r="258" spans="1:6" s="174" customFormat="1" ht="27.95" customHeight="1" x14ac:dyDescent="0.2">
      <c r="A258" s="146" t="s">
        <v>699</v>
      </c>
      <c r="B258" s="147" t="s">
        <v>1158</v>
      </c>
      <c r="C258" s="142" t="s">
        <v>481</v>
      </c>
      <c r="D258" s="143" t="e">
        <f>#REF!</f>
        <v>#REF!</v>
      </c>
      <c r="E258" s="144">
        <v>0</v>
      </c>
      <c r="F258" s="162" t="e">
        <f t="shared" ref="F258:F291" si="14">D258*E258</f>
        <v>#REF!</v>
      </c>
    </row>
    <row r="259" spans="1:6" s="174" customFormat="1" ht="27.95" customHeight="1" x14ac:dyDescent="0.2">
      <c r="A259" s="146" t="s">
        <v>700</v>
      </c>
      <c r="B259" s="147" t="s">
        <v>922</v>
      </c>
      <c r="C259" s="142" t="s">
        <v>484</v>
      </c>
      <c r="D259" s="143" t="e">
        <f>#REF!</f>
        <v>#REF!</v>
      </c>
      <c r="E259" s="144">
        <v>0</v>
      </c>
      <c r="F259" s="162" t="e">
        <f t="shared" si="14"/>
        <v>#REF!</v>
      </c>
    </row>
    <row r="260" spans="1:6" s="174" customFormat="1" ht="27.95" customHeight="1" x14ac:dyDescent="0.2">
      <c r="A260" s="146" t="s">
        <v>701</v>
      </c>
      <c r="B260" s="147" t="s">
        <v>187</v>
      </c>
      <c r="C260" s="142" t="s">
        <v>484</v>
      </c>
      <c r="D260" s="143" t="e">
        <f>#REF!</f>
        <v>#REF!</v>
      </c>
      <c r="E260" s="144">
        <f>'MEMORIA DE CANTIDADES'!H1550</f>
        <v>0</v>
      </c>
      <c r="F260" s="162" t="e">
        <f t="shared" si="14"/>
        <v>#REF!</v>
      </c>
    </row>
    <row r="261" spans="1:6" s="174" customFormat="1" ht="27.95" customHeight="1" x14ac:dyDescent="0.2">
      <c r="A261" s="146" t="s">
        <v>1026</v>
      </c>
      <c r="B261" s="147" t="s">
        <v>188</v>
      </c>
      <c r="C261" s="142" t="s">
        <v>481</v>
      </c>
      <c r="D261" s="143" t="e">
        <f>#REF!</f>
        <v>#REF!</v>
      </c>
      <c r="E261" s="144">
        <f>'MEMORIA DE CANTIDADES'!H$1556</f>
        <v>0</v>
      </c>
      <c r="F261" s="162" t="e">
        <f t="shared" si="14"/>
        <v>#REF!</v>
      </c>
    </row>
    <row r="262" spans="1:6" s="174" customFormat="1" ht="27.95" customHeight="1" x14ac:dyDescent="0.2">
      <c r="A262" s="146" t="s">
        <v>1027</v>
      </c>
      <c r="B262" s="147" t="s">
        <v>1276</v>
      </c>
      <c r="C262" s="142" t="s">
        <v>481</v>
      </c>
      <c r="D262" s="143" t="e">
        <f>#REF!</f>
        <v>#REF!</v>
      </c>
      <c r="E262" s="144">
        <f>'MEMORIA DE CANTIDADES'!H$1562</f>
        <v>0</v>
      </c>
      <c r="F262" s="162" t="e">
        <f t="shared" si="14"/>
        <v>#REF!</v>
      </c>
    </row>
    <row r="263" spans="1:6" s="174" customFormat="1" ht="27.95" customHeight="1" x14ac:dyDescent="0.2">
      <c r="A263" s="146" t="s">
        <v>1028</v>
      </c>
      <c r="B263" s="147" t="s">
        <v>924</v>
      </c>
      <c r="C263" s="142" t="s">
        <v>481</v>
      </c>
      <c r="D263" s="143" t="e">
        <f>#REF!</f>
        <v>#REF!</v>
      </c>
      <c r="E263" s="144">
        <f>'MEMORIA DE CANTIDADES'!H1568</f>
        <v>0</v>
      </c>
      <c r="F263" s="162" t="e">
        <f t="shared" si="14"/>
        <v>#REF!</v>
      </c>
    </row>
    <row r="264" spans="1:6" s="174" customFormat="1" ht="27.95" customHeight="1" x14ac:dyDescent="0.2">
      <c r="A264" s="146" t="s">
        <v>1029</v>
      </c>
      <c r="B264" s="147" t="s">
        <v>925</v>
      </c>
      <c r="C264" s="142" t="s">
        <v>481</v>
      </c>
      <c r="D264" s="143" t="e">
        <f>#REF!</f>
        <v>#REF!</v>
      </c>
      <c r="E264" s="144">
        <f>'MEMORIA DE CANTIDADES'!H1574</f>
        <v>0</v>
      </c>
      <c r="F264" s="162" t="e">
        <f t="shared" si="14"/>
        <v>#REF!</v>
      </c>
    </row>
    <row r="265" spans="1:6" s="174" customFormat="1" ht="27.95" customHeight="1" x14ac:dyDescent="0.2">
      <c r="A265" s="146" t="s">
        <v>1030</v>
      </c>
      <c r="B265" s="147" t="s">
        <v>926</v>
      </c>
      <c r="C265" s="142" t="s">
        <v>481</v>
      </c>
      <c r="D265" s="143" t="e">
        <f>#REF!</f>
        <v>#REF!</v>
      </c>
      <c r="E265" s="144">
        <f>'MEMORIA DE CANTIDADES'!H1580</f>
        <v>0</v>
      </c>
      <c r="F265" s="162" t="e">
        <f t="shared" si="14"/>
        <v>#REF!</v>
      </c>
    </row>
    <row r="266" spans="1:6" s="174" customFormat="1" ht="27.95" customHeight="1" x14ac:dyDescent="0.2">
      <c r="A266" s="146" t="s">
        <v>1031</v>
      </c>
      <c r="B266" s="147" t="s">
        <v>1278</v>
      </c>
      <c r="C266" s="142" t="s">
        <v>481</v>
      </c>
      <c r="D266" s="143" t="e">
        <f>#REF!</f>
        <v>#REF!</v>
      </c>
      <c r="E266" s="144">
        <f>'MEMORIA DE CANTIDADES'!H$1586</f>
        <v>0</v>
      </c>
      <c r="F266" s="162" t="e">
        <f t="shared" si="14"/>
        <v>#REF!</v>
      </c>
    </row>
    <row r="267" spans="1:6" s="174" customFormat="1" ht="27.95" customHeight="1" x14ac:dyDescent="0.2">
      <c r="A267" s="146" t="s">
        <v>1032</v>
      </c>
      <c r="B267" s="147" t="s">
        <v>928</v>
      </c>
      <c r="C267" s="142" t="s">
        <v>481</v>
      </c>
      <c r="D267" s="143" t="e">
        <f>#REF!</f>
        <v>#REF!</v>
      </c>
      <c r="E267" s="144">
        <f>'MEMORIA DE CANTIDADES'!H1592</f>
        <v>0</v>
      </c>
      <c r="F267" s="162" t="e">
        <f t="shared" si="14"/>
        <v>#REF!</v>
      </c>
    </row>
    <row r="268" spans="1:6" s="174" customFormat="1" ht="27.95" customHeight="1" x14ac:dyDescent="0.2">
      <c r="A268" s="146" t="s">
        <v>1033</v>
      </c>
      <c r="B268" s="147" t="s">
        <v>929</v>
      </c>
      <c r="C268" s="142" t="s">
        <v>481</v>
      </c>
      <c r="D268" s="143" t="e">
        <f>#REF!</f>
        <v>#REF!</v>
      </c>
      <c r="E268" s="144">
        <f>'MEMORIA DE CANTIDADES'!H1598</f>
        <v>0</v>
      </c>
      <c r="F268" s="162" t="e">
        <f t="shared" si="14"/>
        <v>#REF!</v>
      </c>
    </row>
    <row r="269" spans="1:6" s="174" customFormat="1" ht="27.95" customHeight="1" x14ac:dyDescent="0.2">
      <c r="A269" s="146" t="s">
        <v>1034</v>
      </c>
      <c r="B269" s="147" t="s">
        <v>930</v>
      </c>
      <c r="C269" s="142" t="s">
        <v>481</v>
      </c>
      <c r="D269" s="143" t="e">
        <f>#REF!</f>
        <v>#REF!</v>
      </c>
      <c r="E269" s="144">
        <v>0</v>
      </c>
      <c r="F269" s="162" t="e">
        <f t="shared" si="14"/>
        <v>#REF!</v>
      </c>
    </row>
    <row r="270" spans="1:6" s="174" customFormat="1" ht="27.95" customHeight="1" x14ac:dyDescent="0.2">
      <c r="A270" s="146" t="s">
        <v>1035</v>
      </c>
      <c r="B270" s="147" t="s">
        <v>1159</v>
      </c>
      <c r="C270" s="142" t="s">
        <v>481</v>
      </c>
      <c r="D270" s="143" t="e">
        <f>#REF!</f>
        <v>#REF!</v>
      </c>
      <c r="E270" s="144">
        <f>'MEMORIA DE CANTIDADES'!H1610</f>
        <v>0</v>
      </c>
      <c r="F270" s="162" t="e">
        <f t="shared" si="14"/>
        <v>#REF!</v>
      </c>
    </row>
    <row r="271" spans="1:6" s="174" customFormat="1" ht="27.95" customHeight="1" x14ac:dyDescent="0.2">
      <c r="A271" s="146" t="s">
        <v>1036</v>
      </c>
      <c r="B271" s="147" t="s">
        <v>1160</v>
      </c>
      <c r="C271" s="142" t="s">
        <v>481</v>
      </c>
      <c r="D271" s="143" t="e">
        <f>#REF!</f>
        <v>#REF!</v>
      </c>
      <c r="E271" s="144">
        <f>'MEMORIA DE CANTIDADES'!H1616</f>
        <v>0</v>
      </c>
      <c r="F271" s="162" t="e">
        <f t="shared" si="14"/>
        <v>#REF!</v>
      </c>
    </row>
    <row r="272" spans="1:6" s="174" customFormat="1" ht="27.95" customHeight="1" x14ac:dyDescent="0.2">
      <c r="A272" s="146" t="s">
        <v>1037</v>
      </c>
      <c r="B272" s="147" t="s">
        <v>1161</v>
      </c>
      <c r="C272" s="142" t="s">
        <v>481</v>
      </c>
      <c r="D272" s="143" t="e">
        <f>#REF!</f>
        <v>#REF!</v>
      </c>
      <c r="E272" s="144">
        <f>'MEMORIA DE CANTIDADES'!H1622</f>
        <v>0</v>
      </c>
      <c r="F272" s="162" t="e">
        <f t="shared" si="14"/>
        <v>#REF!</v>
      </c>
    </row>
    <row r="273" spans="1:6" s="174" customFormat="1" ht="27.95" customHeight="1" x14ac:dyDescent="0.2">
      <c r="A273" s="146" t="s">
        <v>1038</v>
      </c>
      <c r="B273" s="147" t="s">
        <v>1162</v>
      </c>
      <c r="C273" s="142" t="s">
        <v>481</v>
      </c>
      <c r="D273" s="143" t="e">
        <f>#REF!</f>
        <v>#REF!</v>
      </c>
      <c r="E273" s="144">
        <f>'MEMORIA DE CANTIDADES'!H1628</f>
        <v>0</v>
      </c>
      <c r="F273" s="162" t="e">
        <f t="shared" si="14"/>
        <v>#REF!</v>
      </c>
    </row>
    <row r="274" spans="1:6" s="174" customFormat="1" ht="27.95" customHeight="1" x14ac:dyDescent="0.2">
      <c r="A274" s="146" t="s">
        <v>1039</v>
      </c>
      <c r="B274" s="147" t="s">
        <v>1163</v>
      </c>
      <c r="C274" s="142" t="s">
        <v>481</v>
      </c>
      <c r="D274" s="143" t="e">
        <f>#REF!</f>
        <v>#REF!</v>
      </c>
      <c r="E274" s="144">
        <f>'MEMORIA DE CANTIDADES'!H1634</f>
        <v>0</v>
      </c>
      <c r="F274" s="162" t="e">
        <f t="shared" si="14"/>
        <v>#REF!</v>
      </c>
    </row>
    <row r="275" spans="1:6" s="174" customFormat="1" ht="27.95" customHeight="1" x14ac:dyDescent="0.2">
      <c r="A275" s="146" t="s">
        <v>1040</v>
      </c>
      <c r="B275" s="147" t="s">
        <v>1164</v>
      </c>
      <c r="C275" s="142" t="s">
        <v>481</v>
      </c>
      <c r="D275" s="143" t="e">
        <f>#REF!</f>
        <v>#REF!</v>
      </c>
      <c r="E275" s="144">
        <f>'MEMORIA DE CANTIDADES'!H1640</f>
        <v>0</v>
      </c>
      <c r="F275" s="162" t="e">
        <f t="shared" si="14"/>
        <v>#REF!</v>
      </c>
    </row>
    <row r="276" spans="1:6" s="174" customFormat="1" ht="27.95" customHeight="1" x14ac:dyDescent="0.2">
      <c r="A276" s="146" t="s">
        <v>1041</v>
      </c>
      <c r="B276" s="147" t="s">
        <v>1165</v>
      </c>
      <c r="C276" s="142" t="s">
        <v>481</v>
      </c>
      <c r="D276" s="143" t="e">
        <f>#REF!</f>
        <v>#REF!</v>
      </c>
      <c r="E276" s="144">
        <f>'MEMORIA DE CANTIDADES'!H1646</f>
        <v>0</v>
      </c>
      <c r="F276" s="162" t="e">
        <f t="shared" si="14"/>
        <v>#REF!</v>
      </c>
    </row>
    <row r="277" spans="1:6" s="174" customFormat="1" ht="27.95" customHeight="1" x14ac:dyDescent="0.2">
      <c r="A277" s="146" t="s">
        <v>1042</v>
      </c>
      <c r="B277" s="147" t="s">
        <v>1176</v>
      </c>
      <c r="C277" s="142" t="s">
        <v>482</v>
      </c>
      <c r="D277" s="143" t="e">
        <f>#REF!</f>
        <v>#REF!</v>
      </c>
      <c r="E277" s="144">
        <f>'MEMORIA DE CANTIDADES'!H1652</f>
        <v>0</v>
      </c>
      <c r="F277" s="162" t="e">
        <f t="shared" si="14"/>
        <v>#REF!</v>
      </c>
    </row>
    <row r="278" spans="1:6" s="174" customFormat="1" ht="27.95" customHeight="1" x14ac:dyDescent="0.2">
      <c r="A278" s="146" t="s">
        <v>1043</v>
      </c>
      <c r="B278" s="147" t="s">
        <v>1166</v>
      </c>
      <c r="C278" s="142" t="s">
        <v>482</v>
      </c>
      <c r="D278" s="143" t="e">
        <f>#REF!</f>
        <v>#REF!</v>
      </c>
      <c r="E278" s="144">
        <f>'MEMORIA DE CANTIDADES'!H1658</f>
        <v>0</v>
      </c>
      <c r="F278" s="162" t="e">
        <f t="shared" si="14"/>
        <v>#REF!</v>
      </c>
    </row>
    <row r="279" spans="1:6" s="174" customFormat="1" ht="27.95" customHeight="1" x14ac:dyDescent="0.2">
      <c r="A279" s="146" t="s">
        <v>1044</v>
      </c>
      <c r="B279" s="147" t="s">
        <v>1167</v>
      </c>
      <c r="C279" s="142" t="s">
        <v>482</v>
      </c>
      <c r="D279" s="143" t="e">
        <f>#REF!</f>
        <v>#REF!</v>
      </c>
      <c r="E279" s="144">
        <f>'MEMORIA DE CANTIDADES'!H1664</f>
        <v>0</v>
      </c>
      <c r="F279" s="162" t="e">
        <f t="shared" si="14"/>
        <v>#REF!</v>
      </c>
    </row>
    <row r="280" spans="1:6" s="174" customFormat="1" ht="27.95" customHeight="1" x14ac:dyDescent="0.2">
      <c r="A280" s="146" t="s">
        <v>1045</v>
      </c>
      <c r="B280" s="147" t="s">
        <v>1168</v>
      </c>
      <c r="C280" s="142" t="s">
        <v>481</v>
      </c>
      <c r="D280" s="143" t="e">
        <f>#REF!</f>
        <v>#REF!</v>
      </c>
      <c r="E280" s="144">
        <f>'MEMORIA DE CANTIDADES'!H1670</f>
        <v>0</v>
      </c>
      <c r="F280" s="162" t="e">
        <f t="shared" si="14"/>
        <v>#REF!</v>
      </c>
    </row>
    <row r="281" spans="1:6" s="174" customFormat="1" ht="27.95" customHeight="1" x14ac:dyDescent="0.2">
      <c r="A281" s="146" t="s">
        <v>1046</v>
      </c>
      <c r="B281" s="147" t="s">
        <v>1169</v>
      </c>
      <c r="C281" s="142" t="s">
        <v>481</v>
      </c>
      <c r="D281" s="143" t="e">
        <f>#REF!</f>
        <v>#REF!</v>
      </c>
      <c r="E281" s="144">
        <f>'MEMORIA DE CANTIDADES'!H1676</f>
        <v>0</v>
      </c>
      <c r="F281" s="162" t="e">
        <f t="shared" si="14"/>
        <v>#REF!</v>
      </c>
    </row>
    <row r="282" spans="1:6" s="174" customFormat="1" ht="27.95" customHeight="1" x14ac:dyDescent="0.2">
      <c r="A282" s="146" t="s">
        <v>1047</v>
      </c>
      <c r="B282" s="147" t="s">
        <v>1170</v>
      </c>
      <c r="C282" s="142" t="s">
        <v>482</v>
      </c>
      <c r="D282" s="143" t="e">
        <f>#REF!</f>
        <v>#REF!</v>
      </c>
      <c r="E282" s="144">
        <f>'MEMORIA DE CANTIDADES'!H1682</f>
        <v>0</v>
      </c>
      <c r="F282" s="162" t="e">
        <f t="shared" si="14"/>
        <v>#REF!</v>
      </c>
    </row>
    <row r="283" spans="1:6" s="174" customFormat="1" ht="27.95" customHeight="1" x14ac:dyDescent="0.2">
      <c r="A283" s="146" t="s">
        <v>1048</v>
      </c>
      <c r="B283" s="147" t="s">
        <v>1171</v>
      </c>
      <c r="C283" s="142" t="s">
        <v>482</v>
      </c>
      <c r="D283" s="143" t="e">
        <f>#REF!</f>
        <v>#REF!</v>
      </c>
      <c r="E283" s="144">
        <f>'MEMORIA DE CANTIDADES'!H$1688</f>
        <v>0</v>
      </c>
      <c r="F283" s="162" t="e">
        <f t="shared" si="14"/>
        <v>#REF!</v>
      </c>
    </row>
    <row r="284" spans="1:6" s="174" customFormat="1" ht="27.95" customHeight="1" x14ac:dyDescent="0.2">
      <c r="A284" s="146" t="s">
        <v>1049</v>
      </c>
      <c r="B284" s="147" t="s">
        <v>1172</v>
      </c>
      <c r="C284" s="142" t="s">
        <v>482</v>
      </c>
      <c r="D284" s="143" t="e">
        <f>#REF!</f>
        <v>#REF!</v>
      </c>
      <c r="E284" s="144">
        <f>'MEMORIA DE CANTIDADES'!H1694</f>
        <v>0</v>
      </c>
      <c r="F284" s="162" t="e">
        <f t="shared" si="14"/>
        <v>#REF!</v>
      </c>
    </row>
    <row r="285" spans="1:6" s="174" customFormat="1" ht="27.95" customHeight="1" x14ac:dyDescent="0.2">
      <c r="A285" s="146" t="s">
        <v>1050</v>
      </c>
      <c r="B285" s="147" t="s">
        <v>1173</v>
      </c>
      <c r="C285" s="142" t="s">
        <v>482</v>
      </c>
      <c r="D285" s="143" t="e">
        <f>#REF!</f>
        <v>#REF!</v>
      </c>
      <c r="E285" s="144">
        <f>'MEMORIA DE CANTIDADES'!H1700</f>
        <v>0</v>
      </c>
      <c r="F285" s="162" t="e">
        <f t="shared" si="14"/>
        <v>#REF!</v>
      </c>
    </row>
    <row r="286" spans="1:6" s="174" customFormat="1" ht="27.95" customHeight="1" x14ac:dyDescent="0.2">
      <c r="A286" s="146" t="s">
        <v>1051</v>
      </c>
      <c r="B286" s="147" t="s">
        <v>1174</v>
      </c>
      <c r="C286" s="142" t="s">
        <v>482</v>
      </c>
      <c r="D286" s="143" t="e">
        <f>#REF!</f>
        <v>#REF!</v>
      </c>
      <c r="E286" s="144">
        <f>'MEMORIA DE CANTIDADES'!H1706</f>
        <v>0</v>
      </c>
      <c r="F286" s="162" t="e">
        <f t="shared" si="14"/>
        <v>#REF!</v>
      </c>
    </row>
    <row r="287" spans="1:6" s="174" customFormat="1" ht="27.95" customHeight="1" x14ac:dyDescent="0.2">
      <c r="A287" s="146" t="s">
        <v>1052</v>
      </c>
      <c r="B287" s="147" t="s">
        <v>1360</v>
      </c>
      <c r="C287" s="142" t="s">
        <v>482</v>
      </c>
      <c r="D287" s="143" t="e">
        <f>#REF!</f>
        <v>#REF!</v>
      </c>
      <c r="E287" s="144">
        <f>'MEMORIA DE CANTIDADES'!H$1712</f>
        <v>0</v>
      </c>
      <c r="F287" s="162" t="e">
        <f t="shared" si="14"/>
        <v>#REF!</v>
      </c>
    </row>
    <row r="288" spans="1:6" s="174" customFormat="1" ht="27.95" customHeight="1" x14ac:dyDescent="0.2">
      <c r="A288" s="146" t="s">
        <v>1053</v>
      </c>
      <c r="B288" s="147" t="s">
        <v>947</v>
      </c>
      <c r="C288" s="142" t="s">
        <v>481</v>
      </c>
      <c r="D288" s="143" t="e">
        <f>#REF!</f>
        <v>#REF!</v>
      </c>
      <c r="E288" s="144">
        <f>'MEMORIA DE CANTIDADES'!H1718</f>
        <v>0</v>
      </c>
      <c r="F288" s="162" t="e">
        <f t="shared" si="14"/>
        <v>#REF!</v>
      </c>
    </row>
    <row r="289" spans="1:6" s="174" customFormat="1" ht="27.95" customHeight="1" x14ac:dyDescent="0.2">
      <c r="A289" s="146" t="s">
        <v>1054</v>
      </c>
      <c r="B289" s="147" t="s">
        <v>1175</v>
      </c>
      <c r="C289" s="142" t="s">
        <v>482</v>
      </c>
      <c r="D289" s="143" t="e">
        <f>#REF!</f>
        <v>#REF!</v>
      </c>
      <c r="E289" s="144">
        <f>'MEMORIA DE CANTIDADES'!H1724</f>
        <v>0</v>
      </c>
      <c r="F289" s="162" t="e">
        <f t="shared" si="14"/>
        <v>#REF!</v>
      </c>
    </row>
    <row r="290" spans="1:6" s="174" customFormat="1" ht="27.95" customHeight="1" x14ac:dyDescent="0.2">
      <c r="A290" s="146" t="s">
        <v>1055</v>
      </c>
      <c r="B290" s="147" t="s">
        <v>949</v>
      </c>
      <c r="C290" s="142" t="s">
        <v>481</v>
      </c>
      <c r="D290" s="143" t="e">
        <f>#REF!</f>
        <v>#REF!</v>
      </c>
      <c r="E290" s="144">
        <f>'MEMORIA DE CANTIDADES'!H1730</f>
        <v>0</v>
      </c>
      <c r="F290" s="162" t="e">
        <f t="shared" si="14"/>
        <v>#REF!</v>
      </c>
    </row>
    <row r="291" spans="1:6" s="173" customFormat="1" ht="27.95" hidden="1" customHeight="1" x14ac:dyDescent="0.2">
      <c r="A291" s="146" t="s">
        <v>1351</v>
      </c>
      <c r="B291" s="147" t="s">
        <v>1352</v>
      </c>
      <c r="C291" s="142" t="s">
        <v>481</v>
      </c>
      <c r="D291" s="143">
        <v>41047</v>
      </c>
      <c r="E291" s="144">
        <f>'MEMORIA DE CANTIDADES'!H1736</f>
        <v>0</v>
      </c>
      <c r="F291" s="162">
        <f t="shared" si="14"/>
        <v>0</v>
      </c>
    </row>
    <row r="292" spans="1:6" s="174" customFormat="1" ht="27.95" customHeight="1" x14ac:dyDescent="0.2">
      <c r="A292" s="194" t="s">
        <v>702</v>
      </c>
      <c r="B292" s="198" t="s">
        <v>221</v>
      </c>
      <c r="C292" s="195"/>
      <c r="D292" s="195"/>
      <c r="E292" s="199"/>
      <c r="F292" s="200"/>
    </row>
    <row r="293" spans="1:6" s="174" customFormat="1" ht="27.95" customHeight="1" x14ac:dyDescent="0.2">
      <c r="A293" s="146" t="s">
        <v>703</v>
      </c>
      <c r="B293" s="147" t="s">
        <v>1177</v>
      </c>
      <c r="C293" s="142" t="s">
        <v>481</v>
      </c>
      <c r="D293" s="143" t="e">
        <f>#REF!</f>
        <v>#REF!</v>
      </c>
      <c r="E293" s="144">
        <f>'MEMORIA DE CANTIDADES'!H$1746</f>
        <v>0</v>
      </c>
      <c r="F293" s="162" t="e">
        <f>D293*E293</f>
        <v>#REF!</v>
      </c>
    </row>
    <row r="294" spans="1:6" s="174" customFormat="1" ht="27.95" customHeight="1" x14ac:dyDescent="0.2">
      <c r="A294" s="146" t="s">
        <v>704</v>
      </c>
      <c r="B294" s="147" t="s">
        <v>1178</v>
      </c>
      <c r="C294" s="142" t="s">
        <v>481</v>
      </c>
      <c r="D294" s="143" t="e">
        <f>#REF!</f>
        <v>#REF!</v>
      </c>
      <c r="E294" s="144">
        <f>'MEMORIA DE CANTIDADES'!H1752</f>
        <v>0</v>
      </c>
      <c r="F294" s="162" t="e">
        <f t="shared" ref="F294:F308" si="15">D294*E294</f>
        <v>#REF!</v>
      </c>
    </row>
    <row r="295" spans="1:6" s="174" customFormat="1" ht="27.95" customHeight="1" x14ac:dyDescent="0.2">
      <c r="A295" s="146" t="s">
        <v>705</v>
      </c>
      <c r="B295" s="147" t="s">
        <v>1179</v>
      </c>
      <c r="C295" s="142" t="s">
        <v>481</v>
      </c>
      <c r="D295" s="143" t="e">
        <f>#REF!</f>
        <v>#REF!</v>
      </c>
      <c r="E295" s="144">
        <f>'MEMORIA DE CANTIDADES'!H$1758</f>
        <v>0</v>
      </c>
      <c r="F295" s="162" t="e">
        <f t="shared" si="15"/>
        <v>#REF!</v>
      </c>
    </row>
    <row r="296" spans="1:6" s="174" customFormat="1" ht="27.95" customHeight="1" x14ac:dyDescent="0.2">
      <c r="A296" s="146" t="s">
        <v>706</v>
      </c>
      <c r="B296" s="147" t="s">
        <v>1180</v>
      </c>
      <c r="C296" s="142" t="s">
        <v>482</v>
      </c>
      <c r="D296" s="143" t="e">
        <f>#REF!</f>
        <v>#REF!</v>
      </c>
      <c r="E296" s="144">
        <f>'MEMORIA DE CANTIDADES'!H1764</f>
        <v>0</v>
      </c>
      <c r="F296" s="162" t="e">
        <f t="shared" si="15"/>
        <v>#REF!</v>
      </c>
    </row>
    <row r="297" spans="1:6" s="174" customFormat="1" ht="27.95" customHeight="1" x14ac:dyDescent="0.2">
      <c r="A297" s="146" t="s">
        <v>707</v>
      </c>
      <c r="B297" s="147" t="s">
        <v>1181</v>
      </c>
      <c r="C297" s="142" t="s">
        <v>483</v>
      </c>
      <c r="D297" s="143" t="e">
        <f>#REF!</f>
        <v>#REF!</v>
      </c>
      <c r="E297" s="144">
        <f>'MEMORIA DE CANTIDADES'!H1770</f>
        <v>0</v>
      </c>
      <c r="F297" s="162" t="e">
        <f t="shared" si="15"/>
        <v>#REF!</v>
      </c>
    </row>
    <row r="298" spans="1:6" s="174" customFormat="1" ht="27.95" customHeight="1" x14ac:dyDescent="0.2">
      <c r="A298" s="146" t="s">
        <v>708</v>
      </c>
      <c r="B298" s="147" t="s">
        <v>1182</v>
      </c>
      <c r="C298" s="142" t="s">
        <v>483</v>
      </c>
      <c r="D298" s="143" t="e">
        <f>#REF!</f>
        <v>#REF!</v>
      </c>
      <c r="E298" s="144">
        <f>'MEMORIA DE CANTIDADES'!H1776</f>
        <v>0</v>
      </c>
      <c r="F298" s="162" t="e">
        <f t="shared" si="15"/>
        <v>#REF!</v>
      </c>
    </row>
    <row r="299" spans="1:6" s="174" customFormat="1" ht="27.95" customHeight="1" x14ac:dyDescent="0.2">
      <c r="A299" s="146" t="s">
        <v>709</v>
      </c>
      <c r="B299" s="147" t="s">
        <v>1183</v>
      </c>
      <c r="C299" s="142" t="s">
        <v>483</v>
      </c>
      <c r="D299" s="143" t="e">
        <f>#REF!</f>
        <v>#REF!</v>
      </c>
      <c r="E299" s="144">
        <f>'MEMORIA DE CANTIDADES'!H1782</f>
        <v>0</v>
      </c>
      <c r="F299" s="162" t="e">
        <f t="shared" si="15"/>
        <v>#REF!</v>
      </c>
    </row>
    <row r="300" spans="1:6" s="174" customFormat="1" ht="27.95" customHeight="1" x14ac:dyDescent="0.2">
      <c r="A300" s="146" t="s">
        <v>710</v>
      </c>
      <c r="B300" s="147" t="s">
        <v>1184</v>
      </c>
      <c r="C300" s="142" t="s">
        <v>483</v>
      </c>
      <c r="D300" s="143" t="e">
        <f>#REF!</f>
        <v>#REF!</v>
      </c>
      <c r="E300" s="144">
        <f>'MEMORIA DE CANTIDADES'!H$1788</f>
        <v>0</v>
      </c>
      <c r="F300" s="162" t="e">
        <f t="shared" si="15"/>
        <v>#REF!</v>
      </c>
    </row>
    <row r="301" spans="1:6" s="174" customFormat="1" ht="27.95" customHeight="1" x14ac:dyDescent="0.2">
      <c r="A301" s="146" t="s">
        <v>711</v>
      </c>
      <c r="B301" s="147" t="s">
        <v>1185</v>
      </c>
      <c r="C301" s="142" t="s">
        <v>483</v>
      </c>
      <c r="D301" s="143" t="e">
        <f>#REF!</f>
        <v>#REF!</v>
      </c>
      <c r="E301" s="144">
        <f>'MEMORIA DE CANTIDADES'!H1794</f>
        <v>0</v>
      </c>
      <c r="F301" s="162" t="e">
        <f t="shared" si="15"/>
        <v>#REF!</v>
      </c>
    </row>
    <row r="302" spans="1:6" s="174" customFormat="1" ht="27.95" customHeight="1" x14ac:dyDescent="0.2">
      <c r="A302" s="146" t="s">
        <v>712</v>
      </c>
      <c r="B302" s="147" t="s">
        <v>1186</v>
      </c>
      <c r="C302" s="142" t="s">
        <v>483</v>
      </c>
      <c r="D302" s="143" t="e">
        <f>#REF!</f>
        <v>#REF!</v>
      </c>
      <c r="E302" s="144">
        <f>'MEMORIA DE CANTIDADES'!H1800</f>
        <v>0</v>
      </c>
      <c r="F302" s="162" t="e">
        <f t="shared" si="15"/>
        <v>#REF!</v>
      </c>
    </row>
    <row r="303" spans="1:6" s="174" customFormat="1" ht="27.95" customHeight="1" x14ac:dyDescent="0.2">
      <c r="A303" s="146" t="s">
        <v>713</v>
      </c>
      <c r="B303" s="147" t="s">
        <v>1187</v>
      </c>
      <c r="C303" s="142" t="s">
        <v>481</v>
      </c>
      <c r="D303" s="143" t="e">
        <f>#REF!</f>
        <v>#REF!</v>
      </c>
      <c r="E303" s="144">
        <v>0</v>
      </c>
      <c r="F303" s="162" t="e">
        <f t="shared" si="15"/>
        <v>#REF!</v>
      </c>
    </row>
    <row r="304" spans="1:6" s="174" customFormat="1" ht="27.95" customHeight="1" x14ac:dyDescent="0.2">
      <c r="A304" s="146" t="s">
        <v>714</v>
      </c>
      <c r="B304" s="147" t="s">
        <v>1188</v>
      </c>
      <c r="C304" s="142" t="s">
        <v>482</v>
      </c>
      <c r="D304" s="143" t="e">
        <f>#REF!</f>
        <v>#REF!</v>
      </c>
      <c r="E304" s="144">
        <f>'MEMORIA DE CANTIDADES'!H$1812</f>
        <v>0</v>
      </c>
      <c r="F304" s="162" t="e">
        <f t="shared" si="15"/>
        <v>#REF!</v>
      </c>
    </row>
    <row r="305" spans="1:6" s="174" customFormat="1" ht="27.95" customHeight="1" x14ac:dyDescent="0.2">
      <c r="A305" s="146" t="s">
        <v>715</v>
      </c>
      <c r="B305" s="147" t="s">
        <v>1189</v>
      </c>
      <c r="C305" s="142" t="s">
        <v>482</v>
      </c>
      <c r="D305" s="143" t="e">
        <f>#REF!</f>
        <v>#REF!</v>
      </c>
      <c r="E305" s="144">
        <v>0</v>
      </c>
      <c r="F305" s="162" t="e">
        <f t="shared" si="15"/>
        <v>#REF!</v>
      </c>
    </row>
    <row r="306" spans="1:6" s="174" customFormat="1" ht="27.95" customHeight="1" x14ac:dyDescent="0.2">
      <c r="A306" s="146" t="s">
        <v>716</v>
      </c>
      <c r="B306" s="147" t="s">
        <v>1190</v>
      </c>
      <c r="C306" s="142" t="s">
        <v>482</v>
      </c>
      <c r="D306" s="143" t="e">
        <f>#REF!</f>
        <v>#REF!</v>
      </c>
      <c r="E306" s="144">
        <f>'MEMORIA DE CANTIDADES'!H$1824</f>
        <v>0</v>
      </c>
      <c r="F306" s="162" t="e">
        <f t="shared" si="15"/>
        <v>#REF!</v>
      </c>
    </row>
    <row r="307" spans="1:6" s="174" customFormat="1" ht="27.95" customHeight="1" x14ac:dyDescent="0.2">
      <c r="A307" s="146" t="s">
        <v>717</v>
      </c>
      <c r="B307" s="147" t="s">
        <v>964</v>
      </c>
      <c r="C307" s="142" t="s">
        <v>482</v>
      </c>
      <c r="D307" s="143" t="e">
        <f>#REF!</f>
        <v>#REF!</v>
      </c>
      <c r="E307" s="144">
        <f>'MEMORIA DE CANTIDADES'!H1830</f>
        <v>0</v>
      </c>
      <c r="F307" s="162" t="e">
        <f t="shared" si="15"/>
        <v>#REF!</v>
      </c>
    </row>
    <row r="308" spans="1:6" s="174" customFormat="1" ht="27.95" customHeight="1" x14ac:dyDescent="0.2">
      <c r="A308" s="146" t="s">
        <v>718</v>
      </c>
      <c r="B308" s="147" t="s">
        <v>965</v>
      </c>
      <c r="C308" s="142" t="s">
        <v>482</v>
      </c>
      <c r="D308" s="143" t="e">
        <f>#REF!</f>
        <v>#REF!</v>
      </c>
      <c r="E308" s="144">
        <f>'MEMORIA DE CANTIDADES'!H1836</f>
        <v>0</v>
      </c>
      <c r="F308" s="162" t="e">
        <f t="shared" si="15"/>
        <v>#REF!</v>
      </c>
    </row>
    <row r="309" spans="1:6" s="174" customFormat="1" ht="27.95" customHeight="1" x14ac:dyDescent="0.2">
      <c r="A309" s="146" t="s">
        <v>1363</v>
      </c>
      <c r="B309" s="147" t="s">
        <v>1365</v>
      </c>
      <c r="C309" s="142" t="s">
        <v>483</v>
      </c>
      <c r="D309" s="143" t="e">
        <f>+#REF!</f>
        <v>#REF!</v>
      </c>
      <c r="E309" s="144">
        <f>'MEMORIA DE CANTIDADES'!H1837</f>
        <v>0</v>
      </c>
      <c r="F309" s="162" t="e">
        <f>D309*E309</f>
        <v>#REF!</v>
      </c>
    </row>
    <row r="310" spans="1:6" s="173" customFormat="1" ht="27.95" customHeight="1" x14ac:dyDescent="0.2">
      <c r="A310" s="146" t="s">
        <v>1364</v>
      </c>
      <c r="B310" s="147" t="s">
        <v>1366</v>
      </c>
      <c r="C310" s="142" t="s">
        <v>482</v>
      </c>
      <c r="D310" s="143" t="e">
        <f>+#REF!</f>
        <v>#REF!</v>
      </c>
      <c r="E310" s="144">
        <f>'MEMORIA DE CANTIDADES'!H1838</f>
        <v>0</v>
      </c>
      <c r="F310" s="162" t="e">
        <f>D310*E310</f>
        <v>#REF!</v>
      </c>
    </row>
    <row r="311" spans="1:6" s="174" customFormat="1" ht="27.95" customHeight="1" x14ac:dyDescent="0.2">
      <c r="A311" s="194" t="s">
        <v>719</v>
      </c>
      <c r="B311" s="198" t="s">
        <v>243</v>
      </c>
      <c r="C311" s="195"/>
      <c r="D311" s="195"/>
      <c r="E311" s="199"/>
      <c r="F311" s="200"/>
    </row>
    <row r="312" spans="1:6" s="174" customFormat="1" ht="27.95" customHeight="1" x14ac:dyDescent="0.2">
      <c r="A312" s="146" t="s">
        <v>720</v>
      </c>
      <c r="B312" s="147" t="s">
        <v>966</v>
      </c>
      <c r="C312" s="142" t="s">
        <v>483</v>
      </c>
      <c r="D312" s="143" t="e">
        <f>#REF!</f>
        <v>#REF!</v>
      </c>
      <c r="E312" s="144">
        <f>'MEMORIA DE CANTIDADES'!H1843</f>
        <v>0</v>
      </c>
      <c r="F312" s="162" t="e">
        <f>D312*E312</f>
        <v>#REF!</v>
      </c>
    </row>
    <row r="313" spans="1:6" s="174" customFormat="1" ht="27.95" customHeight="1" x14ac:dyDescent="0.2">
      <c r="A313" s="146" t="s">
        <v>721</v>
      </c>
      <c r="B313" s="147" t="s">
        <v>967</v>
      </c>
      <c r="C313" s="142" t="s">
        <v>483</v>
      </c>
      <c r="D313" s="143" t="e">
        <f>#REF!</f>
        <v>#REF!</v>
      </c>
      <c r="E313" s="144">
        <f>'MEMORIA DE CANTIDADES'!H1849</f>
        <v>0</v>
      </c>
      <c r="F313" s="162" t="e">
        <f>D313*E313</f>
        <v>#REF!</v>
      </c>
    </row>
    <row r="314" spans="1:6" s="173" customFormat="1" ht="27.95" customHeight="1" x14ac:dyDescent="0.2">
      <c r="A314" s="146" t="s">
        <v>722</v>
      </c>
      <c r="B314" s="147" t="s">
        <v>968</v>
      </c>
      <c r="C314" s="142" t="s">
        <v>483</v>
      </c>
      <c r="D314" s="143" t="e">
        <f>#REF!</f>
        <v>#REF!</v>
      </c>
      <c r="E314" s="144">
        <f>'MEMORIA DE CANTIDADES'!H1855</f>
        <v>0</v>
      </c>
      <c r="F314" s="162" t="e">
        <f>D314*E314</f>
        <v>#REF!</v>
      </c>
    </row>
    <row r="315" spans="1:6" s="174" customFormat="1" ht="27.95" customHeight="1" x14ac:dyDescent="0.2">
      <c r="A315" s="194" t="s">
        <v>723</v>
      </c>
      <c r="B315" s="198" t="s">
        <v>247</v>
      </c>
      <c r="C315" s="195"/>
      <c r="D315" s="195"/>
      <c r="E315" s="199"/>
      <c r="F315" s="200"/>
    </row>
    <row r="316" spans="1:6" s="174" customFormat="1" ht="27.95" customHeight="1" x14ac:dyDescent="0.2">
      <c r="A316" s="146" t="s">
        <v>724</v>
      </c>
      <c r="B316" s="147" t="s">
        <v>969</v>
      </c>
      <c r="C316" s="142" t="s">
        <v>481</v>
      </c>
      <c r="D316" s="143" t="e">
        <f>#REF!</f>
        <v>#REF!</v>
      </c>
      <c r="E316" s="144">
        <f>'MEMORIA DE CANTIDADES'!H1862</f>
        <v>0</v>
      </c>
      <c r="F316" s="162" t="e">
        <f>D316*E316</f>
        <v>#REF!</v>
      </c>
    </row>
    <row r="317" spans="1:6" s="174" customFormat="1" ht="27.95" customHeight="1" x14ac:dyDescent="0.2">
      <c r="A317" s="146" t="s">
        <v>725</v>
      </c>
      <c r="B317" s="147" t="s">
        <v>970</v>
      </c>
      <c r="C317" s="142" t="s">
        <v>483</v>
      </c>
      <c r="D317" s="143" t="e">
        <f>#REF!</f>
        <v>#REF!</v>
      </c>
      <c r="E317" s="144">
        <f>'MEMORIA DE CANTIDADES'!H1868</f>
        <v>0</v>
      </c>
      <c r="F317" s="162" t="e">
        <f>D317*E317</f>
        <v>#REF!</v>
      </c>
    </row>
    <row r="318" spans="1:6" s="173" customFormat="1" ht="27.95" customHeight="1" x14ac:dyDescent="0.2">
      <c r="A318" s="146" t="s">
        <v>726</v>
      </c>
      <c r="B318" s="147" t="s">
        <v>971</v>
      </c>
      <c r="C318" s="142" t="s">
        <v>482</v>
      </c>
      <c r="D318" s="143" t="e">
        <f>#REF!</f>
        <v>#REF!</v>
      </c>
      <c r="E318" s="144">
        <f>'MEMORIA DE CANTIDADES'!H1874</f>
        <v>0</v>
      </c>
      <c r="F318" s="162" t="e">
        <f>D318*E318</f>
        <v>#REF!</v>
      </c>
    </row>
    <row r="319" spans="1:6" s="174" customFormat="1" ht="27.95" customHeight="1" x14ac:dyDescent="0.2">
      <c r="A319" s="194" t="s">
        <v>727</v>
      </c>
      <c r="B319" s="198" t="s">
        <v>261</v>
      </c>
      <c r="C319" s="195"/>
      <c r="D319" s="195"/>
      <c r="E319" s="199"/>
      <c r="F319" s="200"/>
    </row>
    <row r="320" spans="1:6" s="174" customFormat="1" ht="27" customHeight="1" x14ac:dyDescent="0.2">
      <c r="A320" s="146" t="s">
        <v>728</v>
      </c>
      <c r="B320" s="145" t="s">
        <v>972</v>
      </c>
      <c r="C320" s="142" t="s">
        <v>483</v>
      </c>
      <c r="D320" s="143" t="e">
        <f>+#REF!</f>
        <v>#REF!</v>
      </c>
      <c r="E320" s="144">
        <f>'MEMORIA DE CANTIDADES'!H1881</f>
        <v>0</v>
      </c>
      <c r="F320" s="162" t="e">
        <f>D320*E320</f>
        <v>#REF!</v>
      </c>
    </row>
    <row r="321" spans="1:6" s="174" customFormat="1" ht="26.25" customHeight="1" x14ac:dyDescent="0.2">
      <c r="A321" s="146" t="s">
        <v>729</v>
      </c>
      <c r="B321" s="145" t="s">
        <v>1284</v>
      </c>
      <c r="C321" s="142" t="s">
        <v>483</v>
      </c>
      <c r="D321" s="143" t="e">
        <f>#REF!</f>
        <v>#REF!</v>
      </c>
      <c r="E321" s="144">
        <f>'MEMORIA DE CANTIDADES'!H1887</f>
        <v>0</v>
      </c>
      <c r="F321" s="162" t="e">
        <f t="shared" ref="F321:F336" si="16">D321*E321</f>
        <v>#REF!</v>
      </c>
    </row>
    <row r="322" spans="1:6" s="174" customFormat="1" ht="21" customHeight="1" x14ac:dyDescent="0.2">
      <c r="A322" s="146" t="s">
        <v>730</v>
      </c>
      <c r="B322" s="145" t="s">
        <v>1285</v>
      </c>
      <c r="C322" s="142" t="s">
        <v>483</v>
      </c>
      <c r="D322" s="143" t="e">
        <f>#REF!</f>
        <v>#REF!</v>
      </c>
      <c r="E322" s="144">
        <f>'MEMORIA DE CANTIDADES'!H1893</f>
        <v>0</v>
      </c>
      <c r="F322" s="162" t="e">
        <f t="shared" si="16"/>
        <v>#REF!</v>
      </c>
    </row>
    <row r="323" spans="1:6" s="174" customFormat="1" ht="27.95" customHeight="1" x14ac:dyDescent="0.2">
      <c r="A323" s="146" t="s">
        <v>1056</v>
      </c>
      <c r="B323" s="145" t="s">
        <v>975</v>
      </c>
      <c r="C323" s="142" t="s">
        <v>483</v>
      </c>
      <c r="D323" s="143" t="e">
        <f>#REF!</f>
        <v>#REF!</v>
      </c>
      <c r="E323" s="144">
        <f>'MEMORIA DE CANTIDADES'!H$1899</f>
        <v>0</v>
      </c>
      <c r="F323" s="162" t="e">
        <f t="shared" si="16"/>
        <v>#REF!</v>
      </c>
    </row>
    <row r="324" spans="1:6" s="174" customFormat="1" ht="27.95" customHeight="1" x14ac:dyDescent="0.2">
      <c r="A324" s="146" t="s">
        <v>1057</v>
      </c>
      <c r="B324" s="145" t="s">
        <v>1279</v>
      </c>
      <c r="C324" s="142" t="s">
        <v>483</v>
      </c>
      <c r="D324" s="143" t="e">
        <f>#REF!</f>
        <v>#REF!</v>
      </c>
      <c r="E324" s="144">
        <f>'MEMORIA DE CANTIDADES'!H1905</f>
        <v>0</v>
      </c>
      <c r="F324" s="162" t="e">
        <f t="shared" si="16"/>
        <v>#REF!</v>
      </c>
    </row>
    <row r="325" spans="1:6" s="174" customFormat="1" ht="27.95" customHeight="1" x14ac:dyDescent="0.2">
      <c r="A325" s="146" t="s">
        <v>1058</v>
      </c>
      <c r="B325" s="145" t="s">
        <v>1286</v>
      </c>
      <c r="C325" s="142" t="s">
        <v>483</v>
      </c>
      <c r="D325" s="143" t="e">
        <f>#REF!</f>
        <v>#REF!</v>
      </c>
      <c r="E325" s="144">
        <f>'MEMORIA DE CANTIDADES'!H1911</f>
        <v>0</v>
      </c>
      <c r="F325" s="162" t="e">
        <f>D325*E325</f>
        <v>#REF!</v>
      </c>
    </row>
    <row r="326" spans="1:6" s="174" customFormat="1" ht="27.95" customHeight="1" x14ac:dyDescent="0.2">
      <c r="A326" s="146" t="s">
        <v>1059</v>
      </c>
      <c r="B326" s="145" t="s">
        <v>1283</v>
      </c>
      <c r="C326" s="142" t="s">
        <v>483</v>
      </c>
      <c r="D326" s="143" t="e">
        <f>#REF!</f>
        <v>#REF!</v>
      </c>
      <c r="E326" s="144">
        <f>+'MEMORIA DE CANTIDADES'!H$1917</f>
        <v>0</v>
      </c>
      <c r="F326" s="162" t="e">
        <f t="shared" si="16"/>
        <v>#REF!</v>
      </c>
    </row>
    <row r="327" spans="1:6" s="174" customFormat="1" ht="27.95" customHeight="1" x14ac:dyDescent="0.2">
      <c r="A327" s="146" t="s">
        <v>1060</v>
      </c>
      <c r="B327" s="145" t="s">
        <v>1288</v>
      </c>
      <c r="C327" s="142" t="s">
        <v>483</v>
      </c>
      <c r="D327" s="143" t="e">
        <f>#REF!</f>
        <v>#REF!</v>
      </c>
      <c r="E327" s="144">
        <f>+'MEMORIA DE CANTIDADES'!H$1923</f>
        <v>0</v>
      </c>
      <c r="F327" s="162" t="e">
        <f t="shared" si="16"/>
        <v>#REF!</v>
      </c>
    </row>
    <row r="328" spans="1:6" s="174" customFormat="1" ht="25.5" customHeight="1" x14ac:dyDescent="0.2">
      <c r="A328" s="146" t="s">
        <v>1061</v>
      </c>
      <c r="B328" s="145" t="s">
        <v>1287</v>
      </c>
      <c r="C328" s="142" t="s">
        <v>483</v>
      </c>
      <c r="D328" s="143" t="e">
        <f>#REF!</f>
        <v>#REF!</v>
      </c>
      <c r="E328" s="144">
        <f>+'MEMORIA DE CANTIDADES'!H$1929</f>
        <v>0</v>
      </c>
      <c r="F328" s="162" t="e">
        <f t="shared" si="16"/>
        <v>#REF!</v>
      </c>
    </row>
    <row r="329" spans="1:6" s="174" customFormat="1" ht="27.95" customHeight="1" x14ac:dyDescent="0.2">
      <c r="A329" s="146" t="s">
        <v>1062</v>
      </c>
      <c r="B329" s="145" t="s">
        <v>1289</v>
      </c>
      <c r="C329" s="142" t="s">
        <v>483</v>
      </c>
      <c r="D329" s="143" t="e">
        <f>#REF!</f>
        <v>#REF!</v>
      </c>
      <c r="E329" s="144">
        <f>'MEMORIA DE CANTIDADES'!H1935</f>
        <v>0</v>
      </c>
      <c r="F329" s="162" t="e">
        <f t="shared" si="16"/>
        <v>#REF!</v>
      </c>
    </row>
    <row r="330" spans="1:6" s="174" customFormat="1" ht="27.95" customHeight="1" x14ac:dyDescent="0.2">
      <c r="A330" s="146" t="s">
        <v>1063</v>
      </c>
      <c r="B330" s="145" t="s">
        <v>979</v>
      </c>
      <c r="C330" s="142" t="s">
        <v>483</v>
      </c>
      <c r="D330" s="143" t="e">
        <f>#REF!</f>
        <v>#REF!</v>
      </c>
      <c r="E330" s="144">
        <f>'MEMORIA DE CANTIDADES'!H$1941</f>
        <v>0</v>
      </c>
      <c r="F330" s="162" t="e">
        <f t="shared" si="16"/>
        <v>#REF!</v>
      </c>
    </row>
    <row r="331" spans="1:6" s="174" customFormat="1" ht="27.95" customHeight="1" x14ac:dyDescent="0.2">
      <c r="A331" s="146" t="s">
        <v>1064</v>
      </c>
      <c r="B331" s="145" t="s">
        <v>980</v>
      </c>
      <c r="C331" s="142" t="s">
        <v>483</v>
      </c>
      <c r="D331" s="143" t="e">
        <f>#REF!</f>
        <v>#REF!</v>
      </c>
      <c r="E331" s="144">
        <f>'MEMORIA DE CANTIDADES'!H$1947</f>
        <v>0</v>
      </c>
      <c r="F331" s="162" t="e">
        <f t="shared" si="16"/>
        <v>#REF!</v>
      </c>
    </row>
    <row r="332" spans="1:6" s="174" customFormat="1" ht="27.95" customHeight="1" x14ac:dyDescent="0.2">
      <c r="A332" s="146" t="s">
        <v>1065</v>
      </c>
      <c r="B332" s="145" t="s">
        <v>981</v>
      </c>
      <c r="C332" s="142" t="s">
        <v>481</v>
      </c>
      <c r="D332" s="143" t="e">
        <f>#REF!</f>
        <v>#REF!</v>
      </c>
      <c r="E332" s="144">
        <f>'MEMORIA DE CANTIDADES'!H1953</f>
        <v>0</v>
      </c>
      <c r="F332" s="162" t="e">
        <f t="shared" si="16"/>
        <v>#REF!</v>
      </c>
    </row>
    <row r="333" spans="1:6" s="174" customFormat="1" ht="27.95" customHeight="1" x14ac:dyDescent="0.2">
      <c r="A333" s="146" t="s">
        <v>1066</v>
      </c>
      <c r="B333" s="145" t="s">
        <v>257</v>
      </c>
      <c r="C333" s="142" t="s">
        <v>483</v>
      </c>
      <c r="D333" s="143" t="e">
        <f>#REF!</f>
        <v>#REF!</v>
      </c>
      <c r="E333" s="144">
        <f>'MEMORIA DE CANTIDADES'!H1959</f>
        <v>0</v>
      </c>
      <c r="F333" s="162" t="e">
        <f t="shared" si="16"/>
        <v>#REF!</v>
      </c>
    </row>
    <row r="334" spans="1:6" s="174" customFormat="1" ht="27.75" customHeight="1" x14ac:dyDescent="0.2">
      <c r="A334" s="146" t="s">
        <v>1280</v>
      </c>
      <c r="B334" s="145" t="s">
        <v>1332</v>
      </c>
      <c r="C334" s="142" t="s">
        <v>483</v>
      </c>
      <c r="D334" s="143" t="e">
        <f>#REF!</f>
        <v>#REF!</v>
      </c>
      <c r="E334" s="144">
        <f>'MEMORIA DE CANTIDADES'!H1965</f>
        <v>0</v>
      </c>
      <c r="F334" s="162" t="e">
        <f t="shared" si="16"/>
        <v>#REF!</v>
      </c>
    </row>
    <row r="335" spans="1:6" s="174" customFormat="1" ht="99" customHeight="1" x14ac:dyDescent="0.2">
      <c r="A335" s="146" t="s">
        <v>1281</v>
      </c>
      <c r="B335" s="145" t="s">
        <v>1302</v>
      </c>
      <c r="C335" s="142" t="s">
        <v>483</v>
      </c>
      <c r="D335" s="143" t="e">
        <f>#REF!</f>
        <v>#REF!</v>
      </c>
      <c r="E335" s="144">
        <f>'MEMORIA DE CANTIDADES'!H1971</f>
        <v>0</v>
      </c>
      <c r="F335" s="162" t="e">
        <f t="shared" si="16"/>
        <v>#REF!</v>
      </c>
    </row>
    <row r="336" spans="1:6" s="173" customFormat="1" ht="36" customHeight="1" x14ac:dyDescent="0.2">
      <c r="A336" s="146" t="s">
        <v>1282</v>
      </c>
      <c r="B336" s="145" t="s">
        <v>1303</v>
      </c>
      <c r="C336" s="142" t="s">
        <v>483</v>
      </c>
      <c r="D336" s="143" t="e">
        <f>#REF!</f>
        <v>#REF!</v>
      </c>
      <c r="E336" s="144">
        <f>'MEMORIA DE CANTIDADES'!H1977</f>
        <v>0</v>
      </c>
      <c r="F336" s="162" t="e">
        <f t="shared" si="16"/>
        <v>#REF!</v>
      </c>
    </row>
    <row r="337" spans="1:6" s="173" customFormat="1" ht="27.95" customHeight="1" x14ac:dyDescent="0.2">
      <c r="A337" s="146" t="s">
        <v>1424</v>
      </c>
      <c r="B337" s="145" t="s">
        <v>1426</v>
      </c>
      <c r="C337" s="142" t="s">
        <v>481</v>
      </c>
      <c r="D337" s="143" t="e">
        <f>#REF!</f>
        <v>#REF!</v>
      </c>
      <c r="E337" s="144">
        <f>+'MEMORIA DE CANTIDADES'!H1983</f>
        <v>0</v>
      </c>
      <c r="F337" s="162" t="e">
        <f>D337*E337</f>
        <v>#REF!</v>
      </c>
    </row>
    <row r="338" spans="1:6" s="173" customFormat="1" ht="27.95" customHeight="1" x14ac:dyDescent="0.2">
      <c r="A338" s="146" t="s">
        <v>1425</v>
      </c>
      <c r="B338" s="145" t="s">
        <v>1428</v>
      </c>
      <c r="C338" s="142" t="s">
        <v>481</v>
      </c>
      <c r="D338" s="143" t="e">
        <f>#REF!</f>
        <v>#REF!</v>
      </c>
      <c r="E338" s="144">
        <f>+'MEMORIA DE CANTIDADES'!H1989</f>
        <v>0</v>
      </c>
      <c r="F338" s="162" t="e">
        <f>D338*E338</f>
        <v>#REF!</v>
      </c>
    </row>
    <row r="339" spans="1:6" s="173" customFormat="1" ht="27.95" customHeight="1" x14ac:dyDescent="0.2">
      <c r="A339" s="146" t="s">
        <v>1427</v>
      </c>
      <c r="B339" s="145" t="s">
        <v>1429</v>
      </c>
      <c r="C339" s="142" t="s">
        <v>483</v>
      </c>
      <c r="D339" s="143" t="e">
        <f>#REF!</f>
        <v>#REF!</v>
      </c>
      <c r="E339" s="144">
        <f>+'MEMORIA DE CANTIDADES'!H1996</f>
        <v>0</v>
      </c>
      <c r="F339" s="162" t="e">
        <f>D339*E339</f>
        <v>#REF!</v>
      </c>
    </row>
    <row r="340" spans="1:6" s="174" customFormat="1" ht="27.95" customHeight="1" x14ac:dyDescent="0.2">
      <c r="A340" s="194" t="s">
        <v>731</v>
      </c>
      <c r="B340" s="198" t="s">
        <v>262</v>
      </c>
      <c r="C340" s="195"/>
      <c r="D340" s="195"/>
      <c r="E340" s="199"/>
      <c r="F340" s="200"/>
    </row>
    <row r="341" spans="1:6" s="174" customFormat="1" ht="27.95" customHeight="1" x14ac:dyDescent="0.2">
      <c r="A341" s="146" t="s">
        <v>732</v>
      </c>
      <c r="B341" s="147" t="s">
        <v>984</v>
      </c>
      <c r="C341" s="142" t="s">
        <v>481</v>
      </c>
      <c r="D341" s="143" t="e">
        <f>#REF!</f>
        <v>#REF!</v>
      </c>
      <c r="E341" s="144">
        <f>'MEMORIA DE CANTIDADES'!H2003</f>
        <v>0</v>
      </c>
      <c r="F341" s="162" t="e">
        <f>D341*E341</f>
        <v>#REF!</v>
      </c>
    </row>
    <row r="342" spans="1:6" s="174" customFormat="1" ht="27.95" customHeight="1" x14ac:dyDescent="0.2">
      <c r="A342" s="146" t="s">
        <v>733</v>
      </c>
      <c r="B342" s="147" t="s">
        <v>264</v>
      </c>
      <c r="C342" s="142" t="s">
        <v>481</v>
      </c>
      <c r="D342" s="143" t="e">
        <f>#REF!</f>
        <v>#REF!</v>
      </c>
      <c r="E342" s="144">
        <f>'MEMORIA DE CANTIDADES'!H2009</f>
        <v>0</v>
      </c>
      <c r="F342" s="162" t="e">
        <f>D342*E342</f>
        <v>#REF!</v>
      </c>
    </row>
    <row r="343" spans="1:6" s="173" customFormat="1" ht="27.95" customHeight="1" x14ac:dyDescent="0.2">
      <c r="A343" s="146" t="s">
        <v>734</v>
      </c>
      <c r="B343" s="147" t="s">
        <v>265</v>
      </c>
      <c r="C343" s="142" t="s">
        <v>481</v>
      </c>
      <c r="D343" s="143" t="e">
        <f>#REF!</f>
        <v>#REF!</v>
      </c>
      <c r="E343" s="144">
        <f>'MEMORIA DE CANTIDADES'!H2015</f>
        <v>0</v>
      </c>
      <c r="F343" s="162" t="e">
        <f>D343*E343</f>
        <v>#REF!</v>
      </c>
    </row>
    <row r="344" spans="1:6" s="174" customFormat="1" ht="27.95" customHeight="1" x14ac:dyDescent="0.2">
      <c r="A344" s="194" t="s">
        <v>735</v>
      </c>
      <c r="B344" s="198" t="s">
        <v>266</v>
      </c>
      <c r="C344" s="195"/>
      <c r="D344" s="195"/>
      <c r="E344" s="199"/>
      <c r="F344" s="200"/>
    </row>
    <row r="345" spans="1:6" s="174" customFormat="1" ht="27.95" customHeight="1" x14ac:dyDescent="0.2">
      <c r="A345" s="146" t="s">
        <v>736</v>
      </c>
      <c r="B345" s="147" t="s">
        <v>1361</v>
      </c>
      <c r="C345" s="142" t="s">
        <v>481</v>
      </c>
      <c r="D345" s="143" t="e">
        <f>#REF!</f>
        <v>#REF!</v>
      </c>
      <c r="E345" s="144">
        <v>0</v>
      </c>
      <c r="F345" s="162" t="e">
        <f>D345*E345</f>
        <v>#REF!</v>
      </c>
    </row>
    <row r="346" spans="1:6" s="174" customFormat="1" ht="27.95" customHeight="1" x14ac:dyDescent="0.2">
      <c r="A346" s="146" t="s">
        <v>737</v>
      </c>
      <c r="B346" s="147" t="s">
        <v>1345</v>
      </c>
      <c r="C346" s="142" t="s">
        <v>481</v>
      </c>
      <c r="D346" s="143" t="e">
        <f>#REF!</f>
        <v>#REF!</v>
      </c>
      <c r="E346" s="144">
        <f>'MEMORIA DE CANTIDADES'!H$2031</f>
        <v>0</v>
      </c>
      <c r="F346" s="162" t="e">
        <f t="shared" ref="F346:F362" si="17">D346*E346</f>
        <v>#REF!</v>
      </c>
    </row>
    <row r="347" spans="1:6" s="174" customFormat="1" ht="27.95" customHeight="1" x14ac:dyDescent="0.2">
      <c r="A347" s="146" t="s">
        <v>738</v>
      </c>
      <c r="B347" s="147" t="s">
        <v>987</v>
      </c>
      <c r="C347" s="142" t="s">
        <v>481</v>
      </c>
      <c r="D347" s="143" t="e">
        <f>#REF!</f>
        <v>#REF!</v>
      </c>
      <c r="E347" s="144">
        <f>'MEMORIA DE CANTIDADES'!H2037</f>
        <v>0</v>
      </c>
      <c r="F347" s="162" t="e">
        <f t="shared" si="17"/>
        <v>#REF!</v>
      </c>
    </row>
    <row r="348" spans="1:6" s="174" customFormat="1" ht="27.95" customHeight="1" x14ac:dyDescent="0.2">
      <c r="A348" s="146" t="s">
        <v>1067</v>
      </c>
      <c r="B348" s="147" t="s">
        <v>1191</v>
      </c>
      <c r="C348" s="142" t="s">
        <v>481</v>
      </c>
      <c r="D348" s="143" t="e">
        <f>#REF!</f>
        <v>#REF!</v>
      </c>
      <c r="E348" s="144">
        <f>'MEMORIA DE CANTIDADES'!H2043</f>
        <v>0</v>
      </c>
      <c r="F348" s="162" t="e">
        <f t="shared" si="17"/>
        <v>#REF!</v>
      </c>
    </row>
    <row r="349" spans="1:6" s="174" customFormat="1" ht="27.95" customHeight="1" x14ac:dyDescent="0.2">
      <c r="A349" s="146" t="s">
        <v>1068</v>
      </c>
      <c r="B349" s="147" t="s">
        <v>1192</v>
      </c>
      <c r="C349" s="142" t="s">
        <v>481</v>
      </c>
      <c r="D349" s="143" t="e">
        <f>#REF!</f>
        <v>#REF!</v>
      </c>
      <c r="E349" s="144">
        <f>'MEMORIA DE CANTIDADES'!H$2049</f>
        <v>0</v>
      </c>
      <c r="F349" s="162" t="e">
        <f t="shared" si="17"/>
        <v>#REF!</v>
      </c>
    </row>
    <row r="350" spans="1:6" s="174" customFormat="1" ht="27.95" customHeight="1" x14ac:dyDescent="0.2">
      <c r="A350" s="146" t="s">
        <v>1069</v>
      </c>
      <c r="B350" s="147" t="s">
        <v>1193</v>
      </c>
      <c r="C350" s="142" t="s">
        <v>483</v>
      </c>
      <c r="D350" s="143" t="e">
        <f>#REF!</f>
        <v>#REF!</v>
      </c>
      <c r="E350" s="144">
        <f>'MEMORIA DE CANTIDADES'!H$2055</f>
        <v>0</v>
      </c>
      <c r="F350" s="162" t="e">
        <f t="shared" si="17"/>
        <v>#REF!</v>
      </c>
    </row>
    <row r="351" spans="1:6" s="174" customFormat="1" ht="27.95" customHeight="1" x14ac:dyDescent="0.2">
      <c r="A351" s="146" t="s">
        <v>1070</v>
      </c>
      <c r="B351" s="147" t="s">
        <v>1194</v>
      </c>
      <c r="C351" s="142" t="s">
        <v>481</v>
      </c>
      <c r="D351" s="143" t="e">
        <f>#REF!</f>
        <v>#REF!</v>
      </c>
      <c r="E351" s="144">
        <f>'MEMORIA DE CANTIDADES'!H$2064</f>
        <v>0</v>
      </c>
      <c r="F351" s="162" t="e">
        <f t="shared" si="17"/>
        <v>#REF!</v>
      </c>
    </row>
    <row r="352" spans="1:6" s="174" customFormat="1" ht="27.95" customHeight="1" x14ac:dyDescent="0.2">
      <c r="A352" s="146" t="s">
        <v>1071</v>
      </c>
      <c r="B352" s="147" t="s">
        <v>1195</v>
      </c>
      <c r="C352" s="142" t="s">
        <v>481</v>
      </c>
      <c r="D352" s="143" t="e">
        <f>#REF!</f>
        <v>#REF!</v>
      </c>
      <c r="E352" s="144">
        <f>'MEMORIA DE CANTIDADES'!H2070</f>
        <v>0</v>
      </c>
      <c r="F352" s="162" t="e">
        <f t="shared" si="17"/>
        <v>#REF!</v>
      </c>
    </row>
    <row r="353" spans="1:6" s="174" customFormat="1" ht="27.95" customHeight="1" x14ac:dyDescent="0.2">
      <c r="A353" s="146" t="s">
        <v>1072</v>
      </c>
      <c r="B353" s="147" t="s">
        <v>1196</v>
      </c>
      <c r="C353" s="142" t="s">
        <v>267</v>
      </c>
      <c r="D353" s="143" t="e">
        <f>#REF!</f>
        <v>#REF!</v>
      </c>
      <c r="E353" s="144">
        <f>'MEMORIA DE CANTIDADES'!H2078</f>
        <v>0</v>
      </c>
      <c r="F353" s="162" t="e">
        <f t="shared" si="17"/>
        <v>#REF!</v>
      </c>
    </row>
    <row r="354" spans="1:6" s="174" customFormat="1" ht="27.95" customHeight="1" x14ac:dyDescent="0.2">
      <c r="A354" s="146" t="s">
        <v>1073</v>
      </c>
      <c r="B354" s="147" t="s">
        <v>1197</v>
      </c>
      <c r="C354" s="142" t="s">
        <v>481</v>
      </c>
      <c r="D354" s="143" t="e">
        <f>#REF!</f>
        <v>#REF!</v>
      </c>
      <c r="E354" s="144">
        <f>'MEMORIA DE CANTIDADES'!H$2087</f>
        <v>0</v>
      </c>
      <c r="F354" s="162" t="e">
        <f t="shared" si="17"/>
        <v>#REF!</v>
      </c>
    </row>
    <row r="355" spans="1:6" s="174" customFormat="1" ht="27.95" customHeight="1" x14ac:dyDescent="0.2">
      <c r="A355" s="146" t="s">
        <v>1074</v>
      </c>
      <c r="B355" s="147" t="s">
        <v>1198</v>
      </c>
      <c r="C355" s="142" t="s">
        <v>481</v>
      </c>
      <c r="D355" s="143" t="e">
        <f>#REF!</f>
        <v>#REF!</v>
      </c>
      <c r="E355" s="144">
        <f>'MEMORIA DE CANTIDADES'!H2093</f>
        <v>0</v>
      </c>
      <c r="F355" s="162" t="e">
        <f t="shared" si="17"/>
        <v>#REF!</v>
      </c>
    </row>
    <row r="356" spans="1:6" s="174" customFormat="1" ht="27.95" customHeight="1" x14ac:dyDescent="0.2">
      <c r="A356" s="146" t="s">
        <v>1075</v>
      </c>
      <c r="B356" s="147" t="s">
        <v>996</v>
      </c>
      <c r="C356" s="142" t="s">
        <v>481</v>
      </c>
      <c r="D356" s="143" t="e">
        <f>#REF!</f>
        <v>#REF!</v>
      </c>
      <c r="E356" s="144">
        <f>'MEMORIA DE CANTIDADES'!H2099</f>
        <v>0</v>
      </c>
      <c r="F356" s="162" t="e">
        <f t="shared" si="17"/>
        <v>#REF!</v>
      </c>
    </row>
    <row r="357" spans="1:6" s="174" customFormat="1" ht="27.95" customHeight="1" x14ac:dyDescent="0.2">
      <c r="A357" s="146" t="s">
        <v>1076</v>
      </c>
      <c r="B357" s="147" t="s">
        <v>314</v>
      </c>
      <c r="C357" s="142" t="s">
        <v>481</v>
      </c>
      <c r="D357" s="143" t="e">
        <f>#REF!</f>
        <v>#REF!</v>
      </c>
      <c r="E357" s="144">
        <f>'MEMORIA DE CANTIDADES'!H2105</f>
        <v>0</v>
      </c>
      <c r="F357" s="162" t="e">
        <f t="shared" si="17"/>
        <v>#REF!</v>
      </c>
    </row>
    <row r="358" spans="1:6" s="174" customFormat="1" ht="27.95" customHeight="1" x14ac:dyDescent="0.2">
      <c r="A358" s="146" t="s">
        <v>1077</v>
      </c>
      <c r="B358" s="147" t="s">
        <v>1199</v>
      </c>
      <c r="C358" s="142" t="s">
        <v>481</v>
      </c>
      <c r="D358" s="143" t="e">
        <f>#REF!</f>
        <v>#REF!</v>
      </c>
      <c r="E358" s="144">
        <f>'MEMORIA DE CANTIDADES'!H2111</f>
        <v>0</v>
      </c>
      <c r="F358" s="162" t="e">
        <f t="shared" si="17"/>
        <v>#REF!</v>
      </c>
    </row>
    <row r="359" spans="1:6" s="174" customFormat="1" ht="27.95" customHeight="1" x14ac:dyDescent="0.2">
      <c r="A359" s="146" t="s">
        <v>1078</v>
      </c>
      <c r="B359" s="147" t="s">
        <v>1200</v>
      </c>
      <c r="C359" s="142" t="s">
        <v>481</v>
      </c>
      <c r="D359" s="143" t="e">
        <f>#REF!</f>
        <v>#REF!</v>
      </c>
      <c r="E359" s="144">
        <f>'MEMORIA DE CANTIDADES'!H2117</f>
        <v>0</v>
      </c>
      <c r="F359" s="162" t="e">
        <f t="shared" si="17"/>
        <v>#REF!</v>
      </c>
    </row>
    <row r="360" spans="1:6" s="174" customFormat="1" ht="27.95" customHeight="1" x14ac:dyDescent="0.2">
      <c r="A360" s="146" t="s">
        <v>1079</v>
      </c>
      <c r="B360" s="147" t="s">
        <v>1201</v>
      </c>
      <c r="C360" s="142" t="s">
        <v>482</v>
      </c>
      <c r="D360" s="143" t="e">
        <f>#REF!</f>
        <v>#REF!</v>
      </c>
      <c r="E360" s="144">
        <v>0</v>
      </c>
      <c r="F360" s="162" t="e">
        <f t="shared" si="17"/>
        <v>#REF!</v>
      </c>
    </row>
    <row r="361" spans="1:6" s="174" customFormat="1" ht="27.95" customHeight="1" x14ac:dyDescent="0.2">
      <c r="A361" s="146" t="s">
        <v>1080</v>
      </c>
      <c r="B361" s="147" t="s">
        <v>1304</v>
      </c>
      <c r="C361" s="142" t="s">
        <v>482</v>
      </c>
      <c r="D361" s="143" t="e">
        <f>#REF!</f>
        <v>#REF!</v>
      </c>
      <c r="E361" s="144">
        <f>'MEMORIA DE CANTIDADES'!H2129</f>
        <v>0</v>
      </c>
      <c r="F361" s="162" t="e">
        <f t="shared" si="17"/>
        <v>#REF!</v>
      </c>
    </row>
    <row r="362" spans="1:6" s="174" customFormat="1" ht="27.95" customHeight="1" x14ac:dyDescent="0.2">
      <c r="A362" s="146" t="s">
        <v>1081</v>
      </c>
      <c r="B362" s="147" t="s">
        <v>1202</v>
      </c>
      <c r="C362" s="142" t="s">
        <v>482</v>
      </c>
      <c r="D362" s="143" t="e">
        <f>#REF!</f>
        <v>#REF!</v>
      </c>
      <c r="E362" s="144">
        <f>'MEMORIA DE CANTIDADES'!H2135</f>
        <v>0</v>
      </c>
      <c r="F362" s="162" t="e">
        <f t="shared" si="17"/>
        <v>#REF!</v>
      </c>
    </row>
    <row r="363" spans="1:6" s="174" customFormat="1" ht="27.95" customHeight="1" x14ac:dyDescent="0.2">
      <c r="A363" s="146" t="s">
        <v>1430</v>
      </c>
      <c r="B363" s="147" t="s">
        <v>1431</v>
      </c>
      <c r="C363" s="142" t="s">
        <v>482</v>
      </c>
      <c r="D363" s="143" t="e">
        <f>#REF!</f>
        <v>#REF!</v>
      </c>
      <c r="E363" s="144">
        <f>+'MEMORIA DE CANTIDADES'!H2141</f>
        <v>0</v>
      </c>
      <c r="F363" s="162" t="e">
        <f>D363*E363</f>
        <v>#REF!</v>
      </c>
    </row>
    <row r="364" spans="1:6" s="174" customFormat="1" ht="27.95" customHeight="1" x14ac:dyDescent="0.2">
      <c r="A364" s="194" t="s">
        <v>739</v>
      </c>
      <c r="B364" s="198" t="s">
        <v>281</v>
      </c>
      <c r="C364" s="203"/>
      <c r="D364" s="195"/>
      <c r="E364" s="199"/>
      <c r="F364" s="200"/>
    </row>
    <row r="365" spans="1:6" s="174" customFormat="1" ht="27.95" customHeight="1" x14ac:dyDescent="0.2">
      <c r="A365" s="146" t="s">
        <v>740</v>
      </c>
      <c r="B365" s="148" t="s">
        <v>1327</v>
      </c>
      <c r="C365" s="142" t="s">
        <v>482</v>
      </c>
      <c r="D365" s="143" t="e">
        <f>#REF!</f>
        <v>#REF!</v>
      </c>
      <c r="E365" s="144">
        <f>'MEMORIA DE CANTIDADES'!H2148</f>
        <v>0</v>
      </c>
      <c r="F365" s="162" t="e">
        <f>D365*E365</f>
        <v>#REF!</v>
      </c>
    </row>
    <row r="366" spans="1:6" s="174" customFormat="1" ht="27.95" customHeight="1" x14ac:dyDescent="0.2">
      <c r="A366" s="146" t="s">
        <v>741</v>
      </c>
      <c r="B366" s="148" t="s">
        <v>1328</v>
      </c>
      <c r="C366" s="142" t="s">
        <v>482</v>
      </c>
      <c r="D366" s="143" t="e">
        <f>#REF!</f>
        <v>#REF!</v>
      </c>
      <c r="E366" s="144">
        <f>'MEMORIA DE CANTIDADES'!H2154</f>
        <v>0</v>
      </c>
      <c r="F366" s="162" t="e">
        <f t="shared" ref="F366:F380" si="18">D366*E366</f>
        <v>#REF!</v>
      </c>
    </row>
    <row r="367" spans="1:6" s="174" customFormat="1" ht="27.95" customHeight="1" x14ac:dyDescent="0.2">
      <c r="A367" s="146" t="s">
        <v>742</v>
      </c>
      <c r="B367" s="148" t="s">
        <v>1329</v>
      </c>
      <c r="C367" s="142" t="s">
        <v>482</v>
      </c>
      <c r="D367" s="143" t="e">
        <f>#REF!</f>
        <v>#REF!</v>
      </c>
      <c r="E367" s="144">
        <f>'MEMORIA DE CANTIDADES'!H2160</f>
        <v>0</v>
      </c>
      <c r="F367" s="162" t="e">
        <f t="shared" si="18"/>
        <v>#REF!</v>
      </c>
    </row>
    <row r="368" spans="1:6" s="174" customFormat="1" ht="27.95" customHeight="1" x14ac:dyDescent="0.2">
      <c r="A368" s="146" t="s">
        <v>743</v>
      </c>
      <c r="B368" s="148" t="s">
        <v>1330</v>
      </c>
      <c r="C368" s="142" t="s">
        <v>482</v>
      </c>
      <c r="D368" s="143" t="e">
        <f>#REF!</f>
        <v>#REF!</v>
      </c>
      <c r="E368" s="144">
        <f>'MEMORIA DE CANTIDADES'!H2166</f>
        <v>0</v>
      </c>
      <c r="F368" s="162" t="e">
        <f t="shared" si="18"/>
        <v>#REF!</v>
      </c>
    </row>
    <row r="369" spans="1:6" s="174" customFormat="1" ht="27.95" customHeight="1" x14ac:dyDescent="0.2">
      <c r="A369" s="146" t="s">
        <v>744</v>
      </c>
      <c r="B369" s="148" t="s">
        <v>1331</v>
      </c>
      <c r="C369" s="142" t="s">
        <v>482</v>
      </c>
      <c r="D369" s="143" t="e">
        <f>#REF!</f>
        <v>#REF!</v>
      </c>
      <c r="E369" s="144">
        <f>'MEMORIA DE CANTIDADES'!H2172</f>
        <v>0</v>
      </c>
      <c r="F369" s="162" t="e">
        <f t="shared" si="18"/>
        <v>#REF!</v>
      </c>
    </row>
    <row r="370" spans="1:6" s="174" customFormat="1" ht="27.95" customHeight="1" x14ac:dyDescent="0.2">
      <c r="A370" s="146" t="s">
        <v>745</v>
      </c>
      <c r="B370" s="148" t="s">
        <v>1110</v>
      </c>
      <c r="C370" s="142" t="s">
        <v>481</v>
      </c>
      <c r="D370" s="143" t="e">
        <f>#REF!</f>
        <v>#REF!</v>
      </c>
      <c r="E370" s="144">
        <f>'MEMORIA DE CANTIDADES'!H2178</f>
        <v>0</v>
      </c>
      <c r="F370" s="162" t="e">
        <f t="shared" si="18"/>
        <v>#REF!</v>
      </c>
    </row>
    <row r="371" spans="1:6" s="174" customFormat="1" ht="27.95" customHeight="1" x14ac:dyDescent="0.2">
      <c r="A371" s="146" t="s">
        <v>1082</v>
      </c>
      <c r="B371" s="148" t="s">
        <v>1111</v>
      </c>
      <c r="C371" s="142" t="s">
        <v>481</v>
      </c>
      <c r="D371" s="143" t="e">
        <f>#REF!</f>
        <v>#REF!</v>
      </c>
      <c r="E371" s="144">
        <f>'MEMORIA DE CANTIDADES'!H2184</f>
        <v>0</v>
      </c>
      <c r="F371" s="162" t="e">
        <f t="shared" si="18"/>
        <v>#REF!</v>
      </c>
    </row>
    <row r="372" spans="1:6" s="174" customFormat="1" ht="27.95" customHeight="1" x14ac:dyDescent="0.2">
      <c r="A372" s="146" t="s">
        <v>1083</v>
      </c>
      <c r="B372" s="148" t="s">
        <v>239</v>
      </c>
      <c r="C372" s="142" t="s">
        <v>481</v>
      </c>
      <c r="D372" s="143" t="e">
        <f>#REF!</f>
        <v>#REF!</v>
      </c>
      <c r="E372" s="144">
        <f>'MEMORIA DE CANTIDADES'!H2190</f>
        <v>0</v>
      </c>
      <c r="F372" s="162" t="e">
        <f t="shared" si="18"/>
        <v>#REF!</v>
      </c>
    </row>
    <row r="373" spans="1:6" s="174" customFormat="1" ht="27.95" customHeight="1" x14ac:dyDescent="0.2">
      <c r="A373" s="146" t="s">
        <v>1084</v>
      </c>
      <c r="B373" s="148" t="s">
        <v>1581</v>
      </c>
      <c r="C373" s="142" t="s">
        <v>481</v>
      </c>
      <c r="D373" s="143" t="e">
        <f>#REF!</f>
        <v>#REF!</v>
      </c>
      <c r="E373" s="144">
        <f>'MEMORIA DE CANTIDADES'!H2196</f>
        <v>0</v>
      </c>
      <c r="F373" s="162" t="e">
        <f t="shared" si="18"/>
        <v>#REF!</v>
      </c>
    </row>
    <row r="374" spans="1:6" s="174" customFormat="1" ht="27.95" customHeight="1" x14ac:dyDescent="0.2">
      <c r="A374" s="146" t="s">
        <v>1085</v>
      </c>
      <c r="B374" s="148" t="s">
        <v>1203</v>
      </c>
      <c r="C374" s="142" t="s">
        <v>482</v>
      </c>
      <c r="D374" s="143" t="e">
        <f>#REF!</f>
        <v>#REF!</v>
      </c>
      <c r="E374" s="144">
        <f>'MEMORIA DE CANTIDADES'!H2202</f>
        <v>0</v>
      </c>
      <c r="F374" s="162" t="e">
        <f t="shared" si="18"/>
        <v>#REF!</v>
      </c>
    </row>
    <row r="375" spans="1:6" s="174" customFormat="1" ht="27.95" customHeight="1" x14ac:dyDescent="0.2">
      <c r="A375" s="146" t="s">
        <v>1086</v>
      </c>
      <c r="B375" s="148" t="s">
        <v>1204</v>
      </c>
      <c r="C375" s="142" t="s">
        <v>482</v>
      </c>
      <c r="D375" s="143" t="e">
        <f>#REF!</f>
        <v>#REF!</v>
      </c>
      <c r="E375" s="144">
        <f>'MEMORIA DE CANTIDADES'!H2208</f>
        <v>0</v>
      </c>
      <c r="F375" s="162" t="e">
        <f t="shared" si="18"/>
        <v>#REF!</v>
      </c>
    </row>
    <row r="376" spans="1:6" s="174" customFormat="1" ht="27.95" customHeight="1" x14ac:dyDescent="0.2">
      <c r="A376" s="146" t="s">
        <v>1087</v>
      </c>
      <c r="B376" s="148" t="s">
        <v>240</v>
      </c>
      <c r="C376" s="142" t="s">
        <v>483</v>
      </c>
      <c r="D376" s="143" t="e">
        <f>#REF!</f>
        <v>#REF!</v>
      </c>
      <c r="E376" s="144">
        <f>'MEMORIA DE CANTIDADES'!H2214</f>
        <v>0</v>
      </c>
      <c r="F376" s="162" t="e">
        <f t="shared" si="18"/>
        <v>#REF!</v>
      </c>
    </row>
    <row r="377" spans="1:6" s="174" customFormat="1" ht="27.95" customHeight="1" x14ac:dyDescent="0.2">
      <c r="A377" s="146" t="s">
        <v>1088</v>
      </c>
      <c r="B377" s="148" t="s">
        <v>1205</v>
      </c>
      <c r="C377" s="142" t="s">
        <v>481</v>
      </c>
      <c r="D377" s="143" t="e">
        <f>#REF!</f>
        <v>#REF!</v>
      </c>
      <c r="E377" s="144">
        <f>'MEMORIA DE CANTIDADES'!H2220</f>
        <v>0</v>
      </c>
      <c r="F377" s="162" t="e">
        <f t="shared" si="18"/>
        <v>#REF!</v>
      </c>
    </row>
    <row r="378" spans="1:6" s="174" customFormat="1" ht="27.95" customHeight="1" x14ac:dyDescent="0.2">
      <c r="A378" s="146" t="s">
        <v>1089</v>
      </c>
      <c r="B378" s="148" t="s">
        <v>1112</v>
      </c>
      <c r="C378" s="142" t="s">
        <v>481</v>
      </c>
      <c r="D378" s="143" t="e">
        <f>#REF!</f>
        <v>#REF!</v>
      </c>
      <c r="E378" s="144">
        <f>'MEMORIA DE CANTIDADES'!H2226</f>
        <v>0</v>
      </c>
      <c r="F378" s="162" t="e">
        <f t="shared" si="18"/>
        <v>#REF!</v>
      </c>
    </row>
    <row r="379" spans="1:6" s="174" customFormat="1" ht="27.95" customHeight="1" x14ac:dyDescent="0.2">
      <c r="A379" s="146" t="s">
        <v>1090</v>
      </c>
      <c r="B379" s="148" t="s">
        <v>1206</v>
      </c>
      <c r="C379" s="142" t="s">
        <v>482</v>
      </c>
      <c r="D379" s="143" t="e">
        <f>#REF!</f>
        <v>#REF!</v>
      </c>
      <c r="E379" s="144">
        <f>'MEMORIA DE CANTIDADES'!H2232</f>
        <v>0</v>
      </c>
      <c r="F379" s="162" t="e">
        <f t="shared" si="18"/>
        <v>#REF!</v>
      </c>
    </row>
    <row r="380" spans="1:6" s="174" customFormat="1" ht="27.95" customHeight="1" x14ac:dyDescent="0.2">
      <c r="A380" s="146" t="s">
        <v>1091</v>
      </c>
      <c r="B380" s="148" t="s">
        <v>409</v>
      </c>
      <c r="C380" s="142" t="s">
        <v>482</v>
      </c>
      <c r="D380" s="143" t="e">
        <f>#REF!</f>
        <v>#REF!</v>
      </c>
      <c r="E380" s="144">
        <f>'MEMORIA DE CANTIDADES'!H2238</f>
        <v>0</v>
      </c>
      <c r="F380" s="162" t="e">
        <f t="shared" si="18"/>
        <v>#REF!</v>
      </c>
    </row>
    <row r="381" spans="1:6" s="174" customFormat="1" ht="27.95" customHeight="1" x14ac:dyDescent="0.2">
      <c r="A381" s="194" t="s">
        <v>746</v>
      </c>
      <c r="B381" s="198" t="s">
        <v>1306</v>
      </c>
      <c r="C381" s="203"/>
      <c r="D381" s="195"/>
      <c r="E381" s="199"/>
      <c r="F381" s="200"/>
    </row>
    <row r="382" spans="1:6" s="174" customFormat="1" ht="27.95" customHeight="1" x14ac:dyDescent="0.2">
      <c r="A382" s="146" t="s">
        <v>747</v>
      </c>
      <c r="B382" s="148" t="s">
        <v>1305</v>
      </c>
      <c r="C382" s="142" t="s">
        <v>482</v>
      </c>
      <c r="D382" s="143" t="e">
        <f>#REF!</f>
        <v>#REF!</v>
      </c>
      <c r="E382" s="144">
        <f>'MEMORIA DE CANTIDADES'!H2245</f>
        <v>0</v>
      </c>
      <c r="F382" s="162" t="e">
        <f>D382*E382</f>
        <v>#REF!</v>
      </c>
    </row>
    <row r="383" spans="1:6" s="174" customFormat="1" ht="27.95" customHeight="1" x14ac:dyDescent="0.2">
      <c r="A383" s="146" t="s">
        <v>748</v>
      </c>
      <c r="B383" s="148" t="s">
        <v>1307</v>
      </c>
      <c r="C383" s="142" t="s">
        <v>482</v>
      </c>
      <c r="D383" s="143" t="e">
        <f>#REF!</f>
        <v>#REF!</v>
      </c>
      <c r="E383" s="144">
        <f>'MEMORIA DE CANTIDADES'!H2251</f>
        <v>0</v>
      </c>
      <c r="F383" s="162" t="e">
        <f t="shared" ref="F383:F391" si="19">D383*E383</f>
        <v>#REF!</v>
      </c>
    </row>
    <row r="384" spans="1:6" s="174" customFormat="1" ht="27.95" customHeight="1" x14ac:dyDescent="0.2">
      <c r="A384" s="146" t="s">
        <v>1308</v>
      </c>
      <c r="B384" s="148" t="s">
        <v>1309</v>
      </c>
      <c r="C384" s="142" t="s">
        <v>482</v>
      </c>
      <c r="D384" s="143" t="e">
        <f>#REF!</f>
        <v>#REF!</v>
      </c>
      <c r="E384" s="144">
        <f>'MEMORIA DE CANTIDADES'!H2257</f>
        <v>0</v>
      </c>
      <c r="F384" s="162" t="e">
        <f t="shared" si="19"/>
        <v>#REF!</v>
      </c>
    </row>
    <row r="385" spans="1:6" s="174" customFormat="1" ht="27.95" customHeight="1" x14ac:dyDescent="0.2">
      <c r="A385" s="146" t="s">
        <v>1317</v>
      </c>
      <c r="B385" s="148" t="s">
        <v>1310</v>
      </c>
      <c r="C385" s="142" t="s">
        <v>482</v>
      </c>
      <c r="D385" s="143" t="e">
        <f>#REF!</f>
        <v>#REF!</v>
      </c>
      <c r="E385" s="144">
        <f>'MEMORIA DE CANTIDADES'!H2263</f>
        <v>0</v>
      </c>
      <c r="F385" s="162" t="e">
        <f t="shared" si="19"/>
        <v>#REF!</v>
      </c>
    </row>
    <row r="386" spans="1:6" s="174" customFormat="1" ht="27.95" customHeight="1" x14ac:dyDescent="0.2">
      <c r="A386" s="146" t="s">
        <v>1318</v>
      </c>
      <c r="B386" s="148" t="s">
        <v>1311</v>
      </c>
      <c r="C386" s="142" t="s">
        <v>482</v>
      </c>
      <c r="D386" s="143" t="e">
        <f>#REF!</f>
        <v>#REF!</v>
      </c>
      <c r="E386" s="144">
        <f>'MEMORIA DE CANTIDADES'!H2269</f>
        <v>0</v>
      </c>
      <c r="F386" s="162" t="e">
        <f t="shared" si="19"/>
        <v>#REF!</v>
      </c>
    </row>
    <row r="387" spans="1:6" s="174" customFormat="1" ht="27.95" customHeight="1" x14ac:dyDescent="0.2">
      <c r="A387" s="146" t="s">
        <v>1319</v>
      </c>
      <c r="B387" s="148" t="s">
        <v>1312</v>
      </c>
      <c r="C387" s="142" t="s">
        <v>482</v>
      </c>
      <c r="D387" s="143" t="e">
        <f>#REF!</f>
        <v>#REF!</v>
      </c>
      <c r="E387" s="144">
        <f>'MEMORIA DE CANTIDADES'!H2275</f>
        <v>0</v>
      </c>
      <c r="F387" s="162" t="e">
        <f t="shared" si="19"/>
        <v>#REF!</v>
      </c>
    </row>
    <row r="388" spans="1:6" s="174" customFormat="1" ht="27.95" customHeight="1" x14ac:dyDescent="0.2">
      <c r="A388" s="146" t="s">
        <v>1320</v>
      </c>
      <c r="B388" s="148" t="s">
        <v>1313</v>
      </c>
      <c r="C388" s="142" t="s">
        <v>483</v>
      </c>
      <c r="D388" s="143" t="e">
        <f>#REF!</f>
        <v>#REF!</v>
      </c>
      <c r="E388" s="144">
        <f>'MEMORIA DE CANTIDADES'!H2281</f>
        <v>0</v>
      </c>
      <c r="F388" s="162" t="e">
        <f t="shared" si="19"/>
        <v>#REF!</v>
      </c>
    </row>
    <row r="389" spans="1:6" s="174" customFormat="1" ht="27.95" customHeight="1" x14ac:dyDescent="0.2">
      <c r="A389" s="146" t="s">
        <v>1321</v>
      </c>
      <c r="B389" s="148" t="s">
        <v>1314</v>
      </c>
      <c r="C389" s="142" t="s">
        <v>483</v>
      </c>
      <c r="D389" s="143" t="e">
        <f>#REF!</f>
        <v>#REF!</v>
      </c>
      <c r="E389" s="144">
        <f>'MEMORIA DE CANTIDADES'!H2287</f>
        <v>0</v>
      </c>
      <c r="F389" s="162" t="e">
        <f t="shared" si="19"/>
        <v>#REF!</v>
      </c>
    </row>
    <row r="390" spans="1:6" s="174" customFormat="1" ht="27.95" customHeight="1" x14ac:dyDescent="0.2">
      <c r="A390" s="146" t="s">
        <v>1322</v>
      </c>
      <c r="B390" s="148" t="s">
        <v>1315</v>
      </c>
      <c r="C390" s="142" t="s">
        <v>483</v>
      </c>
      <c r="D390" s="143" t="e">
        <f>#REF!</f>
        <v>#REF!</v>
      </c>
      <c r="E390" s="144">
        <f>'MEMORIA DE CANTIDADES'!H2293</f>
        <v>0</v>
      </c>
      <c r="F390" s="162" t="e">
        <f t="shared" si="19"/>
        <v>#REF!</v>
      </c>
    </row>
    <row r="391" spans="1:6" s="174" customFormat="1" ht="27.95" customHeight="1" x14ac:dyDescent="0.2">
      <c r="A391" s="146" t="s">
        <v>1323</v>
      </c>
      <c r="B391" s="148" t="s">
        <v>1316</v>
      </c>
      <c r="C391" s="142" t="s">
        <v>482</v>
      </c>
      <c r="D391" s="143" t="e">
        <f>#REF!</f>
        <v>#REF!</v>
      </c>
      <c r="E391" s="144">
        <f>'MEMORIA DE CANTIDADES'!H2299</f>
        <v>0</v>
      </c>
      <c r="F391" s="162" t="e">
        <f t="shared" si="19"/>
        <v>#REF!</v>
      </c>
    </row>
    <row r="392" spans="1:6" s="174" customFormat="1" ht="27.95" customHeight="1" x14ac:dyDescent="0.2">
      <c r="A392" s="194" t="s">
        <v>749</v>
      </c>
      <c r="B392" s="198" t="s">
        <v>288</v>
      </c>
      <c r="C392" s="203"/>
      <c r="D392" s="195"/>
      <c r="E392" s="199"/>
      <c r="F392" s="200"/>
    </row>
    <row r="393" spans="1:6" s="174" customFormat="1" ht="27.95" customHeight="1" x14ac:dyDescent="0.2">
      <c r="A393" s="146" t="s">
        <v>750</v>
      </c>
      <c r="B393" s="148" t="s">
        <v>289</v>
      </c>
      <c r="C393" s="142" t="s">
        <v>484</v>
      </c>
      <c r="D393" s="143" t="e">
        <f>#REF!</f>
        <v>#REF!</v>
      </c>
      <c r="E393" s="144">
        <f>'MEMORIA DE CANTIDADES'!H$2306</f>
        <v>0</v>
      </c>
      <c r="F393" s="162" t="e">
        <f>D393*E393</f>
        <v>#REF!</v>
      </c>
    </row>
    <row r="394" spans="1:6" s="174" customFormat="1" ht="27.95" customHeight="1" x14ac:dyDescent="0.2">
      <c r="A394" s="146" t="s">
        <v>1324</v>
      </c>
      <c r="B394" s="148" t="s">
        <v>1207</v>
      </c>
      <c r="C394" s="142" t="s">
        <v>481</v>
      </c>
      <c r="D394" s="143" t="e">
        <f>#REF!</f>
        <v>#REF!</v>
      </c>
      <c r="E394" s="144">
        <f>'MEMORIA DE CANTIDADES'!H$2312</f>
        <v>0</v>
      </c>
      <c r="F394" s="162" t="e">
        <f>D394*E394</f>
        <v>#REF!</v>
      </c>
    </row>
    <row r="395" spans="1:6" s="174" customFormat="1" ht="27.95" customHeight="1" x14ac:dyDescent="0.2">
      <c r="A395" s="194" t="s">
        <v>1325</v>
      </c>
      <c r="B395" s="198" t="s">
        <v>1092</v>
      </c>
      <c r="C395" s="203"/>
      <c r="D395" s="195"/>
      <c r="E395" s="199"/>
      <c r="F395" s="200"/>
    </row>
    <row r="396" spans="1:6" ht="25.5" x14ac:dyDescent="0.2">
      <c r="A396" s="146" t="s">
        <v>1326</v>
      </c>
      <c r="B396" s="148" t="s">
        <v>1093</v>
      </c>
      <c r="C396" s="142" t="s">
        <v>1094</v>
      </c>
      <c r="D396" s="143" t="e">
        <f>#REF!</f>
        <v>#REF!</v>
      </c>
      <c r="E396" s="144">
        <f>'MEMORIA DE CANTIDADES'!H$2319</f>
        <v>0</v>
      </c>
      <c r="F396" s="162" t="e">
        <f>D396*E396</f>
        <v>#REF!</v>
      </c>
    </row>
    <row r="397" spans="1:6" x14ac:dyDescent="0.2">
      <c r="C397" s="241" t="s">
        <v>334</v>
      </c>
      <c r="D397" s="241"/>
      <c r="E397" s="241"/>
      <c r="F397" s="171" t="e">
        <f>SUM(F7:F396)</f>
        <v>#REF!</v>
      </c>
    </row>
    <row r="398" spans="1:6" x14ac:dyDescent="0.2">
      <c r="C398" s="248" t="s">
        <v>338</v>
      </c>
      <c r="D398" s="241"/>
      <c r="E398" s="177">
        <v>0.23</v>
      </c>
      <c r="F398" s="162" t="e">
        <f>F397*E398</f>
        <v>#REF!</v>
      </c>
    </row>
    <row r="399" spans="1:6" x14ac:dyDescent="0.2">
      <c r="C399" s="241" t="s">
        <v>335</v>
      </c>
      <c r="D399" s="241"/>
      <c r="E399" s="177">
        <v>0.03</v>
      </c>
      <c r="F399" s="162" t="e">
        <f>F397*E399</f>
        <v>#REF!</v>
      </c>
    </row>
    <row r="400" spans="1:6" ht="21" customHeight="1" x14ac:dyDescent="0.2">
      <c r="C400" s="241" t="s">
        <v>336</v>
      </c>
      <c r="D400" s="241"/>
      <c r="E400" s="177">
        <v>0.03</v>
      </c>
      <c r="F400" s="162" t="e">
        <f>F397*E400</f>
        <v>#REF!</v>
      </c>
    </row>
    <row r="401" spans="1:8" x14ac:dyDescent="0.2">
      <c r="C401" s="249" t="s">
        <v>1359</v>
      </c>
      <c r="D401" s="250"/>
      <c r="E401" s="251"/>
      <c r="F401" s="171" t="e">
        <f>SUM(F398:F400)</f>
        <v>#REF!</v>
      </c>
    </row>
    <row r="402" spans="1:8" s="174" customFormat="1" ht="28.5" customHeight="1" x14ac:dyDescent="0.2">
      <c r="A402" s="175"/>
      <c r="B402" s="176"/>
      <c r="C402" s="241" t="s">
        <v>337</v>
      </c>
      <c r="D402" s="241"/>
      <c r="E402" s="241"/>
      <c r="F402" s="171" t="e">
        <f>SUM(F397:F400)</f>
        <v>#REF!</v>
      </c>
      <c r="H402" s="178"/>
    </row>
    <row r="405" spans="1:8" ht="25.5" x14ac:dyDescent="0.2">
      <c r="A405" s="175" t="s">
        <v>1108</v>
      </c>
      <c r="F405" s="182"/>
    </row>
    <row r="406" spans="1:8" x14ac:dyDescent="0.2">
      <c r="B406" s="183" t="s">
        <v>1106</v>
      </c>
      <c r="C406" s="184"/>
      <c r="D406" s="185"/>
      <c r="E406" s="186"/>
      <c r="F406" s="187"/>
    </row>
    <row r="407" spans="1:8" x14ac:dyDescent="0.2">
      <c r="B407" s="188" t="s">
        <v>1107</v>
      </c>
      <c r="C407" s="184"/>
      <c r="D407" s="185"/>
      <c r="E407" s="186"/>
      <c r="F407" s="187"/>
    </row>
    <row r="408" spans="1:8" x14ac:dyDescent="0.2">
      <c r="B408" s="188" t="s">
        <v>1104</v>
      </c>
      <c r="C408" s="189"/>
      <c r="D408" s="190"/>
      <c r="E408" s="191"/>
      <c r="F408" s="192"/>
    </row>
    <row r="409" spans="1:8" x14ac:dyDescent="0.2">
      <c r="B409" s="188" t="s">
        <v>1105</v>
      </c>
      <c r="C409" s="189"/>
      <c r="D409" s="190"/>
      <c r="E409" s="191"/>
      <c r="F409" s="192"/>
    </row>
  </sheetData>
  <mergeCells count="10">
    <mergeCell ref="C399:D399"/>
    <mergeCell ref="C400:D400"/>
    <mergeCell ref="C402:E402"/>
    <mergeCell ref="A1:F1"/>
    <mergeCell ref="A2:F2"/>
    <mergeCell ref="A3:F3"/>
    <mergeCell ref="C397:E397"/>
    <mergeCell ref="C398:D398"/>
    <mergeCell ref="A4:F4"/>
    <mergeCell ref="C401:E401"/>
  </mergeCells>
  <phoneticPr fontId="6" type="noConversion"/>
  <printOptions horizontalCentered="1"/>
  <pageMargins left="0.78740157480314965" right="0.78740157480314965" top="0.59055118110236227" bottom="0.78740157480314965" header="0" footer="0.39370078740157483"/>
  <pageSetup scale="68" orientation="portrait" r:id="rId1"/>
  <headerFooter alignWithMargins="0">
    <oddFooter>&amp;C&amp;"Verdana,Normal"&amp;12&amp;P</oddFooter>
  </headerFooter>
  <rowBreaks count="7" manualBreakCount="7">
    <brk id="37" max="5" man="1"/>
    <brk id="69" max="5" man="1"/>
    <brk id="161" max="5" man="1"/>
    <brk id="225" max="5" man="1"/>
    <brk id="264" max="5" man="1"/>
    <brk id="350" max="5" man="1"/>
    <brk id="380" max="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41"/>
  </sheetPr>
  <dimension ref="A1:H2326"/>
  <sheetViews>
    <sheetView topLeftCell="A146" zoomScale="90" zoomScaleNormal="90" workbookViewId="0">
      <selection activeCell="J3" sqref="J3"/>
    </sheetView>
  </sheetViews>
  <sheetFormatPr baseColWidth="10" defaultColWidth="11.42578125" defaultRowHeight="12.75" x14ac:dyDescent="0.2"/>
  <cols>
    <col min="1" max="1" width="11.28515625" style="71" bestFit="1" customWidth="1"/>
    <col min="2" max="2" width="53" style="72" customWidth="1"/>
    <col min="3" max="3" width="12.140625" style="73" customWidth="1"/>
    <col min="4" max="4" width="14.85546875" style="132" bestFit="1" customWidth="1"/>
    <col min="5" max="5" width="14.85546875" style="138" customWidth="1"/>
    <col min="6" max="6" width="14.42578125" style="74" customWidth="1"/>
    <col min="7" max="7" width="16.42578125" style="67" customWidth="1"/>
    <col min="8" max="8" width="13.7109375" style="67" customWidth="1"/>
    <col min="9" max="16384" width="11.42578125" style="67"/>
  </cols>
  <sheetData>
    <row r="1" spans="1:8" ht="40.5" customHeight="1" x14ac:dyDescent="0.25">
      <c r="A1" s="296" t="str">
        <f>ROTULOS!A1</f>
        <v>MANTENIMIENTO, MEJORAMIENTO Y ADECUACIÓN DE LA SEDE EDUCATIVA PRIMAVERA DEL MUNICIPIO DE SALADOBLANCO DEPARTAMENTO DEL HUILA</v>
      </c>
      <c r="B1" s="296"/>
      <c r="C1" s="296"/>
      <c r="D1" s="296"/>
      <c r="E1" s="296"/>
      <c r="F1" s="296"/>
      <c r="G1" s="296"/>
      <c r="H1" s="296"/>
    </row>
    <row r="2" spans="1:8" ht="21" customHeight="1" x14ac:dyDescent="0.2">
      <c r="A2" s="295" t="str">
        <f>ROTULOS!A2</f>
        <v>PRESUPUESTO DE OBRA</v>
      </c>
      <c r="B2" s="295"/>
      <c r="C2" s="295"/>
      <c r="D2" s="295"/>
      <c r="E2" s="295"/>
      <c r="F2" s="295"/>
      <c r="G2" s="295"/>
      <c r="H2" s="295"/>
    </row>
    <row r="3" spans="1:8" ht="24" customHeight="1" x14ac:dyDescent="0.2">
      <c r="A3" s="294" t="s">
        <v>1095</v>
      </c>
      <c r="B3" s="294"/>
      <c r="C3" s="294"/>
      <c r="D3" s="294"/>
      <c r="E3" s="294"/>
      <c r="F3" s="294"/>
      <c r="G3" s="294"/>
      <c r="H3" s="294"/>
    </row>
    <row r="4" spans="1:8" ht="24" customHeight="1" x14ac:dyDescent="0.2">
      <c r="A4" s="239">
        <f>ROTULOS!A4</f>
        <v>0</v>
      </c>
      <c r="B4" s="239"/>
      <c r="C4" s="239"/>
      <c r="D4" s="239"/>
      <c r="E4" s="239"/>
      <c r="F4" s="239"/>
      <c r="G4" s="239"/>
      <c r="H4" s="239"/>
    </row>
    <row r="5" spans="1:8" s="68" customFormat="1" ht="23.25" customHeight="1" x14ac:dyDescent="0.2">
      <c r="A5" s="78" t="s">
        <v>146</v>
      </c>
      <c r="B5" s="78" t="s">
        <v>145</v>
      </c>
      <c r="C5" s="276" t="s">
        <v>350</v>
      </c>
      <c r="D5" s="276"/>
      <c r="E5" s="276"/>
      <c r="F5" s="276"/>
      <c r="G5" s="276"/>
      <c r="H5" s="276"/>
    </row>
    <row r="6" spans="1:8" s="76" customFormat="1" ht="27.95" customHeight="1" x14ac:dyDescent="0.2">
      <c r="A6" s="78">
        <v>1</v>
      </c>
      <c r="B6" s="269" t="s">
        <v>486</v>
      </c>
      <c r="C6" s="269"/>
      <c r="D6" s="269"/>
      <c r="E6" s="269"/>
      <c r="F6" s="269"/>
      <c r="G6" s="269"/>
      <c r="H6" s="269"/>
    </row>
    <row r="7" spans="1:8" s="77" customFormat="1" ht="27.95" customHeight="1" x14ac:dyDescent="0.2">
      <c r="A7" s="146" t="s">
        <v>516</v>
      </c>
      <c r="B7" s="75" t="s">
        <v>751</v>
      </c>
      <c r="C7" s="262" t="s">
        <v>481</v>
      </c>
      <c r="D7" s="262"/>
      <c r="E7" s="262"/>
      <c r="F7" s="262"/>
      <c r="G7" s="262"/>
      <c r="H7" s="262"/>
    </row>
    <row r="8" spans="1:8" s="77" customFormat="1" ht="27.95" customHeight="1" x14ac:dyDescent="0.2">
      <c r="A8" s="261" t="s">
        <v>1096</v>
      </c>
      <c r="B8" s="261"/>
      <c r="C8" s="100" t="s">
        <v>1100</v>
      </c>
      <c r="D8" s="131" t="s">
        <v>1101</v>
      </c>
      <c r="E8" s="137" t="s">
        <v>1102</v>
      </c>
      <c r="F8" s="70" t="s">
        <v>1103</v>
      </c>
      <c r="G8" s="100" t="s">
        <v>1097</v>
      </c>
      <c r="H8" s="100" t="s">
        <v>1098</v>
      </c>
    </row>
    <row r="9" spans="1:8" s="77" customFormat="1" ht="27.95" customHeight="1" x14ac:dyDescent="0.2">
      <c r="A9" s="261"/>
      <c r="B9" s="261"/>
      <c r="C9" s="100"/>
      <c r="D9" s="131"/>
      <c r="E9" s="137"/>
      <c r="F9" s="70"/>
      <c r="G9" s="100"/>
      <c r="H9" s="100"/>
    </row>
    <row r="10" spans="1:8" s="77" customFormat="1" ht="27.95" customHeight="1" x14ac:dyDescent="0.2">
      <c r="A10" s="261"/>
      <c r="B10" s="261"/>
      <c r="C10" s="100"/>
      <c r="D10" s="131"/>
      <c r="E10" s="137"/>
      <c r="F10" s="70"/>
      <c r="G10" s="100"/>
      <c r="H10" s="100"/>
    </row>
    <row r="11" spans="1:8" s="77" customFormat="1" ht="27.95" customHeight="1" x14ac:dyDescent="0.2">
      <c r="A11" s="261"/>
      <c r="B11" s="261"/>
      <c r="C11" s="100"/>
      <c r="D11" s="131"/>
      <c r="E11" s="137"/>
      <c r="F11" s="70"/>
      <c r="G11" s="100"/>
      <c r="H11" s="100"/>
    </row>
    <row r="12" spans="1:8" s="77" customFormat="1" ht="27.95" customHeight="1" x14ac:dyDescent="0.2">
      <c r="A12" s="260" t="s">
        <v>1099</v>
      </c>
      <c r="B12" s="260"/>
      <c r="C12" s="260"/>
      <c r="D12" s="260"/>
      <c r="E12" s="260"/>
      <c r="F12" s="260"/>
      <c r="G12" s="260"/>
      <c r="H12" s="98">
        <f>SUM(H9:H11)</f>
        <v>0</v>
      </c>
    </row>
    <row r="13" spans="1:8" s="77" customFormat="1" ht="27.95" customHeight="1" x14ac:dyDescent="0.2">
      <c r="A13" s="161" t="s">
        <v>517</v>
      </c>
      <c r="B13" s="75" t="s">
        <v>416</v>
      </c>
      <c r="C13" s="262" t="s">
        <v>481</v>
      </c>
      <c r="D13" s="262"/>
      <c r="E13" s="262"/>
      <c r="F13" s="262"/>
      <c r="G13" s="262"/>
      <c r="H13" s="262"/>
    </row>
    <row r="14" spans="1:8" s="77" customFormat="1" ht="27.95" customHeight="1" x14ac:dyDescent="0.2">
      <c r="A14" s="261" t="s">
        <v>1096</v>
      </c>
      <c r="B14" s="261"/>
      <c r="C14" s="100" t="s">
        <v>1100</v>
      </c>
      <c r="D14" s="131" t="s">
        <v>1101</v>
      </c>
      <c r="E14" s="137" t="s">
        <v>1102</v>
      </c>
      <c r="F14" s="70" t="s">
        <v>1103</v>
      </c>
      <c r="G14" s="100" t="s">
        <v>1097</v>
      </c>
      <c r="H14" s="100" t="s">
        <v>1098</v>
      </c>
    </row>
    <row r="15" spans="1:8" s="77" customFormat="1" ht="27.95" customHeight="1" x14ac:dyDescent="0.2">
      <c r="A15" s="261" t="s">
        <v>1443</v>
      </c>
      <c r="B15" s="261"/>
      <c r="C15" s="100">
        <v>25</v>
      </c>
      <c r="D15" s="131">
        <f>(7.6+9.3)/2</f>
        <v>8.4499999999999993</v>
      </c>
      <c r="E15" s="137"/>
      <c r="F15" s="70"/>
      <c r="G15" s="100">
        <v>1</v>
      </c>
      <c r="H15" s="100">
        <f>C15*D15*G15</f>
        <v>211.25</v>
      </c>
    </row>
    <row r="16" spans="1:8" s="77" customFormat="1" ht="27.95" customHeight="1" x14ac:dyDescent="0.2">
      <c r="A16" s="261"/>
      <c r="B16" s="261"/>
      <c r="C16" s="100"/>
      <c r="D16" s="131"/>
      <c r="E16" s="137"/>
      <c r="F16" s="70"/>
      <c r="G16" s="100"/>
      <c r="H16" s="100"/>
    </row>
    <row r="17" spans="1:8" s="77" customFormat="1" ht="27.95" customHeight="1" x14ac:dyDescent="0.2">
      <c r="A17" s="261"/>
      <c r="B17" s="261"/>
      <c r="C17" s="100"/>
      <c r="D17" s="131"/>
      <c r="E17" s="137"/>
      <c r="F17" s="70"/>
      <c r="G17" s="100"/>
      <c r="H17" s="100"/>
    </row>
    <row r="18" spans="1:8" s="77" customFormat="1" ht="27.95" customHeight="1" x14ac:dyDescent="0.2">
      <c r="A18" s="260" t="s">
        <v>1099</v>
      </c>
      <c r="B18" s="260"/>
      <c r="C18" s="260"/>
      <c r="D18" s="260"/>
      <c r="E18" s="260"/>
      <c r="F18" s="260"/>
      <c r="G18" s="260"/>
      <c r="H18" s="98">
        <f>SUM(H15:H17)</f>
        <v>211.25</v>
      </c>
    </row>
    <row r="19" spans="1:8" s="77" customFormat="1" ht="27.95" customHeight="1" x14ac:dyDescent="0.2">
      <c r="A19" s="99" t="s">
        <v>518</v>
      </c>
      <c r="B19" s="75" t="s">
        <v>361</v>
      </c>
      <c r="C19" s="262" t="e">
        <f>+#REF!</f>
        <v>#REF!</v>
      </c>
      <c r="D19" s="262"/>
      <c r="E19" s="262"/>
      <c r="F19" s="262"/>
      <c r="G19" s="262"/>
      <c r="H19" s="262"/>
    </row>
    <row r="20" spans="1:8" s="77" customFormat="1" ht="27.95" customHeight="1" x14ac:dyDescent="0.2">
      <c r="A20" s="261" t="s">
        <v>1096</v>
      </c>
      <c r="B20" s="261"/>
      <c r="C20" s="100" t="s">
        <v>1100</v>
      </c>
      <c r="D20" s="131" t="s">
        <v>1101</v>
      </c>
      <c r="E20" s="137" t="s">
        <v>1102</v>
      </c>
      <c r="F20" s="70" t="s">
        <v>1103</v>
      </c>
      <c r="G20" s="100" t="s">
        <v>1097</v>
      </c>
      <c r="H20" s="100" t="s">
        <v>1098</v>
      </c>
    </row>
    <row r="21" spans="1:8" s="77" customFormat="1" ht="27.95" customHeight="1" x14ac:dyDescent="0.2">
      <c r="A21" s="261"/>
      <c r="B21" s="261"/>
      <c r="C21" s="100"/>
      <c r="D21" s="131"/>
      <c r="E21" s="137"/>
      <c r="F21" s="70"/>
      <c r="G21" s="100"/>
      <c r="H21" s="100"/>
    </row>
    <row r="22" spans="1:8" s="77" customFormat="1" ht="27.95" customHeight="1" x14ac:dyDescent="0.2">
      <c r="A22" s="261"/>
      <c r="B22" s="261"/>
      <c r="C22" s="100"/>
      <c r="D22" s="131"/>
      <c r="E22" s="137"/>
      <c r="F22" s="70"/>
      <c r="G22" s="100"/>
      <c r="H22" s="100"/>
    </row>
    <row r="23" spans="1:8" s="77" customFormat="1" ht="27.95" customHeight="1" x14ac:dyDescent="0.2">
      <c r="A23" s="261"/>
      <c r="B23" s="261"/>
      <c r="C23" s="100"/>
      <c r="D23" s="131"/>
      <c r="E23" s="137"/>
      <c r="F23" s="70"/>
      <c r="G23" s="100"/>
      <c r="H23" s="100"/>
    </row>
    <row r="24" spans="1:8" s="77" customFormat="1" ht="27.95" customHeight="1" x14ac:dyDescent="0.2">
      <c r="A24" s="260" t="s">
        <v>1099</v>
      </c>
      <c r="B24" s="260"/>
      <c r="C24" s="260"/>
      <c r="D24" s="260"/>
      <c r="E24" s="260"/>
      <c r="F24" s="260"/>
      <c r="G24" s="260"/>
      <c r="H24" s="98">
        <f>SUM(H21:H23)</f>
        <v>0</v>
      </c>
    </row>
    <row r="25" spans="1:8" s="77" customFormat="1" ht="27.95" customHeight="1" x14ac:dyDescent="0.2">
      <c r="A25" s="149" t="s">
        <v>519</v>
      </c>
      <c r="B25" s="75" t="s">
        <v>21</v>
      </c>
      <c r="C25" s="262" t="s">
        <v>481</v>
      </c>
      <c r="D25" s="262"/>
      <c r="E25" s="262"/>
      <c r="F25" s="262"/>
      <c r="G25" s="262"/>
      <c r="H25" s="262"/>
    </row>
    <row r="26" spans="1:8" s="77" customFormat="1" ht="27.95" customHeight="1" x14ac:dyDescent="0.2">
      <c r="A26" s="261" t="s">
        <v>1096</v>
      </c>
      <c r="B26" s="261"/>
      <c r="C26" s="100" t="s">
        <v>1100</v>
      </c>
      <c r="D26" s="131" t="s">
        <v>1101</v>
      </c>
      <c r="E26" s="137" t="s">
        <v>1102</v>
      </c>
      <c r="F26" s="70" t="s">
        <v>1103</v>
      </c>
      <c r="G26" s="100" t="s">
        <v>1097</v>
      </c>
      <c r="H26" s="100" t="s">
        <v>1098</v>
      </c>
    </row>
    <row r="27" spans="1:8" s="77" customFormat="1" ht="27.95" customHeight="1" x14ac:dyDescent="0.2">
      <c r="A27" s="261" t="s">
        <v>1443</v>
      </c>
      <c r="B27" s="261"/>
      <c r="C27" s="100">
        <v>25</v>
      </c>
      <c r="D27" s="131">
        <f>(7.6+9.3)/2</f>
        <v>8.4499999999999993</v>
      </c>
      <c r="E27" s="137"/>
      <c r="F27" s="70"/>
      <c r="G27" s="100">
        <v>1</v>
      </c>
      <c r="H27" s="100">
        <f>C27*D27*G27</f>
        <v>211.25</v>
      </c>
    </row>
    <row r="28" spans="1:8" s="77" customFormat="1" ht="27.95" customHeight="1" x14ac:dyDescent="0.2">
      <c r="A28" s="261"/>
      <c r="B28" s="261"/>
      <c r="C28" s="100"/>
      <c r="D28" s="131"/>
      <c r="E28" s="137"/>
      <c r="F28" s="70"/>
      <c r="G28" s="100"/>
      <c r="H28" s="100"/>
    </row>
    <row r="29" spans="1:8" s="77" customFormat="1" ht="27.95" customHeight="1" x14ac:dyDescent="0.2">
      <c r="A29" s="261"/>
      <c r="B29" s="261"/>
      <c r="C29" s="100"/>
      <c r="D29" s="131"/>
      <c r="E29" s="137"/>
      <c r="F29" s="70"/>
      <c r="G29" s="100"/>
      <c r="H29" s="100"/>
    </row>
    <row r="30" spans="1:8" s="77" customFormat="1" ht="27.95" customHeight="1" x14ac:dyDescent="0.2">
      <c r="A30" s="260" t="s">
        <v>1099</v>
      </c>
      <c r="B30" s="260"/>
      <c r="C30" s="260"/>
      <c r="D30" s="260"/>
      <c r="E30" s="260"/>
      <c r="F30" s="260"/>
      <c r="G30" s="260"/>
      <c r="H30" s="98">
        <f>SUM(H27:H29)</f>
        <v>211.25</v>
      </c>
    </row>
    <row r="31" spans="1:8" s="77" customFormat="1" ht="27.95" customHeight="1" x14ac:dyDescent="0.2">
      <c r="A31" s="149" t="s">
        <v>520</v>
      </c>
      <c r="B31" s="75" t="s">
        <v>752</v>
      </c>
      <c r="C31" s="262" t="s">
        <v>483</v>
      </c>
      <c r="D31" s="262"/>
      <c r="E31" s="262"/>
      <c r="F31" s="262"/>
      <c r="G31" s="262"/>
      <c r="H31" s="262"/>
    </row>
    <row r="32" spans="1:8" s="77" customFormat="1" ht="27.95" customHeight="1" x14ac:dyDescent="0.2">
      <c r="A32" s="261" t="s">
        <v>1096</v>
      </c>
      <c r="B32" s="261"/>
      <c r="C32" s="100" t="s">
        <v>1100</v>
      </c>
      <c r="D32" s="131" t="s">
        <v>1101</v>
      </c>
      <c r="E32" s="137" t="s">
        <v>1102</v>
      </c>
      <c r="F32" s="70" t="s">
        <v>1103</v>
      </c>
      <c r="G32" s="100" t="s">
        <v>1097</v>
      </c>
      <c r="H32" s="100" t="s">
        <v>1098</v>
      </c>
    </row>
    <row r="33" spans="1:8" s="77" customFormat="1" ht="27.95" customHeight="1" x14ac:dyDescent="0.2">
      <c r="A33" s="261"/>
      <c r="B33" s="261"/>
      <c r="C33" s="100"/>
      <c r="D33" s="131"/>
      <c r="E33" s="137"/>
      <c r="F33" s="70"/>
      <c r="G33" s="100"/>
      <c r="H33" s="100"/>
    </row>
    <row r="34" spans="1:8" s="77" customFormat="1" ht="27.95" customHeight="1" x14ac:dyDescent="0.2">
      <c r="A34" s="261"/>
      <c r="B34" s="261"/>
      <c r="C34" s="100"/>
      <c r="D34" s="131"/>
      <c r="E34" s="137"/>
      <c r="F34" s="70"/>
      <c r="G34" s="100"/>
      <c r="H34" s="100"/>
    </row>
    <row r="35" spans="1:8" s="77" customFormat="1" ht="27.95" customHeight="1" x14ac:dyDescent="0.2">
      <c r="A35" s="261"/>
      <c r="B35" s="261"/>
      <c r="C35" s="100"/>
      <c r="D35" s="131"/>
      <c r="E35" s="137"/>
      <c r="F35" s="70"/>
      <c r="G35" s="100"/>
      <c r="H35" s="100"/>
    </row>
    <row r="36" spans="1:8" s="77" customFormat="1" ht="27.95" customHeight="1" x14ac:dyDescent="0.2">
      <c r="A36" s="260" t="s">
        <v>1099</v>
      </c>
      <c r="B36" s="260"/>
      <c r="C36" s="260"/>
      <c r="D36" s="260"/>
      <c r="E36" s="260"/>
      <c r="F36" s="260"/>
      <c r="G36" s="260"/>
      <c r="H36" s="98">
        <f>SUM(H33:H35)</f>
        <v>0</v>
      </c>
    </row>
    <row r="37" spans="1:8" s="77" customFormat="1" ht="27.95" customHeight="1" x14ac:dyDescent="0.2">
      <c r="A37" s="149" t="s">
        <v>521</v>
      </c>
      <c r="B37" s="75" t="s">
        <v>753</v>
      </c>
      <c r="C37" s="266" t="s">
        <v>482</v>
      </c>
      <c r="D37" s="267"/>
      <c r="E37" s="267"/>
      <c r="F37" s="267"/>
      <c r="G37" s="267"/>
      <c r="H37" s="268"/>
    </row>
    <row r="38" spans="1:8" s="77" customFormat="1" ht="27.95" customHeight="1" x14ac:dyDescent="0.2">
      <c r="A38" s="271" t="s">
        <v>1096</v>
      </c>
      <c r="B38" s="272"/>
      <c r="C38" s="100" t="s">
        <v>1100</v>
      </c>
      <c r="D38" s="131" t="s">
        <v>1101</v>
      </c>
      <c r="E38" s="137" t="s">
        <v>1102</v>
      </c>
      <c r="F38" s="70" t="s">
        <v>1103</v>
      </c>
      <c r="G38" s="100" t="s">
        <v>1097</v>
      </c>
      <c r="H38" s="100" t="s">
        <v>1098</v>
      </c>
    </row>
    <row r="39" spans="1:8" s="77" customFormat="1" ht="27.95" customHeight="1" x14ac:dyDescent="0.2">
      <c r="A39" s="261"/>
      <c r="B39" s="261"/>
      <c r="C39" s="100"/>
      <c r="D39" s="100"/>
      <c r="E39" s="137"/>
      <c r="F39" s="70"/>
      <c r="G39" s="100"/>
      <c r="H39" s="100"/>
    </row>
    <row r="40" spans="1:8" s="77" customFormat="1" ht="27.95" customHeight="1" x14ac:dyDescent="0.2">
      <c r="A40" s="271"/>
      <c r="B40" s="272"/>
      <c r="C40" s="100"/>
      <c r="D40" s="131"/>
      <c r="E40" s="137"/>
      <c r="F40" s="70"/>
      <c r="G40" s="100"/>
      <c r="H40" s="100"/>
    </row>
    <row r="41" spans="1:8" s="77" customFormat="1" ht="27.95" customHeight="1" x14ac:dyDescent="0.2">
      <c r="A41" s="271"/>
      <c r="B41" s="272"/>
      <c r="C41" s="100"/>
      <c r="D41" s="131"/>
      <c r="E41" s="137"/>
      <c r="F41" s="70"/>
      <c r="G41" s="100"/>
      <c r="H41" s="100"/>
    </row>
    <row r="42" spans="1:8" s="77" customFormat="1" ht="27.95" customHeight="1" x14ac:dyDescent="0.2">
      <c r="A42" s="273" t="s">
        <v>1099</v>
      </c>
      <c r="B42" s="274"/>
      <c r="C42" s="274"/>
      <c r="D42" s="274"/>
      <c r="E42" s="274"/>
      <c r="F42" s="274"/>
      <c r="G42" s="275"/>
      <c r="H42" s="98">
        <f>SUM(H39:H41)</f>
        <v>0</v>
      </c>
    </row>
    <row r="43" spans="1:8" s="77" customFormat="1" ht="27.95" customHeight="1" x14ac:dyDescent="0.2">
      <c r="A43" s="79" t="s">
        <v>515</v>
      </c>
      <c r="B43" s="270" t="s">
        <v>220</v>
      </c>
      <c r="C43" s="270"/>
      <c r="D43" s="270"/>
      <c r="E43" s="270"/>
      <c r="F43" s="270"/>
      <c r="G43" s="270"/>
      <c r="H43" s="270"/>
    </row>
    <row r="44" spans="1:8" s="77" customFormat="1" ht="27.95" customHeight="1" x14ac:dyDescent="0.2">
      <c r="A44" s="99" t="s">
        <v>522</v>
      </c>
      <c r="B44" s="75" t="s">
        <v>754</v>
      </c>
      <c r="C44" s="262" t="s">
        <v>481</v>
      </c>
      <c r="D44" s="262"/>
      <c r="E44" s="262"/>
      <c r="F44" s="262"/>
      <c r="G44" s="262"/>
      <c r="H44" s="262"/>
    </row>
    <row r="45" spans="1:8" s="77" customFormat="1" ht="27.95" customHeight="1" x14ac:dyDescent="0.2">
      <c r="A45" s="261" t="s">
        <v>1096</v>
      </c>
      <c r="B45" s="261"/>
      <c r="C45" s="100" t="s">
        <v>1100</v>
      </c>
      <c r="D45" s="131" t="s">
        <v>1101</v>
      </c>
      <c r="E45" s="137" t="s">
        <v>1102</v>
      </c>
      <c r="F45" s="70" t="s">
        <v>1103</v>
      </c>
      <c r="G45" s="100" t="s">
        <v>1097</v>
      </c>
      <c r="H45" s="100" t="s">
        <v>1098</v>
      </c>
    </row>
    <row r="46" spans="1:8" s="77" customFormat="1" ht="27.95" customHeight="1" x14ac:dyDescent="0.2">
      <c r="A46" s="261"/>
      <c r="B46" s="261"/>
      <c r="C46" s="100"/>
      <c r="D46" s="131"/>
      <c r="E46" s="137"/>
      <c r="F46" s="70"/>
      <c r="G46" s="100"/>
      <c r="H46" s="100"/>
    </row>
    <row r="47" spans="1:8" s="77" customFormat="1" ht="27.95" customHeight="1" x14ac:dyDescent="0.2">
      <c r="A47" s="261"/>
      <c r="B47" s="261"/>
      <c r="C47" s="100"/>
      <c r="D47" s="131"/>
      <c r="E47" s="137"/>
      <c r="F47" s="70"/>
      <c r="G47" s="100"/>
      <c r="H47" s="100"/>
    </row>
    <row r="48" spans="1:8" s="77" customFormat="1" ht="27.95" customHeight="1" x14ac:dyDescent="0.2">
      <c r="A48" s="261"/>
      <c r="B48" s="261"/>
      <c r="C48" s="100"/>
      <c r="D48" s="131"/>
      <c r="E48" s="137"/>
      <c r="F48" s="70"/>
      <c r="G48" s="100"/>
      <c r="H48" s="100"/>
    </row>
    <row r="49" spans="1:8" s="77" customFormat="1" ht="27.95" customHeight="1" x14ac:dyDescent="0.2">
      <c r="A49" s="260" t="s">
        <v>1099</v>
      </c>
      <c r="B49" s="260"/>
      <c r="C49" s="260"/>
      <c r="D49" s="260"/>
      <c r="E49" s="260"/>
      <c r="F49" s="260"/>
      <c r="G49" s="260"/>
      <c r="H49" s="98">
        <f>SUM(H46:H48)</f>
        <v>0</v>
      </c>
    </row>
    <row r="50" spans="1:8" s="77" customFormat="1" ht="27.95" customHeight="1" x14ac:dyDescent="0.2">
      <c r="A50" s="99" t="s">
        <v>523</v>
      </c>
      <c r="B50" s="75" t="s">
        <v>755</v>
      </c>
      <c r="C50" s="262" t="s">
        <v>481</v>
      </c>
      <c r="D50" s="262"/>
      <c r="E50" s="262"/>
      <c r="F50" s="262"/>
      <c r="G50" s="262"/>
      <c r="H50" s="262"/>
    </row>
    <row r="51" spans="1:8" s="77" customFormat="1" ht="27.95" customHeight="1" x14ac:dyDescent="0.2">
      <c r="A51" s="261" t="s">
        <v>1096</v>
      </c>
      <c r="B51" s="261"/>
      <c r="C51" s="100" t="s">
        <v>1100</v>
      </c>
      <c r="D51" s="131" t="s">
        <v>1101</v>
      </c>
      <c r="E51" s="137" t="s">
        <v>1102</v>
      </c>
      <c r="F51" s="70" t="s">
        <v>1103</v>
      </c>
      <c r="G51" s="100" t="s">
        <v>1097</v>
      </c>
      <c r="H51" s="100" t="s">
        <v>1098</v>
      </c>
    </row>
    <row r="52" spans="1:8" s="77" customFormat="1" ht="27.95" customHeight="1" x14ac:dyDescent="0.2">
      <c r="A52" s="261"/>
      <c r="B52" s="261"/>
      <c r="C52" s="100"/>
      <c r="D52" s="131"/>
      <c r="E52" s="137"/>
      <c r="F52" s="70"/>
      <c r="G52" s="100"/>
      <c r="H52" s="100"/>
    </row>
    <row r="53" spans="1:8" s="77" customFormat="1" ht="27.95" customHeight="1" x14ac:dyDescent="0.2">
      <c r="A53" s="261"/>
      <c r="B53" s="261"/>
      <c r="C53" s="100"/>
      <c r="D53" s="131"/>
      <c r="E53" s="137"/>
      <c r="F53" s="70"/>
      <c r="G53" s="100"/>
      <c r="H53" s="100"/>
    </row>
    <row r="54" spans="1:8" s="77" customFormat="1" ht="27.95" customHeight="1" x14ac:dyDescent="0.2">
      <c r="A54" s="261"/>
      <c r="B54" s="261"/>
      <c r="C54" s="100"/>
      <c r="D54" s="131"/>
      <c r="E54" s="137"/>
      <c r="F54" s="70"/>
      <c r="G54" s="100"/>
      <c r="H54" s="100"/>
    </row>
    <row r="55" spans="1:8" s="77" customFormat="1" ht="27.95" customHeight="1" x14ac:dyDescent="0.2">
      <c r="A55" s="260" t="s">
        <v>1099</v>
      </c>
      <c r="B55" s="260"/>
      <c r="C55" s="260"/>
      <c r="D55" s="260"/>
      <c r="E55" s="260"/>
      <c r="F55" s="260"/>
      <c r="G55" s="260"/>
      <c r="H55" s="98">
        <f>SUM(H52:H54)</f>
        <v>0</v>
      </c>
    </row>
    <row r="56" spans="1:8" s="77" customFormat="1" ht="27.95" customHeight="1" x14ac:dyDescent="0.2">
      <c r="A56" s="99" t="s">
        <v>524</v>
      </c>
      <c r="B56" s="75" t="s">
        <v>756</v>
      </c>
      <c r="C56" s="262" t="s">
        <v>481</v>
      </c>
      <c r="D56" s="262"/>
      <c r="E56" s="262"/>
      <c r="F56" s="262"/>
      <c r="G56" s="262"/>
      <c r="H56" s="262"/>
    </row>
    <row r="57" spans="1:8" s="77" customFormat="1" ht="27.95" customHeight="1" x14ac:dyDescent="0.2">
      <c r="A57" s="261" t="s">
        <v>1096</v>
      </c>
      <c r="B57" s="261"/>
      <c r="C57" s="100" t="s">
        <v>1100</v>
      </c>
      <c r="D57" s="131" t="s">
        <v>1101</v>
      </c>
      <c r="E57" s="137" t="s">
        <v>1102</v>
      </c>
      <c r="F57" s="70" t="s">
        <v>1103</v>
      </c>
      <c r="G57" s="100" t="s">
        <v>1097</v>
      </c>
      <c r="H57" s="100" t="s">
        <v>1098</v>
      </c>
    </row>
    <row r="58" spans="1:8" s="77" customFormat="1" ht="27.95" customHeight="1" x14ac:dyDescent="0.2">
      <c r="A58" s="261"/>
      <c r="B58" s="261"/>
      <c r="C58" s="100"/>
      <c r="D58" s="131"/>
      <c r="E58" s="137"/>
      <c r="F58" s="70"/>
      <c r="G58" s="100"/>
      <c r="H58" s="100"/>
    </row>
    <row r="59" spans="1:8" s="77" customFormat="1" ht="27.95" customHeight="1" x14ac:dyDescent="0.2">
      <c r="A59" s="261"/>
      <c r="B59" s="261"/>
      <c r="C59" s="100"/>
      <c r="D59" s="131"/>
      <c r="E59" s="137"/>
      <c r="F59" s="70"/>
      <c r="G59" s="100"/>
      <c r="H59" s="100"/>
    </row>
    <row r="60" spans="1:8" s="77" customFormat="1" ht="27.95" customHeight="1" x14ac:dyDescent="0.2">
      <c r="A60" s="261"/>
      <c r="B60" s="261"/>
      <c r="C60" s="100"/>
      <c r="D60" s="131"/>
      <c r="E60" s="137"/>
      <c r="F60" s="70"/>
      <c r="G60" s="100"/>
      <c r="H60" s="100"/>
    </row>
    <row r="61" spans="1:8" s="77" customFormat="1" ht="27.95" customHeight="1" x14ac:dyDescent="0.2">
      <c r="A61" s="260" t="s">
        <v>1099</v>
      </c>
      <c r="B61" s="260"/>
      <c r="C61" s="260"/>
      <c r="D61" s="260"/>
      <c r="E61" s="260"/>
      <c r="F61" s="260"/>
      <c r="G61" s="260"/>
      <c r="H61" s="98">
        <f>SUM(H58:H60)</f>
        <v>0</v>
      </c>
    </row>
    <row r="62" spans="1:8" s="77" customFormat="1" ht="27.95" customHeight="1" x14ac:dyDescent="0.2">
      <c r="A62" s="99" t="s">
        <v>525</v>
      </c>
      <c r="B62" s="75" t="s">
        <v>757</v>
      </c>
      <c r="C62" s="262" t="s">
        <v>481</v>
      </c>
      <c r="D62" s="262"/>
      <c r="E62" s="262"/>
      <c r="F62" s="262"/>
      <c r="G62" s="262"/>
      <c r="H62" s="262"/>
    </row>
    <row r="63" spans="1:8" s="77" customFormat="1" ht="27.95" customHeight="1" x14ac:dyDescent="0.2">
      <c r="A63" s="261" t="s">
        <v>1096</v>
      </c>
      <c r="B63" s="261"/>
      <c r="C63" s="100" t="s">
        <v>1100</v>
      </c>
      <c r="D63" s="131" t="s">
        <v>1101</v>
      </c>
      <c r="E63" s="137" t="s">
        <v>1102</v>
      </c>
      <c r="F63" s="70" t="s">
        <v>1103</v>
      </c>
      <c r="G63" s="100" t="s">
        <v>1097</v>
      </c>
      <c r="H63" s="100" t="s">
        <v>1098</v>
      </c>
    </row>
    <row r="64" spans="1:8" s="77" customFormat="1" ht="27.95" customHeight="1" x14ac:dyDescent="0.2">
      <c r="A64" s="261"/>
      <c r="B64" s="261"/>
      <c r="C64" s="100"/>
      <c r="D64" s="131"/>
      <c r="E64" s="137"/>
      <c r="F64" s="70"/>
      <c r="G64" s="100"/>
      <c r="H64" s="100"/>
    </row>
    <row r="65" spans="1:8" s="77" customFormat="1" ht="27.95" customHeight="1" x14ac:dyDescent="0.2">
      <c r="A65" s="261"/>
      <c r="B65" s="261"/>
      <c r="C65" s="100"/>
      <c r="D65" s="131"/>
      <c r="E65" s="137"/>
      <c r="F65" s="70"/>
      <c r="G65" s="100"/>
      <c r="H65" s="100"/>
    </row>
    <row r="66" spans="1:8" s="77" customFormat="1" ht="27.95" customHeight="1" x14ac:dyDescent="0.2">
      <c r="A66" s="261"/>
      <c r="B66" s="261"/>
      <c r="C66" s="100"/>
      <c r="D66" s="131"/>
      <c r="E66" s="137"/>
      <c r="F66" s="70"/>
      <c r="G66" s="100"/>
      <c r="H66" s="100"/>
    </row>
    <row r="67" spans="1:8" s="77" customFormat="1" ht="27.95" customHeight="1" x14ac:dyDescent="0.2">
      <c r="A67" s="260" t="s">
        <v>1099</v>
      </c>
      <c r="B67" s="260"/>
      <c r="C67" s="260"/>
      <c r="D67" s="260"/>
      <c r="E67" s="260"/>
      <c r="F67" s="260"/>
      <c r="G67" s="260"/>
      <c r="H67" s="98">
        <f>SUM(H64:H66)</f>
        <v>0</v>
      </c>
    </row>
    <row r="68" spans="1:8" s="77" customFormat="1" ht="27.95" customHeight="1" x14ac:dyDescent="0.2">
      <c r="A68" s="99" t="s">
        <v>526</v>
      </c>
      <c r="B68" s="75" t="s">
        <v>758</v>
      </c>
      <c r="C68" s="262" t="s">
        <v>481</v>
      </c>
      <c r="D68" s="262"/>
      <c r="E68" s="262"/>
      <c r="F68" s="262"/>
      <c r="G68" s="262"/>
      <c r="H68" s="262"/>
    </row>
    <row r="69" spans="1:8" s="77" customFormat="1" ht="27.95" customHeight="1" x14ac:dyDescent="0.2">
      <c r="A69" s="261" t="s">
        <v>1096</v>
      </c>
      <c r="B69" s="261"/>
      <c r="C69" s="100" t="s">
        <v>1100</v>
      </c>
      <c r="D69" s="131" t="s">
        <v>1101</v>
      </c>
      <c r="E69" s="137" t="s">
        <v>1102</v>
      </c>
      <c r="F69" s="70" t="s">
        <v>1103</v>
      </c>
      <c r="G69" s="100" t="s">
        <v>1097</v>
      </c>
      <c r="H69" s="100" t="s">
        <v>1098</v>
      </c>
    </row>
    <row r="70" spans="1:8" s="77" customFormat="1" ht="27.95" customHeight="1" x14ac:dyDescent="0.2">
      <c r="A70" s="261"/>
      <c r="B70" s="261"/>
      <c r="C70" s="100"/>
      <c r="D70" s="131"/>
      <c r="E70" s="137"/>
      <c r="F70" s="70"/>
      <c r="G70" s="100"/>
      <c r="H70" s="100"/>
    </row>
    <row r="71" spans="1:8" s="77" customFormat="1" ht="27.95" customHeight="1" x14ac:dyDescent="0.2">
      <c r="A71" s="261"/>
      <c r="B71" s="261"/>
      <c r="C71" s="100"/>
      <c r="D71" s="131"/>
      <c r="E71" s="137"/>
      <c r="F71" s="70"/>
      <c r="G71" s="100"/>
      <c r="H71" s="100"/>
    </row>
    <row r="72" spans="1:8" s="77" customFormat="1" ht="27.95" customHeight="1" x14ac:dyDescent="0.2">
      <c r="A72" s="261"/>
      <c r="B72" s="261"/>
      <c r="C72" s="100"/>
      <c r="D72" s="131"/>
      <c r="E72" s="137"/>
      <c r="F72" s="70"/>
      <c r="G72" s="100"/>
      <c r="H72" s="100"/>
    </row>
    <row r="73" spans="1:8" s="77" customFormat="1" ht="27.95" customHeight="1" x14ac:dyDescent="0.2">
      <c r="A73" s="260" t="s">
        <v>1099</v>
      </c>
      <c r="B73" s="260"/>
      <c r="C73" s="260"/>
      <c r="D73" s="260"/>
      <c r="E73" s="260"/>
      <c r="F73" s="260"/>
      <c r="G73" s="260"/>
      <c r="H73" s="98">
        <f>SUM(H70:H72)</f>
        <v>0</v>
      </c>
    </row>
    <row r="74" spans="1:8" s="77" customFormat="1" ht="27.95" customHeight="1" x14ac:dyDescent="0.2">
      <c r="A74" s="99" t="s">
        <v>527</v>
      </c>
      <c r="B74" s="75" t="s">
        <v>759</v>
      </c>
      <c r="C74" s="262" t="s">
        <v>481</v>
      </c>
      <c r="D74" s="262"/>
      <c r="E74" s="262"/>
      <c r="F74" s="262"/>
      <c r="G74" s="262"/>
      <c r="H74" s="262"/>
    </row>
    <row r="75" spans="1:8" s="77" customFormat="1" ht="27.95" customHeight="1" x14ac:dyDescent="0.2">
      <c r="A75" s="261" t="s">
        <v>1096</v>
      </c>
      <c r="B75" s="261"/>
      <c r="C75" s="100" t="s">
        <v>1100</v>
      </c>
      <c r="D75" s="131" t="s">
        <v>1101</v>
      </c>
      <c r="E75" s="137" t="s">
        <v>1102</v>
      </c>
      <c r="F75" s="70" t="s">
        <v>1103</v>
      </c>
      <c r="G75" s="100" t="s">
        <v>1097</v>
      </c>
      <c r="H75" s="100" t="s">
        <v>1098</v>
      </c>
    </row>
    <row r="76" spans="1:8" s="77" customFormat="1" ht="27.95" customHeight="1" x14ac:dyDescent="0.2">
      <c r="A76" s="261"/>
      <c r="B76" s="261"/>
      <c r="C76" s="100"/>
      <c r="D76" s="131"/>
      <c r="E76" s="137"/>
      <c r="F76" s="70"/>
      <c r="G76" s="100"/>
      <c r="H76" s="100"/>
    </row>
    <row r="77" spans="1:8" s="77" customFormat="1" ht="27.95" customHeight="1" x14ac:dyDescent="0.2">
      <c r="A77" s="261"/>
      <c r="B77" s="261"/>
      <c r="C77" s="100"/>
      <c r="D77" s="131"/>
      <c r="E77" s="137"/>
      <c r="F77" s="70"/>
      <c r="G77" s="100"/>
      <c r="H77" s="100"/>
    </row>
    <row r="78" spans="1:8" s="77" customFormat="1" ht="27.95" customHeight="1" x14ac:dyDescent="0.2">
      <c r="A78" s="261"/>
      <c r="B78" s="261"/>
      <c r="C78" s="100"/>
      <c r="D78" s="131"/>
      <c r="E78" s="137"/>
      <c r="F78" s="70"/>
      <c r="G78" s="100"/>
      <c r="H78" s="100"/>
    </row>
    <row r="79" spans="1:8" s="77" customFormat="1" ht="27.95" customHeight="1" x14ac:dyDescent="0.2">
      <c r="A79" s="260" t="s">
        <v>1099</v>
      </c>
      <c r="B79" s="260"/>
      <c r="C79" s="260"/>
      <c r="D79" s="260"/>
      <c r="E79" s="260"/>
      <c r="F79" s="260"/>
      <c r="G79" s="260"/>
      <c r="H79" s="98">
        <f>SUM(H76:H78)</f>
        <v>0</v>
      </c>
    </row>
    <row r="80" spans="1:8" s="77" customFormat="1" ht="27.95" customHeight="1" x14ac:dyDescent="0.2">
      <c r="A80" s="99" t="s">
        <v>528</v>
      </c>
      <c r="B80" s="75" t="s">
        <v>760</v>
      </c>
      <c r="C80" s="262" t="s">
        <v>481</v>
      </c>
      <c r="D80" s="262"/>
      <c r="E80" s="262"/>
      <c r="F80" s="262"/>
      <c r="G80" s="262"/>
      <c r="H80" s="262"/>
    </row>
    <row r="81" spans="1:8" s="77" customFormat="1" ht="27.95" customHeight="1" x14ac:dyDescent="0.2">
      <c r="A81" s="261" t="s">
        <v>1096</v>
      </c>
      <c r="B81" s="261"/>
      <c r="C81" s="100" t="s">
        <v>1100</v>
      </c>
      <c r="D81" s="131" t="s">
        <v>1101</v>
      </c>
      <c r="E81" s="137" t="s">
        <v>1102</v>
      </c>
      <c r="F81" s="70" t="s">
        <v>1103</v>
      </c>
      <c r="G81" s="100" t="s">
        <v>1097</v>
      </c>
      <c r="H81" s="100" t="s">
        <v>1098</v>
      </c>
    </row>
    <row r="82" spans="1:8" s="77" customFormat="1" ht="27.95" customHeight="1" x14ac:dyDescent="0.2">
      <c r="A82" s="261"/>
      <c r="B82" s="261"/>
      <c r="C82" s="100"/>
      <c r="D82" s="131"/>
      <c r="E82" s="137"/>
      <c r="F82" s="70"/>
      <c r="G82" s="100"/>
      <c r="H82" s="100"/>
    </row>
    <row r="83" spans="1:8" s="77" customFormat="1" ht="27.95" customHeight="1" x14ac:dyDescent="0.2">
      <c r="A83" s="261"/>
      <c r="B83" s="261"/>
      <c r="C83" s="100"/>
      <c r="D83" s="131"/>
      <c r="E83" s="137"/>
      <c r="F83" s="70"/>
      <c r="G83" s="100"/>
      <c r="H83" s="100"/>
    </row>
    <row r="84" spans="1:8" s="77" customFormat="1" ht="27.95" customHeight="1" x14ac:dyDescent="0.2">
      <c r="A84" s="261"/>
      <c r="B84" s="261"/>
      <c r="C84" s="100"/>
      <c r="D84" s="131"/>
      <c r="E84" s="137"/>
      <c r="F84" s="70"/>
      <c r="G84" s="100"/>
      <c r="H84" s="100"/>
    </row>
    <row r="85" spans="1:8" s="77" customFormat="1" ht="27.95" customHeight="1" x14ac:dyDescent="0.2">
      <c r="A85" s="260" t="s">
        <v>1099</v>
      </c>
      <c r="B85" s="260"/>
      <c r="C85" s="260"/>
      <c r="D85" s="260"/>
      <c r="E85" s="260"/>
      <c r="F85" s="260"/>
      <c r="G85" s="260"/>
      <c r="H85" s="98">
        <f>SUM(H82:H84)</f>
        <v>0</v>
      </c>
    </row>
    <row r="86" spans="1:8" s="77" customFormat="1" ht="27.95" customHeight="1" x14ac:dyDescent="0.2">
      <c r="A86" s="99" t="s">
        <v>529</v>
      </c>
      <c r="B86" s="75" t="s">
        <v>761</v>
      </c>
      <c r="C86" s="262" t="s">
        <v>484</v>
      </c>
      <c r="D86" s="262"/>
      <c r="E86" s="262"/>
      <c r="F86" s="262"/>
      <c r="G86" s="262"/>
      <c r="H86" s="262"/>
    </row>
    <row r="87" spans="1:8" s="77" customFormat="1" ht="27.95" customHeight="1" x14ac:dyDescent="0.2">
      <c r="A87" s="261" t="s">
        <v>1096</v>
      </c>
      <c r="B87" s="261"/>
      <c r="C87" s="100" t="s">
        <v>1100</v>
      </c>
      <c r="D87" s="131" t="s">
        <v>1101</v>
      </c>
      <c r="E87" s="137" t="s">
        <v>1102</v>
      </c>
      <c r="F87" s="70" t="s">
        <v>1103</v>
      </c>
      <c r="G87" s="100" t="s">
        <v>1097</v>
      </c>
      <c r="H87" s="100" t="s">
        <v>1098</v>
      </c>
    </row>
    <row r="88" spans="1:8" s="77" customFormat="1" ht="27.95" customHeight="1" x14ac:dyDescent="0.2">
      <c r="A88" s="261"/>
      <c r="B88" s="261"/>
      <c r="C88" s="100"/>
      <c r="D88" s="131"/>
      <c r="E88" s="137"/>
      <c r="F88" s="70"/>
      <c r="G88" s="100"/>
      <c r="H88" s="100"/>
    </row>
    <row r="89" spans="1:8" s="77" customFormat="1" ht="27.95" customHeight="1" x14ac:dyDescent="0.2">
      <c r="A89" s="261"/>
      <c r="B89" s="261"/>
      <c r="C89" s="100"/>
      <c r="D89" s="131"/>
      <c r="E89" s="137"/>
      <c r="F89" s="70"/>
      <c r="G89" s="100"/>
      <c r="H89" s="100"/>
    </row>
    <row r="90" spans="1:8" s="77" customFormat="1" ht="27.95" customHeight="1" x14ac:dyDescent="0.2">
      <c r="A90" s="261"/>
      <c r="B90" s="261"/>
      <c r="C90" s="100"/>
      <c r="D90" s="131"/>
      <c r="E90" s="137"/>
      <c r="F90" s="70"/>
      <c r="G90" s="100"/>
      <c r="H90" s="100"/>
    </row>
    <row r="91" spans="1:8" s="77" customFormat="1" ht="27.95" customHeight="1" x14ac:dyDescent="0.2">
      <c r="A91" s="260" t="s">
        <v>1099</v>
      </c>
      <c r="B91" s="260"/>
      <c r="C91" s="260"/>
      <c r="D91" s="260"/>
      <c r="E91" s="260"/>
      <c r="F91" s="260"/>
      <c r="G91" s="260"/>
      <c r="H91" s="98">
        <f>SUM(H88:H90)</f>
        <v>0</v>
      </c>
    </row>
    <row r="92" spans="1:8" s="77" customFormat="1" ht="27.95" customHeight="1" x14ac:dyDescent="0.2">
      <c r="A92" s="99" t="s">
        <v>530</v>
      </c>
      <c r="B92" s="75" t="s">
        <v>762</v>
      </c>
      <c r="C92" s="262" t="s">
        <v>481</v>
      </c>
      <c r="D92" s="262"/>
      <c r="E92" s="262"/>
      <c r="F92" s="262"/>
      <c r="G92" s="262"/>
      <c r="H92" s="262"/>
    </row>
    <row r="93" spans="1:8" s="77" customFormat="1" ht="27.95" customHeight="1" x14ac:dyDescent="0.2">
      <c r="A93" s="261" t="s">
        <v>1096</v>
      </c>
      <c r="B93" s="261"/>
      <c r="C93" s="100" t="s">
        <v>1100</v>
      </c>
      <c r="D93" s="131" t="s">
        <v>1101</v>
      </c>
      <c r="E93" s="137" t="s">
        <v>1102</v>
      </c>
      <c r="F93" s="70" t="s">
        <v>1103</v>
      </c>
      <c r="G93" s="100" t="s">
        <v>1097</v>
      </c>
      <c r="H93" s="100" t="s">
        <v>1098</v>
      </c>
    </row>
    <row r="94" spans="1:8" s="77" customFormat="1" ht="27.95" customHeight="1" x14ac:dyDescent="0.2">
      <c r="A94" s="261"/>
      <c r="B94" s="261"/>
      <c r="C94" s="100"/>
      <c r="D94" s="131"/>
      <c r="E94" s="137"/>
      <c r="F94" s="70"/>
      <c r="G94" s="100"/>
      <c r="H94" s="100"/>
    </row>
    <row r="95" spans="1:8" s="77" customFormat="1" ht="27.95" customHeight="1" x14ac:dyDescent="0.2">
      <c r="A95" s="261"/>
      <c r="B95" s="261"/>
      <c r="C95" s="100"/>
      <c r="D95" s="131"/>
      <c r="E95" s="137"/>
      <c r="F95" s="70"/>
      <c r="G95" s="100"/>
      <c r="H95" s="100"/>
    </row>
    <row r="96" spans="1:8" s="77" customFormat="1" ht="27.95" customHeight="1" x14ac:dyDescent="0.2">
      <c r="A96" s="261"/>
      <c r="B96" s="261"/>
      <c r="C96" s="100"/>
      <c r="D96" s="131"/>
      <c r="E96" s="137"/>
      <c r="F96" s="70"/>
      <c r="G96" s="100"/>
      <c r="H96" s="100"/>
    </row>
    <row r="97" spans="1:8" s="77" customFormat="1" ht="27.95" customHeight="1" x14ac:dyDescent="0.2">
      <c r="A97" s="260" t="s">
        <v>1099</v>
      </c>
      <c r="B97" s="260"/>
      <c r="C97" s="260"/>
      <c r="D97" s="260"/>
      <c r="E97" s="260"/>
      <c r="F97" s="260"/>
      <c r="G97" s="260"/>
      <c r="H97" s="98">
        <f>SUM(H94:H96)</f>
        <v>0</v>
      </c>
    </row>
    <row r="98" spans="1:8" s="77" customFormat="1" ht="27.95" customHeight="1" x14ac:dyDescent="0.2">
      <c r="A98" s="99" t="s">
        <v>531</v>
      </c>
      <c r="B98" s="75" t="s">
        <v>763</v>
      </c>
      <c r="C98" s="262" t="s">
        <v>481</v>
      </c>
      <c r="D98" s="262"/>
      <c r="E98" s="262"/>
      <c r="F98" s="262"/>
      <c r="G98" s="262"/>
      <c r="H98" s="262"/>
    </row>
    <row r="99" spans="1:8" s="77" customFormat="1" ht="27.95" customHeight="1" x14ac:dyDescent="0.2">
      <c r="A99" s="261" t="s">
        <v>1096</v>
      </c>
      <c r="B99" s="261"/>
      <c r="C99" s="100" t="s">
        <v>1100</v>
      </c>
      <c r="D99" s="131" t="s">
        <v>1101</v>
      </c>
      <c r="E99" s="137" t="s">
        <v>1102</v>
      </c>
      <c r="F99" s="70" t="s">
        <v>1103</v>
      </c>
      <c r="G99" s="100" t="s">
        <v>1097</v>
      </c>
      <c r="H99" s="100" t="s">
        <v>1098</v>
      </c>
    </row>
    <row r="100" spans="1:8" s="77" customFormat="1" ht="27.95" customHeight="1" x14ac:dyDescent="0.2">
      <c r="A100" s="261"/>
      <c r="B100" s="261"/>
      <c r="C100" s="100"/>
      <c r="D100" s="131"/>
      <c r="E100" s="137"/>
      <c r="F100" s="70"/>
      <c r="G100" s="100"/>
      <c r="H100" s="100"/>
    </row>
    <row r="101" spans="1:8" s="77" customFormat="1" ht="27.95" customHeight="1" x14ac:dyDescent="0.2">
      <c r="A101" s="261"/>
      <c r="B101" s="261"/>
      <c r="C101" s="100"/>
      <c r="D101" s="131"/>
      <c r="E101" s="137"/>
      <c r="F101" s="70"/>
      <c r="G101" s="100"/>
      <c r="H101" s="100"/>
    </row>
    <row r="102" spans="1:8" s="77" customFormat="1" ht="27.95" customHeight="1" x14ac:dyDescent="0.2">
      <c r="A102" s="261"/>
      <c r="B102" s="261"/>
      <c r="C102" s="100"/>
      <c r="D102" s="131"/>
      <c r="E102" s="137"/>
      <c r="F102" s="70"/>
      <c r="G102" s="100"/>
      <c r="H102" s="100"/>
    </row>
    <row r="103" spans="1:8" s="77" customFormat="1" ht="27.95" customHeight="1" x14ac:dyDescent="0.2">
      <c r="A103" s="260" t="s">
        <v>1099</v>
      </c>
      <c r="B103" s="260"/>
      <c r="C103" s="260"/>
      <c r="D103" s="260"/>
      <c r="E103" s="260"/>
      <c r="F103" s="260"/>
      <c r="G103" s="260"/>
      <c r="H103" s="98">
        <f>SUM(H100:H102)</f>
        <v>0</v>
      </c>
    </row>
    <row r="104" spans="1:8" s="77" customFormat="1" ht="27.95" customHeight="1" x14ac:dyDescent="0.2">
      <c r="A104" s="99" t="s">
        <v>532</v>
      </c>
      <c r="B104" s="75" t="s">
        <v>764</v>
      </c>
      <c r="C104" s="262" t="s">
        <v>483</v>
      </c>
      <c r="D104" s="262"/>
      <c r="E104" s="262"/>
      <c r="F104" s="262"/>
      <c r="G104" s="262"/>
      <c r="H104" s="262"/>
    </row>
    <row r="105" spans="1:8" s="77" customFormat="1" ht="27.95" customHeight="1" x14ac:dyDescent="0.2">
      <c r="A105" s="261" t="s">
        <v>1096</v>
      </c>
      <c r="B105" s="261"/>
      <c r="C105" s="100" t="s">
        <v>1100</v>
      </c>
      <c r="D105" s="131" t="s">
        <v>1101</v>
      </c>
      <c r="E105" s="137" t="s">
        <v>1102</v>
      </c>
      <c r="F105" s="70" t="s">
        <v>1103</v>
      </c>
      <c r="G105" s="100" t="s">
        <v>1097</v>
      </c>
      <c r="H105" s="100" t="s">
        <v>1098</v>
      </c>
    </row>
    <row r="106" spans="1:8" s="77" customFormat="1" ht="27.95" customHeight="1" x14ac:dyDescent="0.2">
      <c r="A106" s="261"/>
      <c r="B106" s="261"/>
      <c r="C106" s="100"/>
      <c r="D106" s="131"/>
      <c r="E106" s="137"/>
      <c r="F106" s="70"/>
      <c r="G106" s="100"/>
      <c r="H106" s="100"/>
    </row>
    <row r="107" spans="1:8" s="77" customFormat="1" ht="27.95" customHeight="1" x14ac:dyDescent="0.2">
      <c r="A107" s="261"/>
      <c r="B107" s="261"/>
      <c r="C107" s="100"/>
      <c r="D107" s="131"/>
      <c r="E107" s="137"/>
      <c r="F107" s="70"/>
      <c r="G107" s="100"/>
      <c r="H107" s="100"/>
    </row>
    <row r="108" spans="1:8" s="77" customFormat="1" ht="27.95" customHeight="1" x14ac:dyDescent="0.2">
      <c r="A108" s="261"/>
      <c r="B108" s="261"/>
      <c r="C108" s="100"/>
      <c r="D108" s="131"/>
      <c r="E108" s="137"/>
      <c r="F108" s="70"/>
      <c r="G108" s="100"/>
      <c r="H108" s="100"/>
    </row>
    <row r="109" spans="1:8" s="77" customFormat="1" ht="27.95" customHeight="1" x14ac:dyDescent="0.2">
      <c r="A109" s="260" t="s">
        <v>1099</v>
      </c>
      <c r="B109" s="260"/>
      <c r="C109" s="260"/>
      <c r="D109" s="260"/>
      <c r="E109" s="260"/>
      <c r="F109" s="260"/>
      <c r="G109" s="260"/>
      <c r="H109" s="98">
        <f>SUM(H106:H108)</f>
        <v>0</v>
      </c>
    </row>
    <row r="110" spans="1:8" s="77" customFormat="1" ht="27.95" customHeight="1" x14ac:dyDescent="0.2">
      <c r="A110" s="99" t="s">
        <v>533</v>
      </c>
      <c r="B110" s="75" t="s">
        <v>765</v>
      </c>
      <c r="C110" s="262" t="s">
        <v>481</v>
      </c>
      <c r="D110" s="262"/>
      <c r="E110" s="262"/>
      <c r="F110" s="262"/>
      <c r="G110" s="262"/>
      <c r="H110" s="262"/>
    </row>
    <row r="111" spans="1:8" s="77" customFormat="1" ht="27.95" customHeight="1" x14ac:dyDescent="0.2">
      <c r="A111" s="261" t="s">
        <v>1096</v>
      </c>
      <c r="B111" s="261"/>
      <c r="C111" s="100" t="s">
        <v>1100</v>
      </c>
      <c r="D111" s="131" t="s">
        <v>1101</v>
      </c>
      <c r="E111" s="137" t="s">
        <v>1102</v>
      </c>
      <c r="F111" s="70" t="s">
        <v>1103</v>
      </c>
      <c r="G111" s="100" t="s">
        <v>1097</v>
      </c>
      <c r="H111" s="100" t="s">
        <v>1098</v>
      </c>
    </row>
    <row r="112" spans="1:8" s="77" customFormat="1" ht="27.95" customHeight="1" x14ac:dyDescent="0.2">
      <c r="A112" s="261"/>
      <c r="B112" s="261"/>
      <c r="C112" s="100"/>
      <c r="D112" s="131"/>
      <c r="E112" s="137"/>
      <c r="F112" s="70"/>
      <c r="G112" s="100"/>
      <c r="H112" s="100"/>
    </row>
    <row r="113" spans="1:8" s="77" customFormat="1" ht="27.95" customHeight="1" x14ac:dyDescent="0.2">
      <c r="A113" s="261"/>
      <c r="B113" s="261"/>
      <c r="C113" s="100"/>
      <c r="D113" s="131"/>
      <c r="E113" s="137"/>
      <c r="F113" s="70"/>
      <c r="G113" s="100"/>
      <c r="H113" s="100"/>
    </row>
    <row r="114" spans="1:8" s="77" customFormat="1" ht="27.95" customHeight="1" x14ac:dyDescent="0.2">
      <c r="A114" s="261"/>
      <c r="B114" s="261"/>
      <c r="C114" s="100"/>
      <c r="D114" s="131"/>
      <c r="E114" s="137"/>
      <c r="F114" s="70"/>
      <c r="G114" s="100"/>
      <c r="H114" s="100"/>
    </row>
    <row r="115" spans="1:8" s="77" customFormat="1" ht="27.95" customHeight="1" x14ac:dyDescent="0.2">
      <c r="A115" s="260" t="s">
        <v>1099</v>
      </c>
      <c r="B115" s="260"/>
      <c r="C115" s="260"/>
      <c r="D115" s="260"/>
      <c r="E115" s="260"/>
      <c r="F115" s="260"/>
      <c r="G115" s="260"/>
      <c r="H115" s="98">
        <f>SUM(H112:H114)</f>
        <v>0</v>
      </c>
    </row>
    <row r="116" spans="1:8" s="77" customFormat="1" ht="27.95" customHeight="1" x14ac:dyDescent="0.2">
      <c r="A116" s="99" t="s">
        <v>534</v>
      </c>
      <c r="B116" s="75" t="s">
        <v>766</v>
      </c>
      <c r="C116" s="262" t="s">
        <v>481</v>
      </c>
      <c r="D116" s="262"/>
      <c r="E116" s="262"/>
      <c r="F116" s="262"/>
      <c r="G116" s="262"/>
      <c r="H116" s="262"/>
    </row>
    <row r="117" spans="1:8" s="77" customFormat="1" ht="27.95" customHeight="1" x14ac:dyDescent="0.2">
      <c r="A117" s="261" t="s">
        <v>1096</v>
      </c>
      <c r="B117" s="261"/>
      <c r="C117" s="100" t="s">
        <v>1100</v>
      </c>
      <c r="D117" s="131" t="s">
        <v>1101</v>
      </c>
      <c r="E117" s="137" t="s">
        <v>1102</v>
      </c>
      <c r="F117" s="70" t="s">
        <v>1103</v>
      </c>
      <c r="G117" s="100" t="s">
        <v>1097</v>
      </c>
      <c r="H117" s="100" t="s">
        <v>1098</v>
      </c>
    </row>
    <row r="118" spans="1:8" s="77" customFormat="1" ht="27.95" customHeight="1" x14ac:dyDescent="0.2">
      <c r="A118" s="261"/>
      <c r="B118" s="261"/>
      <c r="C118" s="100"/>
      <c r="D118" s="131"/>
      <c r="E118" s="137"/>
      <c r="F118" s="70"/>
      <c r="G118" s="100"/>
      <c r="H118" s="100"/>
    </row>
    <row r="119" spans="1:8" s="77" customFormat="1" ht="27.95" customHeight="1" x14ac:dyDescent="0.2">
      <c r="A119" s="261"/>
      <c r="B119" s="261"/>
      <c r="C119" s="100"/>
      <c r="D119" s="131"/>
      <c r="E119" s="137"/>
      <c r="F119" s="70"/>
      <c r="G119" s="100"/>
      <c r="H119" s="100"/>
    </row>
    <row r="120" spans="1:8" s="77" customFormat="1" ht="27.95" customHeight="1" x14ac:dyDescent="0.2">
      <c r="A120" s="261"/>
      <c r="B120" s="261"/>
      <c r="C120" s="100"/>
      <c r="D120" s="131"/>
      <c r="E120" s="137"/>
      <c r="F120" s="70"/>
      <c r="G120" s="100"/>
      <c r="H120" s="100"/>
    </row>
    <row r="121" spans="1:8" s="77" customFormat="1" ht="27.95" customHeight="1" x14ac:dyDescent="0.2">
      <c r="A121" s="260" t="s">
        <v>1099</v>
      </c>
      <c r="B121" s="260"/>
      <c r="C121" s="260"/>
      <c r="D121" s="260"/>
      <c r="E121" s="260"/>
      <c r="F121" s="260"/>
      <c r="G121" s="260"/>
      <c r="H121" s="98">
        <f>SUM(H118:H120)</f>
        <v>0</v>
      </c>
    </row>
    <row r="122" spans="1:8" s="77" customFormat="1" ht="27.95" customHeight="1" x14ac:dyDescent="0.2">
      <c r="A122" s="99" t="s">
        <v>535</v>
      </c>
      <c r="B122" s="75" t="s">
        <v>767</v>
      </c>
      <c r="C122" s="262" t="s">
        <v>481</v>
      </c>
      <c r="D122" s="262"/>
      <c r="E122" s="262"/>
      <c r="F122" s="262"/>
      <c r="G122" s="262"/>
      <c r="H122" s="262"/>
    </row>
    <row r="123" spans="1:8" s="77" customFormat="1" ht="27.95" customHeight="1" x14ac:dyDescent="0.2">
      <c r="A123" s="261" t="s">
        <v>1096</v>
      </c>
      <c r="B123" s="261"/>
      <c r="C123" s="100" t="s">
        <v>1100</v>
      </c>
      <c r="D123" s="131" t="s">
        <v>1101</v>
      </c>
      <c r="E123" s="137" t="s">
        <v>1102</v>
      </c>
      <c r="F123" s="70" t="s">
        <v>1103</v>
      </c>
      <c r="G123" s="100" t="s">
        <v>1097</v>
      </c>
      <c r="H123" s="100" t="s">
        <v>1098</v>
      </c>
    </row>
    <row r="124" spans="1:8" s="77" customFormat="1" ht="27.95" customHeight="1" x14ac:dyDescent="0.2">
      <c r="A124" s="261"/>
      <c r="B124" s="261"/>
      <c r="C124" s="100"/>
      <c r="D124" s="131"/>
      <c r="E124" s="137"/>
      <c r="F124" s="70"/>
      <c r="G124" s="100"/>
      <c r="H124" s="100"/>
    </row>
    <row r="125" spans="1:8" s="77" customFormat="1" ht="27.95" customHeight="1" x14ac:dyDescent="0.2">
      <c r="A125" s="261"/>
      <c r="B125" s="261"/>
      <c r="C125" s="100"/>
      <c r="D125" s="131"/>
      <c r="E125" s="137"/>
      <c r="F125" s="70"/>
      <c r="G125" s="100"/>
      <c r="H125" s="100"/>
    </row>
    <row r="126" spans="1:8" s="77" customFormat="1" ht="27.95" customHeight="1" x14ac:dyDescent="0.2">
      <c r="A126" s="261"/>
      <c r="B126" s="261"/>
      <c r="C126" s="100"/>
      <c r="D126" s="131"/>
      <c r="E126" s="137"/>
      <c r="F126" s="70"/>
      <c r="G126" s="100"/>
      <c r="H126" s="100"/>
    </row>
    <row r="127" spans="1:8" s="77" customFormat="1" ht="27.95" customHeight="1" x14ac:dyDescent="0.2">
      <c r="A127" s="260" t="s">
        <v>1099</v>
      </c>
      <c r="B127" s="260"/>
      <c r="C127" s="260"/>
      <c r="D127" s="260"/>
      <c r="E127" s="260"/>
      <c r="F127" s="260"/>
      <c r="G127" s="260"/>
      <c r="H127" s="98">
        <f>SUM(H124:H126)</f>
        <v>0</v>
      </c>
    </row>
    <row r="128" spans="1:8" s="77" customFormat="1" ht="27.95" customHeight="1" x14ac:dyDescent="0.2">
      <c r="A128" s="99" t="s">
        <v>536</v>
      </c>
      <c r="B128" s="75" t="s">
        <v>768</v>
      </c>
      <c r="C128" s="262" t="s">
        <v>481</v>
      </c>
      <c r="D128" s="262"/>
      <c r="E128" s="262"/>
      <c r="F128" s="262"/>
      <c r="G128" s="262"/>
      <c r="H128" s="262"/>
    </row>
    <row r="129" spans="1:8" s="77" customFormat="1" ht="27.95" customHeight="1" x14ac:dyDescent="0.2">
      <c r="A129" s="261" t="s">
        <v>1096</v>
      </c>
      <c r="B129" s="261"/>
      <c r="C129" s="100" t="s">
        <v>1100</v>
      </c>
      <c r="D129" s="131" t="s">
        <v>1101</v>
      </c>
      <c r="E129" s="137" t="s">
        <v>1102</v>
      </c>
      <c r="F129" s="70" t="s">
        <v>1103</v>
      </c>
      <c r="G129" s="100" t="s">
        <v>1097</v>
      </c>
      <c r="H129" s="100" t="s">
        <v>1098</v>
      </c>
    </row>
    <row r="130" spans="1:8" s="77" customFormat="1" ht="27.95" customHeight="1" x14ac:dyDescent="0.2">
      <c r="A130" s="261"/>
      <c r="B130" s="261"/>
      <c r="C130" s="100"/>
      <c r="D130" s="131"/>
      <c r="E130" s="137"/>
      <c r="F130" s="70"/>
      <c r="G130" s="100"/>
      <c r="H130" s="100"/>
    </row>
    <row r="131" spans="1:8" s="77" customFormat="1" ht="27.95" customHeight="1" x14ac:dyDescent="0.2">
      <c r="A131" s="261"/>
      <c r="B131" s="261"/>
      <c r="C131" s="100"/>
      <c r="D131" s="131"/>
      <c r="E131" s="137"/>
      <c r="F131" s="70"/>
      <c r="G131" s="100"/>
      <c r="H131" s="100"/>
    </row>
    <row r="132" spans="1:8" s="77" customFormat="1" ht="27.95" customHeight="1" x14ac:dyDescent="0.2">
      <c r="A132" s="261"/>
      <c r="B132" s="261"/>
      <c r="C132" s="100"/>
      <c r="D132" s="131"/>
      <c r="E132" s="137"/>
      <c r="F132" s="70"/>
      <c r="G132" s="100"/>
      <c r="H132" s="100"/>
    </row>
    <row r="133" spans="1:8" s="77" customFormat="1" ht="27.95" customHeight="1" x14ac:dyDescent="0.2">
      <c r="A133" s="260" t="s">
        <v>1099</v>
      </c>
      <c r="B133" s="260"/>
      <c r="C133" s="260"/>
      <c r="D133" s="260"/>
      <c r="E133" s="260"/>
      <c r="F133" s="260"/>
      <c r="G133" s="260"/>
      <c r="H133" s="98">
        <f>SUM(H130:H132)</f>
        <v>0</v>
      </c>
    </row>
    <row r="134" spans="1:8" s="77" customFormat="1" ht="27.95" customHeight="1" x14ac:dyDescent="0.2">
      <c r="A134" s="99" t="s">
        <v>537</v>
      </c>
      <c r="B134" s="75" t="s">
        <v>769</v>
      </c>
      <c r="C134" s="262" t="s">
        <v>483</v>
      </c>
      <c r="D134" s="262"/>
      <c r="E134" s="262"/>
      <c r="F134" s="262"/>
      <c r="G134" s="262"/>
      <c r="H134" s="262"/>
    </row>
    <row r="135" spans="1:8" s="77" customFormat="1" ht="27.95" customHeight="1" x14ac:dyDescent="0.2">
      <c r="A135" s="261" t="s">
        <v>1096</v>
      </c>
      <c r="B135" s="261"/>
      <c r="C135" s="100" t="s">
        <v>1100</v>
      </c>
      <c r="D135" s="131" t="s">
        <v>1101</v>
      </c>
      <c r="E135" s="137" t="s">
        <v>1102</v>
      </c>
      <c r="F135" s="70" t="s">
        <v>1103</v>
      </c>
      <c r="G135" s="100" t="s">
        <v>1097</v>
      </c>
      <c r="H135" s="100" t="s">
        <v>1098</v>
      </c>
    </row>
    <row r="136" spans="1:8" s="77" customFormat="1" ht="27.95" customHeight="1" x14ac:dyDescent="0.2">
      <c r="A136" s="261" t="s">
        <v>1444</v>
      </c>
      <c r="B136" s="261"/>
      <c r="C136" s="100"/>
      <c r="D136" s="135"/>
      <c r="E136" s="137"/>
      <c r="F136" s="70"/>
      <c r="G136" s="100">
        <v>3</v>
      </c>
      <c r="H136" s="120">
        <f>G136</f>
        <v>3</v>
      </c>
    </row>
    <row r="137" spans="1:8" s="77" customFormat="1" ht="27.95" customHeight="1" x14ac:dyDescent="0.2">
      <c r="A137" s="261"/>
      <c r="B137" s="261"/>
      <c r="C137" s="100"/>
      <c r="D137" s="131"/>
      <c r="E137" s="137"/>
      <c r="F137" s="70"/>
      <c r="G137" s="100"/>
      <c r="H137" s="100"/>
    </row>
    <row r="138" spans="1:8" s="77" customFormat="1" ht="27.95" customHeight="1" x14ac:dyDescent="0.2">
      <c r="A138" s="261"/>
      <c r="B138" s="261"/>
      <c r="C138" s="100"/>
      <c r="D138" s="131"/>
      <c r="E138" s="137"/>
      <c r="F138" s="70"/>
      <c r="G138" s="100"/>
      <c r="H138" s="100"/>
    </row>
    <row r="139" spans="1:8" s="77" customFormat="1" ht="27.95" customHeight="1" x14ac:dyDescent="0.2">
      <c r="A139" s="260" t="s">
        <v>1099</v>
      </c>
      <c r="B139" s="260"/>
      <c r="C139" s="260"/>
      <c r="D139" s="260"/>
      <c r="E139" s="260"/>
      <c r="F139" s="260"/>
      <c r="G139" s="260"/>
      <c r="H139" s="98">
        <f>SUM(H136:H138)</f>
        <v>3</v>
      </c>
    </row>
    <row r="140" spans="1:8" s="77" customFormat="1" ht="27.95" customHeight="1" x14ac:dyDescent="0.2">
      <c r="A140" s="99" t="s">
        <v>538</v>
      </c>
      <c r="B140" s="75" t="s">
        <v>362</v>
      </c>
      <c r="C140" s="262" t="s">
        <v>481</v>
      </c>
      <c r="D140" s="262"/>
      <c r="E140" s="262"/>
      <c r="F140" s="262"/>
      <c r="G140" s="262"/>
      <c r="H140" s="262"/>
    </row>
    <row r="141" spans="1:8" s="77" customFormat="1" ht="27.95" customHeight="1" x14ac:dyDescent="0.2">
      <c r="A141" s="261" t="s">
        <v>1096</v>
      </c>
      <c r="B141" s="261"/>
      <c r="C141" s="100" t="s">
        <v>1100</v>
      </c>
      <c r="D141" s="131" t="s">
        <v>1101</v>
      </c>
      <c r="E141" s="137" t="s">
        <v>1102</v>
      </c>
      <c r="F141" s="70" t="s">
        <v>1103</v>
      </c>
      <c r="G141" s="100" t="s">
        <v>1097</v>
      </c>
      <c r="H141" s="100" t="s">
        <v>1098</v>
      </c>
    </row>
    <row r="142" spans="1:8" s="77" customFormat="1" ht="27.95" customHeight="1" x14ac:dyDescent="0.2">
      <c r="A142" s="261"/>
      <c r="B142" s="261"/>
      <c r="C142" s="100"/>
      <c r="D142" s="135"/>
      <c r="E142" s="137"/>
      <c r="F142" s="70"/>
      <c r="G142" s="100"/>
      <c r="H142" s="100"/>
    </row>
    <row r="143" spans="1:8" s="77" customFormat="1" ht="27.95" customHeight="1" x14ac:dyDescent="0.2">
      <c r="A143" s="261"/>
      <c r="B143" s="261"/>
      <c r="C143" s="100"/>
      <c r="D143" s="131"/>
      <c r="E143" s="137"/>
      <c r="F143" s="70"/>
      <c r="G143" s="100"/>
      <c r="H143" s="100"/>
    </row>
    <row r="144" spans="1:8" s="77" customFormat="1" ht="27.95" customHeight="1" x14ac:dyDescent="0.2">
      <c r="A144" s="261"/>
      <c r="B144" s="261"/>
      <c r="C144" s="100"/>
      <c r="D144" s="131"/>
      <c r="E144" s="137"/>
      <c r="F144" s="70"/>
      <c r="G144" s="100"/>
      <c r="H144" s="100"/>
    </row>
    <row r="145" spans="1:8" s="77" customFormat="1" ht="27.95" customHeight="1" x14ac:dyDescent="0.2">
      <c r="A145" s="260" t="s">
        <v>1099</v>
      </c>
      <c r="B145" s="260"/>
      <c r="C145" s="260"/>
      <c r="D145" s="260"/>
      <c r="E145" s="260"/>
      <c r="F145" s="260"/>
      <c r="G145" s="260"/>
      <c r="H145" s="98">
        <f>SUM(H142:H144)</f>
        <v>0</v>
      </c>
    </row>
    <row r="146" spans="1:8" s="77" customFormat="1" ht="27.95" customHeight="1" x14ac:dyDescent="0.2">
      <c r="A146" s="99" t="s">
        <v>539</v>
      </c>
      <c r="B146" s="75" t="s">
        <v>770</v>
      </c>
      <c r="C146" s="262" t="s">
        <v>481</v>
      </c>
      <c r="D146" s="262"/>
      <c r="E146" s="262"/>
      <c r="F146" s="262"/>
      <c r="G146" s="262"/>
      <c r="H146" s="262"/>
    </row>
    <row r="147" spans="1:8" s="77" customFormat="1" ht="27.95" customHeight="1" x14ac:dyDescent="0.2">
      <c r="A147" s="261" t="s">
        <v>1096</v>
      </c>
      <c r="B147" s="261"/>
      <c r="C147" s="100" t="s">
        <v>1100</v>
      </c>
      <c r="D147" s="131" t="s">
        <v>1101</v>
      </c>
      <c r="E147" s="137" t="s">
        <v>1102</v>
      </c>
      <c r="F147" s="70" t="s">
        <v>1103</v>
      </c>
      <c r="G147" s="100" t="s">
        <v>1097</v>
      </c>
      <c r="H147" s="100" t="s">
        <v>1098</v>
      </c>
    </row>
    <row r="148" spans="1:8" s="77" customFormat="1" ht="27.95" customHeight="1" x14ac:dyDescent="0.2">
      <c r="A148" s="261" t="s">
        <v>1445</v>
      </c>
      <c r="B148" s="261"/>
      <c r="C148" s="100"/>
      <c r="D148" s="131">
        <v>1</v>
      </c>
      <c r="E148" s="137">
        <v>2</v>
      </c>
      <c r="F148" s="70"/>
      <c r="G148" s="100">
        <v>1</v>
      </c>
      <c r="H148" s="100">
        <f>D148*E148*G148</f>
        <v>2</v>
      </c>
    </row>
    <row r="149" spans="1:8" s="77" customFormat="1" ht="27.95" customHeight="1" x14ac:dyDescent="0.2">
      <c r="A149" s="261"/>
      <c r="B149" s="261"/>
      <c r="C149" s="100"/>
      <c r="D149" s="131"/>
      <c r="E149" s="137"/>
      <c r="F149" s="70"/>
      <c r="G149" s="100"/>
      <c r="H149" s="100"/>
    </row>
    <row r="150" spans="1:8" s="77" customFormat="1" ht="27.95" customHeight="1" x14ac:dyDescent="0.2">
      <c r="A150" s="261"/>
      <c r="B150" s="261"/>
      <c r="C150" s="100"/>
      <c r="D150" s="131"/>
      <c r="E150" s="137"/>
      <c r="F150" s="70"/>
      <c r="G150" s="100"/>
      <c r="H150" s="100"/>
    </row>
    <row r="151" spans="1:8" s="77" customFormat="1" ht="27.95" customHeight="1" x14ac:dyDescent="0.2">
      <c r="A151" s="260" t="s">
        <v>1099</v>
      </c>
      <c r="B151" s="260"/>
      <c r="C151" s="260"/>
      <c r="D151" s="260"/>
      <c r="E151" s="260"/>
      <c r="F151" s="260"/>
      <c r="G151" s="260"/>
      <c r="H151" s="98">
        <f>SUM(H148:H150)</f>
        <v>2</v>
      </c>
    </row>
    <row r="152" spans="1:8" s="77" customFormat="1" ht="27.95" customHeight="1" x14ac:dyDescent="0.2">
      <c r="A152" s="99" t="s">
        <v>540</v>
      </c>
      <c r="B152" s="75" t="s">
        <v>415</v>
      </c>
      <c r="C152" s="262" t="s">
        <v>481</v>
      </c>
      <c r="D152" s="262"/>
      <c r="E152" s="262"/>
      <c r="F152" s="262"/>
      <c r="G152" s="262"/>
      <c r="H152" s="262"/>
    </row>
    <row r="153" spans="1:8" s="77" customFormat="1" ht="27.95" customHeight="1" x14ac:dyDescent="0.2">
      <c r="A153" s="261" t="s">
        <v>1096</v>
      </c>
      <c r="B153" s="261"/>
      <c r="C153" s="100" t="s">
        <v>1100</v>
      </c>
      <c r="D153" s="131" t="s">
        <v>1101</v>
      </c>
      <c r="E153" s="137" t="s">
        <v>1102</v>
      </c>
      <c r="F153" s="70" t="s">
        <v>1103</v>
      </c>
      <c r="G153" s="100" t="s">
        <v>1097</v>
      </c>
      <c r="H153" s="100" t="s">
        <v>1098</v>
      </c>
    </row>
    <row r="154" spans="1:8" s="77" customFormat="1" ht="27.95" customHeight="1" x14ac:dyDescent="0.2">
      <c r="A154" s="261"/>
      <c r="B154" s="261"/>
      <c r="C154" s="100"/>
      <c r="D154" s="131"/>
      <c r="E154" s="137"/>
      <c r="F154" s="70"/>
      <c r="G154" s="100"/>
      <c r="H154" s="100"/>
    </row>
    <row r="155" spans="1:8" s="77" customFormat="1" ht="27.95" customHeight="1" x14ac:dyDescent="0.2">
      <c r="A155" s="261"/>
      <c r="B155" s="261"/>
      <c r="C155" s="100"/>
      <c r="D155" s="131"/>
      <c r="E155" s="137"/>
      <c r="F155" s="70"/>
      <c r="G155" s="100"/>
      <c r="H155" s="100"/>
    </row>
    <row r="156" spans="1:8" s="77" customFormat="1" ht="27.95" customHeight="1" x14ac:dyDescent="0.2">
      <c r="A156" s="261"/>
      <c r="B156" s="261"/>
      <c r="C156" s="100"/>
      <c r="D156" s="131"/>
      <c r="E156" s="137"/>
      <c r="F156" s="70"/>
      <c r="G156" s="100"/>
      <c r="H156" s="100"/>
    </row>
    <row r="157" spans="1:8" s="77" customFormat="1" ht="27.95" customHeight="1" x14ac:dyDescent="0.2">
      <c r="A157" s="260" t="s">
        <v>1099</v>
      </c>
      <c r="B157" s="260"/>
      <c r="C157" s="260"/>
      <c r="D157" s="260"/>
      <c r="E157" s="260"/>
      <c r="F157" s="260"/>
      <c r="G157" s="260"/>
      <c r="H157" s="98">
        <f>SUM(H154:H156)</f>
        <v>0</v>
      </c>
    </row>
    <row r="158" spans="1:8" s="77" customFormat="1" ht="27.95" customHeight="1" x14ac:dyDescent="0.2">
      <c r="A158" s="99" t="s">
        <v>541</v>
      </c>
      <c r="B158" s="75" t="s">
        <v>7</v>
      </c>
      <c r="C158" s="262" t="s">
        <v>481</v>
      </c>
      <c r="D158" s="262"/>
      <c r="E158" s="262"/>
      <c r="F158" s="262"/>
      <c r="G158" s="262"/>
      <c r="H158" s="262"/>
    </row>
    <row r="159" spans="1:8" s="77" customFormat="1" ht="27.95" customHeight="1" x14ac:dyDescent="0.2">
      <c r="A159" s="261" t="s">
        <v>1096</v>
      </c>
      <c r="B159" s="261"/>
      <c r="C159" s="100" t="s">
        <v>1100</v>
      </c>
      <c r="D159" s="131" t="s">
        <v>1101</v>
      </c>
      <c r="E159" s="137" t="s">
        <v>1102</v>
      </c>
      <c r="F159" s="70" t="s">
        <v>1103</v>
      </c>
      <c r="G159" s="100" t="s">
        <v>1097</v>
      </c>
      <c r="H159" s="100" t="s">
        <v>1098</v>
      </c>
    </row>
    <row r="160" spans="1:8" s="77" customFormat="1" ht="27.95" customHeight="1" x14ac:dyDescent="0.2">
      <c r="A160" s="261"/>
      <c r="B160" s="261"/>
      <c r="C160" s="100"/>
      <c r="D160" s="131"/>
      <c r="E160" s="137"/>
      <c r="F160" s="70"/>
      <c r="G160" s="100"/>
      <c r="H160" s="100"/>
    </row>
    <row r="161" spans="1:8" s="77" customFormat="1" ht="27.95" customHeight="1" x14ac:dyDescent="0.2">
      <c r="A161" s="261"/>
      <c r="B161" s="261"/>
      <c r="C161" s="100"/>
      <c r="D161" s="131"/>
      <c r="E161" s="137"/>
      <c r="F161" s="70"/>
      <c r="G161" s="100"/>
      <c r="H161" s="100"/>
    </row>
    <row r="162" spans="1:8" s="77" customFormat="1" ht="27.95" customHeight="1" x14ac:dyDescent="0.2">
      <c r="A162" s="261"/>
      <c r="B162" s="261"/>
      <c r="C162" s="100"/>
      <c r="D162" s="131"/>
      <c r="E162" s="137"/>
      <c r="F162" s="70"/>
      <c r="G162" s="100"/>
      <c r="H162" s="100"/>
    </row>
    <row r="163" spans="1:8" s="77" customFormat="1" ht="27.95" customHeight="1" x14ac:dyDescent="0.2">
      <c r="A163" s="260" t="s">
        <v>1099</v>
      </c>
      <c r="B163" s="260"/>
      <c r="C163" s="260"/>
      <c r="D163" s="260"/>
      <c r="E163" s="260"/>
      <c r="F163" s="260"/>
      <c r="G163" s="260"/>
      <c r="H163" s="98">
        <f>SUM(H160:H162)</f>
        <v>0</v>
      </c>
    </row>
    <row r="164" spans="1:8" s="77" customFormat="1" ht="27.95" customHeight="1" x14ac:dyDescent="0.2">
      <c r="A164" s="99" t="s">
        <v>542</v>
      </c>
      <c r="B164" s="75" t="s">
        <v>422</v>
      </c>
      <c r="C164" s="262" t="s">
        <v>481</v>
      </c>
      <c r="D164" s="262"/>
      <c r="E164" s="262"/>
      <c r="F164" s="262"/>
      <c r="G164" s="262"/>
      <c r="H164" s="262"/>
    </row>
    <row r="165" spans="1:8" s="77" customFormat="1" ht="27.95" customHeight="1" x14ac:dyDescent="0.2">
      <c r="A165" s="261" t="s">
        <v>1096</v>
      </c>
      <c r="B165" s="261"/>
      <c r="C165" s="100" t="s">
        <v>1100</v>
      </c>
      <c r="D165" s="131" t="s">
        <v>1101</v>
      </c>
      <c r="E165" s="137" t="s">
        <v>1102</v>
      </c>
      <c r="F165" s="70" t="s">
        <v>1103</v>
      </c>
      <c r="G165" s="100" t="s">
        <v>1097</v>
      </c>
      <c r="H165" s="100" t="s">
        <v>1098</v>
      </c>
    </row>
    <row r="166" spans="1:8" s="77" customFormat="1" ht="27.95" customHeight="1" x14ac:dyDescent="0.2">
      <c r="A166" s="261"/>
      <c r="B166" s="261"/>
      <c r="C166" s="100"/>
      <c r="D166" s="131"/>
      <c r="E166" s="137"/>
      <c r="F166" s="70"/>
      <c r="G166" s="100"/>
      <c r="H166" s="100"/>
    </row>
    <row r="167" spans="1:8" s="77" customFormat="1" ht="27.95" customHeight="1" x14ac:dyDescent="0.2">
      <c r="A167" s="261"/>
      <c r="B167" s="261"/>
      <c r="C167" s="100"/>
      <c r="D167" s="131"/>
      <c r="E167" s="137"/>
      <c r="F167" s="70"/>
      <c r="G167" s="100"/>
      <c r="H167" s="100"/>
    </row>
    <row r="168" spans="1:8" s="77" customFormat="1" ht="27.95" customHeight="1" x14ac:dyDescent="0.2">
      <c r="A168" s="261"/>
      <c r="B168" s="261"/>
      <c r="C168" s="100"/>
      <c r="D168" s="131"/>
      <c r="E168" s="137"/>
      <c r="F168" s="70"/>
      <c r="G168" s="100"/>
      <c r="H168" s="100"/>
    </row>
    <row r="169" spans="1:8" s="77" customFormat="1" ht="27.95" customHeight="1" x14ac:dyDescent="0.2">
      <c r="A169" s="260" t="s">
        <v>1099</v>
      </c>
      <c r="B169" s="260"/>
      <c r="C169" s="260"/>
      <c r="D169" s="260"/>
      <c r="E169" s="260"/>
      <c r="F169" s="260"/>
      <c r="G169" s="260"/>
      <c r="H169" s="98">
        <f>SUM(H166:H168)</f>
        <v>0</v>
      </c>
    </row>
    <row r="170" spans="1:8" s="77" customFormat="1" ht="27.95" customHeight="1" x14ac:dyDescent="0.2">
      <c r="A170" s="99" t="s">
        <v>543</v>
      </c>
      <c r="B170" s="75" t="s">
        <v>423</v>
      </c>
      <c r="C170" s="262" t="s">
        <v>481</v>
      </c>
      <c r="D170" s="262"/>
      <c r="E170" s="262"/>
      <c r="F170" s="262"/>
      <c r="G170" s="262"/>
      <c r="H170" s="262"/>
    </row>
    <row r="171" spans="1:8" s="77" customFormat="1" ht="27.95" customHeight="1" x14ac:dyDescent="0.2">
      <c r="A171" s="261" t="s">
        <v>1096</v>
      </c>
      <c r="B171" s="261"/>
      <c r="C171" s="100" t="s">
        <v>1100</v>
      </c>
      <c r="D171" s="131" t="s">
        <v>1101</v>
      </c>
      <c r="E171" s="137" t="s">
        <v>1102</v>
      </c>
      <c r="F171" s="70" t="s">
        <v>1103</v>
      </c>
      <c r="G171" s="100" t="s">
        <v>1097</v>
      </c>
      <c r="H171" s="100" t="s">
        <v>1098</v>
      </c>
    </row>
    <row r="172" spans="1:8" s="77" customFormat="1" ht="27.95" customHeight="1" x14ac:dyDescent="0.2">
      <c r="A172" s="261"/>
      <c r="B172" s="261"/>
      <c r="C172" s="100"/>
      <c r="D172" s="131"/>
      <c r="E172" s="137"/>
      <c r="F172" s="70"/>
      <c r="G172" s="100"/>
      <c r="H172" s="100"/>
    </row>
    <row r="173" spans="1:8" s="77" customFormat="1" ht="27.95" customHeight="1" x14ac:dyDescent="0.2">
      <c r="A173" s="261"/>
      <c r="B173" s="261"/>
      <c r="C173" s="100"/>
      <c r="D173" s="131"/>
      <c r="E173" s="137"/>
      <c r="F173" s="70"/>
      <c r="G173" s="100"/>
      <c r="H173" s="100"/>
    </row>
    <row r="174" spans="1:8" s="77" customFormat="1" ht="27.95" customHeight="1" x14ac:dyDescent="0.2">
      <c r="A174" s="261"/>
      <c r="B174" s="261"/>
      <c r="C174" s="100"/>
      <c r="D174" s="131"/>
      <c r="E174" s="137"/>
      <c r="F174" s="70"/>
      <c r="G174" s="100"/>
      <c r="H174" s="100"/>
    </row>
    <row r="175" spans="1:8" s="77" customFormat="1" ht="27.95" customHeight="1" x14ac:dyDescent="0.2">
      <c r="A175" s="260" t="s">
        <v>1099</v>
      </c>
      <c r="B175" s="260"/>
      <c r="C175" s="260"/>
      <c r="D175" s="260"/>
      <c r="E175" s="260"/>
      <c r="F175" s="260"/>
      <c r="G175" s="260"/>
      <c r="H175" s="98">
        <f>SUM(H172:H174)</f>
        <v>0</v>
      </c>
    </row>
    <row r="176" spans="1:8" s="77" customFormat="1" ht="27.95" customHeight="1" x14ac:dyDescent="0.2">
      <c r="A176" s="99" t="s">
        <v>544</v>
      </c>
      <c r="B176" s="75" t="s">
        <v>771</v>
      </c>
      <c r="C176" s="262" t="s">
        <v>481</v>
      </c>
      <c r="D176" s="262"/>
      <c r="E176" s="262"/>
      <c r="F176" s="262"/>
      <c r="G176" s="262"/>
      <c r="H176" s="262"/>
    </row>
    <row r="177" spans="1:8" s="77" customFormat="1" ht="27.95" customHeight="1" x14ac:dyDescent="0.2">
      <c r="A177" s="261" t="s">
        <v>1096</v>
      </c>
      <c r="B177" s="261"/>
      <c r="C177" s="100" t="s">
        <v>1100</v>
      </c>
      <c r="D177" s="131" t="s">
        <v>1101</v>
      </c>
      <c r="E177" s="137" t="s">
        <v>1102</v>
      </c>
      <c r="F177" s="70" t="s">
        <v>1103</v>
      </c>
      <c r="G177" s="100" t="s">
        <v>1097</v>
      </c>
      <c r="H177" s="100" t="s">
        <v>1098</v>
      </c>
    </row>
    <row r="178" spans="1:8" s="77" customFormat="1" ht="27.95" customHeight="1" x14ac:dyDescent="0.2">
      <c r="A178" s="261"/>
      <c r="B178" s="261"/>
      <c r="C178" s="100"/>
      <c r="D178" s="131"/>
      <c r="E178" s="137"/>
      <c r="F178" s="70"/>
      <c r="G178" s="100"/>
      <c r="H178" s="100"/>
    </row>
    <row r="179" spans="1:8" s="77" customFormat="1" ht="27.95" customHeight="1" x14ac:dyDescent="0.2">
      <c r="A179" s="261"/>
      <c r="B179" s="261"/>
      <c r="C179" s="100"/>
      <c r="D179" s="131"/>
      <c r="E179" s="137"/>
      <c r="F179" s="70"/>
      <c r="G179" s="100"/>
      <c r="H179" s="100"/>
    </row>
    <row r="180" spans="1:8" s="77" customFormat="1" ht="27.95" customHeight="1" x14ac:dyDescent="0.2">
      <c r="A180" s="261"/>
      <c r="B180" s="261"/>
      <c r="C180" s="100"/>
      <c r="D180" s="131"/>
      <c r="E180" s="137"/>
      <c r="F180" s="70"/>
      <c r="G180" s="100"/>
      <c r="H180" s="100"/>
    </row>
    <row r="181" spans="1:8" s="77" customFormat="1" ht="27.95" customHeight="1" x14ac:dyDescent="0.2">
      <c r="A181" s="260" t="s">
        <v>1099</v>
      </c>
      <c r="B181" s="260"/>
      <c r="C181" s="260"/>
      <c r="D181" s="260"/>
      <c r="E181" s="260"/>
      <c r="F181" s="260"/>
      <c r="G181" s="260"/>
      <c r="H181" s="98">
        <f>SUM(H178:H180)</f>
        <v>0</v>
      </c>
    </row>
    <row r="182" spans="1:8" s="77" customFormat="1" ht="27.95" customHeight="1" x14ac:dyDescent="0.2">
      <c r="A182" s="99" t="s">
        <v>545</v>
      </c>
      <c r="B182" s="75" t="s">
        <v>772</v>
      </c>
      <c r="C182" s="262" t="s">
        <v>484</v>
      </c>
      <c r="D182" s="262"/>
      <c r="E182" s="262"/>
      <c r="F182" s="262"/>
      <c r="G182" s="262"/>
      <c r="H182" s="262"/>
    </row>
    <row r="183" spans="1:8" s="77" customFormat="1" ht="27.95" customHeight="1" x14ac:dyDescent="0.2">
      <c r="A183" s="261" t="s">
        <v>1096</v>
      </c>
      <c r="B183" s="261"/>
      <c r="C183" s="100" t="s">
        <v>1100</v>
      </c>
      <c r="D183" s="131" t="s">
        <v>1101</v>
      </c>
      <c r="E183" s="137" t="s">
        <v>1102</v>
      </c>
      <c r="F183" s="70" t="s">
        <v>1103</v>
      </c>
      <c r="G183" s="100" t="s">
        <v>1097</v>
      </c>
      <c r="H183" s="100" t="s">
        <v>1098</v>
      </c>
    </row>
    <row r="184" spans="1:8" s="77" customFormat="1" ht="27.95" customHeight="1" x14ac:dyDescent="0.2">
      <c r="A184" s="261"/>
      <c r="B184" s="261"/>
      <c r="C184" s="100"/>
      <c r="D184" s="131"/>
      <c r="E184" s="137"/>
      <c r="F184" s="70"/>
      <c r="G184" s="100"/>
      <c r="H184" s="100"/>
    </row>
    <row r="185" spans="1:8" s="77" customFormat="1" ht="27.95" customHeight="1" x14ac:dyDescent="0.2">
      <c r="A185" s="261"/>
      <c r="B185" s="261"/>
      <c r="C185" s="100"/>
      <c r="D185" s="131"/>
      <c r="E185" s="137"/>
      <c r="F185" s="70"/>
      <c r="G185" s="100"/>
      <c r="H185" s="100"/>
    </row>
    <row r="186" spans="1:8" s="77" customFormat="1" ht="27.95" customHeight="1" x14ac:dyDescent="0.2">
      <c r="A186" s="261"/>
      <c r="B186" s="261"/>
      <c r="C186" s="100"/>
      <c r="D186" s="131"/>
      <c r="E186" s="137"/>
      <c r="F186" s="70"/>
      <c r="G186" s="100"/>
      <c r="H186" s="100"/>
    </row>
    <row r="187" spans="1:8" s="77" customFormat="1" ht="27.95" customHeight="1" x14ac:dyDescent="0.2">
      <c r="A187" s="260" t="s">
        <v>1099</v>
      </c>
      <c r="B187" s="260"/>
      <c r="C187" s="260"/>
      <c r="D187" s="260"/>
      <c r="E187" s="260"/>
      <c r="F187" s="260"/>
      <c r="G187" s="260"/>
      <c r="H187" s="98">
        <f>SUM(H184:H186)</f>
        <v>0</v>
      </c>
    </row>
    <row r="188" spans="1:8" s="77" customFormat="1" ht="27.95" customHeight="1" x14ac:dyDescent="0.2">
      <c r="A188" s="99" t="s">
        <v>546</v>
      </c>
      <c r="B188" s="75" t="s">
        <v>488</v>
      </c>
      <c r="C188" s="262" t="s">
        <v>484</v>
      </c>
      <c r="D188" s="262"/>
      <c r="E188" s="262"/>
      <c r="F188" s="262"/>
      <c r="G188" s="262"/>
      <c r="H188" s="262"/>
    </row>
    <row r="189" spans="1:8" s="77" customFormat="1" ht="27.95" customHeight="1" x14ac:dyDescent="0.2">
      <c r="A189" s="261" t="s">
        <v>1096</v>
      </c>
      <c r="B189" s="261"/>
      <c r="C189" s="100" t="s">
        <v>1100</v>
      </c>
      <c r="D189" s="131" t="s">
        <v>1101</v>
      </c>
      <c r="E189" s="137" t="s">
        <v>1102</v>
      </c>
      <c r="F189" s="70" t="s">
        <v>1103</v>
      </c>
      <c r="G189" s="100" t="s">
        <v>1097</v>
      </c>
      <c r="H189" s="100" t="s">
        <v>1098</v>
      </c>
    </row>
    <row r="190" spans="1:8" s="77" customFormat="1" ht="27.95" customHeight="1" x14ac:dyDescent="0.2">
      <c r="A190" s="261"/>
      <c r="B190" s="261"/>
      <c r="C190" s="100"/>
      <c r="D190" s="131"/>
      <c r="E190" s="137"/>
      <c r="F190" s="70"/>
      <c r="G190" s="100"/>
      <c r="H190" s="100"/>
    </row>
    <row r="191" spans="1:8" s="77" customFormat="1" ht="27.95" customHeight="1" x14ac:dyDescent="0.2">
      <c r="A191" s="261"/>
      <c r="B191" s="261"/>
      <c r="C191" s="100"/>
      <c r="D191" s="131"/>
      <c r="E191" s="137"/>
      <c r="F191" s="70"/>
      <c r="G191" s="100"/>
      <c r="H191" s="100"/>
    </row>
    <row r="192" spans="1:8" s="77" customFormat="1" ht="27.95" customHeight="1" x14ac:dyDescent="0.2">
      <c r="A192" s="261"/>
      <c r="B192" s="261"/>
      <c r="C192" s="100"/>
      <c r="D192" s="131"/>
      <c r="E192" s="137"/>
      <c r="F192" s="70"/>
      <c r="G192" s="100"/>
      <c r="H192" s="100"/>
    </row>
    <row r="193" spans="1:8" s="77" customFormat="1" ht="27.95" customHeight="1" x14ac:dyDescent="0.2">
      <c r="A193" s="260" t="s">
        <v>1099</v>
      </c>
      <c r="B193" s="260"/>
      <c r="C193" s="260"/>
      <c r="D193" s="260"/>
      <c r="E193" s="260"/>
      <c r="F193" s="260"/>
      <c r="G193" s="260"/>
      <c r="H193" s="98">
        <f>SUM(H190:H192)</f>
        <v>0</v>
      </c>
    </row>
    <row r="194" spans="1:8" s="77" customFormat="1" ht="27.95" customHeight="1" x14ac:dyDescent="0.2">
      <c r="A194" s="99" t="s">
        <v>547</v>
      </c>
      <c r="B194" s="75" t="s">
        <v>489</v>
      </c>
      <c r="C194" s="262" t="s">
        <v>484</v>
      </c>
      <c r="D194" s="262"/>
      <c r="E194" s="262"/>
      <c r="F194" s="262"/>
      <c r="G194" s="262"/>
      <c r="H194" s="262"/>
    </row>
    <row r="195" spans="1:8" s="77" customFormat="1" ht="27.95" customHeight="1" x14ac:dyDescent="0.2">
      <c r="A195" s="261" t="s">
        <v>1096</v>
      </c>
      <c r="B195" s="261"/>
      <c r="C195" s="100" t="s">
        <v>1100</v>
      </c>
      <c r="D195" s="131" t="s">
        <v>1101</v>
      </c>
      <c r="E195" s="137" t="s">
        <v>1102</v>
      </c>
      <c r="F195" s="70" t="s">
        <v>1103</v>
      </c>
      <c r="G195" s="100" t="s">
        <v>1097</v>
      </c>
      <c r="H195" s="100" t="s">
        <v>1098</v>
      </c>
    </row>
    <row r="196" spans="1:8" s="77" customFormat="1" ht="27.95" customHeight="1" x14ac:dyDescent="0.2">
      <c r="A196" s="261"/>
      <c r="B196" s="261"/>
      <c r="C196" s="100"/>
      <c r="D196" s="131"/>
      <c r="E196" s="137"/>
      <c r="F196" s="70"/>
      <c r="G196" s="100"/>
      <c r="H196" s="100"/>
    </row>
    <row r="197" spans="1:8" s="77" customFormat="1" ht="27.95" customHeight="1" x14ac:dyDescent="0.2">
      <c r="A197" s="261"/>
      <c r="B197" s="261"/>
      <c r="C197" s="100"/>
      <c r="D197" s="131"/>
      <c r="E197" s="137"/>
      <c r="F197" s="70"/>
      <c r="G197" s="100"/>
      <c r="H197" s="100"/>
    </row>
    <row r="198" spans="1:8" s="77" customFormat="1" ht="27.95" customHeight="1" x14ac:dyDescent="0.2">
      <c r="A198" s="261"/>
      <c r="B198" s="261"/>
      <c r="C198" s="100"/>
      <c r="D198" s="131"/>
      <c r="E198" s="137"/>
      <c r="F198" s="70"/>
      <c r="G198" s="100"/>
      <c r="H198" s="100"/>
    </row>
    <row r="199" spans="1:8" s="77" customFormat="1" ht="27.95" customHeight="1" x14ac:dyDescent="0.2">
      <c r="A199" s="260" t="s">
        <v>1099</v>
      </c>
      <c r="B199" s="260"/>
      <c r="C199" s="260"/>
      <c r="D199" s="260"/>
      <c r="E199" s="260"/>
      <c r="F199" s="260"/>
      <c r="G199" s="260"/>
      <c r="H199" s="98">
        <f>SUM(H196:H198)</f>
        <v>0</v>
      </c>
    </row>
    <row r="200" spans="1:8" s="77" customFormat="1" ht="27.95" customHeight="1" x14ac:dyDescent="0.2">
      <c r="A200" s="99" t="s">
        <v>548</v>
      </c>
      <c r="B200" s="75" t="str">
        <f>+PRESUPUESTO!B42</f>
        <v>Desmonte cubierta teja de zinc con estructura</v>
      </c>
      <c r="C200" s="262" t="str">
        <f>+PRESUPUESTO!C$42</f>
        <v>M2</v>
      </c>
      <c r="D200" s="262"/>
      <c r="E200" s="262"/>
      <c r="F200" s="262"/>
      <c r="G200" s="262"/>
      <c r="H200" s="262"/>
    </row>
    <row r="201" spans="1:8" s="77" customFormat="1" ht="27.95" customHeight="1" x14ac:dyDescent="0.2">
      <c r="A201" s="261" t="s">
        <v>1096</v>
      </c>
      <c r="B201" s="261"/>
      <c r="C201" s="100" t="s">
        <v>1100</v>
      </c>
      <c r="D201" s="131" t="s">
        <v>1101</v>
      </c>
      <c r="E201" s="137" t="s">
        <v>1102</v>
      </c>
      <c r="F201" s="70" t="s">
        <v>1103</v>
      </c>
      <c r="G201" s="100" t="s">
        <v>1097</v>
      </c>
      <c r="H201" s="100" t="s">
        <v>1098</v>
      </c>
    </row>
    <row r="202" spans="1:8" s="77" customFormat="1" ht="27.95" customHeight="1" x14ac:dyDescent="0.2">
      <c r="A202" s="261"/>
      <c r="B202" s="261"/>
      <c r="C202" s="100"/>
      <c r="D202" s="131"/>
      <c r="E202" s="137"/>
      <c r="F202" s="70"/>
      <c r="G202" s="100"/>
      <c r="H202" s="100"/>
    </row>
    <row r="203" spans="1:8" s="77" customFormat="1" ht="27.95" customHeight="1" x14ac:dyDescent="0.2">
      <c r="A203" s="261"/>
      <c r="B203" s="261"/>
      <c r="C203" s="100"/>
      <c r="D203" s="131"/>
      <c r="E203" s="137"/>
      <c r="F203" s="70"/>
      <c r="G203" s="100"/>
      <c r="H203" s="100"/>
    </row>
    <row r="204" spans="1:8" s="77" customFormat="1" ht="27.95" customHeight="1" x14ac:dyDescent="0.2">
      <c r="A204" s="261"/>
      <c r="B204" s="261"/>
      <c r="C204" s="100"/>
      <c r="D204" s="131"/>
      <c r="E204" s="137"/>
      <c r="F204" s="70"/>
      <c r="G204" s="100"/>
      <c r="H204" s="100"/>
    </row>
    <row r="205" spans="1:8" s="77" customFormat="1" ht="27.95" customHeight="1" x14ac:dyDescent="0.2">
      <c r="A205" s="260" t="s">
        <v>1099</v>
      </c>
      <c r="B205" s="260"/>
      <c r="C205" s="260"/>
      <c r="D205" s="260"/>
      <c r="E205" s="260"/>
      <c r="F205" s="260"/>
      <c r="G205" s="260"/>
      <c r="H205" s="98">
        <f>SUM(H202:H204)</f>
        <v>0</v>
      </c>
    </row>
    <row r="206" spans="1:8" s="77" customFormat="1" ht="27.95" customHeight="1" x14ac:dyDescent="0.2">
      <c r="A206" s="99" t="s">
        <v>1367</v>
      </c>
      <c r="B206" s="75" t="str">
        <f>+PRESUPUESTO!B43</f>
        <v>Demolicion de tablero en concreto para pizarra</v>
      </c>
      <c r="C206" s="262" t="str">
        <f>+PRESUPUESTO!C$43</f>
        <v>M2</v>
      </c>
      <c r="D206" s="262"/>
      <c r="E206" s="262"/>
      <c r="F206" s="262"/>
      <c r="G206" s="262"/>
      <c r="H206" s="262"/>
    </row>
    <row r="207" spans="1:8" s="77" customFormat="1" ht="27.95" customHeight="1" x14ac:dyDescent="0.2">
      <c r="A207" s="261" t="s">
        <v>1096</v>
      </c>
      <c r="B207" s="261"/>
      <c r="C207" s="100" t="s">
        <v>1100</v>
      </c>
      <c r="D207" s="131" t="s">
        <v>1101</v>
      </c>
      <c r="E207" s="137" t="s">
        <v>1102</v>
      </c>
      <c r="F207" s="70" t="s">
        <v>1103</v>
      </c>
      <c r="G207" s="100" t="s">
        <v>1097</v>
      </c>
      <c r="H207" s="100" t="s">
        <v>1098</v>
      </c>
    </row>
    <row r="208" spans="1:8" s="77" customFormat="1" ht="27.95" customHeight="1" x14ac:dyDescent="0.2">
      <c r="A208" s="261"/>
      <c r="B208" s="261"/>
      <c r="C208" s="100"/>
      <c r="D208" s="131"/>
      <c r="E208" s="137"/>
      <c r="F208" s="70"/>
      <c r="G208" s="100"/>
      <c r="H208" s="100"/>
    </row>
    <row r="209" spans="1:8" s="77" customFormat="1" ht="27.95" customHeight="1" x14ac:dyDescent="0.2">
      <c r="A209" s="261"/>
      <c r="B209" s="261"/>
      <c r="C209" s="100"/>
      <c r="D209" s="131"/>
      <c r="E209" s="137"/>
      <c r="F209" s="70"/>
      <c r="G209" s="100"/>
      <c r="H209" s="100"/>
    </row>
    <row r="210" spans="1:8" s="77" customFormat="1" ht="27.95" customHeight="1" x14ac:dyDescent="0.2">
      <c r="A210" s="261"/>
      <c r="B210" s="261"/>
      <c r="C210" s="100"/>
      <c r="D210" s="131"/>
      <c r="E210" s="137"/>
      <c r="F210" s="70"/>
      <c r="G210" s="100"/>
      <c r="H210" s="100"/>
    </row>
    <row r="211" spans="1:8" s="77" customFormat="1" ht="27.95" customHeight="1" x14ac:dyDescent="0.2">
      <c r="A211" s="260" t="s">
        <v>1099</v>
      </c>
      <c r="B211" s="260"/>
      <c r="C211" s="260"/>
      <c r="D211" s="260"/>
      <c r="E211" s="260"/>
      <c r="F211" s="260"/>
      <c r="G211" s="260"/>
      <c r="H211" s="98">
        <f>SUM(H208:H210)</f>
        <v>0</v>
      </c>
    </row>
    <row r="212" spans="1:8" s="77" customFormat="1" ht="27.95" customHeight="1" x14ac:dyDescent="0.2">
      <c r="A212" s="99" t="s">
        <v>1369</v>
      </c>
      <c r="B212" s="75" t="str">
        <f>+PRESUPUESTO!B44</f>
        <v>Demolición placa piso 0.15 m Incluye retiro</v>
      </c>
      <c r="C212" s="262" t="str">
        <f>+PRESUPUESTO!C$44</f>
        <v>M2</v>
      </c>
      <c r="D212" s="262"/>
      <c r="E212" s="262"/>
      <c r="F212" s="262"/>
      <c r="G212" s="262"/>
      <c r="H212" s="262"/>
    </row>
    <row r="213" spans="1:8" s="77" customFormat="1" ht="27.95" customHeight="1" x14ac:dyDescent="0.2">
      <c r="A213" s="261" t="s">
        <v>1096</v>
      </c>
      <c r="B213" s="261"/>
      <c r="C213" s="100" t="s">
        <v>1100</v>
      </c>
      <c r="D213" s="131" t="s">
        <v>1101</v>
      </c>
      <c r="E213" s="137" t="s">
        <v>1102</v>
      </c>
      <c r="F213" s="70" t="s">
        <v>1103</v>
      </c>
      <c r="G213" s="100" t="s">
        <v>1097</v>
      </c>
      <c r="H213" s="100" t="s">
        <v>1098</v>
      </c>
    </row>
    <row r="214" spans="1:8" s="77" customFormat="1" ht="27.95" customHeight="1" x14ac:dyDescent="0.2">
      <c r="A214" s="261"/>
      <c r="B214" s="261"/>
      <c r="C214" s="100"/>
      <c r="D214" s="131"/>
      <c r="E214" s="137"/>
      <c r="F214" s="70"/>
      <c r="G214" s="100"/>
      <c r="H214" s="100"/>
    </row>
    <row r="215" spans="1:8" s="77" customFormat="1" ht="27.95" customHeight="1" x14ac:dyDescent="0.2">
      <c r="A215" s="261"/>
      <c r="B215" s="261"/>
      <c r="C215" s="100"/>
      <c r="D215" s="131"/>
      <c r="E215" s="137"/>
      <c r="F215" s="70"/>
      <c r="G215" s="100"/>
      <c r="H215" s="100"/>
    </row>
    <row r="216" spans="1:8" s="77" customFormat="1" ht="27.95" customHeight="1" x14ac:dyDescent="0.2">
      <c r="A216" s="261"/>
      <c r="B216" s="261"/>
      <c r="C216" s="100"/>
      <c r="D216" s="131"/>
      <c r="E216" s="137"/>
      <c r="F216" s="70"/>
      <c r="G216" s="100"/>
      <c r="H216" s="100"/>
    </row>
    <row r="217" spans="1:8" s="77" customFormat="1" ht="27.95" customHeight="1" x14ac:dyDescent="0.2">
      <c r="A217" s="260" t="s">
        <v>1099</v>
      </c>
      <c r="B217" s="260"/>
      <c r="C217" s="260"/>
      <c r="D217" s="260"/>
      <c r="E217" s="260"/>
      <c r="F217" s="260"/>
      <c r="G217" s="260"/>
      <c r="H217" s="98">
        <f>SUM(H214:H216)</f>
        <v>0</v>
      </c>
    </row>
    <row r="218" spans="1:8" s="77" customFormat="1" ht="27.95" customHeight="1" x14ac:dyDescent="0.2">
      <c r="A218" s="99" t="s">
        <v>1374</v>
      </c>
      <c r="B218" s="169" t="str">
        <f>+PRESUPUESTO!B45</f>
        <v xml:space="preserve">Desmanche de Piso </v>
      </c>
      <c r="C218" s="300" t="str">
        <f>+PRESUPUESTO!C$45</f>
        <v>M2</v>
      </c>
      <c r="D218" s="262"/>
      <c r="E218" s="262"/>
      <c r="F218" s="262"/>
      <c r="G218" s="262"/>
      <c r="H218" s="262"/>
    </row>
    <row r="219" spans="1:8" s="77" customFormat="1" ht="27.95" customHeight="1" x14ac:dyDescent="0.2">
      <c r="A219" s="261" t="s">
        <v>1096</v>
      </c>
      <c r="B219" s="261"/>
      <c r="C219" s="100" t="s">
        <v>1100</v>
      </c>
      <c r="D219" s="131" t="s">
        <v>1101</v>
      </c>
      <c r="E219" s="137" t="s">
        <v>1102</v>
      </c>
      <c r="F219" s="70" t="s">
        <v>1103</v>
      </c>
      <c r="G219" s="100" t="s">
        <v>1097</v>
      </c>
      <c r="H219" s="100" t="s">
        <v>1098</v>
      </c>
    </row>
    <row r="220" spans="1:8" s="77" customFormat="1" ht="27.95" customHeight="1" x14ac:dyDescent="0.2">
      <c r="A220" s="261"/>
      <c r="B220" s="261"/>
      <c r="C220" s="100"/>
      <c r="D220" s="131"/>
      <c r="E220" s="137"/>
      <c r="F220" s="70"/>
      <c r="G220" s="100"/>
      <c r="H220" s="100"/>
    </row>
    <row r="221" spans="1:8" s="77" customFormat="1" ht="27.95" customHeight="1" x14ac:dyDescent="0.2">
      <c r="A221" s="261"/>
      <c r="B221" s="261"/>
      <c r="C221" s="100"/>
      <c r="D221" s="131"/>
      <c r="E221" s="137"/>
      <c r="F221" s="70"/>
      <c r="G221" s="100"/>
      <c r="H221" s="100"/>
    </row>
    <row r="222" spans="1:8" s="77" customFormat="1" ht="27.95" customHeight="1" x14ac:dyDescent="0.2">
      <c r="A222" s="261"/>
      <c r="B222" s="261"/>
      <c r="C222" s="100"/>
      <c r="D222" s="131"/>
      <c r="E222" s="137"/>
      <c r="F222" s="70"/>
      <c r="G222" s="100"/>
      <c r="H222" s="100"/>
    </row>
    <row r="223" spans="1:8" s="77" customFormat="1" ht="27.95" customHeight="1" x14ac:dyDescent="0.2">
      <c r="A223" s="260" t="s">
        <v>1099</v>
      </c>
      <c r="B223" s="260"/>
      <c r="C223" s="260"/>
      <c r="D223" s="260"/>
      <c r="E223" s="260"/>
      <c r="F223" s="260"/>
      <c r="G223" s="260"/>
      <c r="H223" s="98">
        <f>SUM(H220:H222)</f>
        <v>0</v>
      </c>
    </row>
    <row r="224" spans="1:8" s="77" customFormat="1" ht="27.95" customHeight="1" x14ac:dyDescent="0.2">
      <c r="A224" s="99" t="s">
        <v>1376</v>
      </c>
      <c r="B224" s="75" t="str">
        <f>+PRESUPUESTO!B46</f>
        <v>Desmonte de estructura de cubierta en perfilería de madera.</v>
      </c>
      <c r="C224" s="300" t="str">
        <f>+PRESUPUESTO!C$46</f>
        <v>ML</v>
      </c>
      <c r="D224" s="262"/>
      <c r="E224" s="262"/>
      <c r="F224" s="262"/>
      <c r="G224" s="262"/>
      <c r="H224" s="262"/>
    </row>
    <row r="225" spans="1:8" s="77" customFormat="1" ht="27.95" customHeight="1" x14ac:dyDescent="0.2">
      <c r="A225" s="261" t="s">
        <v>1096</v>
      </c>
      <c r="B225" s="261"/>
      <c r="C225" s="100" t="s">
        <v>1100</v>
      </c>
      <c r="D225" s="131" t="s">
        <v>1101</v>
      </c>
      <c r="E225" s="137" t="s">
        <v>1102</v>
      </c>
      <c r="F225" s="70" t="s">
        <v>1103</v>
      </c>
      <c r="G225" s="100" t="s">
        <v>1097</v>
      </c>
      <c r="H225" s="100" t="s">
        <v>1098</v>
      </c>
    </row>
    <row r="226" spans="1:8" s="77" customFormat="1" ht="27.95" customHeight="1" x14ac:dyDescent="0.2">
      <c r="A226" s="261"/>
      <c r="B226" s="261"/>
      <c r="C226" s="100"/>
      <c r="D226" s="131"/>
      <c r="E226" s="137"/>
      <c r="F226" s="70"/>
      <c r="G226" s="100"/>
      <c r="H226" s="100"/>
    </row>
    <row r="227" spans="1:8" s="77" customFormat="1" ht="27.95" customHeight="1" x14ac:dyDescent="0.2">
      <c r="A227" s="261"/>
      <c r="B227" s="261"/>
      <c r="C227" s="100"/>
      <c r="D227" s="131"/>
      <c r="E227" s="137"/>
      <c r="F227" s="70"/>
      <c r="G227" s="100"/>
      <c r="H227" s="100"/>
    </row>
    <row r="228" spans="1:8" s="77" customFormat="1" ht="27.95" customHeight="1" x14ac:dyDescent="0.2">
      <c r="A228" s="261"/>
      <c r="B228" s="261"/>
      <c r="C228" s="100"/>
      <c r="D228" s="131"/>
      <c r="E228" s="137"/>
      <c r="F228" s="70"/>
      <c r="G228" s="100"/>
      <c r="H228" s="100"/>
    </row>
    <row r="229" spans="1:8" s="77" customFormat="1" ht="27.95" customHeight="1" x14ac:dyDescent="0.2">
      <c r="A229" s="260" t="s">
        <v>1099</v>
      </c>
      <c r="B229" s="260"/>
      <c r="C229" s="260"/>
      <c r="D229" s="260"/>
      <c r="E229" s="260"/>
      <c r="F229" s="260"/>
      <c r="G229" s="260"/>
      <c r="H229" s="98">
        <f>SUM(H226:H228)</f>
        <v>0</v>
      </c>
    </row>
    <row r="230" spans="1:8" s="77" customFormat="1" ht="27.95" customHeight="1" x14ac:dyDescent="0.2">
      <c r="A230" s="99" t="s">
        <v>1378</v>
      </c>
      <c r="B230" s="75" t="str">
        <f>+PRESUPUESTO!B47</f>
        <v>Desmonte de tanque plástico de 1000 litros para almacenamiento de agua potable.</v>
      </c>
      <c r="C230" s="300" t="str">
        <f>+PRESUPUESTO!C$47</f>
        <v>UN</v>
      </c>
      <c r="D230" s="262"/>
      <c r="E230" s="262"/>
      <c r="F230" s="262"/>
      <c r="G230" s="262"/>
      <c r="H230" s="262"/>
    </row>
    <row r="231" spans="1:8" s="77" customFormat="1" ht="27.95" customHeight="1" x14ac:dyDescent="0.2">
      <c r="A231" s="261" t="s">
        <v>1096</v>
      </c>
      <c r="B231" s="261"/>
      <c r="C231" s="100" t="s">
        <v>1100</v>
      </c>
      <c r="D231" s="131" t="s">
        <v>1101</v>
      </c>
      <c r="E231" s="137" t="s">
        <v>1102</v>
      </c>
      <c r="F231" s="70" t="s">
        <v>1103</v>
      </c>
      <c r="G231" s="100" t="s">
        <v>1097</v>
      </c>
      <c r="H231" s="100" t="s">
        <v>1098</v>
      </c>
    </row>
    <row r="232" spans="1:8" s="77" customFormat="1" ht="27.95" customHeight="1" x14ac:dyDescent="0.2">
      <c r="A232" s="261"/>
      <c r="B232" s="261"/>
      <c r="C232" s="100"/>
      <c r="D232" s="131"/>
      <c r="E232" s="137"/>
      <c r="F232" s="70"/>
      <c r="G232" s="100"/>
      <c r="H232" s="100"/>
    </row>
    <row r="233" spans="1:8" s="77" customFormat="1" ht="27.95" customHeight="1" x14ac:dyDescent="0.2">
      <c r="A233" s="261"/>
      <c r="B233" s="261"/>
      <c r="C233" s="100"/>
      <c r="D233" s="131"/>
      <c r="E233" s="137"/>
      <c r="F233" s="70"/>
      <c r="G233" s="100"/>
      <c r="H233" s="100"/>
    </row>
    <row r="234" spans="1:8" s="77" customFormat="1" ht="27.95" customHeight="1" x14ac:dyDescent="0.2">
      <c r="A234" s="261"/>
      <c r="B234" s="261"/>
      <c r="C234" s="100"/>
      <c r="D234" s="131"/>
      <c r="E234" s="137"/>
      <c r="F234" s="70"/>
      <c r="G234" s="100"/>
      <c r="H234" s="100"/>
    </row>
    <row r="235" spans="1:8" s="77" customFormat="1" ht="27.95" customHeight="1" x14ac:dyDescent="0.2">
      <c r="A235" s="260" t="s">
        <v>1099</v>
      </c>
      <c r="B235" s="260"/>
      <c r="C235" s="260"/>
      <c r="D235" s="260"/>
      <c r="E235" s="260"/>
      <c r="F235" s="260"/>
      <c r="G235" s="260"/>
      <c r="H235" s="98">
        <f>SUM(H232:H234)</f>
        <v>0</v>
      </c>
    </row>
    <row r="236" spans="1:8" s="77" customFormat="1" ht="27.95" customHeight="1" x14ac:dyDescent="0.2">
      <c r="A236" s="99" t="s">
        <v>1380</v>
      </c>
      <c r="B236" s="75" t="str">
        <f>+PRESUPUESTO!B48</f>
        <v>Retiro de material sobrante de cubierta y disposición final.</v>
      </c>
      <c r="C236" s="300" t="str">
        <f>+PRESUPUESTO!C$48</f>
        <v>Viaje</v>
      </c>
      <c r="D236" s="262"/>
      <c r="E236" s="262"/>
      <c r="F236" s="262"/>
      <c r="G236" s="262"/>
      <c r="H236" s="262"/>
    </row>
    <row r="237" spans="1:8" s="77" customFormat="1" ht="27.95" customHeight="1" x14ac:dyDescent="0.2">
      <c r="A237" s="261" t="s">
        <v>1096</v>
      </c>
      <c r="B237" s="261"/>
      <c r="C237" s="100" t="s">
        <v>1100</v>
      </c>
      <c r="D237" s="131" t="s">
        <v>1101</v>
      </c>
      <c r="E237" s="137" t="s">
        <v>1102</v>
      </c>
      <c r="F237" s="70" t="s">
        <v>1103</v>
      </c>
      <c r="G237" s="100" t="s">
        <v>1097</v>
      </c>
      <c r="H237" s="100" t="s">
        <v>1098</v>
      </c>
    </row>
    <row r="238" spans="1:8" s="77" customFormat="1" ht="27.95" customHeight="1" x14ac:dyDescent="0.2">
      <c r="A238" s="261"/>
      <c r="B238" s="261"/>
      <c r="C238" s="100"/>
      <c r="D238" s="131"/>
      <c r="E238" s="137"/>
      <c r="F238" s="70"/>
      <c r="G238" s="100"/>
      <c r="H238" s="100"/>
    </row>
    <row r="239" spans="1:8" s="77" customFormat="1" ht="27.95" customHeight="1" x14ac:dyDescent="0.2">
      <c r="A239" s="261"/>
      <c r="B239" s="261"/>
      <c r="C239" s="100"/>
      <c r="D239" s="131"/>
      <c r="E239" s="137"/>
      <c r="F239" s="70"/>
      <c r="G239" s="100"/>
      <c r="H239" s="100"/>
    </row>
    <row r="240" spans="1:8" s="77" customFormat="1" ht="27.95" customHeight="1" x14ac:dyDescent="0.2">
      <c r="A240" s="261"/>
      <c r="B240" s="261"/>
      <c r="C240" s="100"/>
      <c r="D240" s="131"/>
      <c r="E240" s="137"/>
      <c r="F240" s="70"/>
      <c r="G240" s="100"/>
      <c r="H240" s="100"/>
    </row>
    <row r="241" spans="1:8" s="77" customFormat="1" ht="27.95" customHeight="1" x14ac:dyDescent="0.2">
      <c r="A241" s="260" t="s">
        <v>1099</v>
      </c>
      <c r="B241" s="260"/>
      <c r="C241" s="260"/>
      <c r="D241" s="260"/>
      <c r="E241" s="260"/>
      <c r="F241" s="260"/>
      <c r="G241" s="260"/>
      <c r="H241" s="98">
        <f>SUM(H238:H240)</f>
        <v>0</v>
      </c>
    </row>
    <row r="242" spans="1:8" s="77" customFormat="1" ht="27.95" customHeight="1" x14ac:dyDescent="0.2">
      <c r="A242" s="99" t="s">
        <v>1382</v>
      </c>
      <c r="B242" s="75" t="str">
        <f>+PRESUPUESTO!B49</f>
        <v>Desmonte de tanque asbesto cemento  de 1000 litros para almacenamiento de agua potable.</v>
      </c>
      <c r="C242" s="300" t="str">
        <f>+PRESUPUESTO!C$49</f>
        <v>UN</v>
      </c>
      <c r="D242" s="262"/>
      <c r="E242" s="262"/>
      <c r="F242" s="262"/>
      <c r="G242" s="262"/>
      <c r="H242" s="262"/>
    </row>
    <row r="243" spans="1:8" s="77" customFormat="1" ht="27.95" customHeight="1" x14ac:dyDescent="0.2">
      <c r="A243" s="261" t="s">
        <v>1096</v>
      </c>
      <c r="B243" s="261"/>
      <c r="C243" s="100" t="s">
        <v>1100</v>
      </c>
      <c r="D243" s="131" t="s">
        <v>1101</v>
      </c>
      <c r="E243" s="137" t="s">
        <v>1102</v>
      </c>
      <c r="F243" s="70" t="s">
        <v>1103</v>
      </c>
      <c r="G243" s="100" t="s">
        <v>1097</v>
      </c>
      <c r="H243" s="100" t="s">
        <v>1098</v>
      </c>
    </row>
    <row r="244" spans="1:8" s="77" customFormat="1" ht="27.95" customHeight="1" x14ac:dyDescent="0.2">
      <c r="A244" s="261"/>
      <c r="B244" s="261"/>
      <c r="C244" s="100"/>
      <c r="D244" s="131"/>
      <c r="E244" s="137"/>
      <c r="F244" s="70"/>
      <c r="G244" s="100"/>
      <c r="H244" s="100"/>
    </row>
    <row r="245" spans="1:8" s="77" customFormat="1" ht="27.95" customHeight="1" x14ac:dyDescent="0.2">
      <c r="A245" s="261"/>
      <c r="B245" s="261"/>
      <c r="C245" s="100"/>
      <c r="D245" s="131"/>
      <c r="E245" s="137"/>
      <c r="F245" s="70"/>
      <c r="G245" s="100"/>
      <c r="H245" s="100"/>
    </row>
    <row r="246" spans="1:8" s="77" customFormat="1" ht="27.95" customHeight="1" x14ac:dyDescent="0.2">
      <c r="A246" s="261"/>
      <c r="B246" s="261"/>
      <c r="C246" s="100"/>
      <c r="D246" s="131"/>
      <c r="E246" s="137"/>
      <c r="F246" s="70"/>
      <c r="G246" s="100"/>
      <c r="H246" s="100"/>
    </row>
    <row r="247" spans="1:8" s="77" customFormat="1" ht="27.95" customHeight="1" x14ac:dyDescent="0.2">
      <c r="A247" s="260" t="s">
        <v>1099</v>
      </c>
      <c r="B247" s="260"/>
      <c r="C247" s="260"/>
      <c r="D247" s="260"/>
      <c r="E247" s="260"/>
      <c r="F247" s="260"/>
      <c r="G247" s="260"/>
      <c r="H247" s="98">
        <f>SUM(H244:H246)</f>
        <v>0</v>
      </c>
    </row>
    <row r="248" spans="1:8" s="77" customFormat="1" ht="27.95" customHeight="1" x14ac:dyDescent="0.2">
      <c r="A248" s="99" t="s">
        <v>1384</v>
      </c>
      <c r="B248" s="75" t="str">
        <f>+PRESUPUESTO!B50</f>
        <v>Desmonte de tanque plástico  de 500 litros para almacenamiento de agua potable.</v>
      </c>
      <c r="C248" s="300" t="str">
        <f>+PRESUPUESTO!C$50</f>
        <v>UN</v>
      </c>
      <c r="D248" s="262"/>
      <c r="E248" s="262"/>
      <c r="F248" s="262"/>
      <c r="G248" s="262"/>
      <c r="H248" s="262"/>
    </row>
    <row r="249" spans="1:8" s="77" customFormat="1" ht="27.95" customHeight="1" x14ac:dyDescent="0.2">
      <c r="A249" s="261" t="s">
        <v>1096</v>
      </c>
      <c r="B249" s="261"/>
      <c r="C249" s="100" t="s">
        <v>1100</v>
      </c>
      <c r="D249" s="131" t="s">
        <v>1101</v>
      </c>
      <c r="E249" s="137" t="s">
        <v>1102</v>
      </c>
      <c r="F249" s="70" t="s">
        <v>1103</v>
      </c>
      <c r="G249" s="100" t="s">
        <v>1097</v>
      </c>
      <c r="H249" s="100" t="s">
        <v>1098</v>
      </c>
    </row>
    <row r="250" spans="1:8" s="77" customFormat="1" ht="27.95" customHeight="1" x14ac:dyDescent="0.2">
      <c r="A250" s="261"/>
      <c r="B250" s="261"/>
      <c r="C250" s="100"/>
      <c r="D250" s="131"/>
      <c r="E250" s="137"/>
      <c r="F250" s="70"/>
      <c r="G250" s="100"/>
      <c r="H250" s="100"/>
    </row>
    <row r="251" spans="1:8" s="77" customFormat="1" ht="27.95" customHeight="1" x14ac:dyDescent="0.2">
      <c r="A251" s="261"/>
      <c r="B251" s="261"/>
      <c r="C251" s="100"/>
      <c r="D251" s="131"/>
      <c r="E251" s="137"/>
      <c r="F251" s="70"/>
      <c r="G251" s="100"/>
      <c r="H251" s="100"/>
    </row>
    <row r="252" spans="1:8" s="77" customFormat="1" ht="27.95" customHeight="1" x14ac:dyDescent="0.2">
      <c r="A252" s="261"/>
      <c r="B252" s="261"/>
      <c r="C252" s="100"/>
      <c r="D252" s="131"/>
      <c r="E252" s="137"/>
      <c r="F252" s="70"/>
      <c r="G252" s="100"/>
      <c r="H252" s="100"/>
    </row>
    <row r="253" spans="1:8" s="77" customFormat="1" ht="27.95" customHeight="1" x14ac:dyDescent="0.2">
      <c r="A253" s="260" t="s">
        <v>1099</v>
      </c>
      <c r="B253" s="260"/>
      <c r="C253" s="260"/>
      <c r="D253" s="260"/>
      <c r="E253" s="260"/>
      <c r="F253" s="260"/>
      <c r="G253" s="260"/>
      <c r="H253" s="98">
        <f>SUM(H250:H252)</f>
        <v>0</v>
      </c>
    </row>
    <row r="254" spans="1:8" s="77" customFormat="1" ht="27.95" customHeight="1" x14ac:dyDescent="0.2">
      <c r="A254" s="99" t="s">
        <v>1386</v>
      </c>
      <c r="B254" s="75" t="str">
        <f>+PRESUPUESTO!B51</f>
        <v>Desmonte de estructura de correa metálica en C PHR.</v>
      </c>
      <c r="C254" s="262" t="str">
        <f>+PRESUPUESTO!C$51</f>
        <v>ML</v>
      </c>
      <c r="D254" s="262"/>
      <c r="E254" s="262"/>
      <c r="F254" s="262"/>
      <c r="G254" s="262"/>
      <c r="H254" s="262"/>
    </row>
    <row r="255" spans="1:8" s="77" customFormat="1" ht="27.95" customHeight="1" x14ac:dyDescent="0.2">
      <c r="A255" s="261" t="s">
        <v>1096</v>
      </c>
      <c r="B255" s="261"/>
      <c r="C255" s="100" t="s">
        <v>1100</v>
      </c>
      <c r="D255" s="131" t="s">
        <v>1101</v>
      </c>
      <c r="E255" s="137" t="s">
        <v>1102</v>
      </c>
      <c r="F255" s="70" t="s">
        <v>1103</v>
      </c>
      <c r="G255" s="100" t="s">
        <v>1097</v>
      </c>
      <c r="H255" s="100" t="s">
        <v>1098</v>
      </c>
    </row>
    <row r="256" spans="1:8" s="77" customFormat="1" ht="27.95" customHeight="1" x14ac:dyDescent="0.2">
      <c r="A256" s="261"/>
      <c r="B256" s="261"/>
      <c r="C256" s="100"/>
      <c r="D256" s="131"/>
      <c r="E256" s="137"/>
      <c r="F256" s="70"/>
      <c r="G256" s="100"/>
      <c r="H256" s="100"/>
    </row>
    <row r="257" spans="1:8" s="77" customFormat="1" ht="27.95" customHeight="1" x14ac:dyDescent="0.2">
      <c r="A257" s="261"/>
      <c r="B257" s="261"/>
      <c r="C257" s="100"/>
      <c r="D257" s="131"/>
      <c r="E257" s="137"/>
      <c r="F257" s="70"/>
      <c r="G257" s="100"/>
      <c r="H257" s="100"/>
    </row>
    <row r="258" spans="1:8" s="77" customFormat="1" ht="27.95" customHeight="1" x14ac:dyDescent="0.2">
      <c r="A258" s="261"/>
      <c r="B258" s="261"/>
      <c r="C258" s="100"/>
      <c r="D258" s="131"/>
      <c r="E258" s="137"/>
      <c r="F258" s="70"/>
      <c r="G258" s="100"/>
      <c r="H258" s="100"/>
    </row>
    <row r="259" spans="1:8" s="77" customFormat="1" ht="27.95" customHeight="1" x14ac:dyDescent="0.2">
      <c r="A259" s="260" t="s">
        <v>1099</v>
      </c>
      <c r="B259" s="260"/>
      <c r="C259" s="260"/>
      <c r="D259" s="260"/>
      <c r="E259" s="260"/>
      <c r="F259" s="260"/>
      <c r="G259" s="260"/>
      <c r="H259" s="98">
        <f>SUM(H256:H258)</f>
        <v>0</v>
      </c>
    </row>
    <row r="260" spans="1:8" s="77" customFormat="1" ht="27.95" customHeight="1" x14ac:dyDescent="0.2">
      <c r="A260" s="99" t="s">
        <v>1388</v>
      </c>
      <c r="B260" s="75" t="str">
        <f>+PRESUPUESTO!B52</f>
        <v>Desmonte de puertas metálica, con marco,  medidas convencionales.</v>
      </c>
      <c r="C260" s="262" t="str">
        <f>+PRESUPUESTO!C$52</f>
        <v>UN</v>
      </c>
      <c r="D260" s="262"/>
      <c r="E260" s="262"/>
      <c r="F260" s="262"/>
      <c r="G260" s="262"/>
      <c r="H260" s="262"/>
    </row>
    <row r="261" spans="1:8" s="77" customFormat="1" ht="27.95" customHeight="1" x14ac:dyDescent="0.2">
      <c r="A261" s="261" t="s">
        <v>1096</v>
      </c>
      <c r="B261" s="261"/>
      <c r="C261" s="100" t="s">
        <v>1100</v>
      </c>
      <c r="D261" s="131" t="s">
        <v>1101</v>
      </c>
      <c r="E261" s="137" t="s">
        <v>1102</v>
      </c>
      <c r="F261" s="70" t="s">
        <v>1103</v>
      </c>
      <c r="G261" s="100" t="s">
        <v>1097</v>
      </c>
      <c r="H261" s="100" t="s">
        <v>1098</v>
      </c>
    </row>
    <row r="262" spans="1:8" s="77" customFormat="1" ht="27.95" customHeight="1" x14ac:dyDescent="0.2">
      <c r="A262" s="261"/>
      <c r="B262" s="261"/>
      <c r="C262" s="100"/>
      <c r="D262" s="131"/>
      <c r="E262" s="137"/>
      <c r="F262" s="70"/>
      <c r="G262" s="100"/>
      <c r="H262" s="100"/>
    </row>
    <row r="263" spans="1:8" s="77" customFormat="1" ht="27.95" customHeight="1" x14ac:dyDescent="0.2">
      <c r="A263" s="261"/>
      <c r="B263" s="261"/>
      <c r="C263" s="100"/>
      <c r="D263" s="131"/>
      <c r="E263" s="137"/>
      <c r="F263" s="70"/>
      <c r="G263" s="100"/>
      <c r="H263" s="100"/>
    </row>
    <row r="264" spans="1:8" s="77" customFormat="1" ht="27.95" customHeight="1" x14ac:dyDescent="0.2">
      <c r="A264" s="261"/>
      <c r="B264" s="261"/>
      <c r="C264" s="100"/>
      <c r="D264" s="131"/>
      <c r="E264" s="137"/>
      <c r="F264" s="70"/>
      <c r="G264" s="100"/>
      <c r="H264" s="100"/>
    </row>
    <row r="265" spans="1:8" s="77" customFormat="1" ht="27.95" customHeight="1" x14ac:dyDescent="0.2">
      <c r="A265" s="260" t="s">
        <v>1099</v>
      </c>
      <c r="B265" s="260"/>
      <c r="C265" s="260"/>
      <c r="D265" s="260"/>
      <c r="E265" s="260"/>
      <c r="F265" s="260"/>
      <c r="G265" s="260"/>
      <c r="H265" s="98">
        <f>SUM(H262:H264)</f>
        <v>0</v>
      </c>
    </row>
    <row r="266" spans="1:8" s="77" customFormat="1" ht="27.95" customHeight="1" x14ac:dyDescent="0.2">
      <c r="A266" s="99" t="s">
        <v>1390</v>
      </c>
      <c r="B266" s="75" t="str">
        <f>+PRESUPUESTO!B53</f>
        <v>Demolición concreto reforzados, incluye retiro y bote de escombros a sitio autorizado.</v>
      </c>
      <c r="C266" s="262" t="str">
        <f>+PRESUPUESTO!C53</f>
        <v>M3</v>
      </c>
      <c r="D266" s="262"/>
      <c r="E266" s="262"/>
      <c r="F266" s="262"/>
      <c r="G266" s="262"/>
      <c r="H266" s="262"/>
    </row>
    <row r="267" spans="1:8" s="77" customFormat="1" ht="27.95" customHeight="1" x14ac:dyDescent="0.2">
      <c r="A267" s="261" t="s">
        <v>1096</v>
      </c>
      <c r="B267" s="261"/>
      <c r="C267" s="100" t="s">
        <v>1100</v>
      </c>
      <c r="D267" s="131" t="s">
        <v>1101</v>
      </c>
      <c r="E267" s="137" t="s">
        <v>1102</v>
      </c>
      <c r="F267" s="70" t="s">
        <v>1103</v>
      </c>
      <c r="G267" s="100" t="s">
        <v>1097</v>
      </c>
      <c r="H267" s="100" t="s">
        <v>1098</v>
      </c>
    </row>
    <row r="268" spans="1:8" s="77" customFormat="1" ht="27.95" customHeight="1" x14ac:dyDescent="0.2">
      <c r="A268" s="261"/>
      <c r="B268" s="261"/>
      <c r="C268" s="100"/>
      <c r="D268" s="131"/>
      <c r="E268" s="137"/>
      <c r="F268" s="70"/>
      <c r="G268" s="100"/>
      <c r="H268" s="100"/>
    </row>
    <row r="269" spans="1:8" s="77" customFormat="1" ht="27.95" customHeight="1" x14ac:dyDescent="0.2">
      <c r="A269" s="261"/>
      <c r="B269" s="261"/>
      <c r="C269" s="100"/>
      <c r="D269" s="131"/>
      <c r="E269" s="137"/>
      <c r="F269" s="70"/>
      <c r="G269" s="100"/>
      <c r="H269" s="100"/>
    </row>
    <row r="270" spans="1:8" s="77" customFormat="1" ht="27.95" customHeight="1" x14ac:dyDescent="0.2">
      <c r="A270" s="261"/>
      <c r="B270" s="261"/>
      <c r="C270" s="100"/>
      <c r="D270" s="131"/>
      <c r="E270" s="137"/>
      <c r="F270" s="70"/>
      <c r="G270" s="100"/>
      <c r="H270" s="100"/>
    </row>
    <row r="271" spans="1:8" s="77" customFormat="1" ht="27.95" customHeight="1" x14ac:dyDescent="0.2">
      <c r="A271" s="260" t="s">
        <v>1099</v>
      </c>
      <c r="B271" s="260"/>
      <c r="C271" s="260"/>
      <c r="D271" s="260"/>
      <c r="E271" s="260"/>
      <c r="F271" s="260"/>
      <c r="G271" s="260"/>
      <c r="H271" s="98">
        <f>SUM(H268:H270)</f>
        <v>0</v>
      </c>
    </row>
    <row r="272" spans="1:8" s="77" customFormat="1" ht="27.95" customHeight="1" x14ac:dyDescent="0.2">
      <c r="A272" s="99" t="s">
        <v>1392</v>
      </c>
      <c r="B272" s="75" t="str">
        <f>+PRESUPUESTO!B54</f>
        <v>Desmonte de canal metálico.</v>
      </c>
      <c r="C272" s="262" t="str">
        <f>+PRESUPUESTO!C54</f>
        <v>ML</v>
      </c>
      <c r="D272" s="262"/>
      <c r="E272" s="262"/>
      <c r="F272" s="262"/>
      <c r="G272" s="262"/>
      <c r="H272" s="262"/>
    </row>
    <row r="273" spans="1:8" s="77" customFormat="1" ht="27.95" customHeight="1" x14ac:dyDescent="0.2">
      <c r="A273" s="261" t="s">
        <v>1096</v>
      </c>
      <c r="B273" s="261"/>
      <c r="C273" s="100" t="s">
        <v>1100</v>
      </c>
      <c r="D273" s="131" t="s">
        <v>1101</v>
      </c>
      <c r="E273" s="137" t="s">
        <v>1102</v>
      </c>
      <c r="F273" s="70" t="s">
        <v>1103</v>
      </c>
      <c r="G273" s="100" t="s">
        <v>1097</v>
      </c>
      <c r="H273" s="100" t="s">
        <v>1098</v>
      </c>
    </row>
    <row r="274" spans="1:8" s="77" customFormat="1" ht="27.95" customHeight="1" x14ac:dyDescent="0.2">
      <c r="A274" s="261"/>
      <c r="B274" s="261"/>
      <c r="C274" s="100"/>
      <c r="D274" s="131"/>
      <c r="E274" s="137"/>
      <c r="F274" s="70"/>
      <c r="G274" s="100"/>
      <c r="H274" s="100"/>
    </row>
    <row r="275" spans="1:8" s="77" customFormat="1" ht="27.95" customHeight="1" x14ac:dyDescent="0.2">
      <c r="A275" s="261"/>
      <c r="B275" s="261"/>
      <c r="C275" s="100"/>
      <c r="D275" s="131"/>
      <c r="E275" s="137"/>
      <c r="F275" s="70"/>
      <c r="G275" s="100"/>
      <c r="H275" s="100"/>
    </row>
    <row r="276" spans="1:8" s="77" customFormat="1" ht="27.95" customHeight="1" x14ac:dyDescent="0.2">
      <c r="A276" s="261"/>
      <c r="B276" s="261"/>
      <c r="C276" s="100"/>
      <c r="D276" s="131"/>
      <c r="E276" s="137"/>
      <c r="F276" s="70"/>
      <c r="G276" s="100"/>
      <c r="H276" s="100"/>
    </row>
    <row r="277" spans="1:8" s="77" customFormat="1" ht="27.95" customHeight="1" x14ac:dyDescent="0.2">
      <c r="A277" s="260" t="s">
        <v>1099</v>
      </c>
      <c r="B277" s="260"/>
      <c r="C277" s="260"/>
      <c r="D277" s="260"/>
      <c r="E277" s="260"/>
      <c r="F277" s="260"/>
      <c r="G277" s="260"/>
      <c r="H277" s="98">
        <f>SUM(H274:H276)</f>
        <v>0</v>
      </c>
    </row>
    <row r="278" spans="1:8" s="77" customFormat="1" ht="27.95" customHeight="1" x14ac:dyDescent="0.2">
      <c r="A278" s="99" t="s">
        <v>1394</v>
      </c>
      <c r="B278" s="75" t="str">
        <f>+PRESUPUESTO!B55</f>
        <v>Desmonte de ventanas, ventana-rejas con marco.</v>
      </c>
      <c r="C278" s="262" t="str">
        <f>+PRESUPUESTO!C55</f>
        <v>UN</v>
      </c>
      <c r="D278" s="262"/>
      <c r="E278" s="262"/>
      <c r="F278" s="262"/>
      <c r="G278" s="262"/>
      <c r="H278" s="262"/>
    </row>
    <row r="279" spans="1:8" s="77" customFormat="1" ht="27.95" customHeight="1" x14ac:dyDescent="0.2">
      <c r="A279" s="261" t="s">
        <v>1096</v>
      </c>
      <c r="B279" s="261"/>
      <c r="C279" s="100" t="s">
        <v>1100</v>
      </c>
      <c r="D279" s="131" t="s">
        <v>1101</v>
      </c>
      <c r="E279" s="137" t="s">
        <v>1102</v>
      </c>
      <c r="F279" s="70" t="s">
        <v>1103</v>
      </c>
      <c r="G279" s="100" t="s">
        <v>1097</v>
      </c>
      <c r="H279" s="100" t="s">
        <v>1098</v>
      </c>
    </row>
    <row r="280" spans="1:8" s="77" customFormat="1" ht="27.95" customHeight="1" x14ac:dyDescent="0.2">
      <c r="A280" s="261"/>
      <c r="B280" s="261"/>
      <c r="C280" s="100"/>
      <c r="D280" s="131"/>
      <c r="E280" s="137"/>
      <c r="F280" s="70"/>
      <c r="G280" s="100"/>
      <c r="H280" s="100"/>
    </row>
    <row r="281" spans="1:8" s="77" customFormat="1" ht="27.95" customHeight="1" x14ac:dyDescent="0.2">
      <c r="A281" s="261"/>
      <c r="B281" s="261"/>
      <c r="C281" s="100"/>
      <c r="D281" s="131"/>
      <c r="E281" s="137"/>
      <c r="F281" s="70"/>
      <c r="G281" s="100"/>
      <c r="H281" s="100"/>
    </row>
    <row r="282" spans="1:8" s="77" customFormat="1" ht="27.95" customHeight="1" x14ac:dyDescent="0.2">
      <c r="A282" s="261"/>
      <c r="B282" s="261"/>
      <c r="C282" s="100"/>
      <c r="D282" s="131"/>
      <c r="E282" s="137"/>
      <c r="F282" s="70"/>
      <c r="G282" s="100"/>
      <c r="H282" s="100"/>
    </row>
    <row r="283" spans="1:8" s="77" customFormat="1" ht="27.95" customHeight="1" x14ac:dyDescent="0.2">
      <c r="A283" s="260" t="s">
        <v>1099</v>
      </c>
      <c r="B283" s="260"/>
      <c r="C283" s="260"/>
      <c r="D283" s="260"/>
      <c r="E283" s="260"/>
      <c r="F283" s="260"/>
      <c r="G283" s="260"/>
      <c r="H283" s="98">
        <f>SUM(H280:H282)</f>
        <v>0</v>
      </c>
    </row>
    <row r="284" spans="1:8" s="77" customFormat="1" ht="27.95" customHeight="1" x14ac:dyDescent="0.2">
      <c r="A284" s="99" t="s">
        <v>1396</v>
      </c>
      <c r="B284" s="75" t="str">
        <f>+PRESUPUESTO!B56</f>
        <v>Relleno con material seleccionado  de la misma excavación, incluye compactación manual.</v>
      </c>
      <c r="C284" s="262" t="str">
        <f>+PRESUPUESTO!C56</f>
        <v>M3</v>
      </c>
      <c r="D284" s="262"/>
      <c r="E284" s="262"/>
      <c r="F284" s="262"/>
      <c r="G284" s="262"/>
      <c r="H284" s="262"/>
    </row>
    <row r="285" spans="1:8" s="77" customFormat="1" ht="27.95" customHeight="1" x14ac:dyDescent="0.2">
      <c r="A285" s="261" t="s">
        <v>1096</v>
      </c>
      <c r="B285" s="261"/>
      <c r="C285" s="100" t="s">
        <v>1100</v>
      </c>
      <c r="D285" s="131" t="s">
        <v>1101</v>
      </c>
      <c r="E285" s="137" t="s">
        <v>1102</v>
      </c>
      <c r="F285" s="70" t="s">
        <v>1103</v>
      </c>
      <c r="G285" s="100" t="s">
        <v>1097</v>
      </c>
      <c r="H285" s="100" t="s">
        <v>1098</v>
      </c>
    </row>
    <row r="286" spans="1:8" s="77" customFormat="1" ht="27.95" customHeight="1" x14ac:dyDescent="0.2">
      <c r="A286" s="261"/>
      <c r="B286" s="261"/>
      <c r="C286" s="100"/>
      <c r="D286" s="131"/>
      <c r="E286" s="137"/>
      <c r="F286" s="70"/>
      <c r="G286" s="100"/>
      <c r="H286" s="100"/>
    </row>
    <row r="287" spans="1:8" s="77" customFormat="1" ht="27.95" customHeight="1" x14ac:dyDescent="0.2">
      <c r="A287" s="261"/>
      <c r="B287" s="261"/>
      <c r="C287" s="100"/>
      <c r="D287" s="131"/>
      <c r="E287" s="137"/>
      <c r="F287" s="70"/>
      <c r="G287" s="100"/>
      <c r="H287" s="100"/>
    </row>
    <row r="288" spans="1:8" s="77" customFormat="1" ht="27.95" customHeight="1" x14ac:dyDescent="0.2">
      <c r="A288" s="261"/>
      <c r="B288" s="261"/>
      <c r="C288" s="100"/>
      <c r="D288" s="131"/>
      <c r="E288" s="137"/>
      <c r="F288" s="70"/>
      <c r="G288" s="100"/>
      <c r="H288" s="100"/>
    </row>
    <row r="289" spans="1:8" s="77" customFormat="1" ht="27.95" customHeight="1" x14ac:dyDescent="0.2">
      <c r="A289" s="260" t="s">
        <v>1099</v>
      </c>
      <c r="B289" s="260"/>
      <c r="C289" s="260"/>
      <c r="D289" s="260"/>
      <c r="E289" s="260"/>
      <c r="F289" s="260"/>
      <c r="G289" s="260"/>
      <c r="H289" s="98">
        <f>SUM(H286:H288)</f>
        <v>0</v>
      </c>
    </row>
    <row r="290" spans="1:8" s="77" customFormat="1" ht="27.95" customHeight="1" x14ac:dyDescent="0.2">
      <c r="A290" s="99" t="s">
        <v>1397</v>
      </c>
      <c r="B290" s="75" t="str">
        <f>+PRESUPUESTO!B57</f>
        <v>Excavación manual sin clasifar a  todo factor.</v>
      </c>
      <c r="C290" s="262" t="str">
        <f>+PRESUPUESTO!C57</f>
        <v>M3</v>
      </c>
      <c r="D290" s="262"/>
      <c r="E290" s="262"/>
      <c r="F290" s="262"/>
      <c r="G290" s="262"/>
      <c r="H290" s="262"/>
    </row>
    <row r="291" spans="1:8" s="77" customFormat="1" ht="27.95" customHeight="1" x14ac:dyDescent="0.2">
      <c r="A291" s="261" t="s">
        <v>1096</v>
      </c>
      <c r="B291" s="261"/>
      <c r="C291" s="100" t="s">
        <v>1100</v>
      </c>
      <c r="D291" s="131" t="s">
        <v>1101</v>
      </c>
      <c r="E291" s="137" t="s">
        <v>1102</v>
      </c>
      <c r="F291" s="70" t="s">
        <v>1103</v>
      </c>
      <c r="G291" s="100" t="s">
        <v>1097</v>
      </c>
      <c r="H291" s="100" t="s">
        <v>1098</v>
      </c>
    </row>
    <row r="292" spans="1:8" s="77" customFormat="1" ht="27.95" customHeight="1" x14ac:dyDescent="0.2">
      <c r="A292" s="261"/>
      <c r="B292" s="261"/>
      <c r="C292" s="100"/>
      <c r="D292" s="131"/>
      <c r="E292" s="137"/>
      <c r="F292" s="70"/>
      <c r="G292" s="100"/>
      <c r="H292" s="100"/>
    </row>
    <row r="293" spans="1:8" s="77" customFormat="1" ht="27.95" customHeight="1" x14ac:dyDescent="0.2">
      <c r="A293" s="261"/>
      <c r="B293" s="261"/>
      <c r="C293" s="100"/>
      <c r="D293" s="131"/>
      <c r="E293" s="137"/>
      <c r="F293" s="70"/>
      <c r="G293" s="100"/>
      <c r="H293" s="100"/>
    </row>
    <row r="294" spans="1:8" s="77" customFormat="1" ht="27.95" customHeight="1" x14ac:dyDescent="0.2">
      <c r="A294" s="261"/>
      <c r="B294" s="261"/>
      <c r="C294" s="100"/>
      <c r="D294" s="131"/>
      <c r="E294" s="137"/>
      <c r="F294" s="70"/>
      <c r="G294" s="100"/>
      <c r="H294" s="100"/>
    </row>
    <row r="295" spans="1:8" s="77" customFormat="1" ht="27.95" customHeight="1" x14ac:dyDescent="0.2">
      <c r="A295" s="260" t="s">
        <v>1099</v>
      </c>
      <c r="B295" s="260"/>
      <c r="C295" s="260"/>
      <c r="D295" s="260"/>
      <c r="E295" s="260"/>
      <c r="F295" s="260"/>
      <c r="G295" s="260"/>
      <c r="H295" s="98">
        <f>SUM(H292:H294)</f>
        <v>0</v>
      </c>
    </row>
    <row r="296" spans="1:8" s="77" customFormat="1" ht="27.95" customHeight="1" x14ac:dyDescent="0.2">
      <c r="A296" s="99" t="s">
        <v>1398</v>
      </c>
      <c r="B296" s="75" t="str">
        <f>+PRESUPUESTO!B58</f>
        <v>Demolición concreto, e= 0,08 a 0,10 cms incluye retiro y bote de escombros a sitio autorizado.</v>
      </c>
      <c r="C296" s="262" t="str">
        <f>+PRESUPUESTO!C58</f>
        <v>M2</v>
      </c>
      <c r="D296" s="262"/>
      <c r="E296" s="262"/>
      <c r="F296" s="262"/>
      <c r="G296" s="262"/>
      <c r="H296" s="262"/>
    </row>
    <row r="297" spans="1:8" s="77" customFormat="1" ht="27.95" customHeight="1" x14ac:dyDescent="0.2">
      <c r="A297" s="261" t="s">
        <v>1096</v>
      </c>
      <c r="B297" s="261"/>
      <c r="C297" s="100" t="s">
        <v>1100</v>
      </c>
      <c r="D297" s="131" t="s">
        <v>1101</v>
      </c>
      <c r="E297" s="137" t="s">
        <v>1102</v>
      </c>
      <c r="F297" s="70" t="s">
        <v>1103</v>
      </c>
      <c r="G297" s="100" t="s">
        <v>1097</v>
      </c>
      <c r="H297" s="100" t="s">
        <v>1098</v>
      </c>
    </row>
    <row r="298" spans="1:8" s="77" customFormat="1" ht="27.95" customHeight="1" x14ac:dyDescent="0.2">
      <c r="A298" s="261"/>
      <c r="B298" s="261"/>
      <c r="C298" s="100"/>
      <c r="D298" s="131"/>
      <c r="E298" s="137"/>
      <c r="F298" s="70"/>
      <c r="G298" s="100">
        <v>14</v>
      </c>
      <c r="H298" s="100">
        <f>G298</f>
        <v>14</v>
      </c>
    </row>
    <row r="299" spans="1:8" s="77" customFormat="1" ht="27.95" customHeight="1" x14ac:dyDescent="0.2">
      <c r="A299" s="261"/>
      <c r="B299" s="261"/>
      <c r="C299" s="100"/>
      <c r="D299" s="131"/>
      <c r="E299" s="137"/>
      <c r="F299" s="70"/>
      <c r="G299" s="100"/>
      <c r="H299" s="100"/>
    </row>
    <row r="300" spans="1:8" s="77" customFormat="1" ht="27.95" customHeight="1" x14ac:dyDescent="0.2">
      <c r="A300" s="261"/>
      <c r="B300" s="261"/>
      <c r="C300" s="100"/>
      <c r="D300" s="131"/>
      <c r="E300" s="137"/>
      <c r="F300" s="70"/>
      <c r="G300" s="100"/>
      <c r="H300" s="100"/>
    </row>
    <row r="301" spans="1:8" s="77" customFormat="1" ht="27.95" customHeight="1" x14ac:dyDescent="0.2">
      <c r="A301" s="260" t="s">
        <v>1099</v>
      </c>
      <c r="B301" s="260"/>
      <c r="C301" s="260"/>
      <c r="D301" s="260"/>
      <c r="E301" s="260"/>
      <c r="F301" s="260"/>
      <c r="G301" s="260"/>
      <c r="H301" s="98">
        <f>SUM(H298:H300)</f>
        <v>14</v>
      </c>
    </row>
    <row r="302" spans="1:8" s="77" customFormat="1" ht="27.95" customHeight="1" x14ac:dyDescent="0.2">
      <c r="A302" s="99" t="s">
        <v>1433</v>
      </c>
      <c r="B302" s="75" t="str">
        <f>+PRESUPUESTO!B59</f>
        <v>Retiro de material sobrante de cubierta y disposición final.</v>
      </c>
      <c r="C302" s="262" t="str">
        <f>+PRESUPUESTO!C59</f>
        <v>M2</v>
      </c>
      <c r="D302" s="262"/>
      <c r="E302" s="262"/>
      <c r="F302" s="262"/>
      <c r="G302" s="262"/>
      <c r="H302" s="262"/>
    </row>
    <row r="303" spans="1:8" s="77" customFormat="1" ht="27.95" customHeight="1" x14ac:dyDescent="0.2">
      <c r="A303" s="261" t="s">
        <v>1096</v>
      </c>
      <c r="B303" s="261"/>
      <c r="C303" s="100" t="s">
        <v>1100</v>
      </c>
      <c r="D303" s="131" t="s">
        <v>1101</v>
      </c>
      <c r="E303" s="137" t="s">
        <v>1102</v>
      </c>
      <c r="F303" s="70" t="s">
        <v>1103</v>
      </c>
      <c r="G303" s="100" t="s">
        <v>1097</v>
      </c>
      <c r="H303" s="100" t="s">
        <v>1098</v>
      </c>
    </row>
    <row r="304" spans="1:8" s="77" customFormat="1" ht="27.95" customHeight="1" x14ac:dyDescent="0.2">
      <c r="A304" s="261"/>
      <c r="B304" s="261"/>
      <c r="C304" s="100"/>
      <c r="D304" s="131"/>
      <c r="E304" s="137"/>
      <c r="F304" s="70"/>
      <c r="G304" s="100"/>
      <c r="H304" s="100"/>
    </row>
    <row r="305" spans="1:8" s="77" customFormat="1" ht="27.95" customHeight="1" x14ac:dyDescent="0.2">
      <c r="A305" s="261"/>
      <c r="B305" s="261"/>
      <c r="C305" s="100"/>
      <c r="D305" s="131"/>
      <c r="E305" s="137"/>
      <c r="F305" s="70"/>
      <c r="G305" s="100"/>
      <c r="H305" s="100"/>
    </row>
    <row r="306" spans="1:8" s="77" customFormat="1" ht="27.95" customHeight="1" x14ac:dyDescent="0.2">
      <c r="A306" s="261"/>
      <c r="B306" s="261"/>
      <c r="C306" s="100"/>
      <c r="D306" s="131"/>
      <c r="E306" s="137"/>
      <c r="F306" s="70"/>
      <c r="G306" s="100"/>
      <c r="H306" s="100"/>
    </row>
    <row r="307" spans="1:8" s="77" customFormat="1" ht="27.95" customHeight="1" x14ac:dyDescent="0.2">
      <c r="A307" s="260" t="s">
        <v>1099</v>
      </c>
      <c r="B307" s="260"/>
      <c r="C307" s="260"/>
      <c r="D307" s="260"/>
      <c r="E307" s="260"/>
      <c r="F307" s="260"/>
      <c r="G307" s="260"/>
      <c r="H307" s="98">
        <f>SUM(H304:H306)</f>
        <v>0</v>
      </c>
    </row>
    <row r="308" spans="1:8" s="77" customFormat="1" ht="27.95" customHeight="1" x14ac:dyDescent="0.2">
      <c r="A308" s="99" t="s">
        <v>1436</v>
      </c>
      <c r="B308" s="75" t="str">
        <f>+PRESUPUESTO!B60</f>
        <v>Demolición de acabado de piso esmaltado, espesor 5mm.</v>
      </c>
      <c r="C308" s="262" t="str">
        <f>+PRESUPUESTO!C60</f>
        <v>M2</v>
      </c>
      <c r="D308" s="262"/>
      <c r="E308" s="262"/>
      <c r="F308" s="262"/>
      <c r="G308" s="262"/>
      <c r="H308" s="262"/>
    </row>
    <row r="309" spans="1:8" s="77" customFormat="1" ht="27.95" customHeight="1" x14ac:dyDescent="0.2">
      <c r="A309" s="261" t="s">
        <v>1096</v>
      </c>
      <c r="B309" s="261"/>
      <c r="C309" s="100" t="s">
        <v>1100</v>
      </c>
      <c r="D309" s="131" t="s">
        <v>1101</v>
      </c>
      <c r="E309" s="137" t="s">
        <v>1102</v>
      </c>
      <c r="F309" s="70" t="s">
        <v>1103</v>
      </c>
      <c r="G309" s="100" t="s">
        <v>1097</v>
      </c>
      <c r="H309" s="100" t="s">
        <v>1098</v>
      </c>
    </row>
    <row r="310" spans="1:8" s="77" customFormat="1" ht="27.95" customHeight="1" x14ac:dyDescent="0.2">
      <c r="A310" s="261"/>
      <c r="B310" s="261"/>
      <c r="C310" s="100"/>
      <c r="D310" s="131"/>
      <c r="E310" s="137"/>
      <c r="F310" s="70"/>
      <c r="G310" s="100"/>
      <c r="H310" s="100"/>
    </row>
    <row r="311" spans="1:8" s="77" customFormat="1" ht="27.95" customHeight="1" x14ac:dyDescent="0.2">
      <c r="A311" s="261"/>
      <c r="B311" s="261"/>
      <c r="C311" s="100"/>
      <c r="D311" s="131"/>
      <c r="E311" s="137"/>
      <c r="F311" s="70"/>
      <c r="G311" s="100"/>
      <c r="H311" s="100"/>
    </row>
    <row r="312" spans="1:8" s="77" customFormat="1" ht="27.95" customHeight="1" x14ac:dyDescent="0.2">
      <c r="A312" s="261"/>
      <c r="B312" s="261"/>
      <c r="C312" s="100"/>
      <c r="D312" s="131"/>
      <c r="E312" s="137"/>
      <c r="F312" s="70"/>
      <c r="G312" s="100"/>
      <c r="H312" s="100"/>
    </row>
    <row r="313" spans="1:8" s="77" customFormat="1" ht="27.95" customHeight="1" x14ac:dyDescent="0.2">
      <c r="A313" s="260" t="s">
        <v>1099</v>
      </c>
      <c r="B313" s="260"/>
      <c r="C313" s="260"/>
      <c r="D313" s="260"/>
      <c r="E313" s="260"/>
      <c r="F313" s="260"/>
      <c r="G313" s="260"/>
      <c r="H313" s="98">
        <f>SUM(H310:H312)</f>
        <v>0</v>
      </c>
    </row>
    <row r="314" spans="1:8" s="76" customFormat="1" ht="27.95" customHeight="1" x14ac:dyDescent="0.2">
      <c r="A314" s="80" t="s">
        <v>549</v>
      </c>
      <c r="B314" s="277" t="s">
        <v>509</v>
      </c>
      <c r="C314" s="277"/>
      <c r="D314" s="277"/>
      <c r="E314" s="277"/>
      <c r="F314" s="277"/>
      <c r="G314" s="277"/>
      <c r="H314" s="277"/>
    </row>
    <row r="315" spans="1:8" s="77" customFormat="1" ht="27.95" customHeight="1" x14ac:dyDescent="0.2">
      <c r="A315" s="149" t="s">
        <v>550</v>
      </c>
      <c r="B315" s="75" t="s">
        <v>495</v>
      </c>
      <c r="C315" s="262" t="s">
        <v>484</v>
      </c>
      <c r="D315" s="262"/>
      <c r="E315" s="262"/>
      <c r="F315" s="262"/>
      <c r="G315" s="262"/>
      <c r="H315" s="262"/>
    </row>
    <row r="316" spans="1:8" s="77" customFormat="1" ht="27.95" customHeight="1" x14ac:dyDescent="0.2">
      <c r="A316" s="261" t="s">
        <v>1096</v>
      </c>
      <c r="B316" s="261"/>
      <c r="C316" s="100" t="s">
        <v>1100</v>
      </c>
      <c r="D316" s="131" t="s">
        <v>1101</v>
      </c>
      <c r="E316" s="137" t="s">
        <v>1102</v>
      </c>
      <c r="F316" s="70" t="s">
        <v>1103</v>
      </c>
      <c r="G316" s="100" t="s">
        <v>1097</v>
      </c>
      <c r="H316" s="100" t="s">
        <v>1098</v>
      </c>
    </row>
    <row r="317" spans="1:8" s="77" customFormat="1" ht="27.95" customHeight="1" x14ac:dyDescent="0.2">
      <c r="A317" s="261"/>
      <c r="B317" s="261"/>
      <c r="C317" s="150"/>
      <c r="D317" s="151"/>
      <c r="E317" s="152"/>
      <c r="F317" s="70"/>
      <c r="G317" s="153"/>
      <c r="H317" s="120"/>
    </row>
    <row r="318" spans="1:8" s="77" customFormat="1" ht="27.95" customHeight="1" x14ac:dyDescent="0.2">
      <c r="A318" s="261"/>
      <c r="B318" s="261"/>
      <c r="C318" s="150"/>
      <c r="D318" s="151"/>
      <c r="E318" s="152"/>
      <c r="F318" s="70"/>
      <c r="G318" s="153"/>
      <c r="H318" s="120"/>
    </row>
    <row r="319" spans="1:8" s="77" customFormat="1" ht="27.95" customHeight="1" x14ac:dyDescent="0.2">
      <c r="A319" s="261"/>
      <c r="B319" s="261"/>
      <c r="C319" s="150"/>
      <c r="D319" s="151"/>
      <c r="E319" s="152"/>
      <c r="F319" s="70"/>
      <c r="G319" s="153"/>
      <c r="H319" s="120"/>
    </row>
    <row r="320" spans="1:8" s="77" customFormat="1" ht="27.95" customHeight="1" x14ac:dyDescent="0.2">
      <c r="A320" s="261"/>
      <c r="B320" s="261"/>
      <c r="C320" s="150"/>
      <c r="D320" s="151"/>
      <c r="E320" s="152"/>
      <c r="F320" s="70"/>
      <c r="G320" s="153"/>
      <c r="H320" s="120"/>
    </row>
    <row r="321" spans="1:8" s="77" customFormat="1" ht="27.95" customHeight="1" x14ac:dyDescent="0.2">
      <c r="A321" s="261"/>
      <c r="B321" s="261"/>
      <c r="C321" s="150"/>
      <c r="D321" s="151"/>
      <c r="E321" s="152"/>
      <c r="F321" s="70"/>
      <c r="G321" s="153"/>
      <c r="H321" s="120"/>
    </row>
    <row r="322" spans="1:8" s="77" customFormat="1" ht="27.95" customHeight="1" x14ac:dyDescent="0.2">
      <c r="A322" s="261"/>
      <c r="B322" s="261"/>
      <c r="C322" s="150"/>
      <c r="D322" s="151"/>
      <c r="E322" s="152"/>
      <c r="F322" s="70"/>
      <c r="G322" s="153"/>
      <c r="H322" s="120"/>
    </row>
    <row r="323" spans="1:8" s="77" customFormat="1" ht="27.95" customHeight="1" x14ac:dyDescent="0.2">
      <c r="A323" s="261"/>
      <c r="B323" s="261"/>
      <c r="C323" s="150"/>
      <c r="D323" s="151"/>
      <c r="E323" s="152"/>
      <c r="F323" s="70"/>
      <c r="G323" s="153"/>
      <c r="H323" s="120"/>
    </row>
    <row r="324" spans="1:8" s="77" customFormat="1" ht="27.95" customHeight="1" x14ac:dyDescent="0.2">
      <c r="A324" s="261"/>
      <c r="B324" s="261"/>
      <c r="C324" s="150"/>
      <c r="D324" s="151"/>
      <c r="E324" s="152"/>
      <c r="F324" s="70"/>
      <c r="G324" s="153"/>
      <c r="H324" s="120"/>
    </row>
    <row r="325" spans="1:8" s="77" customFormat="1" ht="27.95" customHeight="1" x14ac:dyDescent="0.2">
      <c r="A325" s="261"/>
      <c r="B325" s="261"/>
      <c r="C325" s="100"/>
      <c r="D325" s="131"/>
      <c r="E325" s="137"/>
      <c r="F325" s="70"/>
      <c r="G325" s="100"/>
      <c r="H325" s="100"/>
    </row>
    <row r="326" spans="1:8" s="77" customFormat="1" ht="27.95" customHeight="1" x14ac:dyDescent="0.2">
      <c r="A326" s="260" t="s">
        <v>1099</v>
      </c>
      <c r="B326" s="260"/>
      <c r="C326" s="260"/>
      <c r="D326" s="260"/>
      <c r="E326" s="260"/>
      <c r="F326" s="260"/>
      <c r="G326" s="260"/>
      <c r="H326" s="98">
        <f>SUM(H317:H325)</f>
        <v>0</v>
      </c>
    </row>
    <row r="327" spans="1:8" s="77" customFormat="1" ht="27.95" customHeight="1" x14ac:dyDescent="0.2">
      <c r="A327" s="99" t="s">
        <v>551</v>
      </c>
      <c r="B327" s="75" t="s">
        <v>230</v>
      </c>
      <c r="C327" s="262" t="s">
        <v>484</v>
      </c>
      <c r="D327" s="262"/>
      <c r="E327" s="262"/>
      <c r="F327" s="262"/>
      <c r="G327" s="262"/>
      <c r="H327" s="262"/>
    </row>
    <row r="328" spans="1:8" s="77" customFormat="1" ht="27.95" customHeight="1" x14ac:dyDescent="0.2">
      <c r="A328" s="261" t="s">
        <v>1096</v>
      </c>
      <c r="B328" s="261"/>
      <c r="C328" s="100" t="s">
        <v>1100</v>
      </c>
      <c r="D328" s="131" t="s">
        <v>1101</v>
      </c>
      <c r="E328" s="137" t="s">
        <v>1102</v>
      </c>
      <c r="F328" s="70" t="s">
        <v>1103</v>
      </c>
      <c r="G328" s="100" t="s">
        <v>1097</v>
      </c>
      <c r="H328" s="100" t="s">
        <v>1098</v>
      </c>
    </row>
    <row r="329" spans="1:8" s="77" customFormat="1" ht="27.95" customHeight="1" x14ac:dyDescent="0.2">
      <c r="A329" s="261"/>
      <c r="B329" s="261"/>
      <c r="C329" s="100"/>
      <c r="D329" s="131"/>
      <c r="E329" s="137"/>
      <c r="F329" s="70"/>
      <c r="G329" s="100"/>
      <c r="H329" s="100"/>
    </row>
    <row r="330" spans="1:8" s="77" customFormat="1" ht="27.95" customHeight="1" x14ac:dyDescent="0.2">
      <c r="A330" s="261"/>
      <c r="B330" s="261"/>
      <c r="C330" s="100"/>
      <c r="D330" s="131"/>
      <c r="E330" s="137"/>
      <c r="F330" s="70"/>
      <c r="G330" s="100"/>
      <c r="H330" s="100"/>
    </row>
    <row r="331" spans="1:8" s="77" customFormat="1" ht="27.95" customHeight="1" x14ac:dyDescent="0.2">
      <c r="A331" s="261"/>
      <c r="B331" s="261"/>
      <c r="C331" s="100"/>
      <c r="D331" s="131"/>
      <c r="E331" s="137"/>
      <c r="F331" s="70"/>
      <c r="G331" s="100"/>
      <c r="H331" s="100"/>
    </row>
    <row r="332" spans="1:8" s="77" customFormat="1" ht="27.95" customHeight="1" x14ac:dyDescent="0.2">
      <c r="A332" s="260" t="s">
        <v>1099</v>
      </c>
      <c r="B332" s="260"/>
      <c r="C332" s="260"/>
      <c r="D332" s="260"/>
      <c r="E332" s="260"/>
      <c r="F332" s="260"/>
      <c r="G332" s="260"/>
      <c r="H332" s="98">
        <f>SUM(H329:H331)</f>
        <v>0</v>
      </c>
    </row>
    <row r="333" spans="1:8" s="77" customFormat="1" ht="27.95" customHeight="1" x14ac:dyDescent="0.2">
      <c r="A333" s="99" t="s">
        <v>552</v>
      </c>
      <c r="B333" s="75" t="s">
        <v>490</v>
      </c>
      <c r="C333" s="262" t="s">
        <v>484</v>
      </c>
      <c r="D333" s="262"/>
      <c r="E333" s="262"/>
      <c r="F333" s="262"/>
      <c r="G333" s="262"/>
      <c r="H333" s="262"/>
    </row>
    <row r="334" spans="1:8" s="77" customFormat="1" ht="27.95" customHeight="1" x14ac:dyDescent="0.2">
      <c r="A334" s="261" t="s">
        <v>1096</v>
      </c>
      <c r="B334" s="261"/>
      <c r="C334" s="100" t="s">
        <v>1100</v>
      </c>
      <c r="D334" s="131" t="s">
        <v>1101</v>
      </c>
      <c r="E334" s="137" t="s">
        <v>1102</v>
      </c>
      <c r="F334" s="70" t="s">
        <v>1103</v>
      </c>
      <c r="G334" s="100" t="s">
        <v>1097</v>
      </c>
      <c r="H334" s="100" t="s">
        <v>1098</v>
      </c>
    </row>
    <row r="335" spans="1:8" s="77" customFormat="1" ht="27.95" customHeight="1" x14ac:dyDescent="0.2">
      <c r="A335" s="261"/>
      <c r="B335" s="261"/>
      <c r="C335" s="100"/>
      <c r="D335" s="131"/>
      <c r="E335" s="137"/>
      <c r="F335" s="70"/>
      <c r="G335" s="100"/>
      <c r="H335" s="100"/>
    </row>
    <row r="336" spans="1:8" s="77" customFormat="1" ht="27.95" customHeight="1" x14ac:dyDescent="0.2">
      <c r="A336" s="261"/>
      <c r="B336" s="261"/>
      <c r="C336" s="100"/>
      <c r="D336" s="131"/>
      <c r="E336" s="137"/>
      <c r="F336" s="70"/>
      <c r="G336" s="100"/>
      <c r="H336" s="100"/>
    </row>
    <row r="337" spans="1:8" s="77" customFormat="1" ht="27.95" customHeight="1" x14ac:dyDescent="0.2">
      <c r="A337" s="261"/>
      <c r="B337" s="261"/>
      <c r="C337" s="100"/>
      <c r="D337" s="131"/>
      <c r="E337" s="137"/>
      <c r="F337" s="70"/>
      <c r="G337" s="100"/>
      <c r="H337" s="100"/>
    </row>
    <row r="338" spans="1:8" s="77" customFormat="1" ht="27.95" customHeight="1" x14ac:dyDescent="0.2">
      <c r="A338" s="260" t="s">
        <v>1099</v>
      </c>
      <c r="B338" s="260"/>
      <c r="C338" s="260"/>
      <c r="D338" s="260"/>
      <c r="E338" s="260"/>
      <c r="F338" s="260"/>
      <c r="G338" s="260"/>
      <c r="H338" s="98">
        <f>SUM(H335:H337)</f>
        <v>0</v>
      </c>
    </row>
    <row r="339" spans="1:8" s="77" customFormat="1" ht="27.95" customHeight="1" x14ac:dyDescent="0.2">
      <c r="A339" s="99" t="s">
        <v>553</v>
      </c>
      <c r="B339" s="75" t="s">
        <v>1291</v>
      </c>
      <c r="C339" s="262" t="s">
        <v>484</v>
      </c>
      <c r="D339" s="262"/>
      <c r="E339" s="262"/>
      <c r="F339" s="262"/>
      <c r="G339" s="262"/>
      <c r="H339" s="262"/>
    </row>
    <row r="340" spans="1:8" s="77" customFormat="1" ht="27.95" customHeight="1" x14ac:dyDescent="0.2">
      <c r="A340" s="261" t="s">
        <v>1096</v>
      </c>
      <c r="B340" s="261"/>
      <c r="C340" s="100" t="s">
        <v>1100</v>
      </c>
      <c r="D340" s="131" t="s">
        <v>1101</v>
      </c>
      <c r="E340" s="137" t="s">
        <v>1102</v>
      </c>
      <c r="F340" s="70" t="s">
        <v>1103</v>
      </c>
      <c r="G340" s="100" t="s">
        <v>1097</v>
      </c>
      <c r="H340" s="100" t="s">
        <v>1098</v>
      </c>
    </row>
    <row r="341" spans="1:8" s="77" customFormat="1" ht="27.95" customHeight="1" x14ac:dyDescent="0.2">
      <c r="A341" s="261"/>
      <c r="B341" s="261"/>
      <c r="C341" s="100"/>
      <c r="D341" s="131"/>
      <c r="E341" s="137"/>
      <c r="F341" s="70"/>
      <c r="G341" s="100"/>
      <c r="H341" s="100"/>
    </row>
    <row r="342" spans="1:8" s="77" customFormat="1" ht="27.95" customHeight="1" x14ac:dyDescent="0.2">
      <c r="A342" s="261"/>
      <c r="B342" s="261"/>
      <c r="C342" s="100"/>
      <c r="D342" s="131"/>
      <c r="E342" s="137"/>
      <c r="F342" s="70"/>
      <c r="G342" s="100"/>
      <c r="H342" s="100"/>
    </row>
    <row r="343" spans="1:8" s="77" customFormat="1" ht="27.95" customHeight="1" x14ac:dyDescent="0.2">
      <c r="A343" s="261"/>
      <c r="B343" s="261"/>
      <c r="C343" s="100"/>
      <c r="D343" s="131"/>
      <c r="E343" s="137"/>
      <c r="F343" s="70"/>
      <c r="G343" s="100"/>
      <c r="H343" s="100"/>
    </row>
    <row r="344" spans="1:8" s="77" customFormat="1" ht="27.95" customHeight="1" x14ac:dyDescent="0.2">
      <c r="A344" s="260" t="s">
        <v>1099</v>
      </c>
      <c r="B344" s="260"/>
      <c r="C344" s="260"/>
      <c r="D344" s="260"/>
      <c r="E344" s="260"/>
      <c r="F344" s="260"/>
      <c r="G344" s="260"/>
      <c r="H344" s="98">
        <f>SUM(H341:H343)</f>
        <v>0</v>
      </c>
    </row>
    <row r="345" spans="1:8" s="77" customFormat="1" ht="27.95" customHeight="1" x14ac:dyDescent="0.2">
      <c r="A345" s="99" t="s">
        <v>554</v>
      </c>
      <c r="B345" s="75" t="s">
        <v>491</v>
      </c>
      <c r="C345" s="262" t="s">
        <v>484</v>
      </c>
      <c r="D345" s="262"/>
      <c r="E345" s="262"/>
      <c r="F345" s="262"/>
      <c r="G345" s="262"/>
      <c r="H345" s="262"/>
    </row>
    <row r="346" spans="1:8" s="77" customFormat="1" ht="27.95" customHeight="1" x14ac:dyDescent="0.2">
      <c r="A346" s="261" t="s">
        <v>1096</v>
      </c>
      <c r="B346" s="261"/>
      <c r="C346" s="100" t="s">
        <v>1100</v>
      </c>
      <c r="D346" s="131" t="s">
        <v>1101</v>
      </c>
      <c r="E346" s="137" t="s">
        <v>1102</v>
      </c>
      <c r="F346" s="70" t="s">
        <v>1103</v>
      </c>
      <c r="G346" s="100" t="s">
        <v>1097</v>
      </c>
      <c r="H346" s="100" t="s">
        <v>1098</v>
      </c>
    </row>
    <row r="347" spans="1:8" s="77" customFormat="1" ht="27.95" customHeight="1" x14ac:dyDescent="0.2">
      <c r="A347" s="261"/>
      <c r="B347" s="261"/>
      <c r="C347" s="100"/>
      <c r="D347" s="131"/>
      <c r="E347" s="137"/>
      <c r="F347" s="70"/>
      <c r="G347" s="100"/>
      <c r="H347" s="100"/>
    </row>
    <row r="348" spans="1:8" s="77" customFormat="1" ht="27.95" customHeight="1" x14ac:dyDescent="0.2">
      <c r="A348" s="261"/>
      <c r="B348" s="261"/>
      <c r="C348" s="100"/>
      <c r="D348" s="131"/>
      <c r="E348" s="137"/>
      <c r="F348" s="70"/>
      <c r="G348" s="100"/>
      <c r="H348" s="100"/>
    </row>
    <row r="349" spans="1:8" s="77" customFormat="1" ht="27.95" customHeight="1" x14ac:dyDescent="0.2">
      <c r="A349" s="261"/>
      <c r="B349" s="261"/>
      <c r="C349" s="100"/>
      <c r="D349" s="131"/>
      <c r="E349" s="137"/>
      <c r="F349" s="70"/>
      <c r="G349" s="100"/>
      <c r="H349" s="100"/>
    </row>
    <row r="350" spans="1:8" s="77" customFormat="1" ht="27.95" customHeight="1" x14ac:dyDescent="0.2">
      <c r="A350" s="260" t="s">
        <v>1099</v>
      </c>
      <c r="B350" s="260"/>
      <c r="C350" s="260"/>
      <c r="D350" s="260"/>
      <c r="E350" s="260"/>
      <c r="F350" s="260"/>
      <c r="G350" s="260"/>
      <c r="H350" s="98">
        <f>SUM(H347:H349)</f>
        <v>0</v>
      </c>
    </row>
    <row r="351" spans="1:8" s="77" customFormat="1" ht="27.95" customHeight="1" x14ac:dyDescent="0.2">
      <c r="A351" s="99" t="s">
        <v>555</v>
      </c>
      <c r="B351" s="75" t="s">
        <v>492</v>
      </c>
      <c r="C351" s="262" t="s">
        <v>484</v>
      </c>
      <c r="D351" s="262"/>
      <c r="E351" s="262"/>
      <c r="F351" s="262"/>
      <c r="G351" s="262"/>
      <c r="H351" s="262"/>
    </row>
    <row r="352" spans="1:8" s="77" customFormat="1" ht="27.95" customHeight="1" x14ac:dyDescent="0.2">
      <c r="A352" s="261" t="s">
        <v>1096</v>
      </c>
      <c r="B352" s="261"/>
      <c r="C352" s="100" t="s">
        <v>1100</v>
      </c>
      <c r="D352" s="131" t="s">
        <v>1101</v>
      </c>
      <c r="E352" s="137" t="s">
        <v>1102</v>
      </c>
      <c r="F352" s="70" t="s">
        <v>1103</v>
      </c>
      <c r="G352" s="100" t="s">
        <v>1097</v>
      </c>
      <c r="H352" s="100" t="s">
        <v>1098</v>
      </c>
    </row>
    <row r="353" spans="1:8" s="77" customFormat="1" ht="27.95" customHeight="1" x14ac:dyDescent="0.2">
      <c r="A353" s="261"/>
      <c r="B353" s="261"/>
      <c r="C353" s="100"/>
      <c r="D353" s="131"/>
      <c r="E353" s="137"/>
      <c r="F353" s="70"/>
      <c r="G353" s="100"/>
      <c r="H353" s="100"/>
    </row>
    <row r="354" spans="1:8" s="77" customFormat="1" ht="27.95" customHeight="1" x14ac:dyDescent="0.2">
      <c r="A354" s="261"/>
      <c r="B354" s="261"/>
      <c r="C354" s="100"/>
      <c r="D354" s="131"/>
      <c r="E354" s="137"/>
      <c r="F354" s="70"/>
      <c r="G354" s="100"/>
      <c r="H354" s="100"/>
    </row>
    <row r="355" spans="1:8" s="77" customFormat="1" ht="27.95" customHeight="1" x14ac:dyDescent="0.2">
      <c r="A355" s="261"/>
      <c r="B355" s="261"/>
      <c r="C355" s="100"/>
      <c r="D355" s="131"/>
      <c r="E355" s="137"/>
      <c r="F355" s="70"/>
      <c r="G355" s="100"/>
      <c r="H355" s="100"/>
    </row>
    <row r="356" spans="1:8" s="77" customFormat="1" ht="27.95" customHeight="1" x14ac:dyDescent="0.2">
      <c r="A356" s="260" t="s">
        <v>1099</v>
      </c>
      <c r="B356" s="260"/>
      <c r="C356" s="260"/>
      <c r="D356" s="260"/>
      <c r="E356" s="260"/>
      <c r="F356" s="260"/>
      <c r="G356" s="260"/>
      <c r="H356" s="98">
        <f>SUM(H353:H355)</f>
        <v>0</v>
      </c>
    </row>
    <row r="357" spans="1:8" s="77" customFormat="1" ht="27.95" customHeight="1" x14ac:dyDescent="0.2">
      <c r="A357" s="149" t="s">
        <v>1120</v>
      </c>
      <c r="B357" s="75" t="s">
        <v>493</v>
      </c>
      <c r="C357" s="262" t="s">
        <v>484</v>
      </c>
      <c r="D357" s="262"/>
      <c r="E357" s="262"/>
      <c r="F357" s="262"/>
      <c r="G357" s="262"/>
      <c r="H357" s="262"/>
    </row>
    <row r="358" spans="1:8" s="77" customFormat="1" ht="27.95" customHeight="1" x14ac:dyDescent="0.2">
      <c r="A358" s="261" t="s">
        <v>1096</v>
      </c>
      <c r="B358" s="261"/>
      <c r="C358" s="100" t="s">
        <v>1100</v>
      </c>
      <c r="D358" s="131" t="s">
        <v>1101</v>
      </c>
      <c r="E358" s="137" t="s">
        <v>1102</v>
      </c>
      <c r="F358" s="70" t="s">
        <v>1103</v>
      </c>
      <c r="G358" s="100" t="s">
        <v>1097</v>
      </c>
      <c r="H358" s="100" t="s">
        <v>1098</v>
      </c>
    </row>
    <row r="359" spans="1:8" s="77" customFormat="1" ht="27.95" customHeight="1" x14ac:dyDescent="0.2">
      <c r="A359" s="261"/>
      <c r="B359" s="261"/>
      <c r="C359" s="150"/>
      <c r="D359" s="151"/>
      <c r="E359" s="152"/>
      <c r="F359" s="70"/>
      <c r="G359" s="153"/>
      <c r="H359" s="120"/>
    </row>
    <row r="360" spans="1:8" s="77" customFormat="1" ht="27.95" customHeight="1" x14ac:dyDescent="0.2">
      <c r="A360" s="261"/>
      <c r="B360" s="261"/>
      <c r="C360" s="150"/>
      <c r="D360" s="151"/>
      <c r="E360" s="152"/>
      <c r="F360" s="70"/>
      <c r="G360" s="153"/>
      <c r="H360" s="120"/>
    </row>
    <row r="361" spans="1:8" s="77" customFormat="1" ht="27.95" customHeight="1" x14ac:dyDescent="0.2">
      <c r="A361" s="261"/>
      <c r="B361" s="261"/>
      <c r="C361" s="150"/>
      <c r="D361" s="151"/>
      <c r="E361" s="152"/>
      <c r="F361" s="70"/>
      <c r="G361" s="153"/>
      <c r="H361" s="120"/>
    </row>
    <row r="362" spans="1:8" s="77" customFormat="1" ht="27.95" customHeight="1" x14ac:dyDescent="0.2">
      <c r="A362" s="261"/>
      <c r="B362" s="261"/>
      <c r="C362" s="150"/>
      <c r="D362" s="151"/>
      <c r="E362" s="152"/>
      <c r="F362" s="70"/>
      <c r="G362" s="153"/>
      <c r="H362" s="120"/>
    </row>
    <row r="363" spans="1:8" s="77" customFormat="1" ht="27.95" customHeight="1" x14ac:dyDescent="0.2">
      <c r="A363" s="261"/>
      <c r="B363" s="261"/>
      <c r="C363" s="150"/>
      <c r="D363" s="151"/>
      <c r="E363" s="152"/>
      <c r="F363" s="70"/>
      <c r="G363" s="153"/>
      <c r="H363" s="120"/>
    </row>
    <row r="364" spans="1:8" s="77" customFormat="1" ht="27.95" customHeight="1" x14ac:dyDescent="0.2">
      <c r="A364" s="261"/>
      <c r="B364" s="261"/>
      <c r="C364" s="100"/>
      <c r="D364" s="131"/>
      <c r="E364" s="137"/>
      <c r="F364" s="70"/>
      <c r="G364" s="100"/>
      <c r="H364" s="100"/>
    </row>
    <row r="365" spans="1:8" s="77" customFormat="1" ht="27.95" customHeight="1" x14ac:dyDescent="0.2">
      <c r="A365" s="260" t="s">
        <v>1099</v>
      </c>
      <c r="B365" s="260"/>
      <c r="C365" s="260"/>
      <c r="D365" s="260"/>
      <c r="E365" s="260"/>
      <c r="F365" s="260"/>
      <c r="G365" s="260"/>
      <c r="H365" s="98">
        <f>SUM(H359:H364)</f>
        <v>0</v>
      </c>
    </row>
    <row r="366" spans="1:8" s="77" customFormat="1" ht="27.95" customHeight="1" x14ac:dyDescent="0.2">
      <c r="A366" s="99" t="s">
        <v>1273</v>
      </c>
      <c r="B366" s="75" t="s">
        <v>1121</v>
      </c>
      <c r="C366" s="262" t="s">
        <v>484</v>
      </c>
      <c r="D366" s="262"/>
      <c r="E366" s="262"/>
      <c r="F366" s="262"/>
      <c r="G366" s="262"/>
      <c r="H366" s="262"/>
    </row>
    <row r="367" spans="1:8" s="77" customFormat="1" ht="27.95" customHeight="1" x14ac:dyDescent="0.2">
      <c r="A367" s="261" t="s">
        <v>1096</v>
      </c>
      <c r="B367" s="261"/>
      <c r="C367" s="100" t="s">
        <v>1100</v>
      </c>
      <c r="D367" s="131" t="s">
        <v>1101</v>
      </c>
      <c r="E367" s="137" t="s">
        <v>1102</v>
      </c>
      <c r="F367" s="70" t="s">
        <v>1103</v>
      </c>
      <c r="G367" s="100" t="s">
        <v>1097</v>
      </c>
      <c r="H367" s="100" t="s">
        <v>1098</v>
      </c>
    </row>
    <row r="368" spans="1:8" s="77" customFormat="1" ht="27.95" customHeight="1" x14ac:dyDescent="0.2">
      <c r="A368" s="261"/>
      <c r="B368" s="261"/>
      <c r="C368" s="100"/>
      <c r="D368" s="131"/>
      <c r="E368" s="137"/>
      <c r="F368" s="70"/>
      <c r="G368" s="100"/>
      <c r="H368" s="100"/>
    </row>
    <row r="369" spans="1:8" s="77" customFormat="1" ht="27.95" customHeight="1" x14ac:dyDescent="0.2">
      <c r="A369" s="261"/>
      <c r="B369" s="261"/>
      <c r="C369" s="100"/>
      <c r="D369" s="131"/>
      <c r="E369" s="137"/>
      <c r="F369" s="70"/>
      <c r="G369" s="100"/>
      <c r="H369" s="100"/>
    </row>
    <row r="370" spans="1:8" s="77" customFormat="1" ht="27.95" customHeight="1" x14ac:dyDescent="0.2">
      <c r="A370" s="261"/>
      <c r="B370" s="261"/>
      <c r="C370" s="100"/>
      <c r="D370" s="131"/>
      <c r="E370" s="137"/>
      <c r="F370" s="70"/>
      <c r="G370" s="100"/>
      <c r="H370" s="100"/>
    </row>
    <row r="371" spans="1:8" s="77" customFormat="1" ht="27.95" customHeight="1" x14ac:dyDescent="0.2">
      <c r="A371" s="260" t="s">
        <v>1099</v>
      </c>
      <c r="B371" s="260"/>
      <c r="C371" s="260"/>
      <c r="D371" s="260"/>
      <c r="E371" s="260"/>
      <c r="F371" s="260"/>
      <c r="G371" s="260"/>
      <c r="H371" s="98">
        <f>SUM(H368:H370)</f>
        <v>0</v>
      </c>
    </row>
    <row r="372" spans="1:8" s="76" customFormat="1" ht="27.95" customHeight="1" x14ac:dyDescent="0.2">
      <c r="A372" s="81" t="s">
        <v>556</v>
      </c>
      <c r="B372" s="299" t="s">
        <v>508</v>
      </c>
      <c r="C372" s="299"/>
      <c r="D372" s="299"/>
      <c r="E372" s="299"/>
      <c r="F372" s="299"/>
      <c r="G372" s="299"/>
      <c r="H372" s="299"/>
    </row>
    <row r="373" spans="1:8" s="77" customFormat="1" ht="27.95" customHeight="1" x14ac:dyDescent="0.2">
      <c r="A373" s="99" t="s">
        <v>557</v>
      </c>
      <c r="B373" s="75" t="s">
        <v>773</v>
      </c>
      <c r="C373" s="262" t="e">
        <f>+#REF!</f>
        <v>#REF!</v>
      </c>
      <c r="D373" s="262"/>
      <c r="E373" s="262"/>
      <c r="F373" s="262"/>
      <c r="G373" s="262"/>
      <c r="H373" s="262"/>
    </row>
    <row r="374" spans="1:8" s="77" customFormat="1" ht="27.95" customHeight="1" x14ac:dyDescent="0.2">
      <c r="A374" s="261" t="s">
        <v>1096</v>
      </c>
      <c r="B374" s="261"/>
      <c r="C374" s="100" t="s">
        <v>1100</v>
      </c>
      <c r="D374" s="131" t="s">
        <v>1101</v>
      </c>
      <c r="E374" s="137" t="s">
        <v>1102</v>
      </c>
      <c r="F374" s="70" t="s">
        <v>1103</v>
      </c>
      <c r="G374" s="100" t="s">
        <v>1097</v>
      </c>
      <c r="H374" s="100" t="s">
        <v>1098</v>
      </c>
    </row>
    <row r="375" spans="1:8" s="77" customFormat="1" ht="27.95" customHeight="1" x14ac:dyDescent="0.2">
      <c r="A375" s="261"/>
      <c r="B375" s="261"/>
      <c r="C375" s="100"/>
      <c r="D375" s="131"/>
      <c r="E375" s="137"/>
      <c r="F375" s="70"/>
      <c r="G375" s="100"/>
      <c r="H375" s="100"/>
    </row>
    <row r="376" spans="1:8" s="77" customFormat="1" ht="27.95" customHeight="1" x14ac:dyDescent="0.2">
      <c r="A376" s="261"/>
      <c r="B376" s="261"/>
      <c r="C376" s="100"/>
      <c r="D376" s="131"/>
      <c r="E376" s="137"/>
      <c r="F376" s="70"/>
      <c r="G376" s="100"/>
      <c r="H376" s="100"/>
    </row>
    <row r="377" spans="1:8" s="77" customFormat="1" ht="27.95" customHeight="1" x14ac:dyDescent="0.2">
      <c r="A377" s="261"/>
      <c r="B377" s="261"/>
      <c r="C377" s="100"/>
      <c r="D377" s="131"/>
      <c r="E377" s="137"/>
      <c r="F377" s="70"/>
      <c r="G377" s="100"/>
      <c r="H377" s="100"/>
    </row>
    <row r="378" spans="1:8" s="77" customFormat="1" ht="27.95" customHeight="1" x14ac:dyDescent="0.2">
      <c r="A378" s="260" t="s">
        <v>1099</v>
      </c>
      <c r="B378" s="260"/>
      <c r="C378" s="260"/>
      <c r="D378" s="260"/>
      <c r="E378" s="260"/>
      <c r="F378" s="260"/>
      <c r="G378" s="260"/>
      <c r="H378" s="98">
        <f>SUM(H375:H377)</f>
        <v>0</v>
      </c>
    </row>
    <row r="379" spans="1:8" s="77" customFormat="1" ht="27.95" customHeight="1" x14ac:dyDescent="0.2">
      <c r="A379" s="99" t="s">
        <v>558</v>
      </c>
      <c r="B379" s="75" t="s">
        <v>774</v>
      </c>
      <c r="C379" s="262" t="e">
        <f>+#REF!</f>
        <v>#REF!</v>
      </c>
      <c r="D379" s="262"/>
      <c r="E379" s="262"/>
      <c r="F379" s="262"/>
      <c r="G379" s="262"/>
      <c r="H379" s="262"/>
    </row>
    <row r="380" spans="1:8" s="77" customFormat="1" ht="27.95" customHeight="1" x14ac:dyDescent="0.2">
      <c r="A380" s="261" t="s">
        <v>1096</v>
      </c>
      <c r="B380" s="261"/>
      <c r="C380" s="100" t="s">
        <v>1100</v>
      </c>
      <c r="D380" s="131" t="s">
        <v>1101</v>
      </c>
      <c r="E380" s="137" t="s">
        <v>1102</v>
      </c>
      <c r="F380" s="70" t="s">
        <v>1103</v>
      </c>
      <c r="G380" s="100" t="s">
        <v>1097</v>
      </c>
      <c r="H380" s="100" t="s">
        <v>1098</v>
      </c>
    </row>
    <row r="381" spans="1:8" s="77" customFormat="1" ht="27.95" customHeight="1" x14ac:dyDescent="0.2">
      <c r="A381" s="261"/>
      <c r="B381" s="261"/>
      <c r="C381" s="100"/>
      <c r="D381" s="131"/>
      <c r="E381" s="137"/>
      <c r="F381" s="70"/>
      <c r="G381" s="100"/>
      <c r="H381" s="100"/>
    </row>
    <row r="382" spans="1:8" s="77" customFormat="1" ht="27.95" customHeight="1" x14ac:dyDescent="0.2">
      <c r="A382" s="261"/>
      <c r="B382" s="261"/>
      <c r="C382" s="100"/>
      <c r="D382" s="131"/>
      <c r="E382" s="137"/>
      <c r="F382" s="70"/>
      <c r="G382" s="100"/>
      <c r="H382" s="100"/>
    </row>
    <row r="383" spans="1:8" s="77" customFormat="1" ht="27.95" customHeight="1" x14ac:dyDescent="0.2">
      <c r="A383" s="261"/>
      <c r="B383" s="261"/>
      <c r="C383" s="100"/>
      <c r="D383" s="131"/>
      <c r="E383" s="137"/>
      <c r="F383" s="70"/>
      <c r="G383" s="100"/>
      <c r="H383" s="100"/>
    </row>
    <row r="384" spans="1:8" s="77" customFormat="1" ht="27.95" customHeight="1" x14ac:dyDescent="0.2">
      <c r="A384" s="260" t="s">
        <v>1099</v>
      </c>
      <c r="B384" s="260"/>
      <c r="C384" s="260"/>
      <c r="D384" s="260"/>
      <c r="E384" s="260"/>
      <c r="F384" s="260"/>
      <c r="G384" s="260"/>
      <c r="H384" s="98">
        <f>SUM(H381:H383)</f>
        <v>0</v>
      </c>
    </row>
    <row r="385" spans="1:8" s="77" customFormat="1" ht="27.95" customHeight="1" x14ac:dyDescent="0.2">
      <c r="A385" s="99" t="s">
        <v>559</v>
      </c>
      <c r="B385" s="75" t="s">
        <v>775</v>
      </c>
      <c r="C385" s="262" t="s">
        <v>484</v>
      </c>
      <c r="D385" s="262"/>
      <c r="E385" s="262"/>
      <c r="F385" s="262"/>
      <c r="G385" s="262"/>
      <c r="H385" s="262"/>
    </row>
    <row r="386" spans="1:8" s="77" customFormat="1" ht="27.95" customHeight="1" x14ac:dyDescent="0.2">
      <c r="A386" s="261" t="s">
        <v>1096</v>
      </c>
      <c r="B386" s="261"/>
      <c r="C386" s="100" t="s">
        <v>1100</v>
      </c>
      <c r="D386" s="131" t="s">
        <v>1101</v>
      </c>
      <c r="E386" s="137" t="s">
        <v>1102</v>
      </c>
      <c r="F386" s="70" t="s">
        <v>1103</v>
      </c>
      <c r="G386" s="100" t="s">
        <v>1097</v>
      </c>
      <c r="H386" s="100" t="s">
        <v>1098</v>
      </c>
    </row>
    <row r="387" spans="1:8" s="77" customFormat="1" ht="27.95" customHeight="1" x14ac:dyDescent="0.2">
      <c r="A387" s="261"/>
      <c r="B387" s="261"/>
      <c r="C387" s="100"/>
      <c r="D387" s="131"/>
      <c r="E387" s="137"/>
      <c r="F387" s="70"/>
      <c r="G387" s="100"/>
      <c r="H387" s="100"/>
    </row>
    <row r="388" spans="1:8" s="77" customFormat="1" ht="27.95" customHeight="1" x14ac:dyDescent="0.2">
      <c r="A388" s="261"/>
      <c r="B388" s="261"/>
      <c r="C388" s="100"/>
      <c r="D388" s="131"/>
      <c r="E388" s="137"/>
      <c r="F388" s="70"/>
      <c r="G388" s="100"/>
      <c r="H388" s="100"/>
    </row>
    <row r="389" spans="1:8" s="77" customFormat="1" ht="27.95" customHeight="1" x14ac:dyDescent="0.2">
      <c r="A389" s="261"/>
      <c r="B389" s="261"/>
      <c r="C389" s="100"/>
      <c r="D389" s="131"/>
      <c r="E389" s="137"/>
      <c r="F389" s="70"/>
      <c r="G389" s="100"/>
      <c r="H389" s="100"/>
    </row>
    <row r="390" spans="1:8" s="77" customFormat="1" ht="27.95" customHeight="1" x14ac:dyDescent="0.2">
      <c r="A390" s="260" t="s">
        <v>1099</v>
      </c>
      <c r="B390" s="260"/>
      <c r="C390" s="260"/>
      <c r="D390" s="260"/>
      <c r="E390" s="260"/>
      <c r="F390" s="260"/>
      <c r="G390" s="260"/>
      <c r="H390" s="98">
        <f>SUM(H387:H389)</f>
        <v>0</v>
      </c>
    </row>
    <row r="391" spans="1:8" s="77" customFormat="1" ht="27.95" customHeight="1" x14ac:dyDescent="0.2">
      <c r="A391" s="149" t="s">
        <v>560</v>
      </c>
      <c r="B391" s="75" t="s">
        <v>776</v>
      </c>
      <c r="C391" s="262" t="s">
        <v>484</v>
      </c>
      <c r="D391" s="262"/>
      <c r="E391" s="262"/>
      <c r="F391" s="262"/>
      <c r="G391" s="262"/>
      <c r="H391" s="262"/>
    </row>
    <row r="392" spans="1:8" s="77" customFormat="1" ht="27.95" customHeight="1" x14ac:dyDescent="0.2">
      <c r="A392" s="261" t="s">
        <v>1096</v>
      </c>
      <c r="B392" s="261"/>
      <c r="C392" s="100" t="s">
        <v>1100</v>
      </c>
      <c r="D392" s="131" t="s">
        <v>1101</v>
      </c>
      <c r="E392" s="137" t="s">
        <v>1102</v>
      </c>
      <c r="F392" s="70" t="s">
        <v>1103</v>
      </c>
      <c r="G392" s="100" t="s">
        <v>1097</v>
      </c>
      <c r="H392" s="100" t="s">
        <v>1098</v>
      </c>
    </row>
    <row r="393" spans="1:8" s="77" customFormat="1" ht="27.95" customHeight="1" x14ac:dyDescent="0.2">
      <c r="A393" s="261"/>
      <c r="B393" s="261"/>
      <c r="C393" s="120"/>
      <c r="D393" s="131"/>
      <c r="E393" s="69"/>
      <c r="F393" s="70"/>
      <c r="G393" s="100"/>
      <c r="H393" s="101"/>
    </row>
    <row r="394" spans="1:8" s="77" customFormat="1" ht="27.95" customHeight="1" x14ac:dyDescent="0.2">
      <c r="A394" s="261"/>
      <c r="B394" s="261"/>
      <c r="C394" s="120"/>
      <c r="D394" s="131"/>
      <c r="E394" s="69"/>
      <c r="F394" s="70"/>
      <c r="G394" s="100"/>
      <c r="H394" s="101"/>
    </row>
    <row r="395" spans="1:8" s="77" customFormat="1" ht="27.95" customHeight="1" x14ac:dyDescent="0.2">
      <c r="A395" s="261"/>
      <c r="B395" s="261"/>
      <c r="C395" s="100"/>
      <c r="D395" s="131"/>
      <c r="E395" s="69"/>
      <c r="F395" s="70"/>
      <c r="G395" s="100"/>
      <c r="H395" s="101"/>
    </row>
    <row r="396" spans="1:8" s="77" customFormat="1" ht="27.95" customHeight="1" x14ac:dyDescent="0.2">
      <c r="A396" s="260" t="s">
        <v>1099</v>
      </c>
      <c r="B396" s="260"/>
      <c r="C396" s="260"/>
      <c r="D396" s="260"/>
      <c r="E396" s="260"/>
      <c r="F396" s="260"/>
      <c r="G396" s="260"/>
      <c r="H396" s="98">
        <f>SUM(H393:H395)</f>
        <v>0</v>
      </c>
    </row>
    <row r="397" spans="1:8" s="77" customFormat="1" ht="27.95" customHeight="1" x14ac:dyDescent="0.2">
      <c r="A397" s="149" t="s">
        <v>561</v>
      </c>
      <c r="B397" s="154" t="s">
        <v>1355</v>
      </c>
      <c r="C397" s="262" t="str">
        <f>+PRESUPUESTO!C75</f>
        <v>M3</v>
      </c>
      <c r="D397" s="262"/>
      <c r="E397" s="262"/>
      <c r="F397" s="262"/>
      <c r="G397" s="262"/>
      <c r="H397" s="262"/>
    </row>
    <row r="398" spans="1:8" s="77" customFormat="1" ht="27.95" customHeight="1" x14ac:dyDescent="0.2">
      <c r="A398" s="261" t="s">
        <v>1096</v>
      </c>
      <c r="B398" s="261"/>
      <c r="C398" s="100" t="s">
        <v>1100</v>
      </c>
      <c r="D398" s="131" t="s">
        <v>1101</v>
      </c>
      <c r="E398" s="137" t="s">
        <v>1102</v>
      </c>
      <c r="F398" s="70" t="s">
        <v>1103</v>
      </c>
      <c r="G398" s="100" t="s">
        <v>1097</v>
      </c>
      <c r="H398" s="100" t="s">
        <v>1098</v>
      </c>
    </row>
    <row r="399" spans="1:8" s="77" customFormat="1" ht="27.95" customHeight="1" x14ac:dyDescent="0.2">
      <c r="A399" s="279"/>
      <c r="B399" s="279"/>
      <c r="C399" s="155"/>
      <c r="D399" s="131"/>
      <c r="E399" s="131"/>
      <c r="F399" s="70"/>
      <c r="G399" s="156"/>
      <c r="H399" s="155"/>
    </row>
    <row r="400" spans="1:8" s="77" customFormat="1" ht="27.95" customHeight="1" x14ac:dyDescent="0.2">
      <c r="A400" s="279"/>
      <c r="B400" s="279"/>
      <c r="C400" s="155"/>
      <c r="D400" s="131"/>
      <c r="E400" s="131"/>
      <c r="F400" s="70"/>
      <c r="G400" s="156"/>
      <c r="H400" s="155"/>
    </row>
    <row r="401" spans="1:8" s="77" customFormat="1" ht="27.95" customHeight="1" x14ac:dyDescent="0.2">
      <c r="A401" s="279"/>
      <c r="B401" s="279"/>
      <c r="C401" s="156"/>
      <c r="D401" s="131"/>
      <c r="E401" s="131"/>
      <c r="F401" s="70"/>
      <c r="G401" s="156"/>
      <c r="H401" s="155"/>
    </row>
    <row r="402" spans="1:8" s="77" customFormat="1" ht="27.95" customHeight="1" x14ac:dyDescent="0.2">
      <c r="A402" s="279"/>
      <c r="B402" s="279"/>
      <c r="C402" s="156"/>
      <c r="D402" s="131"/>
      <c r="E402" s="131"/>
      <c r="F402" s="70"/>
      <c r="G402" s="156"/>
      <c r="H402" s="155"/>
    </row>
    <row r="403" spans="1:8" s="77" customFormat="1" ht="27.95" customHeight="1" x14ac:dyDescent="0.2">
      <c r="A403" s="279"/>
      <c r="B403" s="279"/>
      <c r="C403" s="156"/>
      <c r="D403" s="131"/>
      <c r="E403" s="131"/>
      <c r="F403" s="70"/>
      <c r="G403" s="156"/>
      <c r="H403" s="155"/>
    </row>
    <row r="404" spans="1:8" s="77" customFormat="1" ht="27.95" customHeight="1" x14ac:dyDescent="0.2">
      <c r="A404" s="279"/>
      <c r="B404" s="279"/>
      <c r="C404" s="156"/>
      <c r="D404" s="131"/>
      <c r="E404" s="131"/>
      <c r="F404" s="70"/>
      <c r="G404" s="156"/>
      <c r="H404" s="155"/>
    </row>
    <row r="405" spans="1:8" s="77" customFormat="1" ht="27.95" customHeight="1" x14ac:dyDescent="0.2">
      <c r="A405" s="279"/>
      <c r="B405" s="279"/>
      <c r="C405" s="156"/>
      <c r="D405" s="131"/>
      <c r="E405" s="131"/>
      <c r="F405" s="70"/>
      <c r="G405" s="156"/>
      <c r="H405" s="155"/>
    </row>
    <row r="406" spans="1:8" s="77" customFormat="1" ht="27.95" customHeight="1" x14ac:dyDescent="0.2">
      <c r="A406" s="279"/>
      <c r="B406" s="279"/>
      <c r="C406" s="156"/>
      <c r="D406" s="131"/>
      <c r="E406" s="131"/>
      <c r="F406" s="70"/>
      <c r="G406" s="156"/>
      <c r="H406" s="155"/>
    </row>
    <row r="407" spans="1:8" s="77" customFormat="1" ht="27.95" customHeight="1" x14ac:dyDescent="0.2">
      <c r="A407" s="279"/>
      <c r="B407" s="279"/>
      <c r="C407" s="156"/>
      <c r="D407" s="131"/>
      <c r="E407" s="131"/>
      <c r="F407" s="70"/>
      <c r="G407" s="156"/>
      <c r="H407" s="155"/>
    </row>
    <row r="408" spans="1:8" s="77" customFormat="1" ht="27.95" customHeight="1" x14ac:dyDescent="0.2">
      <c r="A408" s="279"/>
      <c r="B408" s="279"/>
      <c r="C408" s="156"/>
      <c r="D408" s="131"/>
      <c r="E408" s="131"/>
      <c r="F408" s="70"/>
      <c r="G408" s="156"/>
      <c r="H408" s="155"/>
    </row>
    <row r="409" spans="1:8" s="77" customFormat="1" ht="27.95" customHeight="1" x14ac:dyDescent="0.2">
      <c r="A409" s="260" t="s">
        <v>1099</v>
      </c>
      <c r="B409" s="260"/>
      <c r="C409" s="260"/>
      <c r="D409" s="260"/>
      <c r="E409" s="260"/>
      <c r="F409" s="260"/>
      <c r="G409" s="260"/>
      <c r="H409" s="98">
        <f>SUM(H399:H408)</f>
        <v>0</v>
      </c>
    </row>
    <row r="410" spans="1:8" s="77" customFormat="1" ht="27.95" customHeight="1" x14ac:dyDescent="0.2">
      <c r="A410" s="99" t="s">
        <v>562</v>
      </c>
      <c r="B410" s="75" t="s">
        <v>777</v>
      </c>
      <c r="C410" s="262" t="s">
        <v>482</v>
      </c>
      <c r="D410" s="262"/>
      <c r="E410" s="262"/>
      <c r="F410" s="262"/>
      <c r="G410" s="262"/>
      <c r="H410" s="262"/>
    </row>
    <row r="411" spans="1:8" s="77" customFormat="1" ht="27.95" customHeight="1" x14ac:dyDescent="0.2">
      <c r="A411" s="261" t="s">
        <v>1096</v>
      </c>
      <c r="B411" s="261"/>
      <c r="C411" s="100" t="s">
        <v>1100</v>
      </c>
      <c r="D411" s="131" t="s">
        <v>1101</v>
      </c>
      <c r="E411" s="137" t="s">
        <v>1102</v>
      </c>
      <c r="F411" s="70" t="s">
        <v>1103</v>
      </c>
      <c r="G411" s="100" t="s">
        <v>1097</v>
      </c>
      <c r="H411" s="100" t="s">
        <v>1098</v>
      </c>
    </row>
    <row r="412" spans="1:8" s="77" customFormat="1" ht="27.95" customHeight="1" x14ac:dyDescent="0.2">
      <c r="A412" s="261"/>
      <c r="B412" s="261"/>
      <c r="C412" s="100"/>
      <c r="D412" s="131"/>
      <c r="E412" s="137"/>
      <c r="F412" s="70"/>
      <c r="G412" s="100"/>
      <c r="H412" s="100"/>
    </row>
    <row r="413" spans="1:8" s="77" customFormat="1" ht="27.95" customHeight="1" x14ac:dyDescent="0.2">
      <c r="A413" s="261"/>
      <c r="B413" s="261"/>
      <c r="C413" s="100"/>
      <c r="D413" s="131"/>
      <c r="E413" s="137"/>
      <c r="F413" s="70"/>
      <c r="G413" s="100"/>
      <c r="H413" s="100"/>
    </row>
    <row r="414" spans="1:8" s="77" customFormat="1" ht="27.95" customHeight="1" x14ac:dyDescent="0.2">
      <c r="A414" s="261"/>
      <c r="B414" s="261"/>
      <c r="C414" s="100"/>
      <c r="D414" s="131"/>
      <c r="E414" s="137"/>
      <c r="F414" s="70"/>
      <c r="G414" s="100"/>
      <c r="H414" s="100"/>
    </row>
    <row r="415" spans="1:8" s="77" customFormat="1" ht="27.95" customHeight="1" x14ac:dyDescent="0.2">
      <c r="A415" s="260" t="s">
        <v>1099</v>
      </c>
      <c r="B415" s="260"/>
      <c r="C415" s="260"/>
      <c r="D415" s="260"/>
      <c r="E415" s="260"/>
      <c r="F415" s="260"/>
      <c r="G415" s="260"/>
      <c r="H415" s="98">
        <f>SUM(H412:H414)</f>
        <v>0</v>
      </c>
    </row>
    <row r="416" spans="1:8" s="77" customFormat="1" ht="27.95" customHeight="1" x14ac:dyDescent="0.2">
      <c r="A416" s="99" t="s">
        <v>563</v>
      </c>
      <c r="B416" s="75" t="s">
        <v>778</v>
      </c>
      <c r="C416" s="262" t="s">
        <v>482</v>
      </c>
      <c r="D416" s="262"/>
      <c r="E416" s="262"/>
      <c r="F416" s="262"/>
      <c r="G416" s="262"/>
      <c r="H416" s="262"/>
    </row>
    <row r="417" spans="1:8" s="77" customFormat="1" ht="27.95" customHeight="1" x14ac:dyDescent="0.2">
      <c r="A417" s="261" t="s">
        <v>1096</v>
      </c>
      <c r="B417" s="261"/>
      <c r="C417" s="100" t="s">
        <v>1100</v>
      </c>
      <c r="D417" s="131" t="s">
        <v>1101</v>
      </c>
      <c r="E417" s="137" t="s">
        <v>1102</v>
      </c>
      <c r="F417" s="70" t="s">
        <v>1103</v>
      </c>
      <c r="G417" s="100" t="s">
        <v>1097</v>
      </c>
      <c r="H417" s="100" t="s">
        <v>1098</v>
      </c>
    </row>
    <row r="418" spans="1:8" s="77" customFormat="1" ht="27.95" customHeight="1" x14ac:dyDescent="0.2">
      <c r="A418" s="261"/>
      <c r="B418" s="261"/>
      <c r="C418" s="100"/>
      <c r="D418" s="131"/>
      <c r="E418" s="137"/>
      <c r="F418" s="70"/>
      <c r="G418" s="100"/>
      <c r="H418" s="100"/>
    </row>
    <row r="419" spans="1:8" s="77" customFormat="1" ht="27.95" customHeight="1" x14ac:dyDescent="0.2">
      <c r="A419" s="261"/>
      <c r="B419" s="261"/>
      <c r="C419" s="100"/>
      <c r="D419" s="131"/>
      <c r="E419" s="137"/>
      <c r="F419" s="70"/>
      <c r="G419" s="100"/>
      <c r="H419" s="100"/>
    </row>
    <row r="420" spans="1:8" s="77" customFormat="1" ht="27.95" customHeight="1" x14ac:dyDescent="0.2">
      <c r="A420" s="261"/>
      <c r="B420" s="261"/>
      <c r="C420" s="100"/>
      <c r="D420" s="131"/>
      <c r="E420" s="137"/>
      <c r="F420" s="70"/>
      <c r="G420" s="100"/>
      <c r="H420" s="100"/>
    </row>
    <row r="421" spans="1:8" s="77" customFormat="1" ht="27.95" customHeight="1" x14ac:dyDescent="0.2">
      <c r="A421" s="260" t="s">
        <v>1099</v>
      </c>
      <c r="B421" s="260"/>
      <c r="C421" s="260"/>
      <c r="D421" s="260"/>
      <c r="E421" s="260"/>
      <c r="F421" s="260"/>
      <c r="G421" s="260"/>
      <c r="H421" s="98">
        <f>SUM(H418:H420)</f>
        <v>0</v>
      </c>
    </row>
    <row r="422" spans="1:8" s="77" customFormat="1" ht="27.95" customHeight="1" x14ac:dyDescent="0.2">
      <c r="A422" s="99" t="s">
        <v>564</v>
      </c>
      <c r="B422" s="75" t="s">
        <v>779</v>
      </c>
      <c r="C422" s="262" t="s">
        <v>484</v>
      </c>
      <c r="D422" s="262"/>
      <c r="E422" s="262"/>
      <c r="F422" s="262"/>
      <c r="G422" s="262"/>
      <c r="H422" s="262"/>
    </row>
    <row r="423" spans="1:8" s="77" customFormat="1" ht="27.95" customHeight="1" x14ac:dyDescent="0.2">
      <c r="A423" s="261" t="s">
        <v>1096</v>
      </c>
      <c r="B423" s="261"/>
      <c r="C423" s="100" t="s">
        <v>1100</v>
      </c>
      <c r="D423" s="131" t="s">
        <v>1101</v>
      </c>
      <c r="E423" s="137" t="s">
        <v>1102</v>
      </c>
      <c r="F423" s="70" t="s">
        <v>1103</v>
      </c>
      <c r="G423" s="100" t="s">
        <v>1097</v>
      </c>
      <c r="H423" s="100" t="s">
        <v>1098</v>
      </c>
    </row>
    <row r="424" spans="1:8" s="77" customFormat="1" ht="27.95" customHeight="1" x14ac:dyDescent="0.2">
      <c r="A424" s="261"/>
      <c r="B424" s="261"/>
      <c r="C424" s="100"/>
      <c r="D424" s="131"/>
      <c r="E424" s="137"/>
      <c r="F424" s="70"/>
      <c r="G424" s="100"/>
      <c r="H424" s="100"/>
    </row>
    <row r="425" spans="1:8" s="77" customFormat="1" ht="27.95" customHeight="1" x14ac:dyDescent="0.2">
      <c r="A425" s="261"/>
      <c r="B425" s="261"/>
      <c r="C425" s="100"/>
      <c r="D425" s="131"/>
      <c r="E425" s="137"/>
      <c r="F425" s="70"/>
      <c r="G425" s="100"/>
      <c r="H425" s="100"/>
    </row>
    <row r="426" spans="1:8" s="77" customFormat="1" ht="27.95" customHeight="1" x14ac:dyDescent="0.2">
      <c r="A426" s="261"/>
      <c r="B426" s="261"/>
      <c r="C426" s="100"/>
      <c r="D426" s="131"/>
      <c r="E426" s="137"/>
      <c r="F426" s="70"/>
      <c r="G426" s="100"/>
      <c r="H426" s="100"/>
    </row>
    <row r="427" spans="1:8" s="77" customFormat="1" ht="27.95" customHeight="1" x14ac:dyDescent="0.2">
      <c r="A427" s="260" t="s">
        <v>1099</v>
      </c>
      <c r="B427" s="260"/>
      <c r="C427" s="260"/>
      <c r="D427" s="260"/>
      <c r="E427" s="260"/>
      <c r="F427" s="260"/>
      <c r="G427" s="260"/>
      <c r="H427" s="98">
        <f>SUM(H424:H426)</f>
        <v>0</v>
      </c>
    </row>
    <row r="428" spans="1:8" s="77" customFormat="1" ht="27.95" customHeight="1" x14ac:dyDescent="0.2">
      <c r="A428" s="99" t="s">
        <v>565</v>
      </c>
      <c r="B428" s="75" t="s">
        <v>780</v>
      </c>
      <c r="C428" s="262" t="s">
        <v>484</v>
      </c>
      <c r="D428" s="262"/>
      <c r="E428" s="262"/>
      <c r="F428" s="262"/>
      <c r="G428" s="262"/>
      <c r="H428" s="262"/>
    </row>
    <row r="429" spans="1:8" s="77" customFormat="1" ht="27.95" customHeight="1" x14ac:dyDescent="0.2">
      <c r="A429" s="261" t="s">
        <v>1096</v>
      </c>
      <c r="B429" s="261"/>
      <c r="C429" s="100" t="s">
        <v>1100</v>
      </c>
      <c r="D429" s="131" t="s">
        <v>1101</v>
      </c>
      <c r="E429" s="137" t="s">
        <v>1102</v>
      </c>
      <c r="F429" s="70" t="s">
        <v>1103</v>
      </c>
      <c r="G429" s="100" t="s">
        <v>1097</v>
      </c>
      <c r="H429" s="100" t="s">
        <v>1098</v>
      </c>
    </row>
    <row r="430" spans="1:8" s="77" customFormat="1" ht="27.95" customHeight="1" x14ac:dyDescent="0.2">
      <c r="A430" s="261"/>
      <c r="B430" s="261"/>
      <c r="C430" s="100"/>
      <c r="D430" s="131"/>
      <c r="E430" s="137"/>
      <c r="F430" s="70"/>
      <c r="G430" s="100"/>
      <c r="H430" s="100"/>
    </row>
    <row r="431" spans="1:8" s="77" customFormat="1" ht="27.95" customHeight="1" x14ac:dyDescent="0.2">
      <c r="A431" s="261"/>
      <c r="B431" s="261"/>
      <c r="C431" s="100"/>
      <c r="D431" s="131"/>
      <c r="E431" s="137"/>
      <c r="F431" s="70"/>
      <c r="G431" s="100"/>
      <c r="H431" s="100"/>
    </row>
    <row r="432" spans="1:8" s="77" customFormat="1" ht="27.95" customHeight="1" x14ac:dyDescent="0.2">
      <c r="A432" s="261"/>
      <c r="B432" s="261"/>
      <c r="C432" s="100"/>
      <c r="D432" s="131"/>
      <c r="E432" s="137"/>
      <c r="F432" s="70"/>
      <c r="G432" s="100"/>
      <c r="H432" s="100"/>
    </row>
    <row r="433" spans="1:8" s="77" customFormat="1" ht="27.95" customHeight="1" x14ac:dyDescent="0.2">
      <c r="A433" s="260" t="s">
        <v>1099</v>
      </c>
      <c r="B433" s="260"/>
      <c r="C433" s="260"/>
      <c r="D433" s="260"/>
      <c r="E433" s="260"/>
      <c r="F433" s="260"/>
      <c r="G433" s="260"/>
      <c r="H433" s="98">
        <f>SUM(H430:H432)</f>
        <v>0</v>
      </c>
    </row>
    <row r="434" spans="1:8" s="77" customFormat="1" ht="27.95" customHeight="1" x14ac:dyDescent="0.2">
      <c r="A434" s="149" t="s">
        <v>566</v>
      </c>
      <c r="B434" s="75" t="s">
        <v>1292</v>
      </c>
      <c r="C434" s="262" t="e">
        <f>+#REF!</f>
        <v>#REF!</v>
      </c>
      <c r="D434" s="262"/>
      <c r="E434" s="262"/>
      <c r="F434" s="262"/>
      <c r="G434" s="262"/>
      <c r="H434" s="262"/>
    </row>
    <row r="435" spans="1:8" s="77" customFormat="1" ht="27.95" customHeight="1" x14ac:dyDescent="0.2">
      <c r="A435" s="261" t="s">
        <v>1096</v>
      </c>
      <c r="B435" s="261"/>
      <c r="C435" s="100" t="s">
        <v>1100</v>
      </c>
      <c r="D435" s="131" t="s">
        <v>1101</v>
      </c>
      <c r="E435" s="137" t="s">
        <v>1102</v>
      </c>
      <c r="F435" s="70" t="s">
        <v>1103</v>
      </c>
      <c r="G435" s="100" t="s">
        <v>1097</v>
      </c>
      <c r="H435" s="100" t="s">
        <v>1098</v>
      </c>
    </row>
    <row r="436" spans="1:8" s="77" customFormat="1" ht="27.95" customHeight="1" x14ac:dyDescent="0.2">
      <c r="A436" s="271"/>
      <c r="B436" s="272"/>
      <c r="C436" s="100"/>
      <c r="D436" s="100"/>
      <c r="E436" s="100"/>
      <c r="F436" s="70"/>
      <c r="G436" s="100"/>
      <c r="H436" s="120"/>
    </row>
    <row r="437" spans="1:8" s="77" customFormat="1" ht="27.95" customHeight="1" x14ac:dyDescent="0.2">
      <c r="A437" s="261"/>
      <c r="B437" s="261"/>
      <c r="C437" s="100"/>
      <c r="D437" s="100"/>
      <c r="E437" s="100"/>
      <c r="F437" s="70"/>
      <c r="G437" s="100"/>
      <c r="H437" s="100"/>
    </row>
    <row r="438" spans="1:8" s="77" customFormat="1" ht="27.95" customHeight="1" x14ac:dyDescent="0.2">
      <c r="A438" s="261"/>
      <c r="B438" s="261"/>
      <c r="C438" s="100"/>
      <c r="D438" s="131"/>
      <c r="E438" s="137"/>
      <c r="F438" s="70"/>
      <c r="G438" s="100"/>
      <c r="H438" s="100"/>
    </row>
    <row r="439" spans="1:8" s="77" customFormat="1" ht="27.95" customHeight="1" x14ac:dyDescent="0.2">
      <c r="A439" s="260" t="s">
        <v>1099</v>
      </c>
      <c r="B439" s="260"/>
      <c r="C439" s="260"/>
      <c r="D439" s="260"/>
      <c r="E439" s="260"/>
      <c r="F439" s="260"/>
      <c r="G439" s="260"/>
      <c r="H439" s="98">
        <f>SUM(H436:H438)</f>
        <v>0</v>
      </c>
    </row>
    <row r="440" spans="1:8" s="77" customFormat="1" ht="27.95" customHeight="1" x14ac:dyDescent="0.2">
      <c r="A440" s="99" t="s">
        <v>1128</v>
      </c>
      <c r="B440" s="75" t="s">
        <v>1133</v>
      </c>
      <c r="C440" s="262" t="e">
        <f>+#REF!</f>
        <v>#REF!</v>
      </c>
      <c r="D440" s="262"/>
      <c r="E440" s="262"/>
      <c r="F440" s="262"/>
      <c r="G440" s="262"/>
      <c r="H440" s="262"/>
    </row>
    <row r="441" spans="1:8" s="77" customFormat="1" ht="27.95" customHeight="1" x14ac:dyDescent="0.2">
      <c r="A441" s="261" t="s">
        <v>1096</v>
      </c>
      <c r="B441" s="261"/>
      <c r="C441" s="100" t="s">
        <v>1100</v>
      </c>
      <c r="D441" s="131" t="s">
        <v>1101</v>
      </c>
      <c r="E441" s="137" t="s">
        <v>1102</v>
      </c>
      <c r="F441" s="70" t="s">
        <v>1103</v>
      </c>
      <c r="G441" s="100" t="s">
        <v>1097</v>
      </c>
      <c r="H441" s="100" t="s">
        <v>1098</v>
      </c>
    </row>
    <row r="442" spans="1:8" s="77" customFormat="1" ht="27.95" customHeight="1" x14ac:dyDescent="0.2">
      <c r="A442" s="261"/>
      <c r="B442" s="261"/>
      <c r="C442" s="100"/>
      <c r="D442" s="131"/>
      <c r="E442" s="137"/>
      <c r="F442" s="70"/>
      <c r="G442" s="100"/>
      <c r="H442" s="100"/>
    </row>
    <row r="443" spans="1:8" s="77" customFormat="1" ht="27.95" customHeight="1" x14ac:dyDescent="0.2">
      <c r="A443" s="261"/>
      <c r="B443" s="261"/>
      <c r="C443" s="100"/>
      <c r="D443" s="131"/>
      <c r="E443" s="137"/>
      <c r="F443" s="70"/>
      <c r="G443" s="100"/>
      <c r="H443" s="100"/>
    </row>
    <row r="444" spans="1:8" s="77" customFormat="1" ht="27.95" customHeight="1" x14ac:dyDescent="0.2">
      <c r="A444" s="261"/>
      <c r="B444" s="261"/>
      <c r="C444" s="100"/>
      <c r="D444" s="131"/>
      <c r="E444" s="137"/>
      <c r="F444" s="70"/>
      <c r="G444" s="100"/>
      <c r="H444" s="100"/>
    </row>
    <row r="445" spans="1:8" s="77" customFormat="1" ht="27.95" customHeight="1" x14ac:dyDescent="0.2">
      <c r="A445" s="260" t="s">
        <v>1099</v>
      </c>
      <c r="B445" s="260"/>
      <c r="C445" s="260"/>
      <c r="D445" s="260"/>
      <c r="E445" s="260"/>
      <c r="F445" s="260"/>
      <c r="G445" s="260"/>
      <c r="H445" s="98">
        <f>SUM(H442:H444)</f>
        <v>0</v>
      </c>
    </row>
    <row r="446" spans="1:8" s="77" customFormat="1" ht="27.95" customHeight="1" x14ac:dyDescent="0.2">
      <c r="A446" s="99" t="s">
        <v>1129</v>
      </c>
      <c r="B446" s="75" t="s">
        <v>1131</v>
      </c>
      <c r="C446" s="262" t="e">
        <f>+#REF!</f>
        <v>#REF!</v>
      </c>
      <c r="D446" s="262"/>
      <c r="E446" s="262"/>
      <c r="F446" s="262"/>
      <c r="G446" s="262"/>
      <c r="H446" s="262"/>
    </row>
    <row r="447" spans="1:8" s="77" customFormat="1" ht="27.95" customHeight="1" x14ac:dyDescent="0.2">
      <c r="A447" s="261" t="s">
        <v>1096</v>
      </c>
      <c r="B447" s="261"/>
      <c r="C447" s="100" t="s">
        <v>1100</v>
      </c>
      <c r="D447" s="131" t="s">
        <v>1101</v>
      </c>
      <c r="E447" s="137" t="s">
        <v>1102</v>
      </c>
      <c r="F447" s="70" t="s">
        <v>1103</v>
      </c>
      <c r="G447" s="100" t="s">
        <v>1097</v>
      </c>
      <c r="H447" s="100" t="s">
        <v>1098</v>
      </c>
    </row>
    <row r="448" spans="1:8" s="77" customFormat="1" ht="27.95" customHeight="1" x14ac:dyDescent="0.2">
      <c r="A448" s="261"/>
      <c r="B448" s="261"/>
      <c r="C448" s="100"/>
      <c r="D448" s="131"/>
      <c r="E448" s="137"/>
      <c r="F448" s="70"/>
      <c r="G448" s="100"/>
      <c r="H448" s="100"/>
    </row>
    <row r="449" spans="1:8" s="77" customFormat="1" ht="27.95" customHeight="1" x14ac:dyDescent="0.2">
      <c r="A449" s="261"/>
      <c r="B449" s="261"/>
      <c r="C449" s="100"/>
      <c r="D449" s="131"/>
      <c r="E449" s="137"/>
      <c r="F449" s="70"/>
      <c r="G449" s="100"/>
      <c r="H449" s="100"/>
    </row>
    <row r="450" spans="1:8" s="77" customFormat="1" ht="27.95" customHeight="1" x14ac:dyDescent="0.2">
      <c r="A450" s="261"/>
      <c r="B450" s="261"/>
      <c r="C450" s="100"/>
      <c r="D450" s="131"/>
      <c r="E450" s="137"/>
      <c r="F450" s="70"/>
      <c r="G450" s="100"/>
      <c r="H450" s="100"/>
    </row>
    <row r="451" spans="1:8" s="77" customFormat="1" ht="27.95" customHeight="1" x14ac:dyDescent="0.2">
      <c r="A451" s="260" t="s">
        <v>1099</v>
      </c>
      <c r="B451" s="260"/>
      <c r="C451" s="260"/>
      <c r="D451" s="260"/>
      <c r="E451" s="260"/>
      <c r="F451" s="260"/>
      <c r="G451" s="260"/>
      <c r="H451" s="98">
        <f>SUM(H448:H450)</f>
        <v>0</v>
      </c>
    </row>
    <row r="452" spans="1:8" s="77" customFormat="1" ht="27.95" customHeight="1" x14ac:dyDescent="0.2">
      <c r="A452" s="99" t="s">
        <v>1130</v>
      </c>
      <c r="B452" s="75" t="s">
        <v>1132</v>
      </c>
      <c r="C452" s="262" t="e">
        <f>+#REF!</f>
        <v>#REF!</v>
      </c>
      <c r="D452" s="262"/>
      <c r="E452" s="262"/>
      <c r="F452" s="262"/>
      <c r="G452" s="262"/>
      <c r="H452" s="262"/>
    </row>
    <row r="453" spans="1:8" s="77" customFormat="1" ht="27.95" customHeight="1" x14ac:dyDescent="0.2">
      <c r="A453" s="261" t="s">
        <v>1096</v>
      </c>
      <c r="B453" s="261"/>
      <c r="C453" s="100" t="s">
        <v>1100</v>
      </c>
      <c r="D453" s="131" t="s">
        <v>1101</v>
      </c>
      <c r="E453" s="137" t="s">
        <v>1102</v>
      </c>
      <c r="F453" s="70" t="s">
        <v>1103</v>
      </c>
      <c r="G453" s="100" t="s">
        <v>1097</v>
      </c>
      <c r="H453" s="100" t="s">
        <v>1098</v>
      </c>
    </row>
    <row r="454" spans="1:8" s="77" customFormat="1" ht="27.95" customHeight="1" x14ac:dyDescent="0.2">
      <c r="A454" s="261"/>
      <c r="B454" s="261"/>
      <c r="C454" s="100"/>
      <c r="D454" s="131"/>
      <c r="E454" s="137"/>
      <c r="F454" s="70"/>
      <c r="G454" s="100"/>
      <c r="H454" s="100"/>
    </row>
    <row r="455" spans="1:8" s="77" customFormat="1" ht="27.95" customHeight="1" x14ac:dyDescent="0.2">
      <c r="A455" s="261"/>
      <c r="B455" s="261"/>
      <c r="C455" s="100"/>
      <c r="D455" s="131"/>
      <c r="E455" s="137"/>
      <c r="F455" s="70"/>
      <c r="G455" s="100"/>
      <c r="H455" s="100"/>
    </row>
    <row r="456" spans="1:8" s="77" customFormat="1" ht="27.95" customHeight="1" x14ac:dyDescent="0.2">
      <c r="A456" s="261"/>
      <c r="B456" s="261"/>
      <c r="C456" s="100"/>
      <c r="D456" s="131"/>
      <c r="E456" s="137"/>
      <c r="F456" s="70"/>
      <c r="G456" s="100"/>
      <c r="H456" s="100"/>
    </row>
    <row r="457" spans="1:8" s="77" customFormat="1" ht="27.95" customHeight="1" x14ac:dyDescent="0.2">
      <c r="A457" s="260" t="s">
        <v>1099</v>
      </c>
      <c r="B457" s="260"/>
      <c r="C457" s="260"/>
      <c r="D457" s="260"/>
      <c r="E457" s="260"/>
      <c r="F457" s="260"/>
      <c r="G457" s="260"/>
      <c r="H457" s="98">
        <f>SUM(H454:H456)</f>
        <v>0</v>
      </c>
    </row>
    <row r="458" spans="1:8" s="76" customFormat="1" ht="27.95" customHeight="1" x14ac:dyDescent="0.2">
      <c r="A458" s="82" t="s">
        <v>567</v>
      </c>
      <c r="B458" s="289" t="s">
        <v>510</v>
      </c>
      <c r="C458" s="289"/>
      <c r="D458" s="289"/>
      <c r="E458" s="289"/>
      <c r="F458" s="289"/>
      <c r="G458" s="289"/>
      <c r="H458" s="289"/>
    </row>
    <row r="459" spans="1:8" s="76" customFormat="1" ht="27.95" customHeight="1" x14ac:dyDescent="0.2">
      <c r="A459" s="99" t="s">
        <v>568</v>
      </c>
      <c r="B459" s="75" t="s">
        <v>781</v>
      </c>
      <c r="C459" s="262" t="s">
        <v>481</v>
      </c>
      <c r="D459" s="262"/>
      <c r="E459" s="262"/>
      <c r="F459" s="262"/>
      <c r="G459" s="262"/>
      <c r="H459" s="262"/>
    </row>
    <row r="460" spans="1:8" s="77" customFormat="1" ht="27.95" customHeight="1" x14ac:dyDescent="0.2">
      <c r="A460" s="261" t="s">
        <v>1096</v>
      </c>
      <c r="B460" s="261"/>
      <c r="C460" s="100" t="s">
        <v>1100</v>
      </c>
      <c r="D460" s="131" t="s">
        <v>1101</v>
      </c>
      <c r="E460" s="137" t="s">
        <v>1102</v>
      </c>
      <c r="F460" s="70" t="s">
        <v>1103</v>
      </c>
      <c r="G460" s="100" t="s">
        <v>1097</v>
      </c>
      <c r="H460" s="100" t="s">
        <v>1098</v>
      </c>
    </row>
    <row r="461" spans="1:8" s="77" customFormat="1" ht="27.95" customHeight="1" x14ac:dyDescent="0.2">
      <c r="A461" s="261"/>
      <c r="B461" s="261"/>
      <c r="C461" s="100"/>
      <c r="D461" s="131"/>
      <c r="E461" s="137"/>
      <c r="F461" s="70"/>
      <c r="G461" s="100"/>
      <c r="H461" s="100"/>
    </row>
    <row r="462" spans="1:8" s="77" customFormat="1" ht="27.95" customHeight="1" x14ac:dyDescent="0.2">
      <c r="A462" s="261"/>
      <c r="B462" s="261"/>
      <c r="C462" s="100"/>
      <c r="D462" s="131"/>
      <c r="E462" s="137"/>
      <c r="F462" s="70"/>
      <c r="G462" s="100"/>
      <c r="H462" s="100"/>
    </row>
    <row r="463" spans="1:8" s="77" customFormat="1" ht="27.95" customHeight="1" x14ac:dyDescent="0.2">
      <c r="A463" s="261"/>
      <c r="B463" s="261"/>
      <c r="C463" s="100"/>
      <c r="D463" s="131"/>
      <c r="E463" s="137"/>
      <c r="F463" s="70"/>
      <c r="G463" s="100"/>
      <c r="H463" s="100"/>
    </row>
    <row r="464" spans="1:8" s="77" customFormat="1" ht="27.95" customHeight="1" x14ac:dyDescent="0.2">
      <c r="A464" s="260" t="s">
        <v>1099</v>
      </c>
      <c r="B464" s="260"/>
      <c r="C464" s="260"/>
      <c r="D464" s="260"/>
      <c r="E464" s="260"/>
      <c r="F464" s="260"/>
      <c r="G464" s="260"/>
      <c r="H464" s="98">
        <f>SUM(H461:H463)</f>
        <v>0</v>
      </c>
    </row>
    <row r="465" spans="1:8" s="77" customFormat="1" ht="27.95" customHeight="1" x14ac:dyDescent="0.2">
      <c r="A465" s="99" t="s">
        <v>569</v>
      </c>
      <c r="B465" s="75" t="s">
        <v>782</v>
      </c>
      <c r="C465" s="262" t="s">
        <v>481</v>
      </c>
      <c r="D465" s="262"/>
      <c r="E465" s="262"/>
      <c r="F465" s="262"/>
      <c r="G465" s="262"/>
      <c r="H465" s="262"/>
    </row>
    <row r="466" spans="1:8" s="77" customFormat="1" ht="27.95" customHeight="1" x14ac:dyDescent="0.2">
      <c r="A466" s="261" t="s">
        <v>1096</v>
      </c>
      <c r="B466" s="261"/>
      <c r="C466" s="100" t="s">
        <v>1100</v>
      </c>
      <c r="D466" s="131" t="s">
        <v>1101</v>
      </c>
      <c r="E466" s="137" t="s">
        <v>1102</v>
      </c>
      <c r="F466" s="70" t="s">
        <v>1103</v>
      </c>
      <c r="G466" s="100" t="s">
        <v>1097</v>
      </c>
      <c r="H466" s="100" t="s">
        <v>1098</v>
      </c>
    </row>
    <row r="467" spans="1:8" s="77" customFormat="1" ht="27.95" customHeight="1" x14ac:dyDescent="0.2">
      <c r="A467" s="261"/>
      <c r="B467" s="261"/>
      <c r="C467" s="100">
        <v>15.3</v>
      </c>
      <c r="D467" s="131"/>
      <c r="E467" s="137">
        <v>0.6</v>
      </c>
      <c r="F467" s="70"/>
      <c r="G467" s="100">
        <v>1</v>
      </c>
      <c r="H467" s="100">
        <f>C467*E467*G467</f>
        <v>9.18</v>
      </c>
    </row>
    <row r="468" spans="1:8" s="77" customFormat="1" ht="27.95" customHeight="1" x14ac:dyDescent="0.2">
      <c r="A468" s="261"/>
      <c r="B468" s="261"/>
      <c r="C468" s="100"/>
      <c r="D468" s="131"/>
      <c r="E468" s="137"/>
      <c r="F468" s="70"/>
      <c r="G468" s="100"/>
      <c r="H468" s="100"/>
    </row>
    <row r="469" spans="1:8" s="77" customFormat="1" ht="27.95" customHeight="1" x14ac:dyDescent="0.2">
      <c r="A469" s="261"/>
      <c r="B469" s="261"/>
      <c r="C469" s="100"/>
      <c r="D469" s="131"/>
      <c r="E469" s="137"/>
      <c r="F469" s="70"/>
      <c r="G469" s="100"/>
      <c r="H469" s="100"/>
    </row>
    <row r="470" spans="1:8" s="77" customFormat="1" ht="27.95" customHeight="1" x14ac:dyDescent="0.2">
      <c r="A470" s="260" t="s">
        <v>1099</v>
      </c>
      <c r="B470" s="260"/>
      <c r="C470" s="260"/>
      <c r="D470" s="260"/>
      <c r="E470" s="260"/>
      <c r="F470" s="260"/>
      <c r="G470" s="260"/>
      <c r="H470" s="98">
        <f>SUM(H467:H469)</f>
        <v>9.18</v>
      </c>
    </row>
    <row r="471" spans="1:8" s="77" customFormat="1" ht="27.95" customHeight="1" x14ac:dyDescent="0.2">
      <c r="A471" s="99" t="s">
        <v>570</v>
      </c>
      <c r="B471" s="75" t="s">
        <v>783</v>
      </c>
      <c r="C471" s="262" t="s">
        <v>481</v>
      </c>
      <c r="D471" s="262"/>
      <c r="E471" s="262"/>
      <c r="F471" s="262"/>
      <c r="G471" s="262"/>
      <c r="H471" s="262"/>
    </row>
    <row r="472" spans="1:8" s="77" customFormat="1" ht="27.95" customHeight="1" x14ac:dyDescent="0.2">
      <c r="A472" s="261" t="s">
        <v>1096</v>
      </c>
      <c r="B472" s="261"/>
      <c r="C472" s="100" t="s">
        <v>1100</v>
      </c>
      <c r="D472" s="131" t="s">
        <v>1101</v>
      </c>
      <c r="E472" s="137" t="s">
        <v>1102</v>
      </c>
      <c r="F472" s="70" t="s">
        <v>1103</v>
      </c>
      <c r="G472" s="100" t="s">
        <v>1097</v>
      </c>
      <c r="H472" s="100" t="s">
        <v>1098</v>
      </c>
    </row>
    <row r="473" spans="1:8" s="77" customFormat="1" ht="27.95" customHeight="1" x14ac:dyDescent="0.2">
      <c r="A473" s="261"/>
      <c r="B473" s="261"/>
      <c r="C473" s="100"/>
      <c r="D473" s="131"/>
      <c r="E473" s="137"/>
      <c r="F473" s="70"/>
      <c r="G473" s="100"/>
      <c r="H473" s="100"/>
    </row>
    <row r="474" spans="1:8" s="77" customFormat="1" ht="27.95" customHeight="1" x14ac:dyDescent="0.2">
      <c r="A474" s="261"/>
      <c r="B474" s="261"/>
      <c r="C474" s="100"/>
      <c r="D474" s="131"/>
      <c r="E474" s="137"/>
      <c r="F474" s="70"/>
      <c r="G474" s="100"/>
      <c r="H474" s="100"/>
    </row>
    <row r="475" spans="1:8" s="77" customFormat="1" ht="27.95" customHeight="1" x14ac:dyDescent="0.2">
      <c r="A475" s="261"/>
      <c r="B475" s="261"/>
      <c r="C475" s="100"/>
      <c r="D475" s="131"/>
      <c r="E475" s="137"/>
      <c r="F475" s="70"/>
      <c r="G475" s="100"/>
      <c r="H475" s="100"/>
    </row>
    <row r="476" spans="1:8" s="77" customFormat="1" ht="27.95" customHeight="1" x14ac:dyDescent="0.2">
      <c r="A476" s="260" t="s">
        <v>1099</v>
      </c>
      <c r="B476" s="260"/>
      <c r="C476" s="260"/>
      <c r="D476" s="260"/>
      <c r="E476" s="260"/>
      <c r="F476" s="260"/>
      <c r="G476" s="260"/>
      <c r="H476" s="98">
        <f>SUM(H473:H475)</f>
        <v>0</v>
      </c>
    </row>
    <row r="477" spans="1:8" s="77" customFormat="1" ht="27.95" customHeight="1" x14ac:dyDescent="0.2">
      <c r="A477" s="99" t="s">
        <v>571</v>
      </c>
      <c r="B477" s="75" t="s">
        <v>784</v>
      </c>
      <c r="C477" s="262" t="s">
        <v>481</v>
      </c>
      <c r="D477" s="262"/>
      <c r="E477" s="262"/>
      <c r="F477" s="262"/>
      <c r="G477" s="262"/>
      <c r="H477" s="262"/>
    </row>
    <row r="478" spans="1:8" s="77" customFormat="1" ht="27.95" customHeight="1" x14ac:dyDescent="0.2">
      <c r="A478" s="261" t="s">
        <v>1096</v>
      </c>
      <c r="B478" s="261"/>
      <c r="C478" s="100" t="s">
        <v>1100</v>
      </c>
      <c r="D478" s="131" t="s">
        <v>1101</v>
      </c>
      <c r="E478" s="137" t="s">
        <v>1102</v>
      </c>
      <c r="F478" s="70" t="s">
        <v>1103</v>
      </c>
      <c r="G478" s="100" t="s">
        <v>1097</v>
      </c>
      <c r="H478" s="100" t="s">
        <v>1098</v>
      </c>
    </row>
    <row r="479" spans="1:8" s="77" customFormat="1" ht="27.95" customHeight="1" x14ac:dyDescent="0.2">
      <c r="A479" s="261"/>
      <c r="B479" s="261"/>
      <c r="C479" s="100"/>
      <c r="D479" s="131"/>
      <c r="E479" s="137"/>
      <c r="F479" s="70"/>
      <c r="G479" s="100"/>
      <c r="H479" s="100"/>
    </row>
    <row r="480" spans="1:8" s="77" customFormat="1" ht="27.95" customHeight="1" x14ac:dyDescent="0.2">
      <c r="A480" s="261"/>
      <c r="B480" s="261"/>
      <c r="C480" s="100"/>
      <c r="D480" s="131"/>
      <c r="E480" s="137"/>
      <c r="F480" s="70"/>
      <c r="G480" s="100"/>
      <c r="H480" s="100"/>
    </row>
    <row r="481" spans="1:8" s="77" customFormat="1" ht="27.95" customHeight="1" x14ac:dyDescent="0.2">
      <c r="A481" s="261"/>
      <c r="B481" s="261"/>
      <c r="C481" s="100"/>
      <c r="D481" s="131"/>
      <c r="E481" s="137"/>
      <c r="F481" s="70"/>
      <c r="G481" s="100"/>
      <c r="H481" s="100"/>
    </row>
    <row r="482" spans="1:8" s="77" customFormat="1" ht="27.95" customHeight="1" x14ac:dyDescent="0.2">
      <c r="A482" s="260" t="s">
        <v>1099</v>
      </c>
      <c r="B482" s="260"/>
      <c r="C482" s="260"/>
      <c r="D482" s="260"/>
      <c r="E482" s="260"/>
      <c r="F482" s="260"/>
      <c r="G482" s="260"/>
      <c r="H482" s="98">
        <f>SUM(H479:H481)</f>
        <v>0</v>
      </c>
    </row>
    <row r="483" spans="1:8" s="77" customFormat="1" ht="27.95" customHeight="1" x14ac:dyDescent="0.2">
      <c r="A483" s="99" t="s">
        <v>572</v>
      </c>
      <c r="B483" s="75" t="s">
        <v>785</v>
      </c>
      <c r="C483" s="262" t="s">
        <v>481</v>
      </c>
      <c r="D483" s="262"/>
      <c r="E483" s="262"/>
      <c r="F483" s="262"/>
      <c r="G483" s="262"/>
      <c r="H483" s="262"/>
    </row>
    <row r="484" spans="1:8" s="77" customFormat="1" ht="27.95" customHeight="1" x14ac:dyDescent="0.2">
      <c r="A484" s="261" t="s">
        <v>1096</v>
      </c>
      <c r="B484" s="261"/>
      <c r="C484" s="100" t="s">
        <v>1100</v>
      </c>
      <c r="D484" s="131" t="s">
        <v>1101</v>
      </c>
      <c r="E484" s="137" t="s">
        <v>1102</v>
      </c>
      <c r="F484" s="70" t="s">
        <v>1103</v>
      </c>
      <c r="G484" s="100" t="s">
        <v>1097</v>
      </c>
      <c r="H484" s="100" t="s">
        <v>1098</v>
      </c>
    </row>
    <row r="485" spans="1:8" s="77" customFormat="1" ht="27.95" customHeight="1" x14ac:dyDescent="0.2">
      <c r="A485" s="261"/>
      <c r="B485" s="261"/>
      <c r="C485" s="100"/>
      <c r="D485" s="131"/>
      <c r="E485" s="137"/>
      <c r="F485" s="70"/>
      <c r="G485" s="100"/>
      <c r="H485" s="100"/>
    </row>
    <row r="486" spans="1:8" s="77" customFormat="1" ht="27.95" customHeight="1" x14ac:dyDescent="0.2">
      <c r="A486" s="261"/>
      <c r="B486" s="261"/>
      <c r="C486" s="100"/>
      <c r="D486" s="131"/>
      <c r="E486" s="137"/>
      <c r="F486" s="70"/>
      <c r="G486" s="100"/>
      <c r="H486" s="100"/>
    </row>
    <row r="487" spans="1:8" s="77" customFormat="1" ht="27.95" customHeight="1" x14ac:dyDescent="0.2">
      <c r="A487" s="261"/>
      <c r="B487" s="261"/>
      <c r="C487" s="100"/>
      <c r="D487" s="131"/>
      <c r="E487" s="137"/>
      <c r="F487" s="70"/>
      <c r="G487" s="100"/>
      <c r="H487" s="100"/>
    </row>
    <row r="488" spans="1:8" s="77" customFormat="1" ht="27.95" customHeight="1" x14ac:dyDescent="0.2">
      <c r="A488" s="260" t="s">
        <v>1099</v>
      </c>
      <c r="B488" s="260"/>
      <c r="C488" s="260"/>
      <c r="D488" s="260"/>
      <c r="E488" s="260"/>
      <c r="F488" s="260"/>
      <c r="G488" s="260"/>
      <c r="H488" s="98">
        <f>SUM(H485:H487)</f>
        <v>0</v>
      </c>
    </row>
    <row r="489" spans="1:8" s="77" customFormat="1" ht="27.95" customHeight="1" x14ac:dyDescent="0.2">
      <c r="A489" s="99" t="s">
        <v>573</v>
      </c>
      <c r="B489" s="75" t="s">
        <v>786</v>
      </c>
      <c r="C489" s="262" t="s">
        <v>481</v>
      </c>
      <c r="D489" s="262"/>
      <c r="E489" s="262"/>
      <c r="F489" s="262"/>
      <c r="G489" s="262"/>
      <c r="H489" s="262"/>
    </row>
    <row r="490" spans="1:8" s="77" customFormat="1" ht="27.95" customHeight="1" x14ac:dyDescent="0.2">
      <c r="A490" s="261" t="s">
        <v>1096</v>
      </c>
      <c r="B490" s="261"/>
      <c r="C490" s="100" t="s">
        <v>1100</v>
      </c>
      <c r="D490" s="131" t="s">
        <v>1101</v>
      </c>
      <c r="E490" s="137" t="s">
        <v>1102</v>
      </c>
      <c r="F490" s="70" t="s">
        <v>1103</v>
      </c>
      <c r="G490" s="100" t="s">
        <v>1097</v>
      </c>
      <c r="H490" s="100" t="s">
        <v>1098</v>
      </c>
    </row>
    <row r="491" spans="1:8" s="77" customFormat="1" ht="27.95" customHeight="1" x14ac:dyDescent="0.2">
      <c r="A491" s="261"/>
      <c r="B491" s="261"/>
      <c r="C491" s="100"/>
      <c r="D491" s="131"/>
      <c r="E491" s="137"/>
      <c r="F491" s="70"/>
      <c r="G491" s="100"/>
      <c r="H491" s="100"/>
    </row>
    <row r="492" spans="1:8" s="77" customFormat="1" ht="27.95" customHeight="1" x14ac:dyDescent="0.2">
      <c r="A492" s="261"/>
      <c r="B492" s="261"/>
      <c r="C492" s="100"/>
      <c r="D492" s="131"/>
      <c r="E492" s="137"/>
      <c r="F492" s="70"/>
      <c r="G492" s="100"/>
      <c r="H492" s="100"/>
    </row>
    <row r="493" spans="1:8" s="77" customFormat="1" ht="27.95" customHeight="1" x14ac:dyDescent="0.2">
      <c r="A493" s="261"/>
      <c r="B493" s="261"/>
      <c r="C493" s="100"/>
      <c r="D493" s="131"/>
      <c r="E493" s="137"/>
      <c r="F493" s="70"/>
      <c r="G493" s="100"/>
      <c r="H493" s="100"/>
    </row>
    <row r="494" spans="1:8" s="77" customFormat="1" ht="27.95" customHeight="1" x14ac:dyDescent="0.2">
      <c r="A494" s="260" t="s">
        <v>1099</v>
      </c>
      <c r="B494" s="260"/>
      <c r="C494" s="260"/>
      <c r="D494" s="260"/>
      <c r="E494" s="260"/>
      <c r="F494" s="260"/>
      <c r="G494" s="260"/>
      <c r="H494" s="98">
        <f>SUM(H491:H493)</f>
        <v>0</v>
      </c>
    </row>
    <row r="495" spans="1:8" s="77" customFormat="1" ht="27.95" customHeight="1" x14ac:dyDescent="0.2">
      <c r="A495" s="99" t="s">
        <v>574</v>
      </c>
      <c r="B495" s="75" t="s">
        <v>787</v>
      </c>
      <c r="C495" s="262" t="s">
        <v>481</v>
      </c>
      <c r="D495" s="262"/>
      <c r="E495" s="262"/>
      <c r="F495" s="262"/>
      <c r="G495" s="262"/>
      <c r="H495" s="262"/>
    </row>
    <row r="496" spans="1:8" s="77" customFormat="1" ht="27.95" customHeight="1" x14ac:dyDescent="0.2">
      <c r="A496" s="261" t="s">
        <v>1096</v>
      </c>
      <c r="B496" s="261"/>
      <c r="C496" s="100" t="s">
        <v>1100</v>
      </c>
      <c r="D496" s="131" t="s">
        <v>1101</v>
      </c>
      <c r="E496" s="137" t="s">
        <v>1102</v>
      </c>
      <c r="F496" s="70" t="s">
        <v>1103</v>
      </c>
      <c r="G496" s="100" t="s">
        <v>1097</v>
      </c>
      <c r="H496" s="100" t="s">
        <v>1098</v>
      </c>
    </row>
    <row r="497" spans="1:8" s="77" customFormat="1" ht="27.95" customHeight="1" x14ac:dyDescent="0.2">
      <c r="A497" s="261"/>
      <c r="B497" s="261"/>
      <c r="C497" s="100"/>
      <c r="D497" s="131"/>
      <c r="E497" s="137"/>
      <c r="F497" s="70"/>
      <c r="G497" s="100"/>
      <c r="H497" s="100"/>
    </row>
    <row r="498" spans="1:8" s="77" customFormat="1" ht="27.95" customHeight="1" x14ac:dyDescent="0.2">
      <c r="A498" s="261"/>
      <c r="B498" s="261"/>
      <c r="C498" s="100"/>
      <c r="D498" s="131"/>
      <c r="E498" s="137"/>
      <c r="F498" s="70"/>
      <c r="G498" s="100"/>
      <c r="H498" s="100"/>
    </row>
    <row r="499" spans="1:8" s="77" customFormat="1" ht="27.95" customHeight="1" x14ac:dyDescent="0.2">
      <c r="A499" s="261"/>
      <c r="B499" s="261"/>
      <c r="C499" s="100"/>
      <c r="D499" s="131"/>
      <c r="E499" s="137"/>
      <c r="F499" s="70"/>
      <c r="G499" s="100"/>
      <c r="H499" s="100"/>
    </row>
    <row r="500" spans="1:8" s="77" customFormat="1" ht="27.95" customHeight="1" x14ac:dyDescent="0.2">
      <c r="A500" s="260" t="s">
        <v>1099</v>
      </c>
      <c r="B500" s="260"/>
      <c r="C500" s="260"/>
      <c r="D500" s="260"/>
      <c r="E500" s="260"/>
      <c r="F500" s="260"/>
      <c r="G500" s="260"/>
      <c r="H500" s="98">
        <f>SUM(H497:H499)</f>
        <v>0</v>
      </c>
    </row>
    <row r="501" spans="1:8" s="77" customFormat="1" ht="27.95" customHeight="1" x14ac:dyDescent="0.2">
      <c r="A501" s="99" t="s">
        <v>575</v>
      </c>
      <c r="B501" s="75" t="s">
        <v>788</v>
      </c>
      <c r="C501" s="262" t="s">
        <v>481</v>
      </c>
      <c r="D501" s="262"/>
      <c r="E501" s="262"/>
      <c r="F501" s="262"/>
      <c r="G501" s="262"/>
      <c r="H501" s="262"/>
    </row>
    <row r="502" spans="1:8" s="77" customFormat="1" ht="27.95" customHeight="1" x14ac:dyDescent="0.2">
      <c r="A502" s="261" t="s">
        <v>1096</v>
      </c>
      <c r="B502" s="261"/>
      <c r="C502" s="100" t="s">
        <v>1100</v>
      </c>
      <c r="D502" s="131" t="s">
        <v>1101</v>
      </c>
      <c r="E502" s="137" t="s">
        <v>1102</v>
      </c>
      <c r="F502" s="70" t="s">
        <v>1103</v>
      </c>
      <c r="G502" s="100" t="s">
        <v>1097</v>
      </c>
      <c r="H502" s="100" t="s">
        <v>1098</v>
      </c>
    </row>
    <row r="503" spans="1:8" s="77" customFormat="1" ht="27.95" customHeight="1" x14ac:dyDescent="0.2">
      <c r="A503" s="261"/>
      <c r="B503" s="261"/>
      <c r="C503" s="100"/>
      <c r="D503" s="131"/>
      <c r="E503" s="137"/>
      <c r="F503" s="70"/>
      <c r="G503" s="100"/>
      <c r="H503" s="100"/>
    </row>
    <row r="504" spans="1:8" s="77" customFormat="1" ht="27.95" customHeight="1" x14ac:dyDescent="0.2">
      <c r="A504" s="261"/>
      <c r="B504" s="261"/>
      <c r="C504" s="100"/>
      <c r="D504" s="131"/>
      <c r="E504" s="137"/>
      <c r="F504" s="70"/>
      <c r="G504" s="100"/>
      <c r="H504" s="100"/>
    </row>
    <row r="505" spans="1:8" s="77" customFormat="1" ht="27.95" customHeight="1" x14ac:dyDescent="0.2">
      <c r="A505" s="261"/>
      <c r="B505" s="261"/>
      <c r="C505" s="100"/>
      <c r="D505" s="131"/>
      <c r="E505" s="137"/>
      <c r="F505" s="70"/>
      <c r="G505" s="100"/>
      <c r="H505" s="100"/>
    </row>
    <row r="506" spans="1:8" s="77" customFormat="1" ht="27.95" customHeight="1" x14ac:dyDescent="0.2">
      <c r="A506" s="260" t="s">
        <v>1099</v>
      </c>
      <c r="B506" s="260"/>
      <c r="C506" s="260"/>
      <c r="D506" s="260"/>
      <c r="E506" s="260"/>
      <c r="F506" s="260"/>
      <c r="G506" s="260"/>
      <c r="H506" s="98">
        <f>SUM(H503:H505)</f>
        <v>0</v>
      </c>
    </row>
    <row r="507" spans="1:8" s="77" customFormat="1" ht="27.95" customHeight="1" x14ac:dyDescent="0.2">
      <c r="A507" s="99" t="s">
        <v>576</v>
      </c>
      <c r="B507" s="75" t="str">
        <f>PRESUPUESTO!B93</f>
        <v>Construcción de muro en Bloque de arcilla No. 4 e=0.10m</v>
      </c>
      <c r="C507" s="262" t="s">
        <v>481</v>
      </c>
      <c r="D507" s="262"/>
      <c r="E507" s="262"/>
      <c r="F507" s="262"/>
      <c r="G507" s="262"/>
      <c r="H507" s="262"/>
    </row>
    <row r="508" spans="1:8" s="77" customFormat="1" ht="27.95" customHeight="1" x14ac:dyDescent="0.2">
      <c r="A508" s="261" t="s">
        <v>1096</v>
      </c>
      <c r="B508" s="261"/>
      <c r="C508" s="100" t="s">
        <v>1100</v>
      </c>
      <c r="D508" s="131" t="s">
        <v>1101</v>
      </c>
      <c r="E508" s="137" t="s">
        <v>1102</v>
      </c>
      <c r="F508" s="70" t="s">
        <v>1103</v>
      </c>
      <c r="G508" s="100" t="s">
        <v>1097</v>
      </c>
      <c r="H508" s="100" t="s">
        <v>1098</v>
      </c>
    </row>
    <row r="509" spans="1:8" s="77" customFormat="1" ht="27.95" customHeight="1" x14ac:dyDescent="0.2">
      <c r="A509" s="261"/>
      <c r="B509" s="261"/>
      <c r="C509" s="100"/>
      <c r="D509" s="131"/>
      <c r="E509" s="137"/>
      <c r="F509" s="70"/>
      <c r="G509" s="100"/>
      <c r="H509" s="100"/>
    </row>
    <row r="510" spans="1:8" s="77" customFormat="1" ht="27.95" customHeight="1" x14ac:dyDescent="0.2">
      <c r="A510" s="261"/>
      <c r="B510" s="261"/>
      <c r="C510" s="100"/>
      <c r="D510" s="131"/>
      <c r="E510" s="137"/>
      <c r="F510" s="70"/>
      <c r="G510" s="100"/>
      <c r="H510" s="100"/>
    </row>
    <row r="511" spans="1:8" s="77" customFormat="1" ht="27.95" customHeight="1" x14ac:dyDescent="0.2">
      <c r="A511" s="261"/>
      <c r="B511" s="261"/>
      <c r="C511" s="100"/>
      <c r="D511" s="131"/>
      <c r="E511" s="137"/>
      <c r="F511" s="70"/>
      <c r="G511" s="100"/>
      <c r="H511" s="100"/>
    </row>
    <row r="512" spans="1:8" s="77" customFormat="1" ht="27.95" customHeight="1" x14ac:dyDescent="0.2">
      <c r="A512" s="260" t="s">
        <v>1099</v>
      </c>
      <c r="B512" s="260"/>
      <c r="C512" s="260"/>
      <c r="D512" s="260"/>
      <c r="E512" s="260"/>
      <c r="F512" s="260"/>
      <c r="G512" s="260"/>
      <c r="H512" s="98">
        <f>SUM(H509:H511)</f>
        <v>0</v>
      </c>
    </row>
    <row r="513" spans="1:8" s="77" customFormat="1" ht="27.95" customHeight="1" x14ac:dyDescent="0.2">
      <c r="A513" s="149" t="s">
        <v>577</v>
      </c>
      <c r="B513" s="75" t="s">
        <v>789</v>
      </c>
      <c r="C513" s="262" t="s">
        <v>481</v>
      </c>
      <c r="D513" s="262"/>
      <c r="E513" s="262"/>
      <c r="F513" s="262"/>
      <c r="G513" s="262"/>
      <c r="H513" s="262"/>
    </row>
    <row r="514" spans="1:8" s="77" customFormat="1" ht="27.95" customHeight="1" x14ac:dyDescent="0.2">
      <c r="A514" s="261" t="s">
        <v>1096</v>
      </c>
      <c r="B514" s="261"/>
      <c r="C514" s="100" t="s">
        <v>1100</v>
      </c>
      <c r="D514" s="131" t="s">
        <v>1101</v>
      </c>
      <c r="E514" s="137" t="s">
        <v>1102</v>
      </c>
      <c r="F514" s="70" t="s">
        <v>1103</v>
      </c>
      <c r="G514" s="100" t="s">
        <v>1097</v>
      </c>
      <c r="H514" s="100" t="s">
        <v>1098</v>
      </c>
    </row>
    <row r="515" spans="1:8" s="77" customFormat="1" ht="27.95" customHeight="1" x14ac:dyDescent="0.2">
      <c r="A515" s="261"/>
      <c r="B515" s="261"/>
      <c r="C515" s="157">
        <v>2.2000000000000002</v>
      </c>
      <c r="D515" s="158">
        <v>2.4</v>
      </c>
      <c r="E515" s="159"/>
      <c r="F515" s="141"/>
      <c r="G515" s="120">
        <v>1</v>
      </c>
      <c r="H515" s="120">
        <f>C515*D515*G515</f>
        <v>5.28</v>
      </c>
    </row>
    <row r="516" spans="1:8" s="77" customFormat="1" ht="27.95" customHeight="1" x14ac:dyDescent="0.2">
      <c r="A516" s="261"/>
      <c r="B516" s="261"/>
      <c r="C516" s="157"/>
      <c r="D516" s="158"/>
      <c r="E516" s="159"/>
      <c r="F516" s="141"/>
      <c r="G516" s="120"/>
      <c r="H516" s="120"/>
    </row>
    <row r="517" spans="1:8" s="77" customFormat="1" ht="27.95" customHeight="1" x14ac:dyDescent="0.2">
      <c r="A517" s="261"/>
      <c r="B517" s="261"/>
      <c r="C517" s="157"/>
      <c r="D517" s="158"/>
      <c r="E517" s="159"/>
      <c r="F517" s="141"/>
      <c r="G517" s="120"/>
      <c r="H517" s="120"/>
    </row>
    <row r="518" spans="1:8" s="77" customFormat="1" ht="27.95" customHeight="1" x14ac:dyDescent="0.2">
      <c r="A518" s="261"/>
      <c r="B518" s="261"/>
      <c r="C518" s="157"/>
      <c r="D518" s="158"/>
      <c r="E518" s="159"/>
      <c r="F518" s="141"/>
      <c r="G518" s="120"/>
      <c r="H518" s="120"/>
    </row>
    <row r="519" spans="1:8" s="77" customFormat="1" ht="27.95" customHeight="1" x14ac:dyDescent="0.2">
      <c r="A519" s="261"/>
      <c r="B519" s="261"/>
      <c r="C519" s="157"/>
      <c r="D519" s="158"/>
      <c r="E519" s="159"/>
      <c r="F519" s="141"/>
      <c r="G519" s="120"/>
      <c r="H519" s="120"/>
    </row>
    <row r="520" spans="1:8" s="77" customFormat="1" ht="27.95" customHeight="1" x14ac:dyDescent="0.2">
      <c r="A520" s="261"/>
      <c r="B520" s="261"/>
      <c r="C520" s="157"/>
      <c r="D520" s="158"/>
      <c r="E520" s="159"/>
      <c r="F520" s="141"/>
      <c r="G520" s="120"/>
      <c r="H520" s="120"/>
    </row>
    <row r="521" spans="1:8" s="77" customFormat="1" ht="27.95" customHeight="1" x14ac:dyDescent="0.2">
      <c r="A521" s="261"/>
      <c r="B521" s="261"/>
      <c r="C521" s="157"/>
      <c r="D521" s="158"/>
      <c r="E521" s="159"/>
      <c r="F521" s="141"/>
      <c r="G521" s="120"/>
      <c r="H521" s="120"/>
    </row>
    <row r="522" spans="1:8" s="77" customFormat="1" ht="27.95" customHeight="1" x14ac:dyDescent="0.2">
      <c r="A522" s="261"/>
      <c r="B522" s="261"/>
      <c r="C522" s="157"/>
      <c r="D522" s="158"/>
      <c r="E522" s="159"/>
      <c r="F522" s="141"/>
      <c r="G522" s="120"/>
      <c r="H522" s="120"/>
    </row>
    <row r="523" spans="1:8" s="77" customFormat="1" ht="27.95" customHeight="1" x14ac:dyDescent="0.2">
      <c r="A523" s="261"/>
      <c r="B523" s="261"/>
      <c r="C523" s="157"/>
      <c r="D523" s="158"/>
      <c r="E523" s="159"/>
      <c r="F523" s="141"/>
      <c r="G523" s="120"/>
      <c r="H523" s="120"/>
    </row>
    <row r="524" spans="1:8" s="77" customFormat="1" ht="27.95" customHeight="1" x14ac:dyDescent="0.2">
      <c r="A524" s="261"/>
      <c r="B524" s="261"/>
      <c r="C524" s="157"/>
      <c r="D524" s="158"/>
      <c r="E524" s="159"/>
      <c r="F524" s="141"/>
      <c r="G524" s="120"/>
      <c r="H524" s="120"/>
    </row>
    <row r="525" spans="1:8" s="77" customFormat="1" ht="27.95" customHeight="1" x14ac:dyDescent="0.2">
      <c r="A525" s="261"/>
      <c r="B525" s="261"/>
      <c r="C525" s="157"/>
      <c r="D525" s="158"/>
      <c r="E525" s="159"/>
      <c r="F525" s="141"/>
      <c r="G525" s="120"/>
      <c r="H525" s="120"/>
    </row>
    <row r="526" spans="1:8" s="77" customFormat="1" ht="27.95" customHeight="1" x14ac:dyDescent="0.2">
      <c r="A526" s="261"/>
      <c r="B526" s="261"/>
      <c r="C526" s="157"/>
      <c r="D526" s="158"/>
      <c r="E526" s="159"/>
      <c r="F526" s="141"/>
      <c r="G526" s="120"/>
      <c r="H526" s="120"/>
    </row>
    <row r="527" spans="1:8" s="77" customFormat="1" ht="27.95" customHeight="1" x14ac:dyDescent="0.2">
      <c r="A527" s="261"/>
      <c r="B527" s="261"/>
      <c r="C527" s="157"/>
      <c r="D527" s="158"/>
      <c r="E527" s="159"/>
      <c r="F527" s="141"/>
      <c r="G527" s="120"/>
      <c r="H527" s="120"/>
    </row>
    <row r="528" spans="1:8" s="77" customFormat="1" ht="27.95" customHeight="1" x14ac:dyDescent="0.2">
      <c r="A528" s="261"/>
      <c r="B528" s="261"/>
      <c r="C528" s="157"/>
      <c r="D528" s="158"/>
      <c r="E528" s="159"/>
      <c r="F528" s="141"/>
      <c r="G528" s="120"/>
      <c r="H528" s="120"/>
    </row>
    <row r="529" spans="1:8" s="77" customFormat="1" ht="27.95" customHeight="1" x14ac:dyDescent="0.2">
      <c r="A529" s="261"/>
      <c r="B529" s="261"/>
      <c r="C529" s="157"/>
      <c r="D529" s="158"/>
      <c r="E529" s="159"/>
      <c r="F529" s="141"/>
      <c r="G529" s="120"/>
      <c r="H529" s="120"/>
    </row>
    <row r="530" spans="1:8" s="77" customFormat="1" ht="27.95" customHeight="1" x14ac:dyDescent="0.2">
      <c r="A530" s="261"/>
      <c r="B530" s="261"/>
      <c r="C530" s="157"/>
      <c r="D530" s="158"/>
      <c r="E530" s="159"/>
      <c r="F530" s="141"/>
      <c r="G530" s="120"/>
      <c r="H530" s="120"/>
    </row>
    <row r="531" spans="1:8" s="77" customFormat="1" ht="27.95" customHeight="1" x14ac:dyDescent="0.2">
      <c r="A531" s="261"/>
      <c r="B531" s="261"/>
      <c r="C531" s="157"/>
      <c r="D531" s="158"/>
      <c r="E531" s="159"/>
      <c r="F531" s="141"/>
      <c r="G531" s="120"/>
      <c r="H531" s="120"/>
    </row>
    <row r="532" spans="1:8" s="77" customFormat="1" ht="27.95" customHeight="1" x14ac:dyDescent="0.2">
      <c r="A532" s="261"/>
      <c r="B532" s="261"/>
      <c r="C532" s="157"/>
      <c r="D532" s="158"/>
      <c r="E532" s="159"/>
      <c r="F532" s="141"/>
      <c r="G532" s="120"/>
      <c r="H532" s="120"/>
    </row>
    <row r="533" spans="1:8" s="77" customFormat="1" ht="27.95" customHeight="1" x14ac:dyDescent="0.2">
      <c r="A533" s="261"/>
      <c r="B533" s="261"/>
      <c r="C533" s="157"/>
      <c r="D533" s="158"/>
      <c r="E533" s="159"/>
      <c r="F533" s="141"/>
      <c r="G533" s="120"/>
      <c r="H533" s="120"/>
    </row>
    <row r="534" spans="1:8" s="77" customFormat="1" ht="27.95" customHeight="1" x14ac:dyDescent="0.2">
      <c r="A534" s="261"/>
      <c r="B534" s="261"/>
      <c r="C534" s="157"/>
      <c r="D534" s="158"/>
      <c r="E534" s="159"/>
      <c r="F534" s="141"/>
      <c r="G534" s="120"/>
      <c r="H534" s="120"/>
    </row>
    <row r="535" spans="1:8" s="77" customFormat="1" ht="27.95" customHeight="1" x14ac:dyDescent="0.2">
      <c r="A535" s="261"/>
      <c r="B535" s="261"/>
      <c r="C535" s="157"/>
      <c r="D535" s="158"/>
      <c r="E535" s="159"/>
      <c r="F535" s="141"/>
      <c r="G535" s="120"/>
      <c r="H535" s="120"/>
    </row>
    <row r="536" spans="1:8" s="77" customFormat="1" ht="27.95" customHeight="1" x14ac:dyDescent="0.2">
      <c r="A536" s="261"/>
      <c r="B536" s="261"/>
      <c r="C536" s="157"/>
      <c r="D536" s="158"/>
      <c r="E536" s="159"/>
      <c r="F536" s="141"/>
      <c r="G536" s="120"/>
      <c r="H536" s="120"/>
    </row>
    <row r="537" spans="1:8" s="77" customFormat="1" ht="27.95" customHeight="1" x14ac:dyDescent="0.2">
      <c r="A537" s="261"/>
      <c r="B537" s="261"/>
      <c r="C537" s="157"/>
      <c r="D537" s="158"/>
      <c r="E537" s="159"/>
      <c r="F537" s="141"/>
      <c r="G537" s="120"/>
      <c r="H537" s="120"/>
    </row>
    <row r="538" spans="1:8" s="77" customFormat="1" ht="27.95" customHeight="1" x14ac:dyDescent="0.2">
      <c r="A538" s="261"/>
      <c r="B538" s="261"/>
      <c r="C538" s="157"/>
      <c r="D538" s="158"/>
      <c r="E538" s="159"/>
      <c r="F538" s="141"/>
      <c r="G538" s="120"/>
      <c r="H538" s="120"/>
    </row>
    <row r="539" spans="1:8" s="77" customFormat="1" ht="27.95" customHeight="1" x14ac:dyDescent="0.2">
      <c r="A539" s="261"/>
      <c r="B539" s="261"/>
      <c r="C539" s="157"/>
      <c r="D539" s="158"/>
      <c r="E539" s="159"/>
      <c r="F539" s="141"/>
      <c r="G539" s="120"/>
      <c r="H539" s="120"/>
    </row>
    <row r="540" spans="1:8" s="77" customFormat="1" ht="27.95" customHeight="1" x14ac:dyDescent="0.2">
      <c r="A540" s="261"/>
      <c r="B540" s="261"/>
      <c r="C540" s="157"/>
      <c r="D540" s="158"/>
      <c r="E540" s="159"/>
      <c r="F540" s="141"/>
      <c r="G540" s="120"/>
      <c r="H540" s="120"/>
    </row>
    <row r="541" spans="1:8" s="77" customFormat="1" ht="27.95" customHeight="1" x14ac:dyDescent="0.2">
      <c r="A541" s="261"/>
      <c r="B541" s="261"/>
      <c r="C541" s="157"/>
      <c r="D541" s="158"/>
      <c r="E541" s="159"/>
      <c r="F541" s="141"/>
      <c r="G541" s="120"/>
      <c r="H541" s="120"/>
    </row>
    <row r="542" spans="1:8" s="77" customFormat="1" ht="27.95" customHeight="1" x14ac:dyDescent="0.2">
      <c r="A542" s="261"/>
      <c r="B542" s="261"/>
      <c r="C542" s="157"/>
      <c r="D542" s="158"/>
      <c r="E542" s="159"/>
      <c r="F542" s="141"/>
      <c r="G542" s="120"/>
      <c r="H542" s="120"/>
    </row>
    <row r="543" spans="1:8" s="77" customFormat="1" ht="27.95" customHeight="1" x14ac:dyDescent="0.2">
      <c r="A543" s="261"/>
      <c r="B543" s="261"/>
      <c r="C543" s="157"/>
      <c r="D543" s="158"/>
      <c r="E543" s="159"/>
      <c r="F543" s="141"/>
      <c r="G543" s="120"/>
      <c r="H543" s="120"/>
    </row>
    <row r="544" spans="1:8" s="77" customFormat="1" ht="27.95" customHeight="1" x14ac:dyDescent="0.2">
      <c r="A544" s="261"/>
      <c r="B544" s="261"/>
      <c r="C544" s="157"/>
      <c r="D544" s="158"/>
      <c r="E544" s="159"/>
      <c r="F544" s="141"/>
      <c r="G544" s="120"/>
      <c r="H544" s="120"/>
    </row>
    <row r="545" spans="1:8" s="77" customFormat="1" ht="27.95" customHeight="1" x14ac:dyDescent="0.2">
      <c r="A545" s="261"/>
      <c r="B545" s="261"/>
      <c r="C545" s="157"/>
      <c r="D545" s="158"/>
      <c r="E545" s="159"/>
      <c r="F545" s="141"/>
      <c r="G545" s="120"/>
      <c r="H545" s="120"/>
    </row>
    <row r="546" spans="1:8" s="77" customFormat="1" ht="27.95" customHeight="1" x14ac:dyDescent="0.2">
      <c r="A546" s="261"/>
      <c r="B546" s="261"/>
      <c r="C546" s="157"/>
      <c r="D546" s="158"/>
      <c r="E546" s="159"/>
      <c r="F546" s="141"/>
      <c r="G546" s="120"/>
      <c r="H546" s="120"/>
    </row>
    <row r="547" spans="1:8" s="77" customFormat="1" ht="27.95" customHeight="1" x14ac:dyDescent="0.2">
      <c r="A547" s="261"/>
      <c r="B547" s="261"/>
      <c r="C547" s="157"/>
      <c r="D547" s="158"/>
      <c r="E547" s="159"/>
      <c r="F547" s="141"/>
      <c r="G547" s="120"/>
      <c r="H547" s="120"/>
    </row>
    <row r="548" spans="1:8" s="77" customFormat="1" ht="27.95" customHeight="1" x14ac:dyDescent="0.2">
      <c r="A548" s="261"/>
      <c r="B548" s="261"/>
      <c r="C548" s="157"/>
      <c r="D548" s="158"/>
      <c r="E548" s="159"/>
      <c r="F548" s="141"/>
      <c r="G548" s="120"/>
      <c r="H548" s="120"/>
    </row>
    <row r="549" spans="1:8" s="77" customFormat="1" ht="27.95" customHeight="1" x14ac:dyDescent="0.2">
      <c r="A549" s="261"/>
      <c r="B549" s="261"/>
      <c r="C549" s="157"/>
      <c r="D549" s="158"/>
      <c r="E549" s="159"/>
      <c r="F549" s="141"/>
      <c r="G549" s="120"/>
      <c r="H549" s="120"/>
    </row>
    <row r="550" spans="1:8" s="77" customFormat="1" ht="27.95" customHeight="1" x14ac:dyDescent="0.2">
      <c r="A550" s="261"/>
      <c r="B550" s="261"/>
      <c r="C550" s="157"/>
      <c r="D550" s="158"/>
      <c r="E550" s="159"/>
      <c r="F550" s="141"/>
      <c r="G550" s="120"/>
      <c r="H550" s="120"/>
    </row>
    <row r="551" spans="1:8" s="77" customFormat="1" ht="27.95" customHeight="1" x14ac:dyDescent="0.2">
      <c r="A551" s="261"/>
      <c r="B551" s="261"/>
      <c r="C551" s="157"/>
      <c r="D551" s="158"/>
      <c r="E551" s="159"/>
      <c r="F551" s="141"/>
      <c r="G551" s="120"/>
      <c r="H551" s="120"/>
    </row>
    <row r="552" spans="1:8" s="77" customFormat="1" ht="27.95" customHeight="1" x14ac:dyDescent="0.2">
      <c r="A552" s="261"/>
      <c r="B552" s="261"/>
      <c r="C552" s="157"/>
      <c r="D552" s="158"/>
      <c r="E552" s="159"/>
      <c r="F552" s="141"/>
      <c r="G552" s="120"/>
      <c r="H552" s="120"/>
    </row>
    <row r="553" spans="1:8" s="77" customFormat="1" ht="27.95" customHeight="1" x14ac:dyDescent="0.2">
      <c r="A553" s="261"/>
      <c r="B553" s="261"/>
      <c r="C553" s="157"/>
      <c r="D553" s="158"/>
      <c r="E553" s="159"/>
      <c r="F553" s="141"/>
      <c r="G553" s="120"/>
      <c r="H553" s="120"/>
    </row>
    <row r="554" spans="1:8" s="77" customFormat="1" ht="27.95" customHeight="1" x14ac:dyDescent="0.2">
      <c r="A554" s="261"/>
      <c r="B554" s="261"/>
      <c r="C554" s="157"/>
      <c r="D554" s="158"/>
      <c r="E554" s="159"/>
      <c r="F554" s="141"/>
      <c r="G554" s="120"/>
      <c r="H554" s="120"/>
    </row>
    <row r="555" spans="1:8" s="77" customFormat="1" ht="27.95" customHeight="1" x14ac:dyDescent="0.2">
      <c r="A555" s="261"/>
      <c r="B555" s="261"/>
      <c r="C555" s="157"/>
      <c r="D555" s="158"/>
      <c r="E555" s="159"/>
      <c r="F555" s="141"/>
      <c r="G555" s="120"/>
      <c r="H555" s="120"/>
    </row>
    <row r="556" spans="1:8" s="77" customFormat="1" ht="27.95" customHeight="1" x14ac:dyDescent="0.2">
      <c r="A556" s="271"/>
      <c r="B556" s="272"/>
      <c r="C556" s="100"/>
      <c r="D556" s="131"/>
      <c r="E556" s="137"/>
      <c r="F556" s="70"/>
      <c r="G556" s="100"/>
      <c r="H556" s="100"/>
    </row>
    <row r="557" spans="1:8" s="77" customFormat="1" ht="27.95" customHeight="1" x14ac:dyDescent="0.2">
      <c r="A557" s="271"/>
      <c r="B557" s="272"/>
      <c r="C557" s="100"/>
      <c r="D557" s="131"/>
      <c r="E557" s="137"/>
      <c r="F557" s="70"/>
      <c r="G557" s="100"/>
      <c r="H557" s="100"/>
    </row>
    <row r="558" spans="1:8" s="77" customFormat="1" ht="27.95" customHeight="1" x14ac:dyDescent="0.2">
      <c r="A558" s="271"/>
      <c r="B558" s="272"/>
      <c r="C558" s="100"/>
      <c r="D558" s="131"/>
      <c r="E558" s="137"/>
      <c r="F558" s="70"/>
      <c r="G558" s="100"/>
      <c r="H558" s="100"/>
    </row>
    <row r="559" spans="1:8" s="77" customFormat="1" ht="27.95" customHeight="1" x14ac:dyDescent="0.2">
      <c r="A559" s="271"/>
      <c r="B559" s="272"/>
      <c r="C559" s="100"/>
      <c r="D559" s="131"/>
      <c r="E559" s="137"/>
      <c r="F559" s="70"/>
      <c r="G559" s="100"/>
      <c r="H559" s="100"/>
    </row>
    <row r="560" spans="1:8" s="77" customFormat="1" ht="27.95" customHeight="1" x14ac:dyDescent="0.2">
      <c r="A560" s="271"/>
      <c r="B560" s="272"/>
      <c r="C560" s="100"/>
      <c r="D560" s="131"/>
      <c r="E560" s="137"/>
      <c r="F560" s="70"/>
      <c r="G560" s="100"/>
      <c r="H560" s="100"/>
    </row>
    <row r="561" spans="1:8" s="77" customFormat="1" ht="27.95" customHeight="1" x14ac:dyDescent="0.2">
      <c r="A561" s="271"/>
      <c r="B561" s="272"/>
      <c r="C561" s="100"/>
      <c r="D561" s="131"/>
      <c r="E561" s="137"/>
      <c r="F561" s="70"/>
      <c r="G561" s="100"/>
      <c r="H561" s="100"/>
    </row>
    <row r="562" spans="1:8" s="77" customFormat="1" ht="27.95" customHeight="1" x14ac:dyDescent="0.2">
      <c r="A562" s="271"/>
      <c r="B562" s="272"/>
      <c r="C562" s="100"/>
      <c r="D562" s="131"/>
      <c r="E562" s="137"/>
      <c r="F562" s="70"/>
      <c r="G562" s="100"/>
      <c r="H562" s="100"/>
    </row>
    <row r="563" spans="1:8" s="77" customFormat="1" ht="27.95" customHeight="1" x14ac:dyDescent="0.2">
      <c r="A563" s="260" t="s">
        <v>1099</v>
      </c>
      <c r="B563" s="260"/>
      <c r="C563" s="260"/>
      <c r="D563" s="260"/>
      <c r="E563" s="260"/>
      <c r="F563" s="260"/>
      <c r="G563" s="260"/>
      <c r="H563" s="98">
        <f>SUM(H515:H562)</f>
        <v>5.28</v>
      </c>
    </row>
    <row r="564" spans="1:8" s="77" customFormat="1" ht="39.6" customHeight="1" x14ac:dyDescent="0.2">
      <c r="A564" s="149" t="s">
        <v>578</v>
      </c>
      <c r="B564" s="75" t="s">
        <v>790</v>
      </c>
      <c r="C564" s="262" t="s">
        <v>482</v>
      </c>
      <c r="D564" s="262"/>
      <c r="E564" s="262"/>
      <c r="F564" s="262"/>
      <c r="G564" s="262"/>
      <c r="H564" s="262"/>
    </row>
    <row r="565" spans="1:8" s="77" customFormat="1" ht="27.95" customHeight="1" x14ac:dyDescent="0.2">
      <c r="A565" s="261" t="s">
        <v>1096</v>
      </c>
      <c r="B565" s="261"/>
      <c r="C565" s="100" t="s">
        <v>1100</v>
      </c>
      <c r="D565" s="131" t="s">
        <v>1101</v>
      </c>
      <c r="E565" s="137" t="s">
        <v>1102</v>
      </c>
      <c r="F565" s="70" t="s">
        <v>1103</v>
      </c>
      <c r="G565" s="100" t="s">
        <v>1097</v>
      </c>
      <c r="H565" s="100" t="s">
        <v>1098</v>
      </c>
    </row>
    <row r="566" spans="1:8" s="77" customFormat="1" ht="27.95" customHeight="1" x14ac:dyDescent="0.2">
      <c r="A566" s="261"/>
      <c r="B566" s="261"/>
      <c r="C566" s="100"/>
      <c r="D566" s="69"/>
      <c r="E566" s="69"/>
      <c r="F566" s="70"/>
      <c r="G566" s="100"/>
      <c r="H566" s="100"/>
    </row>
    <row r="567" spans="1:8" s="77" customFormat="1" ht="27.95" customHeight="1" x14ac:dyDescent="0.2">
      <c r="A567" s="261"/>
      <c r="B567" s="261"/>
      <c r="C567" s="100"/>
      <c r="D567" s="131"/>
      <c r="E567" s="137"/>
      <c r="F567" s="70"/>
      <c r="G567" s="100"/>
      <c r="H567" s="100"/>
    </row>
    <row r="568" spans="1:8" s="77" customFormat="1" ht="27.95" customHeight="1" x14ac:dyDescent="0.2">
      <c r="A568" s="261"/>
      <c r="B568" s="261"/>
      <c r="C568" s="100"/>
      <c r="D568" s="131"/>
      <c r="E568" s="137"/>
      <c r="F568" s="70"/>
      <c r="G568" s="100"/>
      <c r="H568" s="100"/>
    </row>
    <row r="569" spans="1:8" s="77" customFormat="1" ht="27.95" customHeight="1" x14ac:dyDescent="0.2">
      <c r="A569" s="260" t="s">
        <v>1099</v>
      </c>
      <c r="B569" s="260"/>
      <c r="C569" s="260"/>
      <c r="D569" s="260"/>
      <c r="E569" s="260"/>
      <c r="F569" s="260"/>
      <c r="G569" s="260"/>
      <c r="H569" s="98">
        <f>SUM(H566:H568)</f>
        <v>0</v>
      </c>
    </row>
    <row r="570" spans="1:8" s="77" customFormat="1" ht="27.95" customHeight="1" x14ac:dyDescent="0.2">
      <c r="A570" s="99" t="s">
        <v>579</v>
      </c>
      <c r="B570" s="75" t="s">
        <v>791</v>
      </c>
      <c r="C570" s="262" t="s">
        <v>482</v>
      </c>
      <c r="D570" s="262"/>
      <c r="E570" s="262"/>
      <c r="F570" s="262"/>
      <c r="G570" s="262"/>
      <c r="H570" s="262"/>
    </row>
    <row r="571" spans="1:8" s="77" customFormat="1" ht="27.95" customHeight="1" x14ac:dyDescent="0.2">
      <c r="A571" s="261" t="s">
        <v>1096</v>
      </c>
      <c r="B571" s="261"/>
      <c r="C571" s="100" t="s">
        <v>1100</v>
      </c>
      <c r="D571" s="131" t="s">
        <v>1101</v>
      </c>
      <c r="E571" s="137" t="s">
        <v>1102</v>
      </c>
      <c r="F571" s="70" t="s">
        <v>1103</v>
      </c>
      <c r="G571" s="100" t="s">
        <v>1097</v>
      </c>
      <c r="H571" s="100" t="s">
        <v>1098</v>
      </c>
    </row>
    <row r="572" spans="1:8" s="77" customFormat="1" ht="27.95" customHeight="1" x14ac:dyDescent="0.2">
      <c r="A572" s="261"/>
      <c r="B572" s="261"/>
      <c r="C572" s="100"/>
      <c r="D572" s="131"/>
      <c r="E572" s="137"/>
      <c r="F572" s="70"/>
      <c r="G572" s="100"/>
      <c r="H572" s="100"/>
    </row>
    <row r="573" spans="1:8" s="77" customFormat="1" ht="27.95" customHeight="1" x14ac:dyDescent="0.2">
      <c r="A573" s="261"/>
      <c r="B573" s="261"/>
      <c r="C573" s="100"/>
      <c r="D573" s="131"/>
      <c r="E573" s="137"/>
      <c r="F573" s="70"/>
      <c r="G573" s="100"/>
      <c r="H573" s="100"/>
    </row>
    <row r="574" spans="1:8" s="77" customFormat="1" ht="27.95" customHeight="1" x14ac:dyDescent="0.2">
      <c r="A574" s="261"/>
      <c r="B574" s="261"/>
      <c r="C574" s="100"/>
      <c r="D574" s="131"/>
      <c r="E574" s="137"/>
      <c r="F574" s="70"/>
      <c r="G574" s="100"/>
      <c r="H574" s="100"/>
    </row>
    <row r="575" spans="1:8" s="76" customFormat="1" ht="27.95" customHeight="1" x14ac:dyDescent="0.2">
      <c r="A575" s="260" t="s">
        <v>1099</v>
      </c>
      <c r="B575" s="260"/>
      <c r="C575" s="260"/>
      <c r="D575" s="260"/>
      <c r="E575" s="260"/>
      <c r="F575" s="260"/>
      <c r="G575" s="260"/>
      <c r="H575" s="98">
        <f>SUM(H572:H574)</f>
        <v>0</v>
      </c>
    </row>
    <row r="576" spans="1:8" s="77" customFormat="1" ht="27.95" customHeight="1" x14ac:dyDescent="0.2">
      <c r="A576" s="99" t="s">
        <v>580</v>
      </c>
      <c r="B576" s="75" t="s">
        <v>792</v>
      </c>
      <c r="C576" s="262" t="s">
        <v>482</v>
      </c>
      <c r="D576" s="262"/>
      <c r="E576" s="262"/>
      <c r="F576" s="262"/>
      <c r="G576" s="262"/>
      <c r="H576" s="262"/>
    </row>
    <row r="577" spans="1:8" s="77" customFormat="1" ht="27.95" customHeight="1" x14ac:dyDescent="0.2">
      <c r="A577" s="261" t="s">
        <v>1096</v>
      </c>
      <c r="B577" s="261"/>
      <c r="C577" s="100" t="s">
        <v>1100</v>
      </c>
      <c r="D577" s="131" t="s">
        <v>1101</v>
      </c>
      <c r="E577" s="137" t="s">
        <v>1102</v>
      </c>
      <c r="F577" s="70" t="s">
        <v>1103</v>
      </c>
      <c r="G577" s="100" t="s">
        <v>1097</v>
      </c>
      <c r="H577" s="100" t="s">
        <v>1098</v>
      </c>
    </row>
    <row r="578" spans="1:8" s="77" customFormat="1" ht="27.95" customHeight="1" x14ac:dyDescent="0.2">
      <c r="A578" s="261"/>
      <c r="B578" s="261"/>
      <c r="C578" s="100"/>
      <c r="D578" s="131"/>
      <c r="E578" s="137"/>
      <c r="F578" s="70"/>
      <c r="G578" s="100"/>
      <c r="H578" s="100"/>
    </row>
    <row r="579" spans="1:8" s="77" customFormat="1" ht="27.95" customHeight="1" x14ac:dyDescent="0.2">
      <c r="A579" s="261"/>
      <c r="B579" s="261"/>
      <c r="C579" s="100"/>
      <c r="D579" s="131"/>
      <c r="E579" s="137"/>
      <c r="F579" s="70"/>
      <c r="G579" s="100"/>
      <c r="H579" s="100"/>
    </row>
    <row r="580" spans="1:8" s="77" customFormat="1" ht="27.95" customHeight="1" x14ac:dyDescent="0.2">
      <c r="A580" s="261"/>
      <c r="B580" s="261"/>
      <c r="C580" s="100"/>
      <c r="D580" s="131"/>
      <c r="E580" s="137"/>
      <c r="F580" s="70"/>
      <c r="G580" s="100"/>
      <c r="H580" s="100"/>
    </row>
    <row r="581" spans="1:8" s="77" customFormat="1" ht="27.95" customHeight="1" x14ac:dyDescent="0.2">
      <c r="A581" s="260" t="s">
        <v>1099</v>
      </c>
      <c r="B581" s="260"/>
      <c r="C581" s="260"/>
      <c r="D581" s="260"/>
      <c r="E581" s="260"/>
      <c r="F581" s="260"/>
      <c r="G581" s="260"/>
      <c r="H581" s="98">
        <f>SUM(H578:H580)</f>
        <v>0</v>
      </c>
    </row>
    <row r="582" spans="1:8" s="77" customFormat="1" ht="27.95" customHeight="1" x14ac:dyDescent="0.2">
      <c r="A582" s="149" t="s">
        <v>581</v>
      </c>
      <c r="B582" s="75" t="s">
        <v>793</v>
      </c>
      <c r="C582" s="262" t="s">
        <v>482</v>
      </c>
      <c r="D582" s="262"/>
      <c r="E582" s="262"/>
      <c r="F582" s="262"/>
      <c r="G582" s="262"/>
      <c r="H582" s="262"/>
    </row>
    <row r="583" spans="1:8" s="77" customFormat="1" ht="27.95" customHeight="1" x14ac:dyDescent="0.2">
      <c r="A583" s="261" t="s">
        <v>1096</v>
      </c>
      <c r="B583" s="261"/>
      <c r="C583" s="100" t="s">
        <v>1100</v>
      </c>
      <c r="D583" s="131" t="s">
        <v>1101</v>
      </c>
      <c r="E583" s="137" t="s">
        <v>1102</v>
      </c>
      <c r="F583" s="70" t="s">
        <v>1103</v>
      </c>
      <c r="G583" s="100" t="s">
        <v>1097</v>
      </c>
      <c r="H583" s="100" t="s">
        <v>1098</v>
      </c>
    </row>
    <row r="584" spans="1:8" s="77" customFormat="1" ht="27.95" customHeight="1" x14ac:dyDescent="0.2">
      <c r="A584" s="261"/>
      <c r="B584" s="261"/>
      <c r="C584" s="100"/>
      <c r="D584" s="100"/>
      <c r="E584" s="100"/>
      <c r="F584" s="70"/>
      <c r="G584" s="100"/>
      <c r="H584" s="100"/>
    </row>
    <row r="585" spans="1:8" s="77" customFormat="1" ht="27.95" customHeight="1" x14ac:dyDescent="0.2">
      <c r="A585" s="261"/>
      <c r="B585" s="261"/>
      <c r="C585" s="100"/>
      <c r="D585" s="100"/>
      <c r="E585" s="69"/>
      <c r="F585" s="70"/>
      <c r="G585" s="100"/>
      <c r="H585" s="100"/>
    </row>
    <row r="586" spans="1:8" s="77" customFormat="1" ht="27.95" customHeight="1" x14ac:dyDescent="0.2">
      <c r="A586" s="261"/>
      <c r="B586" s="261"/>
      <c r="C586" s="100"/>
      <c r="D586" s="100"/>
      <c r="E586" s="69"/>
      <c r="F586" s="70"/>
      <c r="G586" s="100"/>
      <c r="H586" s="100"/>
    </row>
    <row r="587" spans="1:8" s="77" customFormat="1" ht="27.95" customHeight="1" x14ac:dyDescent="0.2">
      <c r="A587" s="260" t="s">
        <v>1099</v>
      </c>
      <c r="B587" s="260"/>
      <c r="C587" s="260"/>
      <c r="D587" s="260"/>
      <c r="E587" s="260"/>
      <c r="F587" s="260"/>
      <c r="G587" s="260"/>
      <c r="H587" s="98">
        <f>SUM(H584:H586)</f>
        <v>0</v>
      </c>
    </row>
    <row r="588" spans="1:8" s="77" customFormat="1" ht="27.95" customHeight="1" x14ac:dyDescent="0.2">
      <c r="A588" s="99" t="s">
        <v>582</v>
      </c>
      <c r="B588" s="75" t="s">
        <v>794</v>
      </c>
      <c r="C588" s="262" t="s">
        <v>483</v>
      </c>
      <c r="D588" s="262"/>
      <c r="E588" s="262"/>
      <c r="F588" s="262"/>
      <c r="G588" s="262"/>
      <c r="H588" s="262"/>
    </row>
    <row r="589" spans="1:8" s="77" customFormat="1" ht="27.95" customHeight="1" x14ac:dyDescent="0.2">
      <c r="A589" s="261" t="s">
        <v>1096</v>
      </c>
      <c r="B589" s="261"/>
      <c r="C589" s="100" t="s">
        <v>1100</v>
      </c>
      <c r="D589" s="131" t="s">
        <v>1101</v>
      </c>
      <c r="E589" s="137" t="s">
        <v>1102</v>
      </c>
      <c r="F589" s="70" t="s">
        <v>1103</v>
      </c>
      <c r="G589" s="100" t="s">
        <v>1097</v>
      </c>
      <c r="H589" s="100" t="s">
        <v>1098</v>
      </c>
    </row>
    <row r="590" spans="1:8" s="77" customFormat="1" ht="27.95" customHeight="1" x14ac:dyDescent="0.2">
      <c r="A590" s="261"/>
      <c r="B590" s="261"/>
      <c r="C590" s="100"/>
      <c r="D590" s="131"/>
      <c r="E590" s="137"/>
      <c r="F590" s="70"/>
      <c r="G590" s="100"/>
      <c r="H590" s="100"/>
    </row>
    <row r="591" spans="1:8" s="77" customFormat="1" ht="27.95" customHeight="1" x14ac:dyDescent="0.2">
      <c r="A591" s="261"/>
      <c r="B591" s="261"/>
      <c r="C591" s="100"/>
      <c r="D591" s="131"/>
      <c r="E591" s="137"/>
      <c r="F591" s="70"/>
      <c r="G591" s="100"/>
      <c r="H591" s="100"/>
    </row>
    <row r="592" spans="1:8" s="77" customFormat="1" ht="27.95" customHeight="1" x14ac:dyDescent="0.2">
      <c r="A592" s="261"/>
      <c r="B592" s="261"/>
      <c r="C592" s="100"/>
      <c r="D592" s="131"/>
      <c r="E592" s="137"/>
      <c r="F592" s="70"/>
      <c r="G592" s="100"/>
      <c r="H592" s="100"/>
    </row>
    <row r="593" spans="1:8" s="77" customFormat="1" ht="27.95" customHeight="1" x14ac:dyDescent="0.2">
      <c r="A593" s="260" t="s">
        <v>1099</v>
      </c>
      <c r="B593" s="260"/>
      <c r="C593" s="260"/>
      <c r="D593" s="260"/>
      <c r="E593" s="260"/>
      <c r="F593" s="260"/>
      <c r="G593" s="260"/>
      <c r="H593" s="98">
        <f>SUM(H590:H592)</f>
        <v>0</v>
      </c>
    </row>
    <row r="594" spans="1:8" s="77" customFormat="1" ht="27.95" customHeight="1" x14ac:dyDescent="0.2">
      <c r="A594" s="99" t="s">
        <v>583</v>
      </c>
      <c r="B594" s="75" t="s">
        <v>795</v>
      </c>
      <c r="C594" s="262" t="s">
        <v>481</v>
      </c>
      <c r="D594" s="262"/>
      <c r="E594" s="262"/>
      <c r="F594" s="262"/>
      <c r="G594" s="262"/>
      <c r="H594" s="262"/>
    </row>
    <row r="595" spans="1:8" s="77" customFormat="1" ht="27.95" customHeight="1" x14ac:dyDescent="0.2">
      <c r="A595" s="261" t="s">
        <v>1096</v>
      </c>
      <c r="B595" s="261"/>
      <c r="C595" s="100" t="s">
        <v>1100</v>
      </c>
      <c r="D595" s="131" t="s">
        <v>1101</v>
      </c>
      <c r="E595" s="137" t="s">
        <v>1102</v>
      </c>
      <c r="F595" s="70" t="s">
        <v>1103</v>
      </c>
      <c r="G595" s="100" t="s">
        <v>1097</v>
      </c>
      <c r="H595" s="100" t="s">
        <v>1098</v>
      </c>
    </row>
    <row r="596" spans="1:8" s="77" customFormat="1" ht="27.95" customHeight="1" x14ac:dyDescent="0.2">
      <c r="A596" s="261"/>
      <c r="B596" s="261"/>
      <c r="C596" s="100"/>
      <c r="D596" s="131"/>
      <c r="E596" s="137"/>
      <c r="F596" s="70"/>
      <c r="G596" s="100"/>
      <c r="H596" s="100"/>
    </row>
    <row r="597" spans="1:8" s="77" customFormat="1" ht="27.95" customHeight="1" x14ac:dyDescent="0.2">
      <c r="A597" s="261"/>
      <c r="B597" s="261"/>
      <c r="C597" s="100"/>
      <c r="D597" s="131"/>
      <c r="E597" s="137"/>
      <c r="F597" s="70"/>
      <c r="G597" s="100"/>
      <c r="H597" s="100"/>
    </row>
    <row r="598" spans="1:8" s="77" customFormat="1" ht="27.95" customHeight="1" x14ac:dyDescent="0.2">
      <c r="A598" s="261"/>
      <c r="B598" s="261"/>
      <c r="C598" s="100"/>
      <c r="D598" s="131"/>
      <c r="E598" s="137"/>
      <c r="F598" s="70"/>
      <c r="G598" s="100"/>
      <c r="H598" s="100"/>
    </row>
    <row r="599" spans="1:8" s="77" customFormat="1" ht="27.95" customHeight="1" x14ac:dyDescent="0.2">
      <c r="A599" s="260" t="s">
        <v>1099</v>
      </c>
      <c r="B599" s="260"/>
      <c r="C599" s="260"/>
      <c r="D599" s="260"/>
      <c r="E599" s="260"/>
      <c r="F599" s="260"/>
      <c r="G599" s="260"/>
      <c r="H599" s="98">
        <f>SUM(H596:H598)</f>
        <v>0</v>
      </c>
    </row>
    <row r="600" spans="1:8" s="77" customFormat="1" ht="27.95" customHeight="1" x14ac:dyDescent="0.2">
      <c r="A600" s="99" t="s">
        <v>584</v>
      </c>
      <c r="B600" s="75" t="s">
        <v>796</v>
      </c>
      <c r="C600" s="266" t="s">
        <v>481</v>
      </c>
      <c r="D600" s="267"/>
      <c r="E600" s="267"/>
      <c r="F600" s="267"/>
      <c r="G600" s="267"/>
      <c r="H600" s="268"/>
    </row>
    <row r="601" spans="1:8" s="77" customFormat="1" ht="27.95" customHeight="1" x14ac:dyDescent="0.2">
      <c r="A601" s="271" t="s">
        <v>1096</v>
      </c>
      <c r="B601" s="272"/>
      <c r="C601" s="100" t="s">
        <v>1100</v>
      </c>
      <c r="D601" s="131" t="s">
        <v>1101</v>
      </c>
      <c r="E601" s="137" t="s">
        <v>1102</v>
      </c>
      <c r="F601" s="70" t="s">
        <v>1103</v>
      </c>
      <c r="G601" s="100" t="s">
        <v>1097</v>
      </c>
      <c r="H601" s="100" t="s">
        <v>1098</v>
      </c>
    </row>
    <row r="602" spans="1:8" s="77" customFormat="1" ht="27.95" customHeight="1" x14ac:dyDescent="0.2">
      <c r="A602" s="271"/>
      <c r="B602" s="272"/>
      <c r="C602" s="100"/>
      <c r="D602" s="131"/>
      <c r="E602" s="137"/>
      <c r="F602" s="70"/>
      <c r="G602" s="100"/>
      <c r="H602" s="100"/>
    </row>
    <row r="603" spans="1:8" s="77" customFormat="1" ht="27.95" customHeight="1" x14ac:dyDescent="0.2">
      <c r="A603" s="271"/>
      <c r="B603" s="272"/>
      <c r="C603" s="100"/>
      <c r="D603" s="131"/>
      <c r="E603" s="137"/>
      <c r="F603" s="70"/>
      <c r="G603" s="100"/>
      <c r="H603" s="100"/>
    </row>
    <row r="604" spans="1:8" s="77" customFormat="1" ht="27.95" customHeight="1" x14ac:dyDescent="0.2">
      <c r="A604" s="271"/>
      <c r="B604" s="272"/>
      <c r="C604" s="100"/>
      <c r="D604" s="131"/>
      <c r="E604" s="137"/>
      <c r="F604" s="70"/>
      <c r="G604" s="100"/>
      <c r="H604" s="100"/>
    </row>
    <row r="605" spans="1:8" s="77" customFormat="1" ht="27.95" customHeight="1" x14ac:dyDescent="0.2">
      <c r="A605" s="273" t="s">
        <v>1099</v>
      </c>
      <c r="B605" s="274"/>
      <c r="C605" s="274"/>
      <c r="D605" s="274"/>
      <c r="E605" s="274"/>
      <c r="F605" s="274"/>
      <c r="G605" s="275"/>
      <c r="H605" s="98">
        <f>SUM(H602:H604)</f>
        <v>0</v>
      </c>
    </row>
    <row r="606" spans="1:8" s="77" customFormat="1" ht="27.95" customHeight="1" x14ac:dyDescent="0.2">
      <c r="A606" s="83" t="s">
        <v>585</v>
      </c>
      <c r="B606" s="290" t="s">
        <v>144</v>
      </c>
      <c r="C606" s="290"/>
      <c r="D606" s="290"/>
      <c r="E606" s="290"/>
      <c r="F606" s="290"/>
      <c r="G606" s="290"/>
      <c r="H606" s="290"/>
    </row>
    <row r="607" spans="1:8" s="77" customFormat="1" ht="27.95" customHeight="1" x14ac:dyDescent="0.2">
      <c r="A607" s="99" t="s">
        <v>586</v>
      </c>
      <c r="B607" s="75" t="s">
        <v>797</v>
      </c>
      <c r="C607" s="262" t="s">
        <v>9</v>
      </c>
      <c r="D607" s="262"/>
      <c r="E607" s="262"/>
      <c r="F607" s="262"/>
      <c r="G607" s="262"/>
      <c r="H607" s="262"/>
    </row>
    <row r="608" spans="1:8" s="77" customFormat="1" ht="27.95" customHeight="1" x14ac:dyDescent="0.2">
      <c r="A608" s="261" t="s">
        <v>1096</v>
      </c>
      <c r="B608" s="261"/>
      <c r="C608" s="100" t="s">
        <v>1100</v>
      </c>
      <c r="D608" s="131" t="s">
        <v>1101</v>
      </c>
      <c r="E608" s="137" t="s">
        <v>1102</v>
      </c>
      <c r="F608" s="70" t="s">
        <v>1103</v>
      </c>
      <c r="G608" s="100" t="s">
        <v>1097</v>
      </c>
      <c r="H608" s="100" t="s">
        <v>1098</v>
      </c>
    </row>
    <row r="609" spans="1:8" s="77" customFormat="1" ht="27.95" customHeight="1" x14ac:dyDescent="0.2">
      <c r="A609" s="261"/>
      <c r="B609" s="261"/>
      <c r="C609" s="100"/>
      <c r="D609" s="131"/>
      <c r="E609" s="137"/>
      <c r="F609" s="70"/>
      <c r="G609" s="100"/>
      <c r="H609" s="100"/>
    </row>
    <row r="610" spans="1:8" s="77" customFormat="1" ht="27.95" customHeight="1" x14ac:dyDescent="0.2">
      <c r="A610" s="261"/>
      <c r="B610" s="261"/>
      <c r="C610" s="100"/>
      <c r="D610" s="131"/>
      <c r="E610" s="137"/>
      <c r="F610" s="70"/>
      <c r="G610" s="100"/>
      <c r="H610" s="100"/>
    </row>
    <row r="611" spans="1:8" s="77" customFormat="1" ht="27.95" customHeight="1" x14ac:dyDescent="0.2">
      <c r="A611" s="261"/>
      <c r="B611" s="261"/>
      <c r="C611" s="100"/>
      <c r="D611" s="131"/>
      <c r="E611" s="137"/>
      <c r="F611" s="70"/>
      <c r="G611" s="100"/>
      <c r="H611" s="100"/>
    </row>
    <row r="612" spans="1:8" s="77" customFormat="1" ht="27.95" customHeight="1" x14ac:dyDescent="0.2">
      <c r="A612" s="260" t="s">
        <v>1099</v>
      </c>
      <c r="B612" s="260"/>
      <c r="C612" s="260"/>
      <c r="D612" s="260"/>
      <c r="E612" s="260"/>
      <c r="F612" s="260"/>
      <c r="G612" s="260"/>
      <c r="H612" s="98">
        <f>SUM(H609:H611)</f>
        <v>0</v>
      </c>
    </row>
    <row r="613" spans="1:8" s="77" customFormat="1" ht="27.95" customHeight="1" x14ac:dyDescent="0.2">
      <c r="A613" s="149" t="s">
        <v>587</v>
      </c>
      <c r="B613" s="75" t="s">
        <v>798</v>
      </c>
      <c r="C613" s="262" t="s">
        <v>9</v>
      </c>
      <c r="D613" s="262"/>
      <c r="E613" s="262"/>
      <c r="F613" s="262"/>
      <c r="G613" s="262"/>
      <c r="H613" s="262"/>
    </row>
    <row r="614" spans="1:8" s="77" customFormat="1" ht="27.95" customHeight="1" x14ac:dyDescent="0.2">
      <c r="A614" s="261" t="s">
        <v>1096</v>
      </c>
      <c r="B614" s="261"/>
      <c r="C614" s="100" t="s">
        <v>1100</v>
      </c>
      <c r="D614" s="131" t="s">
        <v>1101</v>
      </c>
      <c r="E614" s="137" t="s">
        <v>1102</v>
      </c>
      <c r="F614" s="70" t="s">
        <v>1103</v>
      </c>
      <c r="G614" s="100" t="s">
        <v>1097</v>
      </c>
      <c r="H614" s="100" t="s">
        <v>1098</v>
      </c>
    </row>
    <row r="615" spans="1:8" s="77" customFormat="1" ht="27.95" customHeight="1" x14ac:dyDescent="0.2">
      <c r="A615" s="278"/>
      <c r="B615" s="261"/>
      <c r="C615" s="100"/>
      <c r="D615" s="69"/>
      <c r="E615" s="69"/>
      <c r="F615" s="70"/>
      <c r="G615" s="100"/>
      <c r="H615" s="100"/>
    </row>
    <row r="616" spans="1:8" s="77" customFormat="1" ht="27.95" customHeight="1" x14ac:dyDescent="0.2">
      <c r="A616" s="261"/>
      <c r="B616" s="261"/>
      <c r="C616" s="100"/>
      <c r="D616" s="131"/>
      <c r="E616" s="137"/>
      <c r="F616" s="70"/>
      <c r="G616" s="100"/>
      <c r="H616" s="100"/>
    </row>
    <row r="617" spans="1:8" s="77" customFormat="1" ht="27.95" customHeight="1" x14ac:dyDescent="0.2">
      <c r="A617" s="261"/>
      <c r="B617" s="261"/>
      <c r="C617" s="100"/>
      <c r="D617" s="131"/>
      <c r="E617" s="137"/>
      <c r="F617" s="70"/>
      <c r="G617" s="100"/>
      <c r="H617" s="100"/>
    </row>
    <row r="618" spans="1:8" s="77" customFormat="1" ht="27.95" customHeight="1" x14ac:dyDescent="0.2">
      <c r="A618" s="260" t="s">
        <v>1099</v>
      </c>
      <c r="B618" s="260"/>
      <c r="C618" s="260"/>
      <c r="D618" s="260"/>
      <c r="E618" s="260"/>
      <c r="F618" s="260"/>
      <c r="G618" s="260"/>
      <c r="H618" s="98">
        <f>SUM(H614:H616)</f>
        <v>0</v>
      </c>
    </row>
    <row r="619" spans="1:8" s="77" customFormat="1" ht="27.95" customHeight="1" x14ac:dyDescent="0.2">
      <c r="A619" s="99" t="s">
        <v>588</v>
      </c>
      <c r="B619" s="75" t="s">
        <v>799</v>
      </c>
      <c r="C619" s="262" t="s">
        <v>484</v>
      </c>
      <c r="D619" s="262"/>
      <c r="E619" s="262"/>
      <c r="F619" s="262"/>
      <c r="G619" s="262"/>
      <c r="H619" s="262"/>
    </row>
    <row r="620" spans="1:8" s="77" customFormat="1" ht="27.95" customHeight="1" x14ac:dyDescent="0.2">
      <c r="A620" s="261" t="s">
        <v>1096</v>
      </c>
      <c r="B620" s="261"/>
      <c r="C620" s="100" t="s">
        <v>1100</v>
      </c>
      <c r="D620" s="131" t="s">
        <v>1101</v>
      </c>
      <c r="E620" s="137" t="s">
        <v>1102</v>
      </c>
      <c r="F620" s="70" t="s">
        <v>1103</v>
      </c>
      <c r="G620" s="100" t="s">
        <v>1097</v>
      </c>
      <c r="H620" s="100" t="s">
        <v>1098</v>
      </c>
    </row>
    <row r="621" spans="1:8" s="77" customFormat="1" ht="27.95" customHeight="1" x14ac:dyDescent="0.2">
      <c r="A621" s="261"/>
      <c r="B621" s="261"/>
      <c r="C621" s="100">
        <v>1.2</v>
      </c>
      <c r="D621" s="131">
        <v>0.3</v>
      </c>
      <c r="E621" s="137"/>
      <c r="F621" s="70">
        <v>0.1</v>
      </c>
      <c r="G621" s="100">
        <v>16</v>
      </c>
      <c r="H621" s="101">
        <f>C621*D621*F621*G621</f>
        <v>0.57999999999999996</v>
      </c>
    </row>
    <row r="622" spans="1:8" s="77" customFormat="1" ht="27.95" customHeight="1" x14ac:dyDescent="0.2">
      <c r="A622" s="261"/>
      <c r="B622" s="261"/>
      <c r="C622" s="100"/>
      <c r="D622" s="131"/>
      <c r="E622" s="137"/>
      <c r="F622" s="70"/>
      <c r="G622" s="100"/>
      <c r="H622" s="100"/>
    </row>
    <row r="623" spans="1:8" s="77" customFormat="1" ht="27.95" customHeight="1" x14ac:dyDescent="0.2">
      <c r="A623" s="261"/>
      <c r="B623" s="261"/>
      <c r="C623" s="100"/>
      <c r="D623" s="131"/>
      <c r="E623" s="137"/>
      <c r="F623" s="70"/>
      <c r="G623" s="100"/>
      <c r="H623" s="100"/>
    </row>
    <row r="624" spans="1:8" s="77" customFormat="1" ht="27.95" customHeight="1" x14ac:dyDescent="0.2">
      <c r="A624" s="260" t="s">
        <v>1099</v>
      </c>
      <c r="B624" s="260"/>
      <c r="C624" s="260"/>
      <c r="D624" s="260"/>
      <c r="E624" s="260"/>
      <c r="F624" s="260"/>
      <c r="G624" s="260"/>
      <c r="H624" s="98">
        <f>SUM(H620:H622)</f>
        <v>0.57999999999999996</v>
      </c>
    </row>
    <row r="625" spans="1:8" s="77" customFormat="1" ht="27.95" customHeight="1" x14ac:dyDescent="0.2">
      <c r="A625" s="99" t="s">
        <v>589</v>
      </c>
      <c r="B625" s="75" t="s">
        <v>800</v>
      </c>
      <c r="C625" s="262" t="s">
        <v>484</v>
      </c>
      <c r="D625" s="262"/>
      <c r="E625" s="262"/>
      <c r="F625" s="262"/>
      <c r="G625" s="262"/>
      <c r="H625" s="262"/>
    </row>
    <row r="626" spans="1:8" s="77" customFormat="1" ht="27.95" customHeight="1" x14ac:dyDescent="0.2">
      <c r="A626" s="261" t="s">
        <v>1096</v>
      </c>
      <c r="B626" s="261"/>
      <c r="C626" s="100" t="s">
        <v>1100</v>
      </c>
      <c r="D626" s="131" t="s">
        <v>1101</v>
      </c>
      <c r="E626" s="137" t="s">
        <v>1102</v>
      </c>
      <c r="F626" s="70" t="s">
        <v>1103</v>
      </c>
      <c r="G626" s="100" t="s">
        <v>1097</v>
      </c>
      <c r="H626" s="100" t="s">
        <v>1098</v>
      </c>
    </row>
    <row r="627" spans="1:8" s="77" customFormat="1" ht="27.95" customHeight="1" x14ac:dyDescent="0.2">
      <c r="A627" s="261"/>
      <c r="B627" s="261"/>
      <c r="C627" s="100"/>
      <c r="D627" s="131"/>
      <c r="E627" s="137"/>
      <c r="F627" s="70"/>
      <c r="G627" s="100"/>
      <c r="H627" s="100"/>
    </row>
    <row r="628" spans="1:8" s="77" customFormat="1" ht="27.95" customHeight="1" x14ac:dyDescent="0.2">
      <c r="A628" s="261"/>
      <c r="B628" s="261"/>
      <c r="C628" s="100"/>
      <c r="D628" s="131"/>
      <c r="E628" s="137"/>
      <c r="F628" s="70"/>
      <c r="G628" s="100"/>
      <c r="H628" s="100"/>
    </row>
    <row r="629" spans="1:8" s="77" customFormat="1" ht="27.95" customHeight="1" x14ac:dyDescent="0.2">
      <c r="A629" s="261"/>
      <c r="B629" s="261"/>
      <c r="C629" s="100"/>
      <c r="D629" s="131"/>
      <c r="E629" s="137"/>
      <c r="F629" s="70"/>
      <c r="G629" s="100"/>
      <c r="H629" s="100"/>
    </row>
    <row r="630" spans="1:8" s="76" customFormat="1" ht="27.95" customHeight="1" x14ac:dyDescent="0.2">
      <c r="A630" s="260" t="s">
        <v>1099</v>
      </c>
      <c r="B630" s="260"/>
      <c r="C630" s="260"/>
      <c r="D630" s="260"/>
      <c r="E630" s="260"/>
      <c r="F630" s="260"/>
      <c r="G630" s="260"/>
      <c r="H630" s="98">
        <f>SUM(H626:H628)</f>
        <v>0</v>
      </c>
    </row>
    <row r="631" spans="1:8" s="77" customFormat="1" ht="27.95" customHeight="1" x14ac:dyDescent="0.2">
      <c r="A631" s="99" t="s">
        <v>590</v>
      </c>
      <c r="B631" s="75" t="s">
        <v>801</v>
      </c>
      <c r="C631" s="262" t="s">
        <v>484</v>
      </c>
      <c r="D631" s="262"/>
      <c r="E631" s="262"/>
      <c r="F631" s="262"/>
      <c r="G631" s="262"/>
      <c r="H631" s="262"/>
    </row>
    <row r="632" spans="1:8" s="77" customFormat="1" ht="27.95" customHeight="1" x14ac:dyDescent="0.2">
      <c r="A632" s="261" t="s">
        <v>1096</v>
      </c>
      <c r="B632" s="261"/>
      <c r="C632" s="100" t="s">
        <v>1100</v>
      </c>
      <c r="D632" s="131" t="s">
        <v>1101</v>
      </c>
      <c r="E632" s="137" t="s">
        <v>1102</v>
      </c>
      <c r="F632" s="70" t="s">
        <v>1103</v>
      </c>
      <c r="G632" s="100" t="s">
        <v>1097</v>
      </c>
      <c r="H632" s="100" t="s">
        <v>1098</v>
      </c>
    </row>
    <row r="633" spans="1:8" s="77" customFormat="1" ht="27.95" customHeight="1" x14ac:dyDescent="0.2">
      <c r="A633" s="261"/>
      <c r="B633" s="261"/>
      <c r="C633" s="100"/>
      <c r="D633" s="131"/>
      <c r="E633" s="137"/>
      <c r="F633" s="70"/>
      <c r="G633" s="100"/>
      <c r="H633" s="100"/>
    </row>
    <row r="634" spans="1:8" s="77" customFormat="1" ht="27.95" customHeight="1" x14ac:dyDescent="0.2">
      <c r="A634" s="261"/>
      <c r="B634" s="261"/>
      <c r="C634" s="100"/>
      <c r="D634" s="131"/>
      <c r="E634" s="137"/>
      <c r="F634" s="70"/>
      <c r="G634" s="100"/>
      <c r="H634" s="100"/>
    </row>
    <row r="635" spans="1:8" s="77" customFormat="1" ht="27.95" customHeight="1" x14ac:dyDescent="0.2">
      <c r="A635" s="261"/>
      <c r="B635" s="261"/>
      <c r="C635" s="100"/>
      <c r="D635" s="131"/>
      <c r="E635" s="137"/>
      <c r="F635" s="70"/>
      <c r="G635" s="100"/>
      <c r="H635" s="100"/>
    </row>
    <row r="636" spans="1:8" s="77" customFormat="1" ht="27.95" customHeight="1" x14ac:dyDescent="0.2">
      <c r="A636" s="260" t="s">
        <v>1099</v>
      </c>
      <c r="B636" s="260"/>
      <c r="C636" s="260"/>
      <c r="D636" s="260"/>
      <c r="E636" s="260"/>
      <c r="F636" s="260"/>
      <c r="G636" s="260"/>
      <c r="H636" s="98">
        <f>SUM(H632:H634)</f>
        <v>0</v>
      </c>
    </row>
    <row r="637" spans="1:8" s="77" customFormat="1" ht="27.95" customHeight="1" x14ac:dyDescent="0.2">
      <c r="A637" s="99" t="s">
        <v>591</v>
      </c>
      <c r="B637" s="75" t="s">
        <v>802</v>
      </c>
      <c r="C637" s="262" t="s">
        <v>484</v>
      </c>
      <c r="D637" s="262"/>
      <c r="E637" s="262"/>
      <c r="F637" s="262"/>
      <c r="G637" s="262"/>
      <c r="H637" s="262"/>
    </row>
    <row r="638" spans="1:8" s="77" customFormat="1" ht="27.95" customHeight="1" x14ac:dyDescent="0.2">
      <c r="A638" s="261" t="s">
        <v>1096</v>
      </c>
      <c r="B638" s="261"/>
      <c r="C638" s="100" t="s">
        <v>1100</v>
      </c>
      <c r="D638" s="131" t="s">
        <v>1101</v>
      </c>
      <c r="E638" s="137" t="s">
        <v>1102</v>
      </c>
      <c r="F638" s="70" t="s">
        <v>1103</v>
      </c>
      <c r="G638" s="100" t="s">
        <v>1097</v>
      </c>
      <c r="H638" s="100" t="s">
        <v>1098</v>
      </c>
    </row>
    <row r="639" spans="1:8" s="77" customFormat="1" ht="27.95" customHeight="1" x14ac:dyDescent="0.2">
      <c r="A639" s="261"/>
      <c r="B639" s="261"/>
      <c r="C639" s="100"/>
      <c r="D639" s="131"/>
      <c r="E639" s="137"/>
      <c r="F639" s="70"/>
      <c r="G639" s="100"/>
      <c r="H639" s="100"/>
    </row>
    <row r="640" spans="1:8" s="77" customFormat="1" ht="27.95" customHeight="1" x14ac:dyDescent="0.2">
      <c r="A640" s="261"/>
      <c r="B640" s="261"/>
      <c r="C640" s="100"/>
      <c r="D640" s="131"/>
      <c r="E640" s="137"/>
      <c r="F640" s="70"/>
      <c r="G640" s="100"/>
      <c r="H640" s="100"/>
    </row>
    <row r="641" spans="1:8" s="77" customFormat="1" ht="27.95" customHeight="1" x14ac:dyDescent="0.2">
      <c r="A641" s="261"/>
      <c r="B641" s="261"/>
      <c r="C641" s="100"/>
      <c r="D641" s="131"/>
      <c r="E641" s="137"/>
      <c r="F641" s="70"/>
      <c r="G641" s="100"/>
      <c r="H641" s="100"/>
    </row>
    <row r="642" spans="1:8" s="77" customFormat="1" ht="27.95" customHeight="1" x14ac:dyDescent="0.2">
      <c r="A642" s="260" t="s">
        <v>1099</v>
      </c>
      <c r="B642" s="260"/>
      <c r="C642" s="260"/>
      <c r="D642" s="260"/>
      <c r="E642" s="260"/>
      <c r="F642" s="260"/>
      <c r="G642" s="260"/>
      <c r="H642" s="98">
        <f>SUM(H638:H640)</f>
        <v>0</v>
      </c>
    </row>
    <row r="643" spans="1:8" s="77" customFormat="1" ht="27.95" customHeight="1" x14ac:dyDescent="0.2">
      <c r="A643" s="99" t="s">
        <v>592</v>
      </c>
      <c r="B643" s="75" t="s">
        <v>803</v>
      </c>
      <c r="C643" s="262" t="s">
        <v>482</v>
      </c>
      <c r="D643" s="262"/>
      <c r="E643" s="262"/>
      <c r="F643" s="262"/>
      <c r="G643" s="262"/>
      <c r="H643" s="262"/>
    </row>
    <row r="644" spans="1:8" s="77" customFormat="1" ht="27.95" customHeight="1" x14ac:dyDescent="0.2">
      <c r="A644" s="261" t="s">
        <v>1096</v>
      </c>
      <c r="B644" s="261"/>
      <c r="C644" s="100" t="s">
        <v>1100</v>
      </c>
      <c r="D644" s="131" t="s">
        <v>1101</v>
      </c>
      <c r="E644" s="137" t="s">
        <v>1102</v>
      </c>
      <c r="F644" s="70" t="s">
        <v>1103</v>
      </c>
      <c r="G644" s="100" t="s">
        <v>1097</v>
      </c>
      <c r="H644" s="100" t="s">
        <v>1098</v>
      </c>
    </row>
    <row r="645" spans="1:8" s="77" customFormat="1" ht="27.95" customHeight="1" x14ac:dyDescent="0.2">
      <c r="A645" s="261"/>
      <c r="B645" s="261"/>
      <c r="C645" s="100"/>
      <c r="D645" s="131"/>
      <c r="E645" s="137"/>
      <c r="F645" s="70"/>
      <c r="G645" s="100"/>
      <c r="H645" s="100"/>
    </row>
    <row r="646" spans="1:8" s="77" customFormat="1" ht="27.95" customHeight="1" x14ac:dyDescent="0.2">
      <c r="A646" s="261"/>
      <c r="B646" s="261"/>
      <c r="C646" s="100"/>
      <c r="D646" s="131"/>
      <c r="E646" s="137"/>
      <c r="F646" s="70"/>
      <c r="G646" s="100"/>
      <c r="H646" s="100"/>
    </row>
    <row r="647" spans="1:8" s="77" customFormat="1" ht="27.95" customHeight="1" x14ac:dyDescent="0.2">
      <c r="A647" s="261"/>
      <c r="B647" s="261"/>
      <c r="C647" s="100"/>
      <c r="D647" s="131"/>
      <c r="E647" s="137"/>
      <c r="F647" s="70"/>
      <c r="G647" s="100"/>
      <c r="H647" s="100"/>
    </row>
    <row r="648" spans="1:8" s="77" customFormat="1" ht="27.95" customHeight="1" x14ac:dyDescent="0.2">
      <c r="A648" s="260" t="s">
        <v>1099</v>
      </c>
      <c r="B648" s="260"/>
      <c r="C648" s="260"/>
      <c r="D648" s="260"/>
      <c r="E648" s="260"/>
      <c r="F648" s="260"/>
      <c r="G648" s="260"/>
      <c r="H648" s="98">
        <f>SUM(H644:H646)</f>
        <v>0</v>
      </c>
    </row>
    <row r="649" spans="1:8" s="77" customFormat="1" ht="27.95" customHeight="1" x14ac:dyDescent="0.2">
      <c r="A649" s="99" t="s">
        <v>593</v>
      </c>
      <c r="B649" s="75" t="s">
        <v>804</v>
      </c>
      <c r="C649" s="262" t="s">
        <v>481</v>
      </c>
      <c r="D649" s="262"/>
      <c r="E649" s="262"/>
      <c r="F649" s="262"/>
      <c r="G649" s="262"/>
      <c r="H649" s="262"/>
    </row>
    <row r="650" spans="1:8" s="77" customFormat="1" ht="27.95" customHeight="1" x14ac:dyDescent="0.2">
      <c r="A650" s="261" t="s">
        <v>1096</v>
      </c>
      <c r="B650" s="261"/>
      <c r="C650" s="100" t="s">
        <v>1100</v>
      </c>
      <c r="D650" s="131" t="s">
        <v>1101</v>
      </c>
      <c r="E650" s="137" t="s">
        <v>1102</v>
      </c>
      <c r="F650" s="70" t="s">
        <v>1103</v>
      </c>
      <c r="G650" s="100" t="s">
        <v>1097</v>
      </c>
      <c r="H650" s="100" t="s">
        <v>1098</v>
      </c>
    </row>
    <row r="651" spans="1:8" s="76" customFormat="1" ht="27.95" customHeight="1" x14ac:dyDescent="0.2">
      <c r="A651" s="261"/>
      <c r="B651" s="261"/>
      <c r="C651" s="100"/>
      <c r="D651" s="131"/>
      <c r="E651" s="137"/>
      <c r="F651" s="70"/>
      <c r="G651" s="100"/>
      <c r="H651" s="100"/>
    </row>
    <row r="652" spans="1:8" s="77" customFormat="1" ht="27.95" customHeight="1" x14ac:dyDescent="0.2">
      <c r="A652" s="261"/>
      <c r="B652" s="261"/>
      <c r="C652" s="100"/>
      <c r="D652" s="131"/>
      <c r="E652" s="137"/>
      <c r="F652" s="70"/>
      <c r="G652" s="100"/>
      <c r="H652" s="100"/>
    </row>
    <row r="653" spans="1:8" s="77" customFormat="1" ht="27.95" customHeight="1" x14ac:dyDescent="0.2">
      <c r="A653" s="261"/>
      <c r="B653" s="261"/>
      <c r="C653" s="100"/>
      <c r="D653" s="131"/>
      <c r="E653" s="137"/>
      <c r="F653" s="70"/>
      <c r="G653" s="100"/>
      <c r="H653" s="100"/>
    </row>
    <row r="654" spans="1:8" s="77" customFormat="1" ht="27.95" customHeight="1" x14ac:dyDescent="0.2">
      <c r="A654" s="260" t="s">
        <v>1099</v>
      </c>
      <c r="B654" s="260"/>
      <c r="C654" s="260"/>
      <c r="D654" s="260"/>
      <c r="E654" s="260"/>
      <c r="F654" s="260"/>
      <c r="G654" s="260"/>
      <c r="H654" s="98">
        <f>SUM(H650:H652)</f>
        <v>0</v>
      </c>
    </row>
    <row r="655" spans="1:8" s="76" customFormat="1" ht="27.95" customHeight="1" x14ac:dyDescent="0.2">
      <c r="A655" s="99" t="s">
        <v>594</v>
      </c>
      <c r="B655" s="75" t="s">
        <v>805</v>
      </c>
      <c r="C655" s="262" t="s">
        <v>481</v>
      </c>
      <c r="D655" s="262"/>
      <c r="E655" s="262"/>
      <c r="F655" s="262"/>
      <c r="G655" s="262"/>
      <c r="H655" s="262"/>
    </row>
    <row r="656" spans="1:8" s="77" customFormat="1" ht="27.95" customHeight="1" x14ac:dyDescent="0.2">
      <c r="A656" s="261" t="s">
        <v>1096</v>
      </c>
      <c r="B656" s="261"/>
      <c r="C656" s="100" t="s">
        <v>1100</v>
      </c>
      <c r="D656" s="131" t="s">
        <v>1101</v>
      </c>
      <c r="E656" s="137" t="s">
        <v>1102</v>
      </c>
      <c r="F656" s="70" t="s">
        <v>1103</v>
      </c>
      <c r="G656" s="100" t="s">
        <v>1097</v>
      </c>
      <c r="H656" s="100" t="s">
        <v>1098</v>
      </c>
    </row>
    <row r="657" spans="1:8" s="77" customFormat="1" ht="27.95" customHeight="1" x14ac:dyDescent="0.2">
      <c r="A657" s="261"/>
      <c r="B657" s="261"/>
      <c r="C657" s="100"/>
      <c r="D657" s="131"/>
      <c r="E657" s="137"/>
      <c r="F657" s="70"/>
      <c r="G657" s="100"/>
      <c r="H657" s="100"/>
    </row>
    <row r="658" spans="1:8" s="77" customFormat="1" ht="27.95" customHeight="1" x14ac:dyDescent="0.2">
      <c r="A658" s="261"/>
      <c r="B658" s="261"/>
      <c r="C658" s="100"/>
      <c r="D658" s="131"/>
      <c r="E658" s="137"/>
      <c r="F658" s="70"/>
      <c r="G658" s="100"/>
      <c r="H658" s="100"/>
    </row>
    <row r="659" spans="1:8" s="77" customFormat="1" ht="27.95" customHeight="1" x14ac:dyDescent="0.2">
      <c r="A659" s="261"/>
      <c r="B659" s="261"/>
      <c r="C659" s="100"/>
      <c r="D659" s="131"/>
      <c r="E659" s="137"/>
      <c r="F659" s="70"/>
      <c r="G659" s="100"/>
      <c r="H659" s="100"/>
    </row>
    <row r="660" spans="1:8" s="77" customFormat="1" ht="27.95" customHeight="1" x14ac:dyDescent="0.2">
      <c r="A660" s="260" t="s">
        <v>1099</v>
      </c>
      <c r="B660" s="260"/>
      <c r="C660" s="260"/>
      <c r="D660" s="260"/>
      <c r="E660" s="260"/>
      <c r="F660" s="260"/>
      <c r="G660" s="260"/>
      <c r="H660" s="98">
        <f>SUM(H656:H658)</f>
        <v>0</v>
      </c>
    </row>
    <row r="661" spans="1:8" s="77" customFormat="1" ht="27.95" customHeight="1" x14ac:dyDescent="0.2">
      <c r="A661" s="99" t="s">
        <v>595</v>
      </c>
      <c r="B661" s="75" t="s">
        <v>806</v>
      </c>
      <c r="C661" s="262" t="str">
        <f>+'[1]MAMPOSTERIA ESTRUCTURA'!F514</f>
        <v>M2</v>
      </c>
      <c r="D661" s="262"/>
      <c r="E661" s="262"/>
      <c r="F661" s="262"/>
      <c r="G661" s="262"/>
      <c r="H661" s="262"/>
    </row>
    <row r="662" spans="1:8" s="77" customFormat="1" ht="27.95" customHeight="1" x14ac:dyDescent="0.2">
      <c r="A662" s="261" t="s">
        <v>1096</v>
      </c>
      <c r="B662" s="261"/>
      <c r="C662" s="100" t="s">
        <v>1100</v>
      </c>
      <c r="D662" s="131" t="s">
        <v>1101</v>
      </c>
      <c r="E662" s="137" t="s">
        <v>1102</v>
      </c>
      <c r="F662" s="70" t="s">
        <v>1103</v>
      </c>
      <c r="G662" s="100" t="s">
        <v>1097</v>
      </c>
      <c r="H662" s="100" t="s">
        <v>1098</v>
      </c>
    </row>
    <row r="663" spans="1:8" s="77" customFormat="1" ht="27.95" customHeight="1" x14ac:dyDescent="0.2">
      <c r="A663" s="261"/>
      <c r="B663" s="261"/>
      <c r="C663" s="100"/>
      <c r="D663" s="131"/>
      <c r="E663" s="137"/>
      <c r="F663" s="70"/>
      <c r="G663" s="100"/>
      <c r="H663" s="100"/>
    </row>
    <row r="664" spans="1:8" s="77" customFormat="1" ht="27.95" customHeight="1" x14ac:dyDescent="0.2">
      <c r="A664" s="261"/>
      <c r="B664" s="261"/>
      <c r="C664" s="100"/>
      <c r="D664" s="131"/>
      <c r="E664" s="137"/>
      <c r="F664" s="70"/>
      <c r="G664" s="100"/>
      <c r="H664" s="100"/>
    </row>
    <row r="665" spans="1:8" s="77" customFormat="1" ht="27.95" customHeight="1" x14ac:dyDescent="0.2">
      <c r="A665" s="261"/>
      <c r="B665" s="261"/>
      <c r="C665" s="100"/>
      <c r="D665" s="131"/>
      <c r="E665" s="137"/>
      <c r="F665" s="70"/>
      <c r="G665" s="100"/>
      <c r="H665" s="100"/>
    </row>
    <row r="666" spans="1:8" s="77" customFormat="1" ht="27.95" customHeight="1" x14ac:dyDescent="0.2">
      <c r="A666" s="260" t="s">
        <v>1099</v>
      </c>
      <c r="B666" s="260"/>
      <c r="C666" s="260"/>
      <c r="D666" s="260"/>
      <c r="E666" s="260"/>
      <c r="F666" s="260"/>
      <c r="G666" s="260"/>
      <c r="H666" s="98">
        <f>SUM(H662:H664)</f>
        <v>0</v>
      </c>
    </row>
    <row r="667" spans="1:8" s="77" customFormat="1" ht="27.95" customHeight="1" x14ac:dyDescent="0.2">
      <c r="A667" s="99" t="s">
        <v>596</v>
      </c>
      <c r="B667" s="75" t="s">
        <v>807</v>
      </c>
      <c r="C667" s="262" t="s">
        <v>481</v>
      </c>
      <c r="D667" s="262"/>
      <c r="E667" s="262"/>
      <c r="F667" s="262"/>
      <c r="G667" s="262"/>
      <c r="H667" s="262"/>
    </row>
    <row r="668" spans="1:8" s="77" customFormat="1" ht="27.95" customHeight="1" x14ac:dyDescent="0.2">
      <c r="A668" s="261" t="s">
        <v>1096</v>
      </c>
      <c r="B668" s="261"/>
      <c r="C668" s="100" t="s">
        <v>1100</v>
      </c>
      <c r="D668" s="131" t="s">
        <v>1101</v>
      </c>
      <c r="E668" s="137" t="s">
        <v>1102</v>
      </c>
      <c r="F668" s="70" t="s">
        <v>1103</v>
      </c>
      <c r="G668" s="100" t="s">
        <v>1097</v>
      </c>
      <c r="H668" s="100" t="s">
        <v>1098</v>
      </c>
    </row>
    <row r="669" spans="1:8" s="77" customFormat="1" ht="27.95" customHeight="1" x14ac:dyDescent="0.2">
      <c r="A669" s="261"/>
      <c r="B669" s="261"/>
      <c r="C669" s="100"/>
      <c r="D669" s="131"/>
      <c r="E669" s="137"/>
      <c r="F669" s="70"/>
      <c r="G669" s="100"/>
      <c r="H669" s="100"/>
    </row>
    <row r="670" spans="1:8" s="76" customFormat="1" ht="27.95" customHeight="1" x14ac:dyDescent="0.2">
      <c r="A670" s="261"/>
      <c r="B670" s="261"/>
      <c r="C670" s="100"/>
      <c r="D670" s="131"/>
      <c r="E670" s="137"/>
      <c r="F670" s="70"/>
      <c r="G670" s="100"/>
      <c r="H670" s="100"/>
    </row>
    <row r="671" spans="1:8" s="77" customFormat="1" ht="27.95" customHeight="1" x14ac:dyDescent="0.2">
      <c r="A671" s="261"/>
      <c r="B671" s="261"/>
      <c r="C671" s="100"/>
      <c r="D671" s="131"/>
      <c r="E671" s="137"/>
      <c r="F671" s="70"/>
      <c r="G671" s="100"/>
      <c r="H671" s="100"/>
    </row>
    <row r="672" spans="1:8" s="77" customFormat="1" ht="27.95" customHeight="1" x14ac:dyDescent="0.2">
      <c r="A672" s="260" t="s">
        <v>1099</v>
      </c>
      <c r="B672" s="260"/>
      <c r="C672" s="260"/>
      <c r="D672" s="260"/>
      <c r="E672" s="260"/>
      <c r="F672" s="260"/>
      <c r="G672" s="260"/>
      <c r="H672" s="98">
        <f>SUM(H668:H670)</f>
        <v>0</v>
      </c>
    </row>
    <row r="673" spans="1:8" s="77" customFormat="1" ht="27.95" customHeight="1" x14ac:dyDescent="0.2">
      <c r="A673" s="149" t="s">
        <v>597</v>
      </c>
      <c r="B673" s="75" t="s">
        <v>808</v>
      </c>
      <c r="C673" s="262" t="s">
        <v>481</v>
      </c>
      <c r="D673" s="262"/>
      <c r="E673" s="262"/>
      <c r="F673" s="262"/>
      <c r="G673" s="262"/>
      <c r="H673" s="262"/>
    </row>
    <row r="674" spans="1:8" s="76" customFormat="1" ht="27.95" customHeight="1" x14ac:dyDescent="0.2">
      <c r="A674" s="261" t="s">
        <v>1096</v>
      </c>
      <c r="B674" s="261"/>
      <c r="C674" s="100" t="s">
        <v>1100</v>
      </c>
      <c r="D674" s="131" t="s">
        <v>1101</v>
      </c>
      <c r="E674" s="137" t="s">
        <v>1102</v>
      </c>
      <c r="F674" s="70" t="s">
        <v>1103</v>
      </c>
      <c r="G674" s="100" t="s">
        <v>1097</v>
      </c>
      <c r="H674" s="100" t="s">
        <v>1098</v>
      </c>
    </row>
    <row r="675" spans="1:8" s="77" customFormat="1" ht="27.95" customHeight="1" x14ac:dyDescent="0.2">
      <c r="A675" s="261"/>
      <c r="B675" s="261"/>
      <c r="C675" s="100">
        <v>20</v>
      </c>
      <c r="D675" s="131">
        <v>0.3</v>
      </c>
      <c r="E675" s="131"/>
      <c r="F675" s="70"/>
      <c r="G675" s="100">
        <v>1</v>
      </c>
      <c r="H675" s="120">
        <f>C675*D675*G675</f>
        <v>6</v>
      </c>
    </row>
    <row r="676" spans="1:8" s="77" customFormat="1" ht="27.95" customHeight="1" x14ac:dyDescent="0.2">
      <c r="A676" s="261"/>
      <c r="B676" s="261"/>
      <c r="C676" s="100"/>
      <c r="D676" s="131"/>
      <c r="E676" s="137"/>
      <c r="F676" s="70"/>
      <c r="G676" s="100"/>
      <c r="H676" s="100"/>
    </row>
    <row r="677" spans="1:8" s="77" customFormat="1" ht="27.95" customHeight="1" x14ac:dyDescent="0.2">
      <c r="A677" s="261"/>
      <c r="B677" s="261"/>
      <c r="C677" s="100"/>
      <c r="D677" s="131"/>
      <c r="E677" s="137"/>
      <c r="F677" s="70"/>
      <c r="G677" s="100"/>
      <c r="H677" s="100"/>
    </row>
    <row r="678" spans="1:8" s="77" customFormat="1" ht="27.95" customHeight="1" x14ac:dyDescent="0.2">
      <c r="A678" s="260" t="s">
        <v>1099</v>
      </c>
      <c r="B678" s="260"/>
      <c r="C678" s="260"/>
      <c r="D678" s="260"/>
      <c r="E678" s="260"/>
      <c r="F678" s="260"/>
      <c r="G678" s="260"/>
      <c r="H678" s="98">
        <f>SUM(H674:H676)</f>
        <v>6</v>
      </c>
    </row>
    <row r="679" spans="1:8" s="77" customFormat="1" ht="27.95" customHeight="1" x14ac:dyDescent="0.2">
      <c r="A679" s="99" t="s">
        <v>598</v>
      </c>
      <c r="B679" s="75" t="s">
        <v>809</v>
      </c>
      <c r="C679" s="262" t="s">
        <v>482</v>
      </c>
      <c r="D679" s="262"/>
      <c r="E679" s="262"/>
      <c r="F679" s="262"/>
      <c r="G679" s="262"/>
      <c r="H679" s="262"/>
    </row>
    <row r="680" spans="1:8" s="77" customFormat="1" ht="27.95" customHeight="1" x14ac:dyDescent="0.2">
      <c r="A680" s="261" t="s">
        <v>1096</v>
      </c>
      <c r="B680" s="261"/>
      <c r="C680" s="100" t="s">
        <v>1100</v>
      </c>
      <c r="D680" s="131" t="s">
        <v>1101</v>
      </c>
      <c r="E680" s="137" t="s">
        <v>1102</v>
      </c>
      <c r="F680" s="70" t="s">
        <v>1103</v>
      </c>
      <c r="G680" s="100" t="s">
        <v>1097</v>
      </c>
      <c r="H680" s="100" t="s">
        <v>1098</v>
      </c>
    </row>
    <row r="681" spans="1:8" s="77" customFormat="1" ht="27.95" customHeight="1" x14ac:dyDescent="0.2">
      <c r="A681" s="261"/>
      <c r="B681" s="261"/>
      <c r="C681" s="100"/>
      <c r="D681" s="131"/>
      <c r="E681" s="137"/>
      <c r="F681" s="70"/>
      <c r="G681" s="100"/>
      <c r="H681" s="100"/>
    </row>
    <row r="682" spans="1:8" s="77" customFormat="1" ht="27.95" customHeight="1" x14ac:dyDescent="0.2">
      <c r="A682" s="261"/>
      <c r="B682" s="261"/>
      <c r="C682" s="100"/>
      <c r="D682" s="131"/>
      <c r="E682" s="137"/>
      <c r="F682" s="70"/>
      <c r="G682" s="100"/>
      <c r="H682" s="100"/>
    </row>
    <row r="683" spans="1:8" s="77" customFormat="1" ht="27.95" customHeight="1" x14ac:dyDescent="0.2">
      <c r="A683" s="261"/>
      <c r="B683" s="261"/>
      <c r="C683" s="100"/>
      <c r="D683" s="131"/>
      <c r="E683" s="137"/>
      <c r="F683" s="70"/>
      <c r="G683" s="100"/>
      <c r="H683" s="100"/>
    </row>
    <row r="684" spans="1:8" s="77" customFormat="1" ht="27.95" customHeight="1" x14ac:dyDescent="0.2">
      <c r="A684" s="260" t="s">
        <v>1099</v>
      </c>
      <c r="B684" s="260"/>
      <c r="C684" s="260"/>
      <c r="D684" s="260"/>
      <c r="E684" s="260"/>
      <c r="F684" s="260"/>
      <c r="G684" s="260"/>
      <c r="H684" s="98">
        <f>SUM(H680:H682)</f>
        <v>0</v>
      </c>
    </row>
    <row r="685" spans="1:8" s="77" customFormat="1" ht="27.95" customHeight="1" x14ac:dyDescent="0.2">
      <c r="A685" s="99" t="s">
        <v>599</v>
      </c>
      <c r="B685" s="75" t="s">
        <v>810</v>
      </c>
      <c r="C685" s="262" t="s">
        <v>482</v>
      </c>
      <c r="D685" s="262"/>
      <c r="E685" s="262"/>
      <c r="F685" s="262"/>
      <c r="G685" s="262"/>
      <c r="H685" s="262"/>
    </row>
    <row r="686" spans="1:8" s="77" customFormat="1" ht="27.95" customHeight="1" x14ac:dyDescent="0.2">
      <c r="A686" s="261" t="s">
        <v>1096</v>
      </c>
      <c r="B686" s="261"/>
      <c r="C686" s="100" t="s">
        <v>1100</v>
      </c>
      <c r="D686" s="131" t="s">
        <v>1101</v>
      </c>
      <c r="E686" s="137" t="s">
        <v>1102</v>
      </c>
      <c r="F686" s="70" t="s">
        <v>1103</v>
      </c>
      <c r="G686" s="100" t="s">
        <v>1097</v>
      </c>
      <c r="H686" s="100" t="s">
        <v>1098</v>
      </c>
    </row>
    <row r="687" spans="1:8" s="77" customFormat="1" ht="27.95" customHeight="1" x14ac:dyDescent="0.2">
      <c r="A687" s="261"/>
      <c r="B687" s="261"/>
      <c r="C687" s="100"/>
      <c r="D687" s="131"/>
      <c r="E687" s="137"/>
      <c r="F687" s="70"/>
      <c r="G687" s="100"/>
      <c r="H687" s="100"/>
    </row>
    <row r="688" spans="1:8" s="77" customFormat="1" ht="27.95" customHeight="1" x14ac:dyDescent="0.2">
      <c r="A688" s="261"/>
      <c r="B688" s="261"/>
      <c r="C688" s="100"/>
      <c r="D688" s="131"/>
      <c r="E688" s="137"/>
      <c r="F688" s="70"/>
      <c r="G688" s="100"/>
      <c r="H688" s="100"/>
    </row>
    <row r="689" spans="1:8" s="77" customFormat="1" ht="27.95" customHeight="1" x14ac:dyDescent="0.2">
      <c r="A689" s="261"/>
      <c r="B689" s="261"/>
      <c r="C689" s="100"/>
      <c r="D689" s="131"/>
      <c r="E689" s="137"/>
      <c r="F689" s="70"/>
      <c r="G689" s="100"/>
      <c r="H689" s="100"/>
    </row>
    <row r="690" spans="1:8" s="77" customFormat="1" ht="27.95" customHeight="1" x14ac:dyDescent="0.2">
      <c r="A690" s="260" t="s">
        <v>1099</v>
      </c>
      <c r="B690" s="260"/>
      <c r="C690" s="260"/>
      <c r="D690" s="260"/>
      <c r="E690" s="260"/>
      <c r="F690" s="260"/>
      <c r="G690" s="260"/>
      <c r="H690" s="98">
        <f>SUM(H686:H688)</f>
        <v>0</v>
      </c>
    </row>
    <row r="691" spans="1:8" s="77" customFormat="1" ht="27.95" customHeight="1" x14ac:dyDescent="0.2">
      <c r="A691" s="99" t="s">
        <v>600</v>
      </c>
      <c r="B691" s="75" t="s">
        <v>811</v>
      </c>
      <c r="C691" s="262" t="s">
        <v>482</v>
      </c>
      <c r="D691" s="262"/>
      <c r="E691" s="262"/>
      <c r="F691" s="262"/>
      <c r="G691" s="262"/>
      <c r="H691" s="262"/>
    </row>
    <row r="692" spans="1:8" s="77" customFormat="1" ht="27.95" customHeight="1" x14ac:dyDescent="0.2">
      <c r="A692" s="261" t="s">
        <v>1096</v>
      </c>
      <c r="B692" s="261"/>
      <c r="C692" s="100" t="s">
        <v>1100</v>
      </c>
      <c r="D692" s="131" t="s">
        <v>1101</v>
      </c>
      <c r="E692" s="137" t="s">
        <v>1102</v>
      </c>
      <c r="F692" s="70" t="s">
        <v>1103</v>
      </c>
      <c r="G692" s="100" t="s">
        <v>1097</v>
      </c>
      <c r="H692" s="100" t="s">
        <v>1098</v>
      </c>
    </row>
    <row r="693" spans="1:8" s="77" customFormat="1" ht="27.95" customHeight="1" x14ac:dyDescent="0.2">
      <c r="A693" s="261"/>
      <c r="B693" s="261"/>
      <c r="C693" s="100"/>
      <c r="D693" s="131"/>
      <c r="E693" s="137"/>
      <c r="F693" s="70"/>
      <c r="G693" s="100"/>
      <c r="H693" s="100"/>
    </row>
    <row r="694" spans="1:8" s="77" customFormat="1" ht="27.95" customHeight="1" x14ac:dyDescent="0.2">
      <c r="A694" s="261"/>
      <c r="B694" s="261"/>
      <c r="C694" s="100"/>
      <c r="D694" s="131"/>
      <c r="E694" s="137"/>
      <c r="F694" s="70"/>
      <c r="G694" s="100"/>
      <c r="H694" s="100"/>
    </row>
    <row r="695" spans="1:8" s="77" customFormat="1" ht="27.95" customHeight="1" x14ac:dyDescent="0.2">
      <c r="A695" s="261"/>
      <c r="B695" s="261"/>
      <c r="C695" s="100"/>
      <c r="D695" s="131"/>
      <c r="E695" s="137"/>
      <c r="F695" s="70"/>
      <c r="G695" s="100"/>
      <c r="H695" s="100"/>
    </row>
    <row r="696" spans="1:8" s="77" customFormat="1" ht="27.95" customHeight="1" x14ac:dyDescent="0.2">
      <c r="A696" s="260" t="s">
        <v>1099</v>
      </c>
      <c r="B696" s="260"/>
      <c r="C696" s="260"/>
      <c r="D696" s="260"/>
      <c r="E696" s="260"/>
      <c r="F696" s="260"/>
      <c r="G696" s="260"/>
      <c r="H696" s="98">
        <f>SUM(H692:H694)</f>
        <v>0</v>
      </c>
    </row>
    <row r="697" spans="1:8" s="77" customFormat="1" ht="27.95" customHeight="1" x14ac:dyDescent="0.2">
      <c r="A697" s="149" t="s">
        <v>601</v>
      </c>
      <c r="B697" s="154" t="s">
        <v>1356</v>
      </c>
      <c r="C697" s="262" t="s">
        <v>482</v>
      </c>
      <c r="D697" s="262"/>
      <c r="E697" s="262"/>
      <c r="F697" s="262"/>
      <c r="G697" s="262"/>
      <c r="H697" s="262"/>
    </row>
    <row r="698" spans="1:8" s="77" customFormat="1" ht="27.95" customHeight="1" x14ac:dyDescent="0.2">
      <c r="A698" s="261" t="s">
        <v>1096</v>
      </c>
      <c r="B698" s="261"/>
      <c r="C698" s="100" t="s">
        <v>1100</v>
      </c>
      <c r="D698" s="131" t="s">
        <v>1101</v>
      </c>
      <c r="E698" s="137" t="s">
        <v>1102</v>
      </c>
      <c r="F698" s="70" t="s">
        <v>1103</v>
      </c>
      <c r="G698" s="100" t="s">
        <v>1097</v>
      </c>
      <c r="H698" s="100" t="s">
        <v>1098</v>
      </c>
    </row>
    <row r="699" spans="1:8" s="77" customFormat="1" ht="27.95" customHeight="1" x14ac:dyDescent="0.2">
      <c r="A699" s="279"/>
      <c r="B699" s="279"/>
      <c r="C699" s="155"/>
      <c r="D699" s="131"/>
      <c r="E699" s="131"/>
      <c r="F699" s="70"/>
      <c r="G699" s="156"/>
      <c r="H699" s="155"/>
    </row>
    <row r="700" spans="1:8" s="77" customFormat="1" ht="27.95" customHeight="1" x14ac:dyDescent="0.2">
      <c r="A700" s="279"/>
      <c r="B700" s="279"/>
      <c r="C700" s="155"/>
      <c r="D700" s="131"/>
      <c r="E700" s="131"/>
      <c r="F700" s="70"/>
      <c r="G700" s="156"/>
      <c r="H700" s="155"/>
    </row>
    <row r="701" spans="1:8" s="77" customFormat="1" ht="27.95" customHeight="1" x14ac:dyDescent="0.2">
      <c r="A701" s="279"/>
      <c r="B701" s="279"/>
      <c r="C701" s="156"/>
      <c r="D701" s="131"/>
      <c r="E701" s="131"/>
      <c r="F701" s="70"/>
      <c r="G701" s="156"/>
      <c r="H701" s="155"/>
    </row>
    <row r="702" spans="1:8" s="77" customFormat="1" ht="27.95" customHeight="1" x14ac:dyDescent="0.2">
      <c r="A702" s="279"/>
      <c r="B702" s="279"/>
      <c r="C702" s="156"/>
      <c r="D702" s="131"/>
      <c r="E702" s="131"/>
      <c r="F702" s="70"/>
      <c r="G702" s="156"/>
      <c r="H702" s="155"/>
    </row>
    <row r="703" spans="1:8" s="77" customFormat="1" ht="27.95" customHeight="1" x14ac:dyDescent="0.2">
      <c r="A703" s="279"/>
      <c r="B703" s="279"/>
      <c r="C703" s="156"/>
      <c r="D703" s="131"/>
      <c r="E703" s="131"/>
      <c r="F703" s="70"/>
      <c r="G703" s="156"/>
      <c r="H703" s="155"/>
    </row>
    <row r="704" spans="1:8" s="77" customFormat="1" ht="27.95" customHeight="1" x14ac:dyDescent="0.2">
      <c r="A704" s="279"/>
      <c r="B704" s="279"/>
      <c r="C704" s="156"/>
      <c r="D704" s="131"/>
      <c r="E704" s="131"/>
      <c r="F704" s="70"/>
      <c r="G704" s="156"/>
      <c r="H704" s="155"/>
    </row>
    <row r="705" spans="1:8" s="77" customFormat="1" ht="27.95" customHeight="1" x14ac:dyDescent="0.2">
      <c r="A705" s="279"/>
      <c r="B705" s="279"/>
      <c r="C705" s="156"/>
      <c r="D705" s="131"/>
      <c r="E705" s="131"/>
      <c r="F705" s="70"/>
      <c r="G705" s="156"/>
      <c r="H705" s="155"/>
    </row>
    <row r="706" spans="1:8" s="77" customFormat="1" ht="27.95" customHeight="1" x14ac:dyDescent="0.2">
      <c r="A706" s="279"/>
      <c r="B706" s="279"/>
      <c r="C706" s="156"/>
      <c r="D706" s="131"/>
      <c r="E706" s="131"/>
      <c r="F706" s="70"/>
      <c r="G706" s="156"/>
      <c r="H706" s="155"/>
    </row>
    <row r="707" spans="1:8" s="77" customFormat="1" ht="27.95" customHeight="1" x14ac:dyDescent="0.2">
      <c r="A707" s="279"/>
      <c r="B707" s="279"/>
      <c r="C707" s="156"/>
      <c r="D707" s="131"/>
      <c r="E707" s="131"/>
      <c r="F707" s="70"/>
      <c r="G707" s="156"/>
      <c r="H707" s="155"/>
    </row>
    <row r="708" spans="1:8" s="77" customFormat="1" ht="27.95" customHeight="1" x14ac:dyDescent="0.2">
      <c r="A708" s="279"/>
      <c r="B708" s="279"/>
      <c r="C708" s="156"/>
      <c r="D708" s="131"/>
      <c r="E708" s="131"/>
      <c r="F708" s="70"/>
      <c r="G708" s="156"/>
      <c r="H708" s="155"/>
    </row>
    <row r="709" spans="1:8" s="77" customFormat="1" ht="27.95" customHeight="1" x14ac:dyDescent="0.2">
      <c r="A709" s="261"/>
      <c r="B709" s="261"/>
      <c r="C709" s="100"/>
      <c r="D709" s="131"/>
      <c r="E709" s="137"/>
      <c r="F709" s="70"/>
      <c r="G709" s="100"/>
      <c r="H709" s="100"/>
    </row>
    <row r="710" spans="1:8" s="77" customFormat="1" ht="27.95" customHeight="1" x14ac:dyDescent="0.2">
      <c r="A710" s="260" t="s">
        <v>1099</v>
      </c>
      <c r="B710" s="260"/>
      <c r="C710" s="260"/>
      <c r="D710" s="260"/>
      <c r="E710" s="260"/>
      <c r="F710" s="260"/>
      <c r="G710" s="260"/>
      <c r="H710" s="98">
        <f>SUM(H698:H708)</f>
        <v>0</v>
      </c>
    </row>
    <row r="711" spans="1:8" s="77" customFormat="1" ht="27.95" customHeight="1" x14ac:dyDescent="0.2">
      <c r="A711" s="99" t="s">
        <v>602</v>
      </c>
      <c r="B711" s="75" t="s">
        <v>812</v>
      </c>
      <c r="C711" s="262" t="s">
        <v>484</v>
      </c>
      <c r="D711" s="262"/>
      <c r="E711" s="262"/>
      <c r="F711" s="262"/>
      <c r="G711" s="262"/>
      <c r="H711" s="262"/>
    </row>
    <row r="712" spans="1:8" s="77" customFormat="1" ht="27.95" customHeight="1" x14ac:dyDescent="0.2">
      <c r="A712" s="261" t="s">
        <v>1096</v>
      </c>
      <c r="B712" s="261"/>
      <c r="C712" s="100" t="s">
        <v>1100</v>
      </c>
      <c r="D712" s="131" t="s">
        <v>1101</v>
      </c>
      <c r="E712" s="137" t="s">
        <v>1102</v>
      </c>
      <c r="F712" s="70" t="s">
        <v>1103</v>
      </c>
      <c r="G712" s="100" t="s">
        <v>1097</v>
      </c>
      <c r="H712" s="100" t="s">
        <v>1098</v>
      </c>
    </row>
    <row r="713" spans="1:8" s="77" customFormat="1" ht="27.95" customHeight="1" x14ac:dyDescent="0.2">
      <c r="A713" s="261"/>
      <c r="B713" s="261"/>
      <c r="C713" s="100"/>
      <c r="D713" s="131"/>
      <c r="E713" s="137"/>
      <c r="F713" s="70"/>
      <c r="G713" s="100"/>
      <c r="H713" s="100"/>
    </row>
    <row r="714" spans="1:8" s="77" customFormat="1" ht="27.95" customHeight="1" x14ac:dyDescent="0.2">
      <c r="A714" s="261"/>
      <c r="B714" s="261"/>
      <c r="C714" s="100"/>
      <c r="D714" s="131"/>
      <c r="E714" s="137"/>
      <c r="F714" s="70"/>
      <c r="G714" s="100"/>
      <c r="H714" s="100"/>
    </row>
    <row r="715" spans="1:8" s="77" customFormat="1" ht="27.95" customHeight="1" x14ac:dyDescent="0.2">
      <c r="A715" s="261"/>
      <c r="B715" s="261"/>
      <c r="C715" s="100"/>
      <c r="D715" s="131"/>
      <c r="E715" s="137"/>
      <c r="F715" s="70"/>
      <c r="G715" s="100"/>
      <c r="H715" s="100"/>
    </row>
    <row r="716" spans="1:8" s="77" customFormat="1" ht="27.95" customHeight="1" x14ac:dyDescent="0.2">
      <c r="A716" s="260" t="s">
        <v>1099</v>
      </c>
      <c r="B716" s="260"/>
      <c r="C716" s="260"/>
      <c r="D716" s="260"/>
      <c r="E716" s="260"/>
      <c r="F716" s="260"/>
      <c r="G716" s="260"/>
      <c r="H716" s="98">
        <f>SUM(H712:H714)</f>
        <v>0</v>
      </c>
    </row>
    <row r="717" spans="1:8" s="77" customFormat="1" ht="27.95" customHeight="1" x14ac:dyDescent="0.2">
      <c r="A717" s="99" t="s">
        <v>603</v>
      </c>
      <c r="B717" s="75" t="s">
        <v>813</v>
      </c>
      <c r="C717" s="262" t="s">
        <v>484</v>
      </c>
      <c r="D717" s="262"/>
      <c r="E717" s="262"/>
      <c r="F717" s="262"/>
      <c r="G717" s="262"/>
      <c r="H717" s="262"/>
    </row>
    <row r="718" spans="1:8" s="77" customFormat="1" ht="27.95" customHeight="1" x14ac:dyDescent="0.2">
      <c r="A718" s="261" t="s">
        <v>1096</v>
      </c>
      <c r="B718" s="261"/>
      <c r="C718" s="100" t="s">
        <v>1100</v>
      </c>
      <c r="D718" s="131" t="s">
        <v>1101</v>
      </c>
      <c r="E718" s="137" t="s">
        <v>1102</v>
      </c>
      <c r="F718" s="70" t="s">
        <v>1103</v>
      </c>
      <c r="G718" s="100" t="s">
        <v>1097</v>
      </c>
      <c r="H718" s="100" t="s">
        <v>1098</v>
      </c>
    </row>
    <row r="719" spans="1:8" s="77" customFormat="1" ht="27.95" customHeight="1" x14ac:dyDescent="0.2">
      <c r="A719" s="261"/>
      <c r="B719" s="261"/>
      <c r="C719" s="100"/>
      <c r="D719" s="131"/>
      <c r="E719" s="137"/>
      <c r="F719" s="70"/>
      <c r="G719" s="100"/>
      <c r="H719" s="100"/>
    </row>
    <row r="720" spans="1:8" s="77" customFormat="1" ht="27.95" customHeight="1" x14ac:dyDescent="0.2">
      <c r="A720" s="261"/>
      <c r="B720" s="261"/>
      <c r="C720" s="100"/>
      <c r="D720" s="131"/>
      <c r="E720" s="137"/>
      <c r="F720" s="70"/>
      <c r="G720" s="100"/>
      <c r="H720" s="100"/>
    </row>
    <row r="721" spans="1:8" s="77" customFormat="1" ht="27.95" customHeight="1" x14ac:dyDescent="0.2">
      <c r="A721" s="261"/>
      <c r="B721" s="261"/>
      <c r="C721" s="100"/>
      <c r="D721" s="131"/>
      <c r="E721" s="137"/>
      <c r="F721" s="70"/>
      <c r="G721" s="100"/>
      <c r="H721" s="100"/>
    </row>
    <row r="722" spans="1:8" s="77" customFormat="1" ht="27.95" customHeight="1" x14ac:dyDescent="0.2">
      <c r="A722" s="260" t="s">
        <v>1099</v>
      </c>
      <c r="B722" s="260"/>
      <c r="C722" s="260"/>
      <c r="D722" s="260"/>
      <c r="E722" s="260"/>
      <c r="F722" s="260"/>
      <c r="G722" s="260"/>
      <c r="H722" s="98">
        <f>SUM(H718:H720)</f>
        <v>0</v>
      </c>
    </row>
    <row r="723" spans="1:8" s="77" customFormat="1" ht="27.95" customHeight="1" x14ac:dyDescent="0.2">
      <c r="A723" s="149" t="s">
        <v>604</v>
      </c>
      <c r="B723" s="75" t="s">
        <v>814</v>
      </c>
      <c r="C723" s="262" t="s">
        <v>482</v>
      </c>
      <c r="D723" s="262"/>
      <c r="E723" s="262"/>
      <c r="F723" s="262"/>
      <c r="G723" s="262"/>
      <c r="H723" s="262"/>
    </row>
    <row r="724" spans="1:8" s="77" customFormat="1" ht="27.95" customHeight="1" x14ac:dyDescent="0.2">
      <c r="A724" s="261" t="s">
        <v>1096</v>
      </c>
      <c r="B724" s="261"/>
      <c r="C724" s="100" t="s">
        <v>1100</v>
      </c>
      <c r="D724" s="131" t="s">
        <v>1101</v>
      </c>
      <c r="E724" s="137" t="s">
        <v>1102</v>
      </c>
      <c r="F724" s="70" t="s">
        <v>1103</v>
      </c>
      <c r="G724" s="100" t="s">
        <v>1097</v>
      </c>
      <c r="H724" s="100" t="s">
        <v>1098</v>
      </c>
    </row>
    <row r="725" spans="1:8" s="77" customFormat="1" ht="27.95" customHeight="1" x14ac:dyDescent="0.2">
      <c r="A725" s="261"/>
      <c r="B725" s="261"/>
      <c r="C725" s="100"/>
      <c r="D725" s="131"/>
      <c r="E725" s="131"/>
      <c r="F725" s="70"/>
      <c r="G725" s="100"/>
      <c r="H725" s="100"/>
    </row>
    <row r="726" spans="1:8" s="77" customFormat="1" ht="27.95" customHeight="1" x14ac:dyDescent="0.2">
      <c r="A726" s="261"/>
      <c r="B726" s="261"/>
      <c r="C726" s="100"/>
      <c r="D726" s="131"/>
      <c r="E726" s="131"/>
      <c r="F726" s="70"/>
      <c r="G726" s="100"/>
      <c r="H726" s="100"/>
    </row>
    <row r="727" spans="1:8" s="77" customFormat="1" ht="27.95" customHeight="1" x14ac:dyDescent="0.2">
      <c r="A727" s="261"/>
      <c r="B727" s="261"/>
      <c r="C727" s="100"/>
      <c r="D727" s="131"/>
      <c r="E727" s="131"/>
      <c r="F727" s="70"/>
      <c r="G727" s="100"/>
      <c r="H727" s="100"/>
    </row>
    <row r="728" spans="1:8" s="77" customFormat="1" ht="27.95" customHeight="1" x14ac:dyDescent="0.2">
      <c r="A728" s="260" t="s">
        <v>1099</v>
      </c>
      <c r="B728" s="260"/>
      <c r="C728" s="260"/>
      <c r="D728" s="260"/>
      <c r="E728" s="260"/>
      <c r="F728" s="260"/>
      <c r="G728" s="260"/>
      <c r="H728" s="98">
        <f>SUM(H724:H727)</f>
        <v>0</v>
      </c>
    </row>
    <row r="729" spans="1:8" s="77" customFormat="1" ht="27.95" customHeight="1" x14ac:dyDescent="0.2">
      <c r="A729" s="99" t="s">
        <v>605</v>
      </c>
      <c r="B729" s="75" t="s">
        <v>815</v>
      </c>
      <c r="C729" s="262" t="s">
        <v>482</v>
      </c>
      <c r="D729" s="262"/>
      <c r="E729" s="262"/>
      <c r="F729" s="262"/>
      <c r="G729" s="262"/>
      <c r="H729" s="262"/>
    </row>
    <row r="730" spans="1:8" s="77" customFormat="1" ht="27.95" customHeight="1" x14ac:dyDescent="0.2">
      <c r="A730" s="261" t="s">
        <v>1096</v>
      </c>
      <c r="B730" s="261"/>
      <c r="C730" s="100" t="s">
        <v>1100</v>
      </c>
      <c r="D730" s="131" t="s">
        <v>1101</v>
      </c>
      <c r="E730" s="137" t="s">
        <v>1102</v>
      </c>
      <c r="F730" s="70" t="s">
        <v>1103</v>
      </c>
      <c r="G730" s="100" t="s">
        <v>1097</v>
      </c>
      <c r="H730" s="100" t="s">
        <v>1098</v>
      </c>
    </row>
    <row r="731" spans="1:8" s="77" customFormat="1" ht="27.95" customHeight="1" x14ac:dyDescent="0.2">
      <c r="A731" s="261"/>
      <c r="B731" s="261"/>
      <c r="C731" s="100"/>
      <c r="D731" s="131"/>
      <c r="E731" s="137"/>
      <c r="F731" s="70"/>
      <c r="G731" s="100"/>
      <c r="H731" s="100"/>
    </row>
    <row r="732" spans="1:8" s="77" customFormat="1" ht="27.95" customHeight="1" x14ac:dyDescent="0.2">
      <c r="A732" s="261"/>
      <c r="B732" s="261"/>
      <c r="C732" s="100"/>
      <c r="D732" s="131"/>
      <c r="E732" s="137"/>
      <c r="F732" s="70"/>
      <c r="G732" s="100"/>
      <c r="H732" s="100"/>
    </row>
    <row r="733" spans="1:8" s="77" customFormat="1" ht="27.95" customHeight="1" x14ac:dyDescent="0.2">
      <c r="A733" s="261"/>
      <c r="B733" s="261"/>
      <c r="C733" s="100"/>
      <c r="D733" s="131"/>
      <c r="E733" s="137"/>
      <c r="F733" s="70"/>
      <c r="G733" s="100"/>
      <c r="H733" s="100"/>
    </row>
    <row r="734" spans="1:8" s="77" customFormat="1" ht="27.95" customHeight="1" x14ac:dyDescent="0.2">
      <c r="A734" s="260" t="s">
        <v>1099</v>
      </c>
      <c r="B734" s="260"/>
      <c r="C734" s="260"/>
      <c r="D734" s="260"/>
      <c r="E734" s="260"/>
      <c r="F734" s="260"/>
      <c r="G734" s="260"/>
      <c r="H734" s="98">
        <f>SUM(H730:H732)</f>
        <v>0</v>
      </c>
    </row>
    <row r="735" spans="1:8" s="77" customFormat="1" ht="27.95" customHeight="1" x14ac:dyDescent="0.2">
      <c r="A735" s="99" t="s">
        <v>606</v>
      </c>
      <c r="B735" s="75" t="s">
        <v>816</v>
      </c>
      <c r="C735" s="262" t="s">
        <v>482</v>
      </c>
      <c r="D735" s="262"/>
      <c r="E735" s="262"/>
      <c r="F735" s="262"/>
      <c r="G735" s="262"/>
      <c r="H735" s="262"/>
    </row>
    <row r="736" spans="1:8" s="77" customFormat="1" ht="27.95" customHeight="1" x14ac:dyDescent="0.2">
      <c r="A736" s="261" t="s">
        <v>1096</v>
      </c>
      <c r="B736" s="261"/>
      <c r="C736" s="100" t="s">
        <v>1100</v>
      </c>
      <c r="D736" s="131" t="s">
        <v>1101</v>
      </c>
      <c r="E736" s="137" t="s">
        <v>1102</v>
      </c>
      <c r="F736" s="70" t="s">
        <v>1103</v>
      </c>
      <c r="G736" s="100" t="s">
        <v>1097</v>
      </c>
      <c r="H736" s="100" t="s">
        <v>1098</v>
      </c>
    </row>
    <row r="737" spans="1:8" s="77" customFormat="1" ht="27.95" customHeight="1" x14ac:dyDescent="0.2">
      <c r="A737" s="261"/>
      <c r="B737" s="261"/>
      <c r="C737" s="100"/>
      <c r="D737" s="131"/>
      <c r="E737" s="137"/>
      <c r="F737" s="70"/>
      <c r="G737" s="100"/>
      <c r="H737" s="100"/>
    </row>
    <row r="738" spans="1:8" s="77" customFormat="1" ht="27.95" customHeight="1" x14ac:dyDescent="0.2">
      <c r="A738" s="261"/>
      <c r="B738" s="261"/>
      <c r="C738" s="100"/>
      <c r="D738" s="131"/>
      <c r="E738" s="137"/>
      <c r="F738" s="70"/>
      <c r="G738" s="100"/>
      <c r="H738" s="100"/>
    </row>
    <row r="739" spans="1:8" s="77" customFormat="1" ht="27.95" customHeight="1" x14ac:dyDescent="0.2">
      <c r="A739" s="261"/>
      <c r="B739" s="261"/>
      <c r="C739" s="100"/>
      <c r="D739" s="131"/>
      <c r="E739" s="137"/>
      <c r="F739" s="70"/>
      <c r="G739" s="100"/>
      <c r="H739" s="100"/>
    </row>
    <row r="740" spans="1:8" s="77" customFormat="1" ht="27.95" customHeight="1" x14ac:dyDescent="0.2">
      <c r="A740" s="260" t="s">
        <v>1099</v>
      </c>
      <c r="B740" s="260"/>
      <c r="C740" s="260"/>
      <c r="D740" s="260"/>
      <c r="E740" s="260"/>
      <c r="F740" s="260"/>
      <c r="G740" s="260"/>
      <c r="H740" s="98">
        <f>SUM(H736:H738)</f>
        <v>0</v>
      </c>
    </row>
    <row r="741" spans="1:8" s="77" customFormat="1" ht="27.95" customHeight="1" x14ac:dyDescent="0.2">
      <c r="A741" s="99" t="s">
        <v>607</v>
      </c>
      <c r="B741" s="75" t="s">
        <v>817</v>
      </c>
      <c r="C741" s="262" t="s">
        <v>484</v>
      </c>
      <c r="D741" s="262"/>
      <c r="E741" s="262"/>
      <c r="F741" s="262"/>
      <c r="G741" s="262"/>
      <c r="H741" s="262"/>
    </row>
    <row r="742" spans="1:8" s="77" customFormat="1" ht="27.95" customHeight="1" x14ac:dyDescent="0.2">
      <c r="A742" s="261" t="s">
        <v>1096</v>
      </c>
      <c r="B742" s="261"/>
      <c r="C742" s="100" t="s">
        <v>1100</v>
      </c>
      <c r="D742" s="131" t="s">
        <v>1101</v>
      </c>
      <c r="E742" s="137" t="s">
        <v>1102</v>
      </c>
      <c r="F742" s="70" t="s">
        <v>1103</v>
      </c>
      <c r="G742" s="100" t="s">
        <v>1097</v>
      </c>
      <c r="H742" s="100" t="s">
        <v>1098</v>
      </c>
    </row>
    <row r="743" spans="1:8" s="77" customFormat="1" ht="27.95" customHeight="1" x14ac:dyDescent="0.2">
      <c r="A743" s="261"/>
      <c r="B743" s="261"/>
      <c r="C743" s="100"/>
      <c r="D743" s="131"/>
      <c r="E743" s="137"/>
      <c r="F743" s="70"/>
      <c r="G743" s="100"/>
      <c r="H743" s="100"/>
    </row>
    <row r="744" spans="1:8" s="77" customFormat="1" ht="27.95" customHeight="1" x14ac:dyDescent="0.2">
      <c r="A744" s="261"/>
      <c r="B744" s="261"/>
      <c r="C744" s="100"/>
      <c r="D744" s="131"/>
      <c r="E744" s="137"/>
      <c r="F744" s="70"/>
      <c r="G744" s="100"/>
      <c r="H744" s="100"/>
    </row>
    <row r="745" spans="1:8" s="77" customFormat="1" ht="27.95" customHeight="1" x14ac:dyDescent="0.2">
      <c r="A745" s="261"/>
      <c r="B745" s="261"/>
      <c r="C745" s="100"/>
      <c r="D745" s="131"/>
      <c r="E745" s="137"/>
      <c r="F745" s="70"/>
      <c r="G745" s="100"/>
      <c r="H745" s="100"/>
    </row>
    <row r="746" spans="1:8" s="77" customFormat="1" ht="27.95" customHeight="1" x14ac:dyDescent="0.2">
      <c r="A746" s="260" t="s">
        <v>1099</v>
      </c>
      <c r="B746" s="260"/>
      <c r="C746" s="260"/>
      <c r="D746" s="260"/>
      <c r="E746" s="260"/>
      <c r="F746" s="260"/>
      <c r="G746" s="260"/>
      <c r="H746" s="98">
        <f>SUM(H742:H744)</f>
        <v>0</v>
      </c>
    </row>
    <row r="747" spans="1:8" s="77" customFormat="1" ht="27.95" customHeight="1" x14ac:dyDescent="0.2">
      <c r="A747" s="99" t="s">
        <v>608</v>
      </c>
      <c r="B747" s="75" t="s">
        <v>818</v>
      </c>
      <c r="C747" s="262" t="s">
        <v>482</v>
      </c>
      <c r="D747" s="262"/>
      <c r="E747" s="262"/>
      <c r="F747" s="262"/>
      <c r="G747" s="262"/>
      <c r="H747" s="262"/>
    </row>
    <row r="748" spans="1:8" s="77" customFormat="1" ht="27.95" customHeight="1" x14ac:dyDescent="0.2">
      <c r="A748" s="261" t="s">
        <v>1096</v>
      </c>
      <c r="B748" s="261"/>
      <c r="C748" s="100" t="s">
        <v>1100</v>
      </c>
      <c r="D748" s="131" t="s">
        <v>1101</v>
      </c>
      <c r="E748" s="137" t="s">
        <v>1102</v>
      </c>
      <c r="F748" s="70" t="s">
        <v>1103</v>
      </c>
      <c r="G748" s="100" t="s">
        <v>1097</v>
      </c>
      <c r="H748" s="100" t="s">
        <v>1098</v>
      </c>
    </row>
    <row r="749" spans="1:8" s="77" customFormat="1" ht="27.95" customHeight="1" x14ac:dyDescent="0.2">
      <c r="A749" s="261"/>
      <c r="B749" s="261"/>
      <c r="C749" s="100"/>
      <c r="D749" s="131"/>
      <c r="E749" s="137"/>
      <c r="F749" s="70"/>
      <c r="G749" s="100"/>
      <c r="H749" s="100"/>
    </row>
    <row r="750" spans="1:8" s="77" customFormat="1" ht="27.95" customHeight="1" x14ac:dyDescent="0.2">
      <c r="A750" s="261"/>
      <c r="B750" s="261"/>
      <c r="C750" s="100"/>
      <c r="D750" s="131"/>
      <c r="E750" s="137"/>
      <c r="F750" s="70"/>
      <c r="G750" s="100"/>
      <c r="H750" s="100"/>
    </row>
    <row r="751" spans="1:8" s="77" customFormat="1" ht="27.95" customHeight="1" x14ac:dyDescent="0.2">
      <c r="A751" s="261"/>
      <c r="B751" s="261"/>
      <c r="C751" s="100"/>
      <c r="D751" s="131"/>
      <c r="E751" s="137"/>
      <c r="F751" s="70"/>
      <c r="G751" s="100"/>
      <c r="H751" s="100"/>
    </row>
    <row r="752" spans="1:8" s="77" customFormat="1" ht="27.95" customHeight="1" x14ac:dyDescent="0.2">
      <c r="A752" s="260" t="s">
        <v>1099</v>
      </c>
      <c r="B752" s="260"/>
      <c r="C752" s="260"/>
      <c r="D752" s="260"/>
      <c r="E752" s="260"/>
      <c r="F752" s="260"/>
      <c r="G752" s="260"/>
      <c r="H752" s="98">
        <f>SUM(H748:H750)</f>
        <v>0</v>
      </c>
    </row>
    <row r="753" spans="1:8" s="77" customFormat="1" ht="27.95" customHeight="1" x14ac:dyDescent="0.2">
      <c r="A753" s="149" t="s">
        <v>609</v>
      </c>
      <c r="B753" s="75" t="s">
        <v>819</v>
      </c>
      <c r="C753" s="262" t="s">
        <v>482</v>
      </c>
      <c r="D753" s="262"/>
      <c r="E753" s="262"/>
      <c r="F753" s="262"/>
      <c r="G753" s="262"/>
      <c r="H753" s="262"/>
    </row>
    <row r="754" spans="1:8" s="77" customFormat="1" ht="27.95" customHeight="1" x14ac:dyDescent="0.2">
      <c r="A754" s="261" t="s">
        <v>1096</v>
      </c>
      <c r="B754" s="261"/>
      <c r="C754" s="100" t="s">
        <v>1100</v>
      </c>
      <c r="D754" s="131" t="s">
        <v>1101</v>
      </c>
      <c r="E754" s="137" t="s">
        <v>1102</v>
      </c>
      <c r="F754" s="70" t="s">
        <v>1103</v>
      </c>
      <c r="G754" s="100" t="s">
        <v>1097</v>
      </c>
      <c r="H754" s="100" t="s">
        <v>1098</v>
      </c>
    </row>
    <row r="755" spans="1:8" s="77" customFormat="1" ht="27.95" customHeight="1" x14ac:dyDescent="0.2">
      <c r="A755" s="261"/>
      <c r="B755" s="261"/>
      <c r="C755" s="100"/>
      <c r="D755" s="131"/>
      <c r="E755" s="131"/>
      <c r="F755" s="70"/>
      <c r="G755" s="100"/>
      <c r="H755" s="100"/>
    </row>
    <row r="756" spans="1:8" s="77" customFormat="1" ht="27.95" customHeight="1" x14ac:dyDescent="0.2">
      <c r="A756" s="261"/>
      <c r="B756" s="261"/>
      <c r="C756" s="100"/>
      <c r="D756" s="131"/>
      <c r="E756" s="137"/>
      <c r="F756" s="70"/>
      <c r="G756" s="100"/>
      <c r="H756" s="100"/>
    </row>
    <row r="757" spans="1:8" s="77" customFormat="1" ht="27.95" customHeight="1" x14ac:dyDescent="0.2">
      <c r="A757" s="261"/>
      <c r="B757" s="261"/>
      <c r="C757" s="100"/>
      <c r="D757" s="131"/>
      <c r="E757" s="137"/>
      <c r="F757" s="70"/>
      <c r="G757" s="100"/>
      <c r="H757" s="100"/>
    </row>
    <row r="758" spans="1:8" s="77" customFormat="1" ht="27.95" customHeight="1" x14ac:dyDescent="0.2">
      <c r="A758" s="260" t="s">
        <v>1099</v>
      </c>
      <c r="B758" s="260"/>
      <c r="C758" s="260"/>
      <c r="D758" s="260"/>
      <c r="E758" s="260"/>
      <c r="F758" s="260"/>
      <c r="G758" s="260"/>
      <c r="H758" s="98">
        <f>SUM(H754:H756)</f>
        <v>0</v>
      </c>
    </row>
    <row r="759" spans="1:8" s="77" customFormat="1" ht="27.95" customHeight="1" x14ac:dyDescent="0.2">
      <c r="A759" s="99" t="s">
        <v>610</v>
      </c>
      <c r="B759" s="75" t="s">
        <v>820</v>
      </c>
      <c r="C759" s="262" t="s">
        <v>482</v>
      </c>
      <c r="D759" s="262"/>
      <c r="E759" s="262"/>
      <c r="F759" s="262"/>
      <c r="G759" s="262"/>
      <c r="H759" s="262"/>
    </row>
    <row r="760" spans="1:8" s="77" customFormat="1" ht="27.95" customHeight="1" x14ac:dyDescent="0.2">
      <c r="A760" s="261" t="s">
        <v>1096</v>
      </c>
      <c r="B760" s="261"/>
      <c r="C760" s="100" t="s">
        <v>1100</v>
      </c>
      <c r="D760" s="131" t="s">
        <v>1101</v>
      </c>
      <c r="E760" s="137" t="s">
        <v>1102</v>
      </c>
      <c r="F760" s="70" t="s">
        <v>1103</v>
      </c>
      <c r="G760" s="100" t="s">
        <v>1097</v>
      </c>
      <c r="H760" s="100" t="s">
        <v>1098</v>
      </c>
    </row>
    <row r="761" spans="1:8" s="77" customFormat="1" ht="27.95" customHeight="1" x14ac:dyDescent="0.2">
      <c r="A761" s="261"/>
      <c r="B761" s="261"/>
      <c r="C761" s="100"/>
      <c r="D761" s="131"/>
      <c r="E761" s="137"/>
      <c r="F761" s="70"/>
      <c r="G761" s="100"/>
      <c r="H761" s="100"/>
    </row>
    <row r="762" spans="1:8" s="77" customFormat="1" ht="27.95" customHeight="1" x14ac:dyDescent="0.2">
      <c r="A762" s="261"/>
      <c r="B762" s="261"/>
      <c r="C762" s="100"/>
      <c r="D762" s="131"/>
      <c r="E762" s="137"/>
      <c r="F762" s="70"/>
      <c r="G762" s="100"/>
      <c r="H762" s="100"/>
    </row>
    <row r="763" spans="1:8" s="77" customFormat="1" ht="27.95" customHeight="1" x14ac:dyDescent="0.2">
      <c r="A763" s="261"/>
      <c r="B763" s="261"/>
      <c r="C763" s="100"/>
      <c r="D763" s="131"/>
      <c r="E763" s="137"/>
      <c r="F763" s="70"/>
      <c r="G763" s="100"/>
      <c r="H763" s="100"/>
    </row>
    <row r="764" spans="1:8" s="77" customFormat="1" ht="27.95" customHeight="1" x14ac:dyDescent="0.2">
      <c r="A764" s="260" t="s">
        <v>1099</v>
      </c>
      <c r="B764" s="260"/>
      <c r="C764" s="260"/>
      <c r="D764" s="260"/>
      <c r="E764" s="260"/>
      <c r="F764" s="260"/>
      <c r="G764" s="260"/>
      <c r="H764" s="98">
        <f>SUM(H760:H762)</f>
        <v>0</v>
      </c>
    </row>
    <row r="765" spans="1:8" s="77" customFormat="1" ht="27.95" customHeight="1" x14ac:dyDescent="0.2">
      <c r="A765" s="99" t="s">
        <v>611</v>
      </c>
      <c r="B765" s="75" t="s">
        <v>821</v>
      </c>
      <c r="C765" s="262" t="s">
        <v>482</v>
      </c>
      <c r="D765" s="262"/>
      <c r="E765" s="262"/>
      <c r="F765" s="262"/>
      <c r="G765" s="262"/>
      <c r="H765" s="262"/>
    </row>
    <row r="766" spans="1:8" s="77" customFormat="1" ht="27.95" customHeight="1" x14ac:dyDescent="0.2">
      <c r="A766" s="261" t="s">
        <v>1096</v>
      </c>
      <c r="B766" s="261"/>
      <c r="C766" s="100" t="s">
        <v>1100</v>
      </c>
      <c r="D766" s="131" t="s">
        <v>1101</v>
      </c>
      <c r="E766" s="137" t="s">
        <v>1102</v>
      </c>
      <c r="F766" s="70" t="s">
        <v>1103</v>
      </c>
      <c r="G766" s="100" t="s">
        <v>1097</v>
      </c>
      <c r="H766" s="100" t="s">
        <v>1098</v>
      </c>
    </row>
    <row r="767" spans="1:8" ht="12.75" customHeight="1" x14ac:dyDescent="0.2">
      <c r="A767" s="261"/>
      <c r="B767" s="261"/>
      <c r="C767" s="100"/>
      <c r="D767" s="131"/>
      <c r="E767" s="137"/>
      <c r="F767" s="70"/>
      <c r="G767" s="100"/>
      <c r="H767" s="100"/>
    </row>
    <row r="768" spans="1:8" ht="12.75" customHeight="1" x14ac:dyDescent="0.2">
      <c r="A768" s="261"/>
      <c r="B768" s="261"/>
      <c r="C768" s="100"/>
      <c r="D768" s="131"/>
      <c r="E768" s="137"/>
      <c r="F768" s="70"/>
      <c r="G768" s="100"/>
      <c r="H768" s="100"/>
    </row>
    <row r="769" spans="1:8" ht="12.75" customHeight="1" x14ac:dyDescent="0.2">
      <c r="A769" s="261"/>
      <c r="B769" s="261"/>
      <c r="C769" s="100"/>
      <c r="D769" s="131"/>
      <c r="E769" s="137"/>
      <c r="F769" s="70"/>
      <c r="G769" s="100"/>
      <c r="H769" s="100"/>
    </row>
    <row r="770" spans="1:8" x14ac:dyDescent="0.2">
      <c r="A770" s="260" t="s">
        <v>1099</v>
      </c>
      <c r="B770" s="260"/>
      <c r="C770" s="260"/>
      <c r="D770" s="260"/>
      <c r="E770" s="260"/>
      <c r="F770" s="260"/>
      <c r="G770" s="260"/>
      <c r="H770" s="98">
        <f>SUM(H766:H768)</f>
        <v>0</v>
      </c>
    </row>
    <row r="771" spans="1:8" ht="12.75" customHeight="1" x14ac:dyDescent="0.2">
      <c r="A771" s="149" t="s">
        <v>612</v>
      </c>
      <c r="B771" s="75" t="s">
        <v>822</v>
      </c>
      <c r="C771" s="262" t="s">
        <v>482</v>
      </c>
      <c r="D771" s="262"/>
      <c r="E771" s="262"/>
      <c r="F771" s="262"/>
      <c r="G771" s="262"/>
      <c r="H771" s="262"/>
    </row>
    <row r="772" spans="1:8" ht="25.5" x14ac:dyDescent="0.2">
      <c r="A772" s="261" t="s">
        <v>1096</v>
      </c>
      <c r="B772" s="261"/>
      <c r="C772" s="100" t="s">
        <v>1100</v>
      </c>
      <c r="D772" s="131" t="s">
        <v>1101</v>
      </c>
      <c r="E772" s="137" t="s">
        <v>1102</v>
      </c>
      <c r="F772" s="70" t="s">
        <v>1103</v>
      </c>
      <c r="G772" s="100" t="s">
        <v>1097</v>
      </c>
      <c r="H772" s="100" t="s">
        <v>1098</v>
      </c>
    </row>
    <row r="773" spans="1:8" x14ac:dyDescent="0.2">
      <c r="A773" s="261"/>
      <c r="B773" s="261"/>
      <c r="C773" s="100"/>
      <c r="D773" s="69"/>
      <c r="E773" s="69"/>
      <c r="F773" s="70"/>
      <c r="G773" s="100"/>
      <c r="H773" s="100"/>
    </row>
    <row r="774" spans="1:8" x14ac:dyDescent="0.2">
      <c r="A774" s="261"/>
      <c r="B774" s="261"/>
      <c r="C774" s="100"/>
      <c r="D774" s="131"/>
      <c r="E774" s="137"/>
      <c r="F774" s="70"/>
      <c r="G774" s="100"/>
      <c r="H774" s="100"/>
    </row>
    <row r="775" spans="1:8" ht="25.5" customHeight="1" x14ac:dyDescent="0.2">
      <c r="A775" s="261"/>
      <c r="B775" s="261"/>
      <c r="C775" s="100"/>
      <c r="D775" s="131"/>
      <c r="E775" s="137"/>
      <c r="F775" s="70"/>
      <c r="G775" s="100"/>
      <c r="H775" s="100"/>
    </row>
    <row r="776" spans="1:8" x14ac:dyDescent="0.2">
      <c r="A776" s="260" t="s">
        <v>1099</v>
      </c>
      <c r="B776" s="260"/>
      <c r="C776" s="260"/>
      <c r="D776" s="260"/>
      <c r="E776" s="260"/>
      <c r="F776" s="260"/>
      <c r="G776" s="260"/>
      <c r="H776" s="98">
        <f>SUM(H772:H774)</f>
        <v>0</v>
      </c>
    </row>
    <row r="777" spans="1:8" ht="25.5" x14ac:dyDescent="0.2">
      <c r="A777" s="99" t="s">
        <v>613</v>
      </c>
      <c r="B777" s="75" t="s">
        <v>823</v>
      </c>
      <c r="C777" s="262" t="s">
        <v>482</v>
      </c>
      <c r="D777" s="262"/>
      <c r="E777" s="262"/>
      <c r="F777" s="262"/>
      <c r="G777" s="262"/>
      <c r="H777" s="262"/>
    </row>
    <row r="778" spans="1:8" ht="25.5" x14ac:dyDescent="0.2">
      <c r="A778" s="261" t="s">
        <v>1096</v>
      </c>
      <c r="B778" s="261"/>
      <c r="C778" s="100" t="s">
        <v>1100</v>
      </c>
      <c r="D778" s="131" t="s">
        <v>1101</v>
      </c>
      <c r="E778" s="137" t="s">
        <v>1102</v>
      </c>
      <c r="F778" s="70" t="s">
        <v>1103</v>
      </c>
      <c r="G778" s="100" t="s">
        <v>1097</v>
      </c>
      <c r="H778" s="100" t="s">
        <v>1098</v>
      </c>
    </row>
    <row r="779" spans="1:8" x14ac:dyDescent="0.2">
      <c r="A779" s="261"/>
      <c r="B779" s="261"/>
      <c r="C779" s="100"/>
      <c r="D779" s="69"/>
      <c r="E779" s="69"/>
      <c r="F779" s="70"/>
      <c r="G779" s="100"/>
      <c r="H779" s="100"/>
    </row>
    <row r="780" spans="1:8" x14ac:dyDescent="0.2">
      <c r="A780" s="261"/>
      <c r="B780" s="261"/>
      <c r="C780" s="100"/>
      <c r="D780" s="69"/>
      <c r="E780" s="69"/>
      <c r="F780" s="70"/>
      <c r="G780" s="100"/>
      <c r="H780" s="100"/>
    </row>
    <row r="781" spans="1:8" ht="25.5" customHeight="1" x14ac:dyDescent="0.2">
      <c r="A781" s="261"/>
      <c r="B781" s="261"/>
      <c r="C781" s="100"/>
      <c r="D781" s="131"/>
      <c r="E781" s="137"/>
      <c r="F781" s="70"/>
      <c r="G781" s="100"/>
      <c r="H781" s="100"/>
    </row>
    <row r="782" spans="1:8" x14ac:dyDescent="0.2">
      <c r="A782" s="260" t="s">
        <v>1099</v>
      </c>
      <c r="B782" s="260"/>
      <c r="C782" s="260"/>
      <c r="D782" s="260"/>
      <c r="E782" s="260"/>
      <c r="F782" s="260"/>
      <c r="G782" s="260"/>
      <c r="H782" s="98">
        <f>SUM(H778:H780)</f>
        <v>0</v>
      </c>
    </row>
    <row r="783" spans="1:8" x14ac:dyDescent="0.2">
      <c r="A783" s="99" t="s">
        <v>614</v>
      </c>
      <c r="B783" s="75" t="s">
        <v>824</v>
      </c>
      <c r="C783" s="262" t="s">
        <v>482</v>
      </c>
      <c r="D783" s="262"/>
      <c r="E783" s="262"/>
      <c r="F783" s="262"/>
      <c r="G783" s="262"/>
      <c r="H783" s="262"/>
    </row>
    <row r="784" spans="1:8" ht="25.5" x14ac:dyDescent="0.2">
      <c r="A784" s="261" t="s">
        <v>1096</v>
      </c>
      <c r="B784" s="261"/>
      <c r="C784" s="100" t="s">
        <v>1100</v>
      </c>
      <c r="D784" s="131" t="s">
        <v>1101</v>
      </c>
      <c r="E784" s="137" t="s">
        <v>1102</v>
      </c>
      <c r="F784" s="70" t="s">
        <v>1103</v>
      </c>
      <c r="G784" s="100" t="s">
        <v>1097</v>
      </c>
      <c r="H784" s="100" t="s">
        <v>1098</v>
      </c>
    </row>
    <row r="785" spans="1:8" x14ac:dyDescent="0.2">
      <c r="A785" s="261"/>
      <c r="B785" s="261"/>
      <c r="C785" s="100"/>
      <c r="D785" s="131"/>
      <c r="E785" s="137"/>
      <c r="F785" s="70"/>
      <c r="G785" s="100"/>
      <c r="H785" s="100"/>
    </row>
    <row r="786" spans="1:8" x14ac:dyDescent="0.2">
      <c r="A786" s="261"/>
      <c r="B786" s="261"/>
      <c r="C786" s="100"/>
      <c r="D786" s="131"/>
      <c r="E786" s="137"/>
      <c r="F786" s="70"/>
      <c r="G786" s="100"/>
      <c r="H786" s="100"/>
    </row>
    <row r="787" spans="1:8" ht="25.5" customHeight="1" x14ac:dyDescent="0.2">
      <c r="A787" s="261"/>
      <c r="B787" s="261"/>
      <c r="C787" s="100"/>
      <c r="D787" s="131"/>
      <c r="E787" s="137"/>
      <c r="F787" s="70"/>
      <c r="G787" s="100"/>
      <c r="H787" s="100"/>
    </row>
    <row r="788" spans="1:8" x14ac:dyDescent="0.2">
      <c r="A788" s="260" t="s">
        <v>1099</v>
      </c>
      <c r="B788" s="260"/>
      <c r="C788" s="260"/>
      <c r="D788" s="260"/>
      <c r="E788" s="260"/>
      <c r="F788" s="260"/>
      <c r="G788" s="260"/>
      <c r="H788" s="98">
        <f>SUM(H784:H786)</f>
        <v>0</v>
      </c>
    </row>
    <row r="789" spans="1:8" x14ac:dyDescent="0.2">
      <c r="A789" s="99" t="s">
        <v>615</v>
      </c>
      <c r="B789" s="75" t="s">
        <v>825</v>
      </c>
      <c r="C789" s="262" t="s">
        <v>482</v>
      </c>
      <c r="D789" s="262"/>
      <c r="E789" s="262"/>
      <c r="F789" s="262"/>
      <c r="G789" s="262"/>
      <c r="H789" s="262"/>
    </row>
    <row r="790" spans="1:8" ht="25.5" x14ac:dyDescent="0.2">
      <c r="A790" s="261" t="s">
        <v>1096</v>
      </c>
      <c r="B790" s="261"/>
      <c r="C790" s="100" t="s">
        <v>1100</v>
      </c>
      <c r="D790" s="131" t="s">
        <v>1101</v>
      </c>
      <c r="E790" s="137" t="s">
        <v>1102</v>
      </c>
      <c r="F790" s="70" t="s">
        <v>1103</v>
      </c>
      <c r="G790" s="100" t="s">
        <v>1097</v>
      </c>
      <c r="H790" s="100" t="s">
        <v>1098</v>
      </c>
    </row>
    <row r="791" spans="1:8" x14ac:dyDescent="0.2">
      <c r="A791" s="261"/>
      <c r="B791" s="261"/>
      <c r="C791" s="100"/>
      <c r="D791" s="131"/>
      <c r="E791" s="137"/>
      <c r="F791" s="70"/>
      <c r="G791" s="100"/>
      <c r="H791" s="100"/>
    </row>
    <row r="792" spans="1:8" x14ac:dyDescent="0.2">
      <c r="A792" s="261"/>
      <c r="B792" s="261"/>
      <c r="C792" s="100"/>
      <c r="D792" s="131"/>
      <c r="E792" s="137"/>
      <c r="F792" s="70"/>
      <c r="G792" s="100"/>
      <c r="H792" s="100"/>
    </row>
    <row r="793" spans="1:8" ht="25.5" customHeight="1" x14ac:dyDescent="0.2">
      <c r="A793" s="261"/>
      <c r="B793" s="261"/>
      <c r="C793" s="100"/>
      <c r="D793" s="131"/>
      <c r="E793" s="137"/>
      <c r="F793" s="70"/>
      <c r="G793" s="100"/>
      <c r="H793" s="100"/>
    </row>
    <row r="794" spans="1:8" x14ac:dyDescent="0.2">
      <c r="A794" s="260" t="s">
        <v>1099</v>
      </c>
      <c r="B794" s="260"/>
      <c r="C794" s="260"/>
      <c r="D794" s="260"/>
      <c r="E794" s="260"/>
      <c r="F794" s="260"/>
      <c r="G794" s="260"/>
      <c r="H794" s="98">
        <f>SUM(H790:H792)</f>
        <v>0</v>
      </c>
    </row>
    <row r="795" spans="1:8" ht="25.5" x14ac:dyDescent="0.2">
      <c r="A795" s="99" t="s">
        <v>616</v>
      </c>
      <c r="B795" s="75" t="s">
        <v>826</v>
      </c>
      <c r="C795" s="262" t="s">
        <v>482</v>
      </c>
      <c r="D795" s="262"/>
      <c r="E795" s="262"/>
      <c r="F795" s="262"/>
      <c r="G795" s="262"/>
      <c r="H795" s="262"/>
    </row>
    <row r="796" spans="1:8" ht="25.5" x14ac:dyDescent="0.2">
      <c r="A796" s="261" t="s">
        <v>1096</v>
      </c>
      <c r="B796" s="261"/>
      <c r="C796" s="100" t="s">
        <v>1100</v>
      </c>
      <c r="D796" s="131" t="s">
        <v>1101</v>
      </c>
      <c r="E796" s="137" t="s">
        <v>1102</v>
      </c>
      <c r="F796" s="70" t="s">
        <v>1103</v>
      </c>
      <c r="G796" s="100" t="s">
        <v>1097</v>
      </c>
      <c r="H796" s="100" t="s">
        <v>1098</v>
      </c>
    </row>
    <row r="797" spans="1:8" x14ac:dyDescent="0.2">
      <c r="A797" s="261"/>
      <c r="B797" s="261"/>
      <c r="C797" s="100"/>
      <c r="D797" s="131"/>
      <c r="E797" s="137"/>
      <c r="F797" s="70"/>
      <c r="G797" s="100"/>
      <c r="H797" s="100"/>
    </row>
    <row r="798" spans="1:8" x14ac:dyDescent="0.2">
      <c r="A798" s="261"/>
      <c r="B798" s="261"/>
      <c r="C798" s="100"/>
      <c r="D798" s="131"/>
      <c r="E798" s="137"/>
      <c r="F798" s="70"/>
      <c r="G798" s="100"/>
      <c r="H798" s="100"/>
    </row>
    <row r="799" spans="1:8" ht="25.5" customHeight="1" x14ac:dyDescent="0.2">
      <c r="A799" s="261"/>
      <c r="B799" s="261"/>
      <c r="C799" s="100"/>
      <c r="D799" s="131"/>
      <c r="E799" s="137"/>
      <c r="F799" s="70"/>
      <c r="G799" s="100"/>
      <c r="H799" s="100"/>
    </row>
    <row r="800" spans="1:8" x14ac:dyDescent="0.2">
      <c r="A800" s="260" t="s">
        <v>1099</v>
      </c>
      <c r="B800" s="260"/>
      <c r="C800" s="260"/>
      <c r="D800" s="260"/>
      <c r="E800" s="260"/>
      <c r="F800" s="260"/>
      <c r="G800" s="260"/>
      <c r="H800" s="98">
        <f>SUM(H796:H798)</f>
        <v>0</v>
      </c>
    </row>
    <row r="801" spans="1:8" x14ac:dyDescent="0.2">
      <c r="A801" s="84" t="s">
        <v>617</v>
      </c>
      <c r="B801" s="280" t="s">
        <v>133</v>
      </c>
      <c r="C801" s="280"/>
      <c r="D801" s="280"/>
      <c r="E801" s="280"/>
      <c r="F801" s="280"/>
      <c r="G801" s="280"/>
      <c r="H801" s="280"/>
    </row>
    <row r="802" spans="1:8" ht="25.5" customHeight="1" x14ac:dyDescent="0.2">
      <c r="A802" s="146" t="s">
        <v>618</v>
      </c>
      <c r="B802" s="75" t="s">
        <v>827</v>
      </c>
      <c r="C802" s="262" t="s">
        <v>483</v>
      </c>
      <c r="D802" s="262"/>
      <c r="E802" s="262"/>
      <c r="F802" s="262"/>
      <c r="G802" s="262"/>
      <c r="H802" s="262"/>
    </row>
    <row r="803" spans="1:8" ht="25.5" x14ac:dyDescent="0.2">
      <c r="A803" s="261" t="s">
        <v>1096</v>
      </c>
      <c r="B803" s="261"/>
      <c r="C803" s="100" t="s">
        <v>1100</v>
      </c>
      <c r="D803" s="131" t="s">
        <v>1101</v>
      </c>
      <c r="E803" s="137" t="s">
        <v>1102</v>
      </c>
      <c r="F803" s="70" t="s">
        <v>1103</v>
      </c>
      <c r="G803" s="100" t="s">
        <v>1097</v>
      </c>
      <c r="H803" s="100" t="s">
        <v>1098</v>
      </c>
    </row>
    <row r="804" spans="1:8" x14ac:dyDescent="0.2">
      <c r="A804" s="261"/>
      <c r="B804" s="261"/>
      <c r="C804" s="100"/>
      <c r="D804" s="69"/>
      <c r="E804" s="69"/>
      <c r="F804" s="70"/>
      <c r="G804" s="100"/>
      <c r="H804" s="100"/>
    </row>
    <row r="805" spans="1:8" ht="25.5" customHeight="1" x14ac:dyDescent="0.2">
      <c r="A805" s="261"/>
      <c r="B805" s="261"/>
      <c r="C805" s="100"/>
      <c r="D805" s="131"/>
      <c r="E805" s="137"/>
      <c r="F805" s="70"/>
      <c r="G805" s="100">
        <v>1</v>
      </c>
      <c r="H805" s="100">
        <f>G805</f>
        <v>1</v>
      </c>
    </row>
    <row r="806" spans="1:8" x14ac:dyDescent="0.2">
      <c r="A806" s="261"/>
      <c r="B806" s="261"/>
      <c r="C806" s="100"/>
      <c r="D806" s="131"/>
      <c r="E806" s="137"/>
      <c r="F806" s="70"/>
      <c r="G806" s="100"/>
      <c r="H806" s="100"/>
    </row>
    <row r="807" spans="1:8" x14ac:dyDescent="0.2">
      <c r="A807" s="260" t="s">
        <v>1099</v>
      </c>
      <c r="B807" s="260"/>
      <c r="C807" s="260"/>
      <c r="D807" s="260"/>
      <c r="E807" s="260"/>
      <c r="F807" s="260"/>
      <c r="G807" s="260"/>
      <c r="H807" s="98">
        <f>SUM(H804:H806)</f>
        <v>1</v>
      </c>
    </row>
    <row r="808" spans="1:8" ht="25.5" customHeight="1" x14ac:dyDescent="0.2">
      <c r="A808" s="149" t="s">
        <v>619</v>
      </c>
      <c r="B808" s="75" t="s">
        <v>828</v>
      </c>
      <c r="C808" s="262" t="s">
        <v>483</v>
      </c>
      <c r="D808" s="262"/>
      <c r="E808" s="262"/>
      <c r="F808" s="262"/>
      <c r="G808" s="262"/>
      <c r="H808" s="262"/>
    </row>
    <row r="809" spans="1:8" ht="25.5" x14ac:dyDescent="0.2">
      <c r="A809" s="261" t="s">
        <v>1096</v>
      </c>
      <c r="B809" s="261"/>
      <c r="C809" s="100" t="s">
        <v>1100</v>
      </c>
      <c r="D809" s="131" t="s">
        <v>1101</v>
      </c>
      <c r="E809" s="137" t="s">
        <v>1102</v>
      </c>
      <c r="F809" s="70" t="s">
        <v>1103</v>
      </c>
      <c r="G809" s="100" t="s">
        <v>1097</v>
      </c>
      <c r="H809" s="100" t="s">
        <v>1098</v>
      </c>
    </row>
    <row r="810" spans="1:8" x14ac:dyDescent="0.2">
      <c r="A810" s="261"/>
      <c r="B810" s="261"/>
      <c r="C810" s="100"/>
      <c r="D810" s="69"/>
      <c r="E810" s="69"/>
      <c r="F810" s="70"/>
      <c r="G810" s="100"/>
      <c r="H810" s="100"/>
    </row>
    <row r="811" spans="1:8" ht="25.5" customHeight="1" x14ac:dyDescent="0.2">
      <c r="A811" s="261"/>
      <c r="B811" s="261"/>
      <c r="C811" s="100"/>
      <c r="D811" s="131"/>
      <c r="E811" s="137"/>
      <c r="F811" s="70"/>
      <c r="G811" s="100">
        <v>1</v>
      </c>
      <c r="H811" s="100">
        <f>G811</f>
        <v>1</v>
      </c>
    </row>
    <row r="812" spans="1:8" x14ac:dyDescent="0.2">
      <c r="A812" s="261"/>
      <c r="B812" s="261"/>
      <c r="C812" s="100"/>
      <c r="D812" s="131"/>
      <c r="E812" s="137"/>
      <c r="F812" s="70"/>
      <c r="G812" s="100"/>
      <c r="H812" s="100"/>
    </row>
    <row r="813" spans="1:8" x14ac:dyDescent="0.2">
      <c r="A813" s="260" t="s">
        <v>1099</v>
      </c>
      <c r="B813" s="260"/>
      <c r="C813" s="260"/>
      <c r="D813" s="260"/>
      <c r="E813" s="260"/>
      <c r="F813" s="260"/>
      <c r="G813" s="260"/>
      <c r="H813" s="98">
        <f>SUM(H810:H812)</f>
        <v>1</v>
      </c>
    </row>
    <row r="814" spans="1:8" ht="25.5" customHeight="1" x14ac:dyDescent="0.2">
      <c r="A814" s="99" t="s">
        <v>620</v>
      </c>
      <c r="B814" s="75" t="s">
        <v>829</v>
      </c>
      <c r="C814" s="262" t="s">
        <v>482</v>
      </c>
      <c r="D814" s="262"/>
      <c r="E814" s="262"/>
      <c r="F814" s="262"/>
      <c r="G814" s="262"/>
      <c r="H814" s="262"/>
    </row>
    <row r="815" spans="1:8" ht="25.5" x14ac:dyDescent="0.2">
      <c r="A815" s="261" t="s">
        <v>1096</v>
      </c>
      <c r="B815" s="261"/>
      <c r="C815" s="100" t="s">
        <v>1100</v>
      </c>
      <c r="D815" s="131" t="s">
        <v>1101</v>
      </c>
      <c r="E815" s="137" t="s">
        <v>1102</v>
      </c>
      <c r="F815" s="70" t="s">
        <v>1103</v>
      </c>
      <c r="G815" s="100" t="s">
        <v>1097</v>
      </c>
      <c r="H815" s="100" t="s">
        <v>1098</v>
      </c>
    </row>
    <row r="816" spans="1:8" x14ac:dyDescent="0.2">
      <c r="A816" s="261"/>
      <c r="B816" s="261"/>
      <c r="C816" s="100"/>
      <c r="D816" s="131"/>
      <c r="E816" s="137"/>
      <c r="F816" s="70"/>
      <c r="G816" s="100"/>
      <c r="H816" s="100"/>
    </row>
    <row r="817" spans="1:8" ht="25.5" customHeight="1" x14ac:dyDescent="0.2">
      <c r="A817" s="261"/>
      <c r="B817" s="261"/>
      <c r="C817" s="100"/>
      <c r="D817" s="131"/>
      <c r="E817" s="137"/>
      <c r="F817" s="70"/>
      <c r="G817" s="100"/>
      <c r="H817" s="100"/>
    </row>
    <row r="818" spans="1:8" x14ac:dyDescent="0.2">
      <c r="A818" s="261"/>
      <c r="B818" s="261"/>
      <c r="C818" s="100"/>
      <c r="D818" s="131"/>
      <c r="E818" s="137"/>
      <c r="F818" s="70"/>
      <c r="G818" s="100"/>
      <c r="H818" s="100"/>
    </row>
    <row r="819" spans="1:8" x14ac:dyDescent="0.2">
      <c r="A819" s="260" t="s">
        <v>1099</v>
      </c>
      <c r="B819" s="260"/>
      <c r="C819" s="260"/>
      <c r="D819" s="260"/>
      <c r="E819" s="260"/>
      <c r="F819" s="260"/>
      <c r="G819" s="260"/>
      <c r="H819" s="98">
        <f>SUM(H816:H818)</f>
        <v>0</v>
      </c>
    </row>
    <row r="820" spans="1:8" ht="25.5" customHeight="1" x14ac:dyDescent="0.2">
      <c r="A820" s="99" t="s">
        <v>621</v>
      </c>
      <c r="B820" s="75" t="s">
        <v>830</v>
      </c>
      <c r="C820" s="262" t="s">
        <v>483</v>
      </c>
      <c r="D820" s="262"/>
      <c r="E820" s="262"/>
      <c r="F820" s="262"/>
      <c r="G820" s="262"/>
      <c r="H820" s="262"/>
    </row>
    <row r="821" spans="1:8" ht="25.5" x14ac:dyDescent="0.2">
      <c r="A821" s="261" t="s">
        <v>1096</v>
      </c>
      <c r="B821" s="261"/>
      <c r="C821" s="100" t="s">
        <v>1100</v>
      </c>
      <c r="D821" s="131" t="s">
        <v>1101</v>
      </c>
      <c r="E821" s="137" t="s">
        <v>1102</v>
      </c>
      <c r="F821" s="70" t="s">
        <v>1103</v>
      </c>
      <c r="G821" s="100" t="s">
        <v>1097</v>
      </c>
      <c r="H821" s="100" t="s">
        <v>1098</v>
      </c>
    </row>
    <row r="822" spans="1:8" x14ac:dyDescent="0.2">
      <c r="A822" s="261"/>
      <c r="B822" s="261"/>
      <c r="C822" s="100"/>
      <c r="D822" s="131"/>
      <c r="E822" s="137"/>
      <c r="F822" s="70"/>
      <c r="G822" s="100"/>
      <c r="H822" s="100"/>
    </row>
    <row r="823" spans="1:8" ht="25.5" customHeight="1" x14ac:dyDescent="0.2">
      <c r="A823" s="261"/>
      <c r="B823" s="261"/>
      <c r="C823" s="100"/>
      <c r="D823" s="131"/>
      <c r="E823" s="137"/>
      <c r="F823" s="70"/>
      <c r="G823" s="100"/>
      <c r="H823" s="100"/>
    </row>
    <row r="824" spans="1:8" x14ac:dyDescent="0.2">
      <c r="A824" s="261"/>
      <c r="B824" s="261"/>
      <c r="C824" s="100"/>
      <c r="D824" s="131"/>
      <c r="E824" s="137"/>
      <c r="F824" s="70"/>
      <c r="G824" s="100"/>
      <c r="H824" s="100"/>
    </row>
    <row r="825" spans="1:8" x14ac:dyDescent="0.2">
      <c r="A825" s="260" t="s">
        <v>1099</v>
      </c>
      <c r="B825" s="260"/>
      <c r="C825" s="260"/>
      <c r="D825" s="260"/>
      <c r="E825" s="260"/>
      <c r="F825" s="260"/>
      <c r="G825" s="260"/>
      <c r="H825" s="98">
        <f>SUM(H822:H824)</f>
        <v>0</v>
      </c>
    </row>
    <row r="826" spans="1:8" ht="25.5" customHeight="1" x14ac:dyDescent="0.2">
      <c r="A826" s="99" t="s">
        <v>622</v>
      </c>
      <c r="B826" s="75" t="s">
        <v>831</v>
      </c>
      <c r="C826" s="262" t="s">
        <v>483</v>
      </c>
      <c r="D826" s="262"/>
      <c r="E826" s="262"/>
      <c r="F826" s="262"/>
      <c r="G826" s="262"/>
      <c r="H826" s="262"/>
    </row>
    <row r="827" spans="1:8" ht="25.5" x14ac:dyDescent="0.2">
      <c r="A827" s="261" t="s">
        <v>1096</v>
      </c>
      <c r="B827" s="261"/>
      <c r="C827" s="100" t="s">
        <v>1100</v>
      </c>
      <c r="D827" s="131" t="s">
        <v>1101</v>
      </c>
      <c r="E827" s="137" t="s">
        <v>1102</v>
      </c>
      <c r="F827" s="70" t="s">
        <v>1103</v>
      </c>
      <c r="G827" s="100" t="s">
        <v>1097</v>
      </c>
      <c r="H827" s="100" t="s">
        <v>1098</v>
      </c>
    </row>
    <row r="828" spans="1:8" x14ac:dyDescent="0.2">
      <c r="A828" s="261"/>
      <c r="B828" s="261"/>
      <c r="C828" s="100"/>
      <c r="D828" s="131"/>
      <c r="E828" s="137"/>
      <c r="F828" s="70"/>
      <c r="G828" s="100"/>
      <c r="H828" s="100"/>
    </row>
    <row r="829" spans="1:8" ht="25.5" customHeight="1" x14ac:dyDescent="0.2">
      <c r="A829" s="261"/>
      <c r="B829" s="261"/>
      <c r="C829" s="100"/>
      <c r="D829" s="131"/>
      <c r="E829" s="137"/>
      <c r="F829" s="70"/>
      <c r="G829" s="100"/>
      <c r="H829" s="100"/>
    </row>
    <row r="830" spans="1:8" x14ac:dyDescent="0.2">
      <c r="A830" s="261"/>
      <c r="B830" s="261"/>
      <c r="C830" s="100"/>
      <c r="D830" s="131"/>
      <c r="E830" s="137"/>
      <c r="F830" s="70"/>
      <c r="G830" s="100"/>
      <c r="H830" s="100"/>
    </row>
    <row r="831" spans="1:8" x14ac:dyDescent="0.2">
      <c r="A831" s="260" t="s">
        <v>1099</v>
      </c>
      <c r="B831" s="260"/>
      <c r="C831" s="260"/>
      <c r="D831" s="260"/>
      <c r="E831" s="260"/>
      <c r="F831" s="260"/>
      <c r="G831" s="260"/>
      <c r="H831" s="98">
        <f>SUM(H828:H830)</f>
        <v>0</v>
      </c>
    </row>
    <row r="832" spans="1:8" ht="25.5" customHeight="1" x14ac:dyDescent="0.2">
      <c r="A832" s="149" t="s">
        <v>623</v>
      </c>
      <c r="B832" s="75" t="s">
        <v>832</v>
      </c>
      <c r="C832" s="262" t="s">
        <v>482</v>
      </c>
      <c r="D832" s="262"/>
      <c r="E832" s="262"/>
      <c r="F832" s="262"/>
      <c r="G832" s="262"/>
      <c r="H832" s="262"/>
    </row>
    <row r="833" spans="1:8" ht="25.5" x14ac:dyDescent="0.2">
      <c r="A833" s="261" t="s">
        <v>1096</v>
      </c>
      <c r="B833" s="261"/>
      <c r="C833" s="100" t="s">
        <v>1100</v>
      </c>
      <c r="D833" s="131" t="s">
        <v>1101</v>
      </c>
      <c r="E833" s="137" t="s">
        <v>1102</v>
      </c>
      <c r="F833" s="70" t="s">
        <v>1103</v>
      </c>
      <c r="G833" s="100" t="s">
        <v>1097</v>
      </c>
      <c r="H833" s="100" t="s">
        <v>1098</v>
      </c>
    </row>
    <row r="834" spans="1:8" x14ac:dyDescent="0.2">
      <c r="A834" s="261"/>
      <c r="B834" s="261"/>
      <c r="C834" s="100"/>
      <c r="D834" s="131"/>
      <c r="E834" s="137"/>
      <c r="F834" s="70"/>
      <c r="G834" s="100"/>
      <c r="H834" s="100"/>
    </row>
    <row r="835" spans="1:8" ht="25.5" customHeight="1" x14ac:dyDescent="0.2">
      <c r="A835" s="261"/>
      <c r="B835" s="261"/>
      <c r="C835" s="100"/>
      <c r="D835" s="131"/>
      <c r="E835" s="137"/>
      <c r="F835" s="70"/>
      <c r="G835" s="100"/>
      <c r="H835" s="100"/>
    </row>
    <row r="836" spans="1:8" x14ac:dyDescent="0.2">
      <c r="A836" s="261"/>
      <c r="B836" s="261"/>
      <c r="C836" s="100"/>
      <c r="D836" s="131"/>
      <c r="E836" s="137"/>
      <c r="F836" s="70"/>
      <c r="G836" s="100"/>
      <c r="H836" s="100"/>
    </row>
    <row r="837" spans="1:8" x14ac:dyDescent="0.2">
      <c r="A837" s="260" t="s">
        <v>1099</v>
      </c>
      <c r="B837" s="260"/>
      <c r="C837" s="260"/>
      <c r="D837" s="260"/>
      <c r="E837" s="260"/>
      <c r="F837" s="260"/>
      <c r="G837" s="260"/>
      <c r="H837" s="98">
        <f>SUM(H834:H836)</f>
        <v>0</v>
      </c>
    </row>
    <row r="838" spans="1:8" ht="25.5" customHeight="1" x14ac:dyDescent="0.2">
      <c r="A838" s="99" t="s">
        <v>624</v>
      </c>
      <c r="B838" s="75" t="s">
        <v>833</v>
      </c>
      <c r="C838" s="262" t="s">
        <v>483</v>
      </c>
      <c r="D838" s="262"/>
      <c r="E838" s="262"/>
      <c r="F838" s="262"/>
      <c r="G838" s="262"/>
      <c r="H838" s="262"/>
    </row>
    <row r="839" spans="1:8" ht="25.5" x14ac:dyDescent="0.2">
      <c r="A839" s="261" t="s">
        <v>1096</v>
      </c>
      <c r="B839" s="261"/>
      <c r="C839" s="100" t="s">
        <v>1100</v>
      </c>
      <c r="D839" s="131" t="s">
        <v>1101</v>
      </c>
      <c r="E839" s="137" t="s">
        <v>1102</v>
      </c>
      <c r="F839" s="70" t="s">
        <v>1103</v>
      </c>
      <c r="G839" s="100" t="s">
        <v>1097</v>
      </c>
      <c r="H839" s="100" t="s">
        <v>1098</v>
      </c>
    </row>
    <row r="840" spans="1:8" x14ac:dyDescent="0.2">
      <c r="A840" s="261"/>
      <c r="B840" s="261"/>
      <c r="C840" s="100"/>
      <c r="D840" s="131"/>
      <c r="E840" s="137"/>
      <c r="F840" s="70"/>
      <c r="G840" s="100"/>
      <c r="H840" s="100"/>
    </row>
    <row r="841" spans="1:8" ht="25.5" customHeight="1" x14ac:dyDescent="0.2">
      <c r="A841" s="261"/>
      <c r="B841" s="261"/>
      <c r="C841" s="100"/>
      <c r="D841" s="131"/>
      <c r="E841" s="137"/>
      <c r="F841" s="70"/>
      <c r="G841" s="100"/>
      <c r="H841" s="100"/>
    </row>
    <row r="842" spans="1:8" x14ac:dyDescent="0.2">
      <c r="A842" s="261"/>
      <c r="B842" s="261"/>
      <c r="C842" s="100"/>
      <c r="D842" s="131"/>
      <c r="E842" s="137"/>
      <c r="F842" s="70"/>
      <c r="G842" s="100"/>
      <c r="H842" s="100"/>
    </row>
    <row r="843" spans="1:8" x14ac:dyDescent="0.2">
      <c r="A843" s="260" t="s">
        <v>1099</v>
      </c>
      <c r="B843" s="260"/>
      <c r="C843" s="260"/>
      <c r="D843" s="260"/>
      <c r="E843" s="260"/>
      <c r="F843" s="260"/>
      <c r="G843" s="260"/>
      <c r="H843" s="98">
        <f>SUM(H840:H842)</f>
        <v>0</v>
      </c>
    </row>
    <row r="844" spans="1:8" ht="25.5" customHeight="1" x14ac:dyDescent="0.2">
      <c r="A844" s="99" t="s">
        <v>625</v>
      </c>
      <c r="B844" s="75" t="s">
        <v>834</v>
      </c>
      <c r="C844" s="262" t="s">
        <v>483</v>
      </c>
      <c r="D844" s="262"/>
      <c r="E844" s="262"/>
      <c r="F844" s="262"/>
      <c r="G844" s="262"/>
      <c r="H844" s="262"/>
    </row>
    <row r="845" spans="1:8" ht="25.5" x14ac:dyDescent="0.2">
      <c r="A845" s="261" t="s">
        <v>1096</v>
      </c>
      <c r="B845" s="261"/>
      <c r="C845" s="100" t="s">
        <v>1100</v>
      </c>
      <c r="D845" s="131" t="s">
        <v>1101</v>
      </c>
      <c r="E845" s="137" t="s">
        <v>1102</v>
      </c>
      <c r="F845" s="70" t="s">
        <v>1103</v>
      </c>
      <c r="G845" s="100" t="s">
        <v>1097</v>
      </c>
      <c r="H845" s="100" t="s">
        <v>1098</v>
      </c>
    </row>
    <row r="846" spans="1:8" x14ac:dyDescent="0.2">
      <c r="A846" s="261"/>
      <c r="B846" s="261"/>
      <c r="C846" s="100"/>
      <c r="D846" s="131"/>
      <c r="E846" s="137"/>
      <c r="F846" s="70"/>
      <c r="G846" s="100"/>
      <c r="H846" s="100"/>
    </row>
    <row r="847" spans="1:8" ht="25.5" customHeight="1" x14ac:dyDescent="0.2">
      <c r="A847" s="261"/>
      <c r="B847" s="261"/>
      <c r="C847" s="100"/>
      <c r="D847" s="131"/>
      <c r="E847" s="137"/>
      <c r="F847" s="70"/>
      <c r="G847" s="100"/>
      <c r="H847" s="100"/>
    </row>
    <row r="848" spans="1:8" x14ac:dyDescent="0.2">
      <c r="A848" s="261"/>
      <c r="B848" s="261"/>
      <c r="C848" s="100"/>
      <c r="D848" s="131"/>
      <c r="E848" s="137"/>
      <c r="F848" s="70"/>
      <c r="G848" s="100"/>
      <c r="H848" s="100"/>
    </row>
    <row r="849" spans="1:8" x14ac:dyDescent="0.2">
      <c r="A849" s="260" t="s">
        <v>1099</v>
      </c>
      <c r="B849" s="260"/>
      <c r="C849" s="260"/>
      <c r="D849" s="260"/>
      <c r="E849" s="260"/>
      <c r="F849" s="260"/>
      <c r="G849" s="260"/>
      <c r="H849" s="98">
        <f>SUM(H846:H848)</f>
        <v>0</v>
      </c>
    </row>
    <row r="850" spans="1:8" ht="25.5" customHeight="1" x14ac:dyDescent="0.2">
      <c r="A850" s="99" t="s">
        <v>626</v>
      </c>
      <c r="B850" s="75" t="s">
        <v>835</v>
      </c>
      <c r="C850" s="262" t="s">
        <v>483</v>
      </c>
      <c r="D850" s="262"/>
      <c r="E850" s="262"/>
      <c r="F850" s="262"/>
      <c r="G850" s="262"/>
      <c r="H850" s="262"/>
    </row>
    <row r="851" spans="1:8" ht="25.5" x14ac:dyDescent="0.2">
      <c r="A851" s="261" t="s">
        <v>1096</v>
      </c>
      <c r="B851" s="261"/>
      <c r="C851" s="100" t="s">
        <v>1100</v>
      </c>
      <c r="D851" s="131" t="s">
        <v>1101</v>
      </c>
      <c r="E851" s="137" t="s">
        <v>1102</v>
      </c>
      <c r="F851" s="70" t="s">
        <v>1103</v>
      </c>
      <c r="G851" s="100" t="s">
        <v>1097</v>
      </c>
      <c r="H851" s="100" t="s">
        <v>1098</v>
      </c>
    </row>
    <row r="852" spans="1:8" x14ac:dyDescent="0.2">
      <c r="A852" s="261"/>
      <c r="B852" s="261"/>
      <c r="C852" s="100"/>
      <c r="D852" s="131"/>
      <c r="E852" s="137"/>
      <c r="F852" s="70"/>
      <c r="G852" s="100"/>
      <c r="H852" s="100"/>
    </row>
    <row r="853" spans="1:8" ht="25.5" customHeight="1" x14ac:dyDescent="0.2">
      <c r="A853" s="261"/>
      <c r="B853" s="261"/>
      <c r="C853" s="100"/>
      <c r="D853" s="131"/>
      <c r="E853" s="137"/>
      <c r="F853" s="70"/>
      <c r="G853" s="100">
        <v>4</v>
      </c>
      <c r="H853" s="100">
        <f>G853</f>
        <v>4</v>
      </c>
    </row>
    <row r="854" spans="1:8" x14ac:dyDescent="0.2">
      <c r="A854" s="261"/>
      <c r="B854" s="261"/>
      <c r="C854" s="100"/>
      <c r="D854" s="131"/>
      <c r="E854" s="137"/>
      <c r="F854" s="70"/>
      <c r="G854" s="100">
        <v>10</v>
      </c>
      <c r="H854" s="100">
        <v>10</v>
      </c>
    </row>
    <row r="855" spans="1:8" x14ac:dyDescent="0.2">
      <c r="A855" s="260" t="s">
        <v>1099</v>
      </c>
      <c r="B855" s="260"/>
      <c r="C855" s="260"/>
      <c r="D855" s="260"/>
      <c r="E855" s="260"/>
      <c r="F855" s="260"/>
      <c r="G855" s="260"/>
      <c r="H855" s="98">
        <f>SUM(H852:H854)</f>
        <v>14</v>
      </c>
    </row>
    <row r="856" spans="1:8" ht="25.5" customHeight="1" x14ac:dyDescent="0.2">
      <c r="A856" s="149" t="s">
        <v>627</v>
      </c>
      <c r="B856" s="75" t="s">
        <v>836</v>
      </c>
      <c r="C856" s="262" t="s">
        <v>483</v>
      </c>
      <c r="D856" s="262"/>
      <c r="E856" s="262"/>
      <c r="F856" s="262"/>
      <c r="G856" s="262"/>
      <c r="H856" s="262"/>
    </row>
    <row r="857" spans="1:8" ht="25.5" x14ac:dyDescent="0.2">
      <c r="A857" s="261" t="s">
        <v>1096</v>
      </c>
      <c r="B857" s="261"/>
      <c r="C857" s="100" t="s">
        <v>1100</v>
      </c>
      <c r="D857" s="131" t="s">
        <v>1101</v>
      </c>
      <c r="E857" s="137" t="s">
        <v>1102</v>
      </c>
      <c r="F857" s="70" t="s">
        <v>1103</v>
      </c>
      <c r="G857" s="100" t="s">
        <v>1097</v>
      </c>
      <c r="H857" s="100" t="s">
        <v>1098</v>
      </c>
    </row>
    <row r="858" spans="1:8" x14ac:dyDescent="0.2">
      <c r="A858" s="261"/>
      <c r="B858" s="261"/>
      <c r="C858" s="100"/>
      <c r="D858" s="69"/>
      <c r="E858" s="69"/>
      <c r="F858" s="70"/>
      <c r="G858" s="100"/>
      <c r="H858" s="100"/>
    </row>
    <row r="859" spans="1:8" ht="25.5" customHeight="1" x14ac:dyDescent="0.2">
      <c r="A859" s="261"/>
      <c r="B859" s="261"/>
      <c r="C859" s="100"/>
      <c r="D859" s="69"/>
      <c r="E859" s="69"/>
      <c r="F859" s="70"/>
      <c r="G859" s="100">
        <v>2</v>
      </c>
      <c r="H859" s="100">
        <f>G859</f>
        <v>2</v>
      </c>
    </row>
    <row r="860" spans="1:8" x14ac:dyDescent="0.2">
      <c r="A860" s="261"/>
      <c r="B860" s="261"/>
      <c r="C860" s="100"/>
      <c r="D860" s="131"/>
      <c r="E860" s="137"/>
      <c r="F860" s="70"/>
      <c r="G860" s="100"/>
      <c r="H860" s="100"/>
    </row>
    <row r="861" spans="1:8" x14ac:dyDescent="0.2">
      <c r="A861" s="260" t="s">
        <v>1099</v>
      </c>
      <c r="B861" s="260"/>
      <c r="C861" s="260"/>
      <c r="D861" s="260"/>
      <c r="E861" s="260"/>
      <c r="F861" s="260"/>
      <c r="G861" s="260"/>
      <c r="H861" s="98">
        <f>SUM(H858:H860)</f>
        <v>2</v>
      </c>
    </row>
    <row r="862" spans="1:8" ht="25.5" customHeight="1" x14ac:dyDescent="0.2">
      <c r="A862" s="99" t="s">
        <v>628</v>
      </c>
      <c r="B862" s="75" t="s">
        <v>837</v>
      </c>
      <c r="C862" s="262" t="s">
        <v>483</v>
      </c>
      <c r="D862" s="262"/>
      <c r="E862" s="262"/>
      <c r="F862" s="262"/>
      <c r="G862" s="262"/>
      <c r="H862" s="262"/>
    </row>
    <row r="863" spans="1:8" ht="25.5" x14ac:dyDescent="0.2">
      <c r="A863" s="261" t="s">
        <v>1096</v>
      </c>
      <c r="B863" s="261"/>
      <c r="C863" s="100" t="s">
        <v>1100</v>
      </c>
      <c r="D863" s="131" t="s">
        <v>1101</v>
      </c>
      <c r="E863" s="137" t="s">
        <v>1102</v>
      </c>
      <c r="F863" s="70" t="s">
        <v>1103</v>
      </c>
      <c r="G863" s="100" t="s">
        <v>1097</v>
      </c>
      <c r="H863" s="100" t="s">
        <v>1098</v>
      </c>
    </row>
    <row r="864" spans="1:8" x14ac:dyDescent="0.2">
      <c r="A864" s="261"/>
      <c r="B864" s="261"/>
      <c r="C864" s="100"/>
      <c r="D864" s="131"/>
      <c r="E864" s="137"/>
      <c r="F864" s="70"/>
      <c r="G864" s="100"/>
      <c r="H864" s="100"/>
    </row>
    <row r="865" spans="1:8" ht="25.5" customHeight="1" x14ac:dyDescent="0.2">
      <c r="A865" s="261"/>
      <c r="B865" s="261"/>
      <c r="C865" s="100"/>
      <c r="D865" s="131"/>
      <c r="E865" s="137"/>
      <c r="F865" s="70"/>
      <c r="G865" s="100"/>
      <c r="H865" s="100"/>
    </row>
    <row r="866" spans="1:8" x14ac:dyDescent="0.2">
      <c r="A866" s="261"/>
      <c r="B866" s="261"/>
      <c r="C866" s="100"/>
      <c r="D866" s="131"/>
      <c r="E866" s="137"/>
      <c r="F866" s="70"/>
      <c r="G866" s="100"/>
      <c r="H866" s="100"/>
    </row>
    <row r="867" spans="1:8" x14ac:dyDescent="0.2">
      <c r="A867" s="260" t="s">
        <v>1099</v>
      </c>
      <c r="B867" s="260"/>
      <c r="C867" s="260"/>
      <c r="D867" s="260"/>
      <c r="E867" s="260"/>
      <c r="F867" s="260"/>
      <c r="G867" s="260"/>
      <c r="H867" s="98">
        <f>SUM(H864:H866)</f>
        <v>0</v>
      </c>
    </row>
    <row r="868" spans="1:8" ht="25.5" customHeight="1" x14ac:dyDescent="0.2">
      <c r="A868" s="149" t="s">
        <v>629</v>
      </c>
      <c r="B868" s="75" t="s">
        <v>838</v>
      </c>
      <c r="C868" s="262" t="s">
        <v>483</v>
      </c>
      <c r="D868" s="262"/>
      <c r="E868" s="262"/>
      <c r="F868" s="262"/>
      <c r="G868" s="262"/>
      <c r="H868" s="262"/>
    </row>
    <row r="869" spans="1:8" ht="25.5" x14ac:dyDescent="0.2">
      <c r="A869" s="261" t="s">
        <v>1096</v>
      </c>
      <c r="B869" s="261"/>
      <c r="C869" s="100" t="s">
        <v>1100</v>
      </c>
      <c r="D869" s="131" t="s">
        <v>1101</v>
      </c>
      <c r="E869" s="137" t="s">
        <v>1102</v>
      </c>
      <c r="F869" s="70" t="s">
        <v>1103</v>
      </c>
      <c r="G869" s="100" t="s">
        <v>1097</v>
      </c>
      <c r="H869" s="100" t="s">
        <v>1098</v>
      </c>
    </row>
    <row r="870" spans="1:8" x14ac:dyDescent="0.2">
      <c r="A870" s="261"/>
      <c r="B870" s="261"/>
      <c r="C870" s="100"/>
      <c r="D870" s="69"/>
      <c r="E870" s="69"/>
      <c r="F870" s="70"/>
      <c r="G870" s="100"/>
      <c r="H870" s="100"/>
    </row>
    <row r="871" spans="1:8" x14ac:dyDescent="0.2">
      <c r="A871" s="261"/>
      <c r="B871" s="261"/>
      <c r="C871" s="100"/>
      <c r="D871" s="69"/>
      <c r="E871" s="69"/>
      <c r="F871" s="70"/>
      <c r="G871" s="100"/>
      <c r="H871" s="100"/>
    </row>
    <row r="872" spans="1:8" ht="25.5" customHeight="1" x14ac:dyDescent="0.2">
      <c r="A872" s="261"/>
      <c r="B872" s="261"/>
      <c r="C872" s="100"/>
      <c r="D872" s="69"/>
      <c r="E872" s="69"/>
      <c r="F872" s="70"/>
      <c r="G872" s="100"/>
      <c r="H872" s="100"/>
    </row>
    <row r="873" spans="1:8" x14ac:dyDescent="0.2">
      <c r="A873" s="261"/>
      <c r="B873" s="261"/>
      <c r="C873" s="100"/>
      <c r="D873" s="131"/>
      <c r="E873" s="137"/>
      <c r="F873" s="70"/>
      <c r="G873" s="100"/>
      <c r="H873" s="100"/>
    </row>
    <row r="874" spans="1:8" x14ac:dyDescent="0.2">
      <c r="A874" s="260" t="s">
        <v>1099</v>
      </c>
      <c r="B874" s="260"/>
      <c r="C874" s="260"/>
      <c r="D874" s="260"/>
      <c r="E874" s="260"/>
      <c r="F874" s="260"/>
      <c r="G874" s="260"/>
      <c r="H874" s="98">
        <f>SUM(H870:H873)</f>
        <v>0</v>
      </c>
    </row>
    <row r="875" spans="1:8" ht="25.5" customHeight="1" x14ac:dyDescent="0.2">
      <c r="A875" s="99" t="s">
        <v>630</v>
      </c>
      <c r="B875" s="75" t="s">
        <v>839</v>
      </c>
      <c r="C875" s="262" t="s">
        <v>483</v>
      </c>
      <c r="D875" s="262"/>
      <c r="E875" s="262"/>
      <c r="F875" s="262"/>
      <c r="G875" s="262"/>
      <c r="H875" s="262"/>
    </row>
    <row r="876" spans="1:8" ht="25.5" x14ac:dyDescent="0.2">
      <c r="A876" s="261" t="s">
        <v>1096</v>
      </c>
      <c r="B876" s="261"/>
      <c r="C876" s="100" t="s">
        <v>1100</v>
      </c>
      <c r="D876" s="131" t="s">
        <v>1101</v>
      </c>
      <c r="E876" s="137" t="s">
        <v>1102</v>
      </c>
      <c r="F876" s="70" t="s">
        <v>1103</v>
      </c>
      <c r="G876" s="100" t="s">
        <v>1097</v>
      </c>
      <c r="H876" s="100" t="s">
        <v>1098</v>
      </c>
    </row>
    <row r="877" spans="1:8" x14ac:dyDescent="0.2">
      <c r="A877" s="261"/>
      <c r="B877" s="261"/>
      <c r="C877" s="100"/>
      <c r="D877" s="131"/>
      <c r="E877" s="137"/>
      <c r="F877" s="70"/>
      <c r="G877" s="100"/>
      <c r="H877" s="100"/>
    </row>
    <row r="878" spans="1:8" ht="25.5" customHeight="1" x14ac:dyDescent="0.2">
      <c r="A878" s="261"/>
      <c r="B878" s="261"/>
      <c r="C878" s="100"/>
      <c r="D878" s="131"/>
      <c r="E878" s="137"/>
      <c r="F878" s="70"/>
      <c r="G878" s="100"/>
      <c r="H878" s="100"/>
    </row>
    <row r="879" spans="1:8" x14ac:dyDescent="0.2">
      <c r="A879" s="261"/>
      <c r="B879" s="261"/>
      <c r="C879" s="100"/>
      <c r="D879" s="131"/>
      <c r="E879" s="137"/>
      <c r="F879" s="70"/>
      <c r="G879" s="100"/>
      <c r="H879" s="100"/>
    </row>
    <row r="880" spans="1:8" x14ac:dyDescent="0.2">
      <c r="A880" s="260" t="s">
        <v>1099</v>
      </c>
      <c r="B880" s="260"/>
      <c r="C880" s="260"/>
      <c r="D880" s="260"/>
      <c r="E880" s="260"/>
      <c r="F880" s="260"/>
      <c r="G880" s="260"/>
      <c r="H880" s="98">
        <f>SUM(H877:H879)</f>
        <v>0</v>
      </c>
    </row>
    <row r="881" spans="1:8" ht="25.5" customHeight="1" x14ac:dyDescent="0.2">
      <c r="A881" s="99" t="s">
        <v>631</v>
      </c>
      <c r="B881" s="75" t="s">
        <v>840</v>
      </c>
      <c r="C881" s="262" t="s">
        <v>483</v>
      </c>
      <c r="D881" s="262"/>
      <c r="E881" s="262"/>
      <c r="F881" s="262"/>
      <c r="G881" s="262"/>
      <c r="H881" s="262"/>
    </row>
    <row r="882" spans="1:8" ht="25.5" x14ac:dyDescent="0.2">
      <c r="A882" s="261" t="s">
        <v>1096</v>
      </c>
      <c r="B882" s="261"/>
      <c r="C882" s="100" t="s">
        <v>1100</v>
      </c>
      <c r="D882" s="131" t="s">
        <v>1101</v>
      </c>
      <c r="E882" s="137" t="s">
        <v>1102</v>
      </c>
      <c r="F882" s="70" t="s">
        <v>1103</v>
      </c>
      <c r="G882" s="100" t="s">
        <v>1097</v>
      </c>
      <c r="H882" s="100" t="s">
        <v>1098</v>
      </c>
    </row>
    <row r="883" spans="1:8" x14ac:dyDescent="0.2">
      <c r="A883" s="261"/>
      <c r="B883" s="261"/>
      <c r="C883" s="100"/>
      <c r="D883" s="131"/>
      <c r="E883" s="137"/>
      <c r="F883" s="70"/>
      <c r="G883" s="100"/>
      <c r="H883" s="100"/>
    </row>
    <row r="884" spans="1:8" ht="25.5" customHeight="1" x14ac:dyDescent="0.2">
      <c r="A884" s="261"/>
      <c r="B884" s="261"/>
      <c r="C884" s="100"/>
      <c r="D884" s="131"/>
      <c r="E884" s="137"/>
      <c r="F884" s="70"/>
      <c r="G884" s="100"/>
      <c r="H884" s="100"/>
    </row>
    <row r="885" spans="1:8" x14ac:dyDescent="0.2">
      <c r="A885" s="261"/>
      <c r="B885" s="261"/>
      <c r="C885" s="100"/>
      <c r="D885" s="131"/>
      <c r="E885" s="137"/>
      <c r="F885" s="70"/>
      <c r="G885" s="100"/>
      <c r="H885" s="100"/>
    </row>
    <row r="886" spans="1:8" x14ac:dyDescent="0.2">
      <c r="A886" s="260" t="s">
        <v>1099</v>
      </c>
      <c r="B886" s="260"/>
      <c r="C886" s="260"/>
      <c r="D886" s="260"/>
      <c r="E886" s="260"/>
      <c r="F886" s="260"/>
      <c r="G886" s="260"/>
      <c r="H886" s="98">
        <f>SUM(H883:H885)</f>
        <v>0</v>
      </c>
    </row>
    <row r="887" spans="1:8" ht="25.5" customHeight="1" x14ac:dyDescent="0.2">
      <c r="A887" s="99" t="s">
        <v>632</v>
      </c>
      <c r="B887" s="75" t="s">
        <v>841</v>
      </c>
      <c r="C887" s="262" t="s">
        <v>483</v>
      </c>
      <c r="D887" s="262"/>
      <c r="E887" s="262"/>
      <c r="F887" s="262"/>
      <c r="G887" s="262"/>
      <c r="H887" s="262"/>
    </row>
    <row r="888" spans="1:8" ht="25.5" x14ac:dyDescent="0.2">
      <c r="A888" s="261" t="s">
        <v>1096</v>
      </c>
      <c r="B888" s="261"/>
      <c r="C888" s="100" t="s">
        <v>1100</v>
      </c>
      <c r="D888" s="131" t="s">
        <v>1101</v>
      </c>
      <c r="E888" s="137" t="s">
        <v>1102</v>
      </c>
      <c r="F888" s="70" t="s">
        <v>1103</v>
      </c>
      <c r="G888" s="100" t="s">
        <v>1097</v>
      </c>
      <c r="H888" s="100" t="s">
        <v>1098</v>
      </c>
    </row>
    <row r="889" spans="1:8" x14ac:dyDescent="0.2">
      <c r="A889" s="261"/>
      <c r="B889" s="261"/>
      <c r="C889" s="100"/>
      <c r="D889" s="131"/>
      <c r="E889" s="137"/>
      <c r="F889" s="70"/>
      <c r="G889" s="100"/>
      <c r="H889" s="100"/>
    </row>
    <row r="890" spans="1:8" ht="25.5" customHeight="1" x14ac:dyDescent="0.2">
      <c r="A890" s="261"/>
      <c r="B890" s="261"/>
      <c r="C890" s="100"/>
      <c r="D890" s="131"/>
      <c r="E890" s="137"/>
      <c r="F890" s="70"/>
      <c r="G890" s="100"/>
      <c r="H890" s="100"/>
    </row>
    <row r="891" spans="1:8" x14ac:dyDescent="0.2">
      <c r="A891" s="261"/>
      <c r="B891" s="261"/>
      <c r="C891" s="100"/>
      <c r="D891" s="131"/>
      <c r="E891" s="137"/>
      <c r="F891" s="70"/>
      <c r="G891" s="100"/>
      <c r="H891" s="100"/>
    </row>
    <row r="892" spans="1:8" x14ac:dyDescent="0.2">
      <c r="A892" s="260" t="s">
        <v>1099</v>
      </c>
      <c r="B892" s="260"/>
      <c r="C892" s="260"/>
      <c r="D892" s="260"/>
      <c r="E892" s="260"/>
      <c r="F892" s="260"/>
      <c r="G892" s="260"/>
      <c r="H892" s="98">
        <f>SUM(H889:H891)</f>
        <v>0</v>
      </c>
    </row>
    <row r="893" spans="1:8" ht="25.5" customHeight="1" x14ac:dyDescent="0.2">
      <c r="A893" s="99" t="s">
        <v>633</v>
      </c>
      <c r="B893" s="75" t="s">
        <v>842</v>
      </c>
      <c r="C893" s="262" t="s">
        <v>483</v>
      </c>
      <c r="D893" s="262"/>
      <c r="E893" s="262"/>
      <c r="F893" s="262"/>
      <c r="G893" s="262"/>
      <c r="H893" s="262"/>
    </row>
    <row r="894" spans="1:8" ht="25.5" x14ac:dyDescent="0.2">
      <c r="A894" s="261" t="s">
        <v>1096</v>
      </c>
      <c r="B894" s="261"/>
      <c r="C894" s="100" t="s">
        <v>1100</v>
      </c>
      <c r="D894" s="131" t="s">
        <v>1101</v>
      </c>
      <c r="E894" s="137" t="s">
        <v>1102</v>
      </c>
      <c r="F894" s="70" t="s">
        <v>1103</v>
      </c>
      <c r="G894" s="100" t="s">
        <v>1097</v>
      </c>
      <c r="H894" s="100" t="s">
        <v>1098</v>
      </c>
    </row>
    <row r="895" spans="1:8" x14ac:dyDescent="0.2">
      <c r="A895" s="261"/>
      <c r="B895" s="261"/>
      <c r="C895" s="100"/>
      <c r="D895" s="131"/>
      <c r="E895" s="137"/>
      <c r="F895" s="70"/>
      <c r="G895" s="100"/>
      <c r="H895" s="100"/>
    </row>
    <row r="896" spans="1:8" ht="25.5" customHeight="1" x14ac:dyDescent="0.2">
      <c r="A896" s="261"/>
      <c r="B896" s="261"/>
      <c r="C896" s="100"/>
      <c r="D896" s="131"/>
      <c r="E896" s="137"/>
      <c r="F896" s="70"/>
      <c r="G896" s="100"/>
      <c r="H896" s="100"/>
    </row>
    <row r="897" spans="1:8" x14ac:dyDescent="0.2">
      <c r="A897" s="261"/>
      <c r="B897" s="261"/>
      <c r="C897" s="100"/>
      <c r="D897" s="131"/>
      <c r="E897" s="137"/>
      <c r="F897" s="70"/>
      <c r="G897" s="100"/>
      <c r="H897" s="100"/>
    </row>
    <row r="898" spans="1:8" x14ac:dyDescent="0.2">
      <c r="A898" s="260" t="s">
        <v>1099</v>
      </c>
      <c r="B898" s="260"/>
      <c r="C898" s="260"/>
      <c r="D898" s="260"/>
      <c r="E898" s="260"/>
      <c r="F898" s="260"/>
      <c r="G898" s="260"/>
      <c r="H898" s="98">
        <f>SUM(H895:H897)</f>
        <v>0</v>
      </c>
    </row>
    <row r="899" spans="1:8" ht="25.5" customHeight="1" x14ac:dyDescent="0.2">
      <c r="A899" s="99" t="s">
        <v>634</v>
      </c>
      <c r="B899" s="75" t="s">
        <v>843</v>
      </c>
      <c r="C899" s="262" t="s">
        <v>483</v>
      </c>
      <c r="D899" s="262"/>
      <c r="E899" s="262"/>
      <c r="F899" s="262"/>
      <c r="G899" s="262"/>
      <c r="H899" s="262"/>
    </row>
    <row r="900" spans="1:8" ht="25.5" x14ac:dyDescent="0.2">
      <c r="A900" s="261" t="s">
        <v>1096</v>
      </c>
      <c r="B900" s="261"/>
      <c r="C900" s="100" t="s">
        <v>1100</v>
      </c>
      <c r="D900" s="131" t="s">
        <v>1101</v>
      </c>
      <c r="E900" s="137" t="s">
        <v>1102</v>
      </c>
      <c r="F900" s="70" t="s">
        <v>1103</v>
      </c>
      <c r="G900" s="100" t="s">
        <v>1097</v>
      </c>
      <c r="H900" s="100" t="s">
        <v>1098</v>
      </c>
    </row>
    <row r="901" spans="1:8" x14ac:dyDescent="0.2">
      <c r="A901" s="261"/>
      <c r="B901" s="261"/>
      <c r="C901" s="100"/>
      <c r="D901" s="131"/>
      <c r="E901" s="137"/>
      <c r="F901" s="70"/>
      <c r="G901" s="100"/>
      <c r="H901" s="100"/>
    </row>
    <row r="902" spans="1:8" ht="25.5" customHeight="1" x14ac:dyDescent="0.2">
      <c r="A902" s="261"/>
      <c r="B902" s="261"/>
      <c r="C902" s="100"/>
      <c r="D902" s="131"/>
      <c r="E902" s="137"/>
      <c r="F902" s="70"/>
      <c r="G902" s="100"/>
      <c r="H902" s="100"/>
    </row>
    <row r="903" spans="1:8" x14ac:dyDescent="0.2">
      <c r="A903" s="261"/>
      <c r="B903" s="261"/>
      <c r="C903" s="100"/>
      <c r="D903" s="131"/>
      <c r="E903" s="137"/>
      <c r="F903" s="70"/>
      <c r="G903" s="100"/>
      <c r="H903" s="100"/>
    </row>
    <row r="904" spans="1:8" x14ac:dyDescent="0.2">
      <c r="A904" s="260" t="s">
        <v>1099</v>
      </c>
      <c r="B904" s="260"/>
      <c r="C904" s="260"/>
      <c r="D904" s="260"/>
      <c r="E904" s="260"/>
      <c r="F904" s="260"/>
      <c r="G904" s="260"/>
      <c r="H904" s="98">
        <f>SUM(H901:H903)</f>
        <v>0</v>
      </c>
    </row>
    <row r="905" spans="1:8" ht="25.5" customHeight="1" x14ac:dyDescent="0.2">
      <c r="A905" s="149" t="s">
        <v>635</v>
      </c>
      <c r="B905" s="75" t="s">
        <v>844</v>
      </c>
      <c r="C905" s="262" t="s">
        <v>483</v>
      </c>
      <c r="D905" s="262"/>
      <c r="E905" s="262"/>
      <c r="F905" s="262"/>
      <c r="G905" s="262"/>
      <c r="H905" s="262"/>
    </row>
    <row r="906" spans="1:8" ht="25.5" x14ac:dyDescent="0.2">
      <c r="A906" s="261" t="s">
        <v>1096</v>
      </c>
      <c r="B906" s="261"/>
      <c r="C906" s="100" t="s">
        <v>1100</v>
      </c>
      <c r="D906" s="131" t="s">
        <v>1101</v>
      </c>
      <c r="E906" s="137" t="s">
        <v>1102</v>
      </c>
      <c r="F906" s="70" t="s">
        <v>1103</v>
      </c>
      <c r="G906" s="100" t="s">
        <v>1097</v>
      </c>
      <c r="H906" s="100" t="s">
        <v>1098</v>
      </c>
    </row>
    <row r="907" spans="1:8" x14ac:dyDescent="0.2">
      <c r="A907" s="261"/>
      <c r="B907" s="261"/>
      <c r="C907" s="100"/>
      <c r="D907" s="69"/>
      <c r="E907" s="69"/>
      <c r="F907" s="70"/>
      <c r="G907" s="100"/>
      <c r="H907" s="100"/>
    </row>
    <row r="908" spans="1:8" ht="25.5" customHeight="1" x14ac:dyDescent="0.2">
      <c r="A908" s="261"/>
      <c r="B908" s="261"/>
      <c r="C908" s="100"/>
      <c r="D908" s="131"/>
      <c r="E908" s="137"/>
      <c r="F908" s="70"/>
      <c r="G908" s="100">
        <v>1</v>
      </c>
      <c r="H908" s="100">
        <f>G908</f>
        <v>1</v>
      </c>
    </row>
    <row r="909" spans="1:8" x14ac:dyDescent="0.2">
      <c r="A909" s="261"/>
      <c r="B909" s="261"/>
      <c r="C909" s="100"/>
      <c r="D909" s="131"/>
      <c r="E909" s="137"/>
      <c r="F909" s="70"/>
      <c r="G909" s="100"/>
      <c r="H909" s="100"/>
    </row>
    <row r="910" spans="1:8" x14ac:dyDescent="0.2">
      <c r="A910" s="260" t="s">
        <v>1099</v>
      </c>
      <c r="B910" s="260"/>
      <c r="C910" s="260"/>
      <c r="D910" s="260"/>
      <c r="E910" s="260"/>
      <c r="F910" s="260"/>
      <c r="G910" s="260"/>
      <c r="H910" s="98">
        <f>SUM(H907:H909)</f>
        <v>1</v>
      </c>
    </row>
    <row r="911" spans="1:8" ht="25.5" customHeight="1" x14ac:dyDescent="0.2">
      <c r="A911" s="149" t="s">
        <v>1337</v>
      </c>
      <c r="B911" s="75" t="s">
        <v>1338</v>
      </c>
      <c r="C911" s="262" t="s">
        <v>482</v>
      </c>
      <c r="D911" s="262"/>
      <c r="E911" s="262"/>
      <c r="F911" s="262"/>
      <c r="G911" s="262"/>
      <c r="H911" s="262"/>
    </row>
    <row r="912" spans="1:8" ht="25.5" x14ac:dyDescent="0.2">
      <c r="A912" s="261" t="s">
        <v>1096</v>
      </c>
      <c r="B912" s="261"/>
      <c r="C912" s="100" t="s">
        <v>1100</v>
      </c>
      <c r="D912" s="131" t="s">
        <v>1101</v>
      </c>
      <c r="E912" s="137" t="s">
        <v>1102</v>
      </c>
      <c r="F912" s="70" t="s">
        <v>1103</v>
      </c>
      <c r="G912" s="100" t="s">
        <v>1097</v>
      </c>
      <c r="H912" s="100" t="s">
        <v>1098</v>
      </c>
    </row>
    <row r="913" spans="1:8" x14ac:dyDescent="0.2">
      <c r="A913" s="261"/>
      <c r="B913" s="261"/>
      <c r="C913" s="100"/>
      <c r="D913" s="69"/>
      <c r="E913" s="69"/>
      <c r="F913" s="70"/>
      <c r="G913" s="100"/>
      <c r="H913" s="100"/>
    </row>
    <row r="914" spans="1:8" ht="25.5" customHeight="1" x14ac:dyDescent="0.2">
      <c r="A914" s="261"/>
      <c r="B914" s="261"/>
      <c r="C914" s="100"/>
      <c r="D914" s="131"/>
      <c r="E914" s="137"/>
      <c r="F914" s="70"/>
      <c r="G914" s="100"/>
      <c r="H914" s="100"/>
    </row>
    <row r="915" spans="1:8" x14ac:dyDescent="0.2">
      <c r="A915" s="261"/>
      <c r="B915" s="261"/>
      <c r="C915" s="100"/>
      <c r="D915" s="131"/>
      <c r="E915" s="137"/>
      <c r="F915" s="70"/>
      <c r="G915" s="100"/>
      <c r="H915" s="100"/>
    </row>
    <row r="916" spans="1:8" x14ac:dyDescent="0.2">
      <c r="A916" s="260" t="s">
        <v>1099</v>
      </c>
      <c r="B916" s="260"/>
      <c r="C916" s="260"/>
      <c r="D916" s="260"/>
      <c r="E916" s="260"/>
      <c r="F916" s="260"/>
      <c r="G916" s="260"/>
      <c r="H916" s="98">
        <f>SUM(H913:H915)</f>
        <v>0</v>
      </c>
    </row>
    <row r="917" spans="1:8" ht="25.5" customHeight="1" x14ac:dyDescent="0.2">
      <c r="A917" s="149" t="s">
        <v>1339</v>
      </c>
      <c r="B917" s="75" t="s">
        <v>1340</v>
      </c>
      <c r="C917" s="262" t="s">
        <v>483</v>
      </c>
      <c r="D917" s="262"/>
      <c r="E917" s="262"/>
      <c r="F917" s="262"/>
      <c r="G917" s="262"/>
      <c r="H917" s="262"/>
    </row>
    <row r="918" spans="1:8" ht="25.5" x14ac:dyDescent="0.2">
      <c r="A918" s="261" t="s">
        <v>1096</v>
      </c>
      <c r="B918" s="261"/>
      <c r="C918" s="100" t="s">
        <v>1100</v>
      </c>
      <c r="D918" s="131" t="s">
        <v>1101</v>
      </c>
      <c r="E918" s="137" t="s">
        <v>1102</v>
      </c>
      <c r="F918" s="70" t="s">
        <v>1103</v>
      </c>
      <c r="G918" s="100" t="s">
        <v>1097</v>
      </c>
      <c r="H918" s="100" t="s">
        <v>1098</v>
      </c>
    </row>
    <row r="919" spans="1:8" x14ac:dyDescent="0.2">
      <c r="A919" s="261"/>
      <c r="B919" s="261"/>
      <c r="C919" s="100"/>
      <c r="D919" s="69"/>
      <c r="E919" s="69"/>
      <c r="F919" s="70"/>
      <c r="G919" s="100">
        <v>2</v>
      </c>
      <c r="H919" s="100">
        <f>G919</f>
        <v>2</v>
      </c>
    </row>
    <row r="920" spans="1:8" x14ac:dyDescent="0.2">
      <c r="A920" s="261"/>
      <c r="B920" s="261"/>
      <c r="C920" s="100"/>
      <c r="D920" s="69"/>
      <c r="E920" s="69"/>
      <c r="F920" s="70"/>
      <c r="G920" s="100"/>
      <c r="H920" s="100"/>
    </row>
    <row r="921" spans="1:8" ht="25.5" customHeight="1" x14ac:dyDescent="0.2">
      <c r="A921" s="261"/>
      <c r="B921" s="261"/>
      <c r="C921" s="100"/>
      <c r="D921" s="69"/>
      <c r="E921" s="69"/>
      <c r="F921" s="70"/>
      <c r="G921" s="100"/>
      <c r="H921" s="100"/>
    </row>
    <row r="922" spans="1:8" x14ac:dyDescent="0.2">
      <c r="A922" s="261"/>
      <c r="B922" s="261"/>
      <c r="C922" s="100"/>
      <c r="D922" s="131"/>
      <c r="E922" s="137"/>
      <c r="F922" s="70"/>
      <c r="G922" s="100"/>
      <c r="H922" s="100"/>
    </row>
    <row r="923" spans="1:8" x14ac:dyDescent="0.2">
      <c r="A923" s="260" t="s">
        <v>1099</v>
      </c>
      <c r="B923" s="260"/>
      <c r="C923" s="260"/>
      <c r="D923" s="260"/>
      <c r="E923" s="260"/>
      <c r="F923" s="260"/>
      <c r="G923" s="260"/>
      <c r="H923" s="98">
        <f>SUM(H919:H922)</f>
        <v>2</v>
      </c>
    </row>
    <row r="924" spans="1:8" ht="25.5" customHeight="1" x14ac:dyDescent="0.2">
      <c r="A924" s="149" t="s">
        <v>1341</v>
      </c>
      <c r="B924" s="75" t="s">
        <v>1342</v>
      </c>
      <c r="C924" s="262" t="s">
        <v>482</v>
      </c>
      <c r="D924" s="262"/>
      <c r="E924" s="262"/>
      <c r="F924" s="262"/>
      <c r="G924" s="262"/>
      <c r="H924" s="262"/>
    </row>
    <row r="925" spans="1:8" ht="25.5" x14ac:dyDescent="0.2">
      <c r="A925" s="261" t="s">
        <v>1096</v>
      </c>
      <c r="B925" s="261"/>
      <c r="C925" s="100" t="s">
        <v>1100</v>
      </c>
      <c r="D925" s="131" t="s">
        <v>1101</v>
      </c>
      <c r="E925" s="137" t="s">
        <v>1102</v>
      </c>
      <c r="F925" s="70" t="s">
        <v>1103</v>
      </c>
      <c r="G925" s="100" t="s">
        <v>1097</v>
      </c>
      <c r="H925" s="100" t="s">
        <v>1098</v>
      </c>
    </row>
    <row r="926" spans="1:8" ht="13.35" customHeight="1" x14ac:dyDescent="0.2">
      <c r="A926" s="261"/>
      <c r="B926" s="261"/>
      <c r="C926" s="100"/>
      <c r="D926" s="69"/>
      <c r="E926" s="69"/>
      <c r="F926" s="70"/>
      <c r="G926" s="100"/>
      <c r="H926" s="100"/>
    </row>
    <row r="927" spans="1:8" ht="25.5" customHeight="1" x14ac:dyDescent="0.2">
      <c r="A927" s="261"/>
      <c r="B927" s="261"/>
      <c r="C927" s="100"/>
      <c r="D927" s="131"/>
      <c r="E927" s="137"/>
      <c r="F927" s="70"/>
      <c r="G927" s="100"/>
      <c r="H927" s="100"/>
    </row>
    <row r="928" spans="1:8" x14ac:dyDescent="0.2">
      <c r="A928" s="261"/>
      <c r="B928" s="261"/>
      <c r="C928" s="100"/>
      <c r="D928" s="131"/>
      <c r="E928" s="137"/>
      <c r="F928" s="70"/>
      <c r="G928" s="100"/>
      <c r="H928" s="100"/>
    </row>
    <row r="929" spans="1:8" x14ac:dyDescent="0.2">
      <c r="A929" s="260" t="s">
        <v>1099</v>
      </c>
      <c r="B929" s="260"/>
      <c r="C929" s="260"/>
      <c r="D929" s="260"/>
      <c r="E929" s="260"/>
      <c r="F929" s="260"/>
      <c r="G929" s="260"/>
      <c r="H929" s="98">
        <f>SUM(H926:H928)</f>
        <v>0</v>
      </c>
    </row>
    <row r="930" spans="1:8" x14ac:dyDescent="0.2">
      <c r="A930" s="165"/>
      <c r="B930" s="165"/>
      <c r="C930" s="165"/>
      <c r="D930" s="165"/>
      <c r="E930" s="165"/>
      <c r="F930" s="165"/>
      <c r="G930" s="165"/>
      <c r="H930" s="98"/>
    </row>
    <row r="931" spans="1:8" ht="25.5" customHeight="1" x14ac:dyDescent="0.2">
      <c r="A931" s="149" t="s">
        <v>1400</v>
      </c>
      <c r="B931" s="108" t="s">
        <v>1442</v>
      </c>
      <c r="C931" s="262" t="s">
        <v>482</v>
      </c>
      <c r="D931" s="262"/>
      <c r="E931" s="262"/>
      <c r="F931" s="262"/>
      <c r="G931" s="262"/>
      <c r="H931" s="262"/>
    </row>
    <row r="932" spans="1:8" ht="25.5" x14ac:dyDescent="0.2">
      <c r="A932" s="261" t="s">
        <v>1096</v>
      </c>
      <c r="B932" s="261"/>
      <c r="C932" s="100" t="s">
        <v>1100</v>
      </c>
      <c r="D932" s="131" t="s">
        <v>1101</v>
      </c>
      <c r="E932" s="137" t="s">
        <v>1102</v>
      </c>
      <c r="F932" s="70" t="s">
        <v>1103</v>
      </c>
      <c r="G932" s="100" t="s">
        <v>1097</v>
      </c>
      <c r="H932" s="100" t="s">
        <v>1098</v>
      </c>
    </row>
    <row r="933" spans="1:8" ht="13.35" customHeight="1" x14ac:dyDescent="0.2">
      <c r="A933" s="261"/>
      <c r="B933" s="261"/>
      <c r="C933" s="100"/>
      <c r="D933" s="69"/>
      <c r="E933" s="69"/>
      <c r="F933" s="70"/>
      <c r="G933" s="100"/>
      <c r="H933" s="100"/>
    </row>
    <row r="934" spans="1:8" ht="25.5" customHeight="1" x14ac:dyDescent="0.2">
      <c r="A934" s="261"/>
      <c r="B934" s="261"/>
      <c r="C934" s="100"/>
      <c r="D934" s="131"/>
      <c r="E934" s="137"/>
      <c r="F934" s="70"/>
      <c r="G934" s="100"/>
      <c r="H934" s="100"/>
    </row>
    <row r="935" spans="1:8" x14ac:dyDescent="0.2">
      <c r="A935" s="261"/>
      <c r="B935" s="261"/>
      <c r="C935" s="100"/>
      <c r="D935" s="131"/>
      <c r="E935" s="137"/>
      <c r="F935" s="70"/>
      <c r="G935" s="100"/>
      <c r="H935" s="100"/>
    </row>
    <row r="936" spans="1:8" x14ac:dyDescent="0.2">
      <c r="A936" s="260" t="s">
        <v>1099</v>
      </c>
      <c r="B936" s="260"/>
      <c r="C936" s="260"/>
      <c r="D936" s="260"/>
      <c r="E936" s="260"/>
      <c r="F936" s="260"/>
      <c r="G936" s="260"/>
      <c r="H936" s="98">
        <f>SUM(H933:H935)</f>
        <v>0</v>
      </c>
    </row>
    <row r="937" spans="1:8" x14ac:dyDescent="0.2">
      <c r="A937" s="165"/>
      <c r="B937" s="165"/>
      <c r="C937" s="165"/>
      <c r="D937" s="165"/>
      <c r="E937" s="165"/>
      <c r="F937" s="165"/>
      <c r="G937" s="165"/>
      <c r="H937" s="98"/>
    </row>
    <row r="938" spans="1:8" x14ac:dyDescent="0.2">
      <c r="A938" s="84" t="s">
        <v>636</v>
      </c>
      <c r="B938" s="280" t="s">
        <v>513</v>
      </c>
      <c r="C938" s="280"/>
      <c r="D938" s="280"/>
      <c r="E938" s="280"/>
      <c r="F938" s="280"/>
      <c r="G938" s="280"/>
      <c r="H938" s="280"/>
    </row>
    <row r="939" spans="1:8" x14ac:dyDescent="0.2">
      <c r="A939" s="149" t="s">
        <v>637</v>
      </c>
      <c r="B939" s="75" t="s">
        <v>845</v>
      </c>
      <c r="C939" s="262" t="s">
        <v>483</v>
      </c>
      <c r="D939" s="262"/>
      <c r="E939" s="262"/>
      <c r="F939" s="262"/>
      <c r="G939" s="262"/>
      <c r="H939" s="262"/>
    </row>
    <row r="940" spans="1:8" ht="25.5" x14ac:dyDescent="0.2">
      <c r="A940" s="261" t="s">
        <v>1096</v>
      </c>
      <c r="B940" s="261"/>
      <c r="C940" s="100" t="s">
        <v>1100</v>
      </c>
      <c r="D940" s="131" t="s">
        <v>1101</v>
      </c>
      <c r="E940" s="137" t="s">
        <v>1102</v>
      </c>
      <c r="F940" s="70" t="s">
        <v>1103</v>
      </c>
      <c r="G940" s="100" t="s">
        <v>1097</v>
      </c>
      <c r="H940" s="100" t="s">
        <v>1098</v>
      </c>
    </row>
    <row r="941" spans="1:8" x14ac:dyDescent="0.2">
      <c r="A941" s="261"/>
      <c r="B941" s="261"/>
      <c r="C941" s="100"/>
      <c r="D941" s="69"/>
      <c r="E941" s="69"/>
      <c r="F941" s="70"/>
      <c r="G941" s="100"/>
      <c r="H941" s="100"/>
    </row>
    <row r="942" spans="1:8" x14ac:dyDescent="0.2">
      <c r="A942" s="261"/>
      <c r="B942" s="261"/>
      <c r="C942" s="100"/>
      <c r="D942" s="131"/>
      <c r="E942" s="137"/>
      <c r="F942" s="70"/>
      <c r="G942" s="100"/>
      <c r="H942" s="100"/>
    </row>
    <row r="943" spans="1:8" ht="25.5" customHeight="1" x14ac:dyDescent="0.2">
      <c r="A943" s="261"/>
      <c r="B943" s="261"/>
      <c r="C943" s="100"/>
      <c r="D943" s="131"/>
      <c r="E943" s="137"/>
      <c r="F943" s="70"/>
      <c r="G943" s="100"/>
      <c r="H943" s="100"/>
    </row>
    <row r="944" spans="1:8" x14ac:dyDescent="0.2">
      <c r="A944" s="260" t="s">
        <v>1099</v>
      </c>
      <c r="B944" s="260"/>
      <c r="C944" s="260"/>
      <c r="D944" s="260"/>
      <c r="E944" s="260"/>
      <c r="F944" s="260"/>
      <c r="G944" s="260"/>
      <c r="H944" s="98">
        <f>SUM(H941:H943)</f>
        <v>0</v>
      </c>
    </row>
    <row r="945" spans="1:8" x14ac:dyDescent="0.2">
      <c r="A945" s="149" t="s">
        <v>638</v>
      </c>
      <c r="B945" s="75" t="s">
        <v>846</v>
      </c>
      <c r="C945" s="262" t="s">
        <v>483</v>
      </c>
      <c r="D945" s="262"/>
      <c r="E945" s="262"/>
      <c r="F945" s="262"/>
      <c r="G945" s="262"/>
      <c r="H945" s="262"/>
    </row>
    <row r="946" spans="1:8" ht="25.5" x14ac:dyDescent="0.2">
      <c r="A946" s="261" t="s">
        <v>1096</v>
      </c>
      <c r="B946" s="261"/>
      <c r="C946" s="100" t="s">
        <v>1100</v>
      </c>
      <c r="D946" s="131" t="s">
        <v>1101</v>
      </c>
      <c r="E946" s="137" t="s">
        <v>1102</v>
      </c>
      <c r="F946" s="70" t="s">
        <v>1103</v>
      </c>
      <c r="G946" s="100" t="s">
        <v>1097</v>
      </c>
      <c r="H946" s="100" t="s">
        <v>1098</v>
      </c>
    </row>
    <row r="947" spans="1:8" x14ac:dyDescent="0.2">
      <c r="A947" s="261"/>
      <c r="B947" s="261"/>
      <c r="C947" s="100"/>
      <c r="D947" s="69"/>
      <c r="E947" s="69"/>
      <c r="F947" s="70"/>
      <c r="G947" s="100"/>
      <c r="H947" s="100"/>
    </row>
    <row r="948" spans="1:8" x14ac:dyDescent="0.2">
      <c r="A948" s="261"/>
      <c r="B948" s="261"/>
      <c r="C948" s="100"/>
      <c r="D948" s="69"/>
      <c r="E948" s="69"/>
      <c r="F948" s="70"/>
      <c r="G948" s="100"/>
      <c r="H948" s="100"/>
    </row>
    <row r="949" spans="1:8" ht="25.5" customHeight="1" x14ac:dyDescent="0.2">
      <c r="A949" s="261"/>
      <c r="B949" s="261"/>
      <c r="C949" s="100"/>
      <c r="D949" s="69"/>
      <c r="E949" s="69"/>
      <c r="F949" s="70"/>
      <c r="G949" s="100"/>
      <c r="H949" s="100"/>
    </row>
    <row r="950" spans="1:8" x14ac:dyDescent="0.2">
      <c r="A950" s="260" t="s">
        <v>1099</v>
      </c>
      <c r="B950" s="260"/>
      <c r="C950" s="260"/>
      <c r="D950" s="260"/>
      <c r="E950" s="260"/>
      <c r="F950" s="260"/>
      <c r="G950" s="260"/>
      <c r="H950" s="98">
        <f>SUM(H947:H949)</f>
        <v>0</v>
      </c>
    </row>
    <row r="951" spans="1:8" x14ac:dyDescent="0.2">
      <c r="A951" s="161" t="s">
        <v>639</v>
      </c>
      <c r="B951" s="75" t="s">
        <v>847</v>
      </c>
      <c r="C951" s="262" t="s">
        <v>483</v>
      </c>
      <c r="D951" s="262"/>
      <c r="E951" s="262"/>
      <c r="F951" s="262"/>
      <c r="G951" s="262"/>
      <c r="H951" s="262"/>
    </row>
    <row r="952" spans="1:8" ht="25.5" x14ac:dyDescent="0.2">
      <c r="A952" s="261" t="s">
        <v>1096</v>
      </c>
      <c r="B952" s="261"/>
      <c r="C952" s="100" t="s">
        <v>1100</v>
      </c>
      <c r="D952" s="131" t="s">
        <v>1101</v>
      </c>
      <c r="E952" s="137" t="s">
        <v>1102</v>
      </c>
      <c r="F952" s="70" t="s">
        <v>1103</v>
      </c>
      <c r="G952" s="100" t="s">
        <v>1097</v>
      </c>
      <c r="H952" s="100" t="s">
        <v>1098</v>
      </c>
    </row>
    <row r="953" spans="1:8" x14ac:dyDescent="0.2">
      <c r="A953" s="261"/>
      <c r="B953" s="261"/>
      <c r="C953" s="100"/>
      <c r="D953" s="69"/>
      <c r="E953" s="69"/>
      <c r="F953" s="70"/>
      <c r="G953" s="100"/>
      <c r="H953" s="100"/>
    </row>
    <row r="954" spans="1:8" x14ac:dyDescent="0.2">
      <c r="A954" s="261"/>
      <c r="B954" s="261"/>
      <c r="C954" s="100"/>
      <c r="D954" s="131"/>
      <c r="E954" s="137"/>
      <c r="F954" s="70"/>
      <c r="G954" s="100"/>
      <c r="H954" s="100"/>
    </row>
    <row r="955" spans="1:8" ht="25.5" customHeight="1" x14ac:dyDescent="0.2">
      <c r="A955" s="261"/>
      <c r="B955" s="261"/>
      <c r="C955" s="100"/>
      <c r="D955" s="131"/>
      <c r="E955" s="137"/>
      <c r="F955" s="70"/>
      <c r="G955" s="100"/>
      <c r="H955" s="100"/>
    </row>
    <row r="956" spans="1:8" x14ac:dyDescent="0.2">
      <c r="A956" s="260" t="s">
        <v>1099</v>
      </c>
      <c r="B956" s="260"/>
      <c r="C956" s="260"/>
      <c r="D956" s="260"/>
      <c r="E956" s="260"/>
      <c r="F956" s="260"/>
      <c r="G956" s="260"/>
      <c r="H956" s="98">
        <f>SUM(H953:H955)</f>
        <v>0</v>
      </c>
    </row>
    <row r="957" spans="1:8" x14ac:dyDescent="0.2">
      <c r="A957" s="149" t="s">
        <v>640</v>
      </c>
      <c r="B957" s="75" t="s">
        <v>848</v>
      </c>
      <c r="C957" s="262" t="s">
        <v>482</v>
      </c>
      <c r="D957" s="262"/>
      <c r="E957" s="262"/>
      <c r="F957" s="262"/>
      <c r="G957" s="262"/>
      <c r="H957" s="262"/>
    </row>
    <row r="958" spans="1:8" ht="25.5" x14ac:dyDescent="0.2">
      <c r="A958" s="261" t="s">
        <v>1096</v>
      </c>
      <c r="B958" s="261"/>
      <c r="C958" s="100" t="s">
        <v>1100</v>
      </c>
      <c r="D958" s="131" t="s">
        <v>1101</v>
      </c>
      <c r="E958" s="137" t="s">
        <v>1102</v>
      </c>
      <c r="F958" s="70" t="s">
        <v>1103</v>
      </c>
      <c r="G958" s="100" t="s">
        <v>1097</v>
      </c>
      <c r="H958" s="100" t="s">
        <v>1098</v>
      </c>
    </row>
    <row r="959" spans="1:8" x14ac:dyDescent="0.2">
      <c r="A959" s="261"/>
      <c r="B959" s="261"/>
      <c r="C959" s="100"/>
      <c r="D959" s="69"/>
      <c r="E959" s="69"/>
      <c r="F959" s="70"/>
      <c r="G959" s="100">
        <v>20</v>
      </c>
      <c r="H959" s="100">
        <v>20</v>
      </c>
    </row>
    <row r="960" spans="1:8" x14ac:dyDescent="0.2">
      <c r="A960" s="261"/>
      <c r="B960" s="261"/>
      <c r="C960" s="100"/>
      <c r="D960" s="69"/>
      <c r="E960" s="69"/>
      <c r="F960" s="70"/>
      <c r="G960" s="100"/>
      <c r="H960" s="100"/>
    </row>
    <row r="961" spans="1:8" ht="25.5" customHeight="1" x14ac:dyDescent="0.2">
      <c r="A961" s="261"/>
      <c r="B961" s="261"/>
      <c r="C961" s="100"/>
      <c r="D961" s="69"/>
      <c r="E961" s="69"/>
      <c r="F961" s="70"/>
      <c r="G961" s="100"/>
      <c r="H961" s="100"/>
    </row>
    <row r="962" spans="1:8" x14ac:dyDescent="0.2">
      <c r="A962" s="260" t="s">
        <v>1099</v>
      </c>
      <c r="B962" s="260"/>
      <c r="C962" s="260"/>
      <c r="D962" s="260"/>
      <c r="E962" s="260"/>
      <c r="F962" s="260"/>
      <c r="G962" s="260"/>
      <c r="H962" s="98">
        <f>SUM(H959:H961)</f>
        <v>20</v>
      </c>
    </row>
    <row r="963" spans="1:8" x14ac:dyDescent="0.2">
      <c r="A963" s="149" t="s">
        <v>641</v>
      </c>
      <c r="B963" s="75" t="s">
        <v>849</v>
      </c>
      <c r="C963" s="262" t="s">
        <v>482</v>
      </c>
      <c r="D963" s="262"/>
      <c r="E963" s="262"/>
      <c r="F963" s="262"/>
      <c r="G963" s="262"/>
      <c r="H963" s="262"/>
    </row>
    <row r="964" spans="1:8" ht="25.5" x14ac:dyDescent="0.2">
      <c r="A964" s="261" t="s">
        <v>1096</v>
      </c>
      <c r="B964" s="261"/>
      <c r="C964" s="100" t="s">
        <v>1100</v>
      </c>
      <c r="D964" s="131" t="s">
        <v>1101</v>
      </c>
      <c r="E964" s="137" t="s">
        <v>1102</v>
      </c>
      <c r="F964" s="70" t="s">
        <v>1103</v>
      </c>
      <c r="G964" s="100" t="s">
        <v>1097</v>
      </c>
      <c r="H964" s="100" t="s">
        <v>1098</v>
      </c>
    </row>
    <row r="965" spans="1:8" x14ac:dyDescent="0.2">
      <c r="A965" s="261"/>
      <c r="B965" s="261"/>
      <c r="C965" s="100"/>
      <c r="D965" s="69"/>
      <c r="E965" s="69"/>
      <c r="F965" s="70"/>
      <c r="G965" s="100">
        <v>60</v>
      </c>
      <c r="H965" s="100">
        <v>60</v>
      </c>
    </row>
    <row r="966" spans="1:8" x14ac:dyDescent="0.2">
      <c r="A966" s="261"/>
      <c r="B966" s="261"/>
      <c r="C966" s="100"/>
      <c r="D966" s="131"/>
      <c r="E966" s="137"/>
      <c r="F966" s="70"/>
      <c r="G966" s="100"/>
      <c r="H966" s="100"/>
    </row>
    <row r="967" spans="1:8" ht="25.5" customHeight="1" x14ac:dyDescent="0.2">
      <c r="A967" s="261"/>
      <c r="B967" s="261"/>
      <c r="C967" s="100"/>
      <c r="D967" s="131"/>
      <c r="E967" s="137"/>
      <c r="F967" s="70"/>
      <c r="G967" s="100"/>
      <c r="H967" s="100"/>
    </row>
    <row r="968" spans="1:8" x14ac:dyDescent="0.2">
      <c r="A968" s="260" t="s">
        <v>1099</v>
      </c>
      <c r="B968" s="260"/>
      <c r="C968" s="260"/>
      <c r="D968" s="260"/>
      <c r="E968" s="260"/>
      <c r="F968" s="260"/>
      <c r="G968" s="260"/>
      <c r="H968" s="98">
        <f>SUM(H965:H967)</f>
        <v>60</v>
      </c>
    </row>
    <row r="969" spans="1:8" x14ac:dyDescent="0.2">
      <c r="A969" s="99" t="s">
        <v>642</v>
      </c>
      <c r="B969" s="75" t="s">
        <v>850</v>
      </c>
      <c r="C969" s="262" t="s">
        <v>482</v>
      </c>
      <c r="D969" s="262"/>
      <c r="E969" s="262"/>
      <c r="F969" s="262"/>
      <c r="G969" s="262"/>
      <c r="H969" s="262"/>
    </row>
    <row r="970" spans="1:8" ht="25.5" x14ac:dyDescent="0.2">
      <c r="A970" s="261" t="s">
        <v>1096</v>
      </c>
      <c r="B970" s="261"/>
      <c r="C970" s="100" t="s">
        <v>1100</v>
      </c>
      <c r="D970" s="131" t="s">
        <v>1101</v>
      </c>
      <c r="E970" s="137" t="s">
        <v>1102</v>
      </c>
      <c r="F970" s="70" t="s">
        <v>1103</v>
      </c>
      <c r="G970" s="100" t="s">
        <v>1097</v>
      </c>
      <c r="H970" s="100" t="s">
        <v>1098</v>
      </c>
    </row>
    <row r="971" spans="1:8" x14ac:dyDescent="0.2">
      <c r="A971" s="261"/>
      <c r="B971" s="261"/>
      <c r="C971" s="100"/>
      <c r="D971" s="131"/>
      <c r="E971" s="137"/>
      <c r="F971" s="70"/>
      <c r="G971" s="100"/>
      <c r="H971" s="100"/>
    </row>
    <row r="972" spans="1:8" x14ac:dyDescent="0.2">
      <c r="A972" s="261"/>
      <c r="B972" s="261"/>
      <c r="C972" s="100"/>
      <c r="D972" s="131"/>
      <c r="E972" s="137"/>
      <c r="F972" s="70"/>
      <c r="G972" s="100"/>
      <c r="H972" s="100"/>
    </row>
    <row r="973" spans="1:8" ht="25.5" customHeight="1" x14ac:dyDescent="0.2">
      <c r="A973" s="261"/>
      <c r="B973" s="261"/>
      <c r="C973" s="100"/>
      <c r="D973" s="131"/>
      <c r="E973" s="137"/>
      <c r="F973" s="70"/>
      <c r="G973" s="100"/>
      <c r="H973" s="100"/>
    </row>
    <row r="974" spans="1:8" x14ac:dyDescent="0.2">
      <c r="A974" s="260" t="s">
        <v>1099</v>
      </c>
      <c r="B974" s="260"/>
      <c r="C974" s="260"/>
      <c r="D974" s="260"/>
      <c r="E974" s="260"/>
      <c r="F974" s="260"/>
      <c r="G974" s="260"/>
      <c r="H974" s="98">
        <f>SUM(H971:H973)</f>
        <v>0</v>
      </c>
    </row>
    <row r="975" spans="1:8" x14ac:dyDescent="0.2">
      <c r="A975" s="149" t="s">
        <v>643</v>
      </c>
      <c r="B975" s="75" t="s">
        <v>851</v>
      </c>
      <c r="C975" s="262" t="s">
        <v>483</v>
      </c>
      <c r="D975" s="262"/>
      <c r="E975" s="262"/>
      <c r="F975" s="262"/>
      <c r="G975" s="262"/>
      <c r="H975" s="262"/>
    </row>
    <row r="976" spans="1:8" ht="25.5" x14ac:dyDescent="0.2">
      <c r="A976" s="261" t="s">
        <v>1096</v>
      </c>
      <c r="B976" s="261"/>
      <c r="C976" s="100" t="s">
        <v>1100</v>
      </c>
      <c r="D976" s="131" t="s">
        <v>1101</v>
      </c>
      <c r="E976" s="137" t="s">
        <v>1102</v>
      </c>
      <c r="F976" s="70" t="s">
        <v>1103</v>
      </c>
      <c r="G976" s="100" t="s">
        <v>1097</v>
      </c>
      <c r="H976" s="100" t="s">
        <v>1098</v>
      </c>
    </row>
    <row r="977" spans="1:8" x14ac:dyDescent="0.2">
      <c r="A977" s="261"/>
      <c r="B977" s="261"/>
      <c r="C977" s="100"/>
      <c r="D977" s="69"/>
      <c r="E977" s="69"/>
      <c r="F977" s="70"/>
      <c r="G977" s="100">
        <v>15</v>
      </c>
      <c r="H977" s="100">
        <v>15</v>
      </c>
    </row>
    <row r="978" spans="1:8" x14ac:dyDescent="0.2">
      <c r="A978" s="261"/>
      <c r="B978" s="261"/>
      <c r="C978" s="100"/>
      <c r="D978" s="131"/>
      <c r="E978" s="137"/>
      <c r="F978" s="70"/>
      <c r="G978" s="100"/>
      <c r="H978" s="100"/>
    </row>
    <row r="979" spans="1:8" ht="25.5" customHeight="1" x14ac:dyDescent="0.2">
      <c r="A979" s="261"/>
      <c r="B979" s="261"/>
      <c r="C979" s="100"/>
      <c r="D979" s="131"/>
      <c r="E979" s="137"/>
      <c r="F979" s="70"/>
      <c r="G979" s="100"/>
      <c r="H979" s="100"/>
    </row>
    <row r="980" spans="1:8" x14ac:dyDescent="0.2">
      <c r="A980" s="260" t="s">
        <v>1099</v>
      </c>
      <c r="B980" s="260"/>
      <c r="C980" s="260"/>
      <c r="D980" s="260"/>
      <c r="E980" s="260"/>
      <c r="F980" s="260"/>
      <c r="G980" s="260"/>
      <c r="H980" s="98">
        <f>SUM(H977:H979)</f>
        <v>15</v>
      </c>
    </row>
    <row r="981" spans="1:8" x14ac:dyDescent="0.2">
      <c r="A981" s="149" t="s">
        <v>644</v>
      </c>
      <c r="B981" s="75" t="s">
        <v>852</v>
      </c>
      <c r="C981" s="262" t="s">
        <v>483</v>
      </c>
      <c r="D981" s="262"/>
      <c r="E981" s="262"/>
      <c r="F981" s="262"/>
      <c r="G981" s="262"/>
      <c r="H981" s="262"/>
    </row>
    <row r="982" spans="1:8" ht="25.5" x14ac:dyDescent="0.2">
      <c r="A982" s="261" t="s">
        <v>1096</v>
      </c>
      <c r="B982" s="261"/>
      <c r="C982" s="100" t="s">
        <v>1100</v>
      </c>
      <c r="D982" s="131" t="s">
        <v>1101</v>
      </c>
      <c r="E982" s="137" t="s">
        <v>1102</v>
      </c>
      <c r="F982" s="70" t="s">
        <v>1103</v>
      </c>
      <c r="G982" s="100" t="s">
        <v>1097</v>
      </c>
      <c r="H982" s="100" t="s">
        <v>1098</v>
      </c>
    </row>
    <row r="983" spans="1:8" x14ac:dyDescent="0.2">
      <c r="A983" s="261"/>
      <c r="B983" s="261"/>
      <c r="C983" s="100"/>
      <c r="D983" s="69"/>
      <c r="E983" s="69"/>
      <c r="F983" s="70"/>
      <c r="G983" s="100">
        <v>4</v>
      </c>
      <c r="H983" s="100">
        <v>4</v>
      </c>
    </row>
    <row r="984" spans="1:8" x14ac:dyDescent="0.2">
      <c r="A984" s="261"/>
      <c r="B984" s="261"/>
      <c r="C984" s="100"/>
      <c r="D984" s="131"/>
      <c r="E984" s="137"/>
      <c r="F984" s="70"/>
      <c r="G984" s="100"/>
      <c r="H984" s="100"/>
    </row>
    <row r="985" spans="1:8" ht="25.5" customHeight="1" x14ac:dyDescent="0.2">
      <c r="A985" s="261"/>
      <c r="B985" s="261"/>
      <c r="C985" s="100"/>
      <c r="D985" s="131"/>
      <c r="E985" s="137"/>
      <c r="F985" s="70"/>
      <c r="G985" s="100"/>
      <c r="H985" s="100"/>
    </row>
    <row r="986" spans="1:8" x14ac:dyDescent="0.2">
      <c r="A986" s="260" t="s">
        <v>1099</v>
      </c>
      <c r="B986" s="260"/>
      <c r="C986" s="260"/>
      <c r="D986" s="260"/>
      <c r="E986" s="260"/>
      <c r="F986" s="260"/>
      <c r="G986" s="260"/>
      <c r="H986" s="98">
        <f>SUM(H983:H985)</f>
        <v>4</v>
      </c>
    </row>
    <row r="987" spans="1:8" x14ac:dyDescent="0.2">
      <c r="A987" s="149" t="s">
        <v>645</v>
      </c>
      <c r="B987" s="75" t="s">
        <v>853</v>
      </c>
      <c r="C987" s="262" t="s">
        <v>483</v>
      </c>
      <c r="D987" s="262"/>
      <c r="E987" s="262"/>
      <c r="F987" s="262"/>
      <c r="G987" s="262"/>
      <c r="H987" s="262"/>
    </row>
    <row r="988" spans="1:8" ht="25.5" x14ac:dyDescent="0.2">
      <c r="A988" s="261" t="s">
        <v>1096</v>
      </c>
      <c r="B988" s="261"/>
      <c r="C988" s="100" t="s">
        <v>1100</v>
      </c>
      <c r="D988" s="131" t="s">
        <v>1101</v>
      </c>
      <c r="E988" s="137" t="s">
        <v>1102</v>
      </c>
      <c r="F988" s="70" t="s">
        <v>1103</v>
      </c>
      <c r="G988" s="100" t="s">
        <v>1097</v>
      </c>
      <c r="H988" s="100" t="s">
        <v>1098</v>
      </c>
    </row>
    <row r="989" spans="1:8" x14ac:dyDescent="0.2">
      <c r="A989" s="261"/>
      <c r="B989" s="261"/>
      <c r="C989" s="100"/>
      <c r="D989" s="69"/>
      <c r="E989" s="69"/>
      <c r="F989" s="70"/>
      <c r="G989" s="100"/>
      <c r="H989" s="100"/>
    </row>
    <row r="990" spans="1:8" x14ac:dyDescent="0.2">
      <c r="A990" s="261"/>
      <c r="B990" s="261"/>
      <c r="C990" s="100"/>
      <c r="D990" s="69"/>
      <c r="E990" s="69"/>
      <c r="F990" s="70"/>
      <c r="G990" s="100"/>
      <c r="H990" s="100"/>
    </row>
    <row r="991" spans="1:8" ht="25.5" customHeight="1" x14ac:dyDescent="0.2">
      <c r="A991" s="261"/>
      <c r="B991" s="261"/>
      <c r="C991" s="100"/>
      <c r="D991" s="69"/>
      <c r="E991" s="69"/>
      <c r="F991" s="70"/>
      <c r="G991" s="100"/>
      <c r="H991" s="100"/>
    </row>
    <row r="992" spans="1:8" x14ac:dyDescent="0.2">
      <c r="A992" s="260" t="s">
        <v>1099</v>
      </c>
      <c r="B992" s="260"/>
      <c r="C992" s="260"/>
      <c r="D992" s="260"/>
      <c r="E992" s="260"/>
      <c r="F992" s="260"/>
      <c r="G992" s="260"/>
      <c r="H992" s="98">
        <f>SUM(H989:H991)</f>
        <v>0</v>
      </c>
    </row>
    <row r="993" spans="1:8" x14ac:dyDescent="0.2">
      <c r="A993" s="149" t="s">
        <v>646</v>
      </c>
      <c r="B993" s="75" t="s">
        <v>854</v>
      </c>
      <c r="C993" s="262" t="s">
        <v>483</v>
      </c>
      <c r="D993" s="262"/>
      <c r="E993" s="262"/>
      <c r="F993" s="262"/>
      <c r="G993" s="262"/>
      <c r="H993" s="262"/>
    </row>
    <row r="994" spans="1:8" ht="25.5" x14ac:dyDescent="0.2">
      <c r="A994" s="261" t="s">
        <v>1096</v>
      </c>
      <c r="B994" s="261"/>
      <c r="C994" s="100" t="s">
        <v>1100</v>
      </c>
      <c r="D994" s="131" t="s">
        <v>1101</v>
      </c>
      <c r="E994" s="137" t="s">
        <v>1102</v>
      </c>
      <c r="F994" s="70" t="s">
        <v>1103</v>
      </c>
      <c r="G994" s="100" t="s">
        <v>1097</v>
      </c>
      <c r="H994" s="100" t="s">
        <v>1098</v>
      </c>
    </row>
    <row r="995" spans="1:8" x14ac:dyDescent="0.2">
      <c r="A995" s="261"/>
      <c r="B995" s="261"/>
      <c r="C995" s="100"/>
      <c r="D995" s="69"/>
      <c r="E995" s="69"/>
      <c r="F995" s="70"/>
      <c r="G995" s="100"/>
      <c r="H995" s="100"/>
    </row>
    <row r="996" spans="1:8" x14ac:dyDescent="0.2">
      <c r="A996" s="261"/>
      <c r="B996" s="261"/>
      <c r="C996" s="100"/>
      <c r="D996" s="131"/>
      <c r="E996" s="137"/>
      <c r="F996" s="70"/>
      <c r="G996" s="100"/>
      <c r="H996" s="100"/>
    </row>
    <row r="997" spans="1:8" ht="25.5" customHeight="1" x14ac:dyDescent="0.2">
      <c r="A997" s="261"/>
      <c r="B997" s="261"/>
      <c r="C997" s="100"/>
      <c r="D997" s="131"/>
      <c r="E997" s="137"/>
      <c r="F997" s="70"/>
      <c r="G997" s="100"/>
      <c r="H997" s="100"/>
    </row>
    <row r="998" spans="1:8" x14ac:dyDescent="0.2">
      <c r="A998" s="260" t="s">
        <v>1099</v>
      </c>
      <c r="B998" s="260"/>
      <c r="C998" s="260"/>
      <c r="D998" s="260"/>
      <c r="E998" s="260"/>
      <c r="F998" s="260"/>
      <c r="G998" s="260"/>
      <c r="H998" s="98">
        <f>SUM(H995:H997)</f>
        <v>0</v>
      </c>
    </row>
    <row r="999" spans="1:8" x14ac:dyDescent="0.2">
      <c r="A999" s="99" t="s">
        <v>647</v>
      </c>
      <c r="B999" s="75" t="s">
        <v>855</v>
      </c>
      <c r="C999" s="262" t="s">
        <v>483</v>
      </c>
      <c r="D999" s="262"/>
      <c r="E999" s="262"/>
      <c r="F999" s="262"/>
      <c r="G999" s="262"/>
      <c r="H999" s="262"/>
    </row>
    <row r="1000" spans="1:8" ht="25.5" x14ac:dyDescent="0.2">
      <c r="A1000" s="261" t="s">
        <v>1096</v>
      </c>
      <c r="B1000" s="261"/>
      <c r="C1000" s="100" t="s">
        <v>1100</v>
      </c>
      <c r="D1000" s="131" t="s">
        <v>1101</v>
      </c>
      <c r="E1000" s="137" t="s">
        <v>1102</v>
      </c>
      <c r="F1000" s="70" t="s">
        <v>1103</v>
      </c>
      <c r="G1000" s="100" t="s">
        <v>1097</v>
      </c>
      <c r="H1000" s="100" t="s">
        <v>1098</v>
      </c>
    </row>
    <row r="1001" spans="1:8" x14ac:dyDescent="0.2">
      <c r="A1001" s="261"/>
      <c r="B1001" s="261"/>
      <c r="C1001" s="100"/>
      <c r="D1001" s="131"/>
      <c r="E1001" s="137"/>
      <c r="F1001" s="70"/>
      <c r="G1001" s="100"/>
      <c r="H1001" s="100"/>
    </row>
    <row r="1002" spans="1:8" x14ac:dyDescent="0.2">
      <c r="A1002" s="261"/>
      <c r="B1002" s="261"/>
      <c r="C1002" s="100"/>
      <c r="D1002" s="131"/>
      <c r="E1002" s="137"/>
      <c r="F1002" s="70"/>
      <c r="G1002" s="100"/>
      <c r="H1002" s="100"/>
    </row>
    <row r="1003" spans="1:8" ht="25.5" customHeight="1" x14ac:dyDescent="0.2">
      <c r="A1003" s="261"/>
      <c r="B1003" s="261"/>
      <c r="C1003" s="100"/>
      <c r="D1003" s="131"/>
      <c r="E1003" s="137"/>
      <c r="F1003" s="70"/>
      <c r="G1003" s="100"/>
      <c r="H1003" s="100"/>
    </row>
    <row r="1004" spans="1:8" x14ac:dyDescent="0.2">
      <c r="A1004" s="260" t="s">
        <v>1099</v>
      </c>
      <c r="B1004" s="260"/>
      <c r="C1004" s="260"/>
      <c r="D1004" s="260"/>
      <c r="E1004" s="260"/>
      <c r="F1004" s="260"/>
      <c r="G1004" s="260"/>
      <c r="H1004" s="98">
        <f>SUM(H1001:H1003)</f>
        <v>0</v>
      </c>
    </row>
    <row r="1005" spans="1:8" x14ac:dyDescent="0.2">
      <c r="A1005" s="99" t="s">
        <v>648</v>
      </c>
      <c r="B1005" s="75" t="s">
        <v>856</v>
      </c>
      <c r="C1005" s="262" t="s">
        <v>483</v>
      </c>
      <c r="D1005" s="262"/>
      <c r="E1005" s="262"/>
      <c r="F1005" s="262"/>
      <c r="G1005" s="262"/>
      <c r="H1005" s="262"/>
    </row>
    <row r="1006" spans="1:8" ht="25.5" x14ac:dyDescent="0.2">
      <c r="A1006" s="261" t="s">
        <v>1096</v>
      </c>
      <c r="B1006" s="261"/>
      <c r="C1006" s="100" t="s">
        <v>1100</v>
      </c>
      <c r="D1006" s="131" t="s">
        <v>1101</v>
      </c>
      <c r="E1006" s="137" t="s">
        <v>1102</v>
      </c>
      <c r="F1006" s="70" t="s">
        <v>1103</v>
      </c>
      <c r="G1006" s="100" t="s">
        <v>1097</v>
      </c>
      <c r="H1006" s="100" t="s">
        <v>1098</v>
      </c>
    </row>
    <row r="1007" spans="1:8" x14ac:dyDescent="0.2">
      <c r="A1007" s="261"/>
      <c r="B1007" s="261"/>
      <c r="C1007" s="100"/>
      <c r="D1007" s="131"/>
      <c r="E1007" s="137"/>
      <c r="F1007" s="70"/>
      <c r="G1007" s="100"/>
      <c r="H1007" s="100"/>
    </row>
    <row r="1008" spans="1:8" x14ac:dyDescent="0.2">
      <c r="A1008" s="261"/>
      <c r="B1008" s="261"/>
      <c r="C1008" s="100"/>
      <c r="D1008" s="131"/>
      <c r="E1008" s="137"/>
      <c r="F1008" s="70"/>
      <c r="G1008" s="100"/>
      <c r="H1008" s="100"/>
    </row>
    <row r="1009" spans="1:8" ht="25.5" customHeight="1" x14ac:dyDescent="0.2">
      <c r="A1009" s="261"/>
      <c r="B1009" s="261"/>
      <c r="C1009" s="100"/>
      <c r="D1009" s="131"/>
      <c r="E1009" s="137"/>
      <c r="F1009" s="70"/>
      <c r="G1009" s="100"/>
      <c r="H1009" s="100"/>
    </row>
    <row r="1010" spans="1:8" x14ac:dyDescent="0.2">
      <c r="A1010" s="260" t="s">
        <v>1099</v>
      </c>
      <c r="B1010" s="260"/>
      <c r="C1010" s="260"/>
      <c r="D1010" s="260"/>
      <c r="E1010" s="260"/>
      <c r="F1010" s="260"/>
      <c r="G1010" s="260"/>
      <c r="H1010" s="98">
        <f>SUM(H1007:H1009)</f>
        <v>0</v>
      </c>
    </row>
    <row r="1011" spans="1:8" x14ac:dyDescent="0.2">
      <c r="A1011" s="99" t="s">
        <v>649</v>
      </c>
      <c r="B1011" s="75" t="s">
        <v>857</v>
      </c>
      <c r="C1011" s="262" t="s">
        <v>483</v>
      </c>
      <c r="D1011" s="262"/>
      <c r="E1011" s="262"/>
      <c r="F1011" s="262"/>
      <c r="G1011" s="262"/>
      <c r="H1011" s="262"/>
    </row>
    <row r="1012" spans="1:8" ht="25.5" x14ac:dyDescent="0.2">
      <c r="A1012" s="261" t="s">
        <v>1096</v>
      </c>
      <c r="B1012" s="261"/>
      <c r="C1012" s="100" t="s">
        <v>1100</v>
      </c>
      <c r="D1012" s="131" t="s">
        <v>1101</v>
      </c>
      <c r="E1012" s="137" t="s">
        <v>1102</v>
      </c>
      <c r="F1012" s="70" t="s">
        <v>1103</v>
      </c>
      <c r="G1012" s="100" t="s">
        <v>1097</v>
      </c>
      <c r="H1012" s="100" t="s">
        <v>1098</v>
      </c>
    </row>
    <row r="1013" spans="1:8" x14ac:dyDescent="0.2">
      <c r="A1013" s="261"/>
      <c r="B1013" s="261"/>
      <c r="C1013" s="100"/>
      <c r="D1013" s="131"/>
      <c r="E1013" s="137"/>
      <c r="F1013" s="70"/>
      <c r="G1013" s="100"/>
      <c r="H1013" s="100"/>
    </row>
    <row r="1014" spans="1:8" x14ac:dyDescent="0.2">
      <c r="A1014" s="261"/>
      <c r="B1014" s="261"/>
      <c r="C1014" s="100"/>
      <c r="D1014" s="131"/>
      <c r="E1014" s="137"/>
      <c r="F1014" s="70"/>
      <c r="G1014" s="100"/>
      <c r="H1014" s="100"/>
    </row>
    <row r="1015" spans="1:8" ht="25.5" customHeight="1" x14ac:dyDescent="0.2">
      <c r="A1015" s="261"/>
      <c r="B1015" s="261"/>
      <c r="C1015" s="100"/>
      <c r="D1015" s="131"/>
      <c r="E1015" s="137"/>
      <c r="F1015" s="70"/>
      <c r="G1015" s="100"/>
      <c r="H1015" s="100"/>
    </row>
    <row r="1016" spans="1:8" x14ac:dyDescent="0.2">
      <c r="A1016" s="260" t="s">
        <v>1099</v>
      </c>
      <c r="B1016" s="260"/>
      <c r="C1016" s="260"/>
      <c r="D1016" s="260"/>
      <c r="E1016" s="260"/>
      <c r="F1016" s="260"/>
      <c r="G1016" s="260"/>
      <c r="H1016" s="98">
        <f>SUM(H1013:H1015)</f>
        <v>0</v>
      </c>
    </row>
    <row r="1017" spans="1:8" x14ac:dyDescent="0.2">
      <c r="A1017" s="149" t="s">
        <v>650</v>
      </c>
      <c r="B1017" s="75" t="s">
        <v>858</v>
      </c>
      <c r="C1017" s="262" t="s">
        <v>483</v>
      </c>
      <c r="D1017" s="262"/>
      <c r="E1017" s="262"/>
      <c r="F1017" s="262"/>
      <c r="G1017" s="262"/>
      <c r="H1017" s="262"/>
    </row>
    <row r="1018" spans="1:8" ht="25.5" x14ac:dyDescent="0.2">
      <c r="A1018" s="261" t="s">
        <v>1096</v>
      </c>
      <c r="B1018" s="261"/>
      <c r="C1018" s="100" t="s">
        <v>1100</v>
      </c>
      <c r="D1018" s="131" t="s">
        <v>1101</v>
      </c>
      <c r="E1018" s="137" t="s">
        <v>1102</v>
      </c>
      <c r="F1018" s="70" t="s">
        <v>1103</v>
      </c>
      <c r="G1018" s="100" t="s">
        <v>1097</v>
      </c>
      <c r="H1018" s="100" t="s">
        <v>1098</v>
      </c>
    </row>
    <row r="1019" spans="1:8" x14ac:dyDescent="0.2">
      <c r="A1019" s="261"/>
      <c r="B1019" s="261"/>
      <c r="C1019" s="100"/>
      <c r="D1019" s="69"/>
      <c r="E1019" s="69"/>
      <c r="F1019" s="70"/>
      <c r="G1019" s="100"/>
      <c r="H1019" s="100"/>
    </row>
    <row r="1020" spans="1:8" x14ac:dyDescent="0.2">
      <c r="A1020" s="261"/>
      <c r="B1020" s="261"/>
      <c r="C1020" s="100"/>
      <c r="D1020" s="69"/>
      <c r="E1020" s="69"/>
      <c r="F1020" s="70"/>
      <c r="G1020" s="100"/>
      <c r="H1020" s="100"/>
    </row>
    <row r="1021" spans="1:8" ht="25.5" customHeight="1" x14ac:dyDescent="0.2">
      <c r="A1021" s="261"/>
      <c r="B1021" s="261"/>
      <c r="C1021" s="100"/>
      <c r="D1021" s="131"/>
      <c r="E1021" s="137"/>
      <c r="F1021" s="70"/>
      <c r="G1021" s="100"/>
      <c r="H1021" s="100"/>
    </row>
    <row r="1022" spans="1:8" x14ac:dyDescent="0.2">
      <c r="A1022" s="260" t="s">
        <v>1099</v>
      </c>
      <c r="B1022" s="260"/>
      <c r="C1022" s="260"/>
      <c r="D1022" s="260"/>
      <c r="E1022" s="260"/>
      <c r="F1022" s="260"/>
      <c r="G1022" s="260"/>
      <c r="H1022" s="98">
        <f>SUM(H1019:H1021)</f>
        <v>0</v>
      </c>
    </row>
    <row r="1023" spans="1:8" x14ac:dyDescent="0.2">
      <c r="A1023" s="149" t="s">
        <v>651</v>
      </c>
      <c r="B1023" s="75" t="s">
        <v>859</v>
      </c>
      <c r="C1023" s="262" t="s">
        <v>483</v>
      </c>
      <c r="D1023" s="262"/>
      <c r="E1023" s="262"/>
      <c r="F1023" s="262"/>
      <c r="G1023" s="262"/>
      <c r="H1023" s="262"/>
    </row>
    <row r="1024" spans="1:8" ht="25.5" x14ac:dyDescent="0.2">
      <c r="A1024" s="261" t="s">
        <v>1096</v>
      </c>
      <c r="B1024" s="261"/>
      <c r="C1024" s="100" t="s">
        <v>1100</v>
      </c>
      <c r="D1024" s="131" t="s">
        <v>1101</v>
      </c>
      <c r="E1024" s="137" t="s">
        <v>1102</v>
      </c>
      <c r="F1024" s="70" t="s">
        <v>1103</v>
      </c>
      <c r="G1024" s="100" t="s">
        <v>1097</v>
      </c>
      <c r="H1024" s="100" t="s">
        <v>1098</v>
      </c>
    </row>
    <row r="1025" spans="1:8" ht="13.35" customHeight="1" x14ac:dyDescent="0.2">
      <c r="A1025" s="261"/>
      <c r="B1025" s="261"/>
      <c r="C1025" s="100"/>
      <c r="D1025" s="69"/>
      <c r="E1025" s="69"/>
      <c r="F1025" s="70"/>
      <c r="G1025" s="100"/>
      <c r="H1025" s="100"/>
    </row>
    <row r="1026" spans="1:8" ht="13.35" customHeight="1" x14ac:dyDescent="0.2">
      <c r="A1026" s="261"/>
      <c r="B1026" s="261"/>
      <c r="C1026" s="100"/>
      <c r="D1026" s="69"/>
      <c r="E1026" s="69"/>
      <c r="F1026" s="70"/>
      <c r="G1026" s="100"/>
      <c r="H1026" s="100"/>
    </row>
    <row r="1027" spans="1:8" ht="25.5" customHeight="1" x14ac:dyDescent="0.2">
      <c r="A1027" s="261"/>
      <c r="B1027" s="261"/>
      <c r="C1027" s="100"/>
      <c r="D1027" s="131"/>
      <c r="E1027" s="137"/>
      <c r="F1027" s="70"/>
      <c r="G1027" s="100"/>
      <c r="H1027" s="100"/>
    </row>
    <row r="1028" spans="1:8" x14ac:dyDescent="0.2">
      <c r="A1028" s="260" t="s">
        <v>1099</v>
      </c>
      <c r="B1028" s="260"/>
      <c r="C1028" s="260"/>
      <c r="D1028" s="260"/>
      <c r="E1028" s="260"/>
      <c r="F1028" s="260"/>
      <c r="G1028" s="260"/>
      <c r="H1028" s="98">
        <f>SUM(H1025:H1027)</f>
        <v>0</v>
      </c>
    </row>
    <row r="1029" spans="1:8" x14ac:dyDescent="0.2">
      <c r="A1029" s="149" t="s">
        <v>652</v>
      </c>
      <c r="B1029" s="75" t="s">
        <v>860</v>
      </c>
      <c r="C1029" s="262" t="s">
        <v>483</v>
      </c>
      <c r="D1029" s="262"/>
      <c r="E1029" s="262"/>
      <c r="F1029" s="262"/>
      <c r="G1029" s="262"/>
      <c r="H1029" s="262"/>
    </row>
    <row r="1030" spans="1:8" ht="25.5" x14ac:dyDescent="0.2">
      <c r="A1030" s="261" t="s">
        <v>1096</v>
      </c>
      <c r="B1030" s="261"/>
      <c r="C1030" s="100" t="s">
        <v>1100</v>
      </c>
      <c r="D1030" s="131" t="s">
        <v>1101</v>
      </c>
      <c r="E1030" s="137" t="s">
        <v>1102</v>
      </c>
      <c r="F1030" s="70" t="s">
        <v>1103</v>
      </c>
      <c r="G1030" s="100" t="s">
        <v>1097</v>
      </c>
      <c r="H1030" s="100" t="s">
        <v>1098</v>
      </c>
    </row>
    <row r="1031" spans="1:8" x14ac:dyDescent="0.2">
      <c r="A1031" s="261"/>
      <c r="B1031" s="261"/>
      <c r="C1031" s="100"/>
      <c r="D1031" s="69"/>
      <c r="E1031" s="69"/>
      <c r="F1031" s="70"/>
      <c r="G1031" s="100"/>
      <c r="H1031" s="100"/>
    </row>
    <row r="1032" spans="1:8" x14ac:dyDescent="0.2">
      <c r="A1032" s="261"/>
      <c r="B1032" s="261"/>
      <c r="C1032" s="100"/>
      <c r="D1032" s="131"/>
      <c r="E1032" s="137"/>
      <c r="F1032" s="70"/>
      <c r="G1032" s="100"/>
      <c r="H1032" s="100"/>
    </row>
    <row r="1033" spans="1:8" ht="25.5" customHeight="1" x14ac:dyDescent="0.2">
      <c r="A1033" s="261"/>
      <c r="B1033" s="261"/>
      <c r="C1033" s="100"/>
      <c r="D1033" s="131"/>
      <c r="E1033" s="137"/>
      <c r="F1033" s="70"/>
      <c r="G1033" s="100"/>
      <c r="H1033" s="100"/>
    </row>
    <row r="1034" spans="1:8" x14ac:dyDescent="0.2">
      <c r="A1034" s="260" t="s">
        <v>1099</v>
      </c>
      <c r="B1034" s="260"/>
      <c r="C1034" s="260"/>
      <c r="D1034" s="260"/>
      <c r="E1034" s="260"/>
      <c r="F1034" s="260"/>
      <c r="G1034" s="260"/>
      <c r="H1034" s="98">
        <f>SUM(H1031:H1033)</f>
        <v>0</v>
      </c>
    </row>
    <row r="1035" spans="1:8" x14ac:dyDescent="0.2">
      <c r="A1035" s="149" t="s">
        <v>653</v>
      </c>
      <c r="B1035" s="75" t="s">
        <v>861</v>
      </c>
      <c r="C1035" s="262" t="s">
        <v>483</v>
      </c>
      <c r="D1035" s="262"/>
      <c r="E1035" s="262"/>
      <c r="F1035" s="262"/>
      <c r="G1035" s="262"/>
      <c r="H1035" s="262"/>
    </row>
    <row r="1036" spans="1:8" ht="25.5" x14ac:dyDescent="0.2">
      <c r="A1036" s="261" t="s">
        <v>1096</v>
      </c>
      <c r="B1036" s="261"/>
      <c r="C1036" s="100" t="s">
        <v>1100</v>
      </c>
      <c r="D1036" s="131" t="s">
        <v>1101</v>
      </c>
      <c r="E1036" s="137" t="s">
        <v>1102</v>
      </c>
      <c r="F1036" s="70" t="s">
        <v>1103</v>
      </c>
      <c r="G1036" s="100" t="s">
        <v>1097</v>
      </c>
      <c r="H1036" s="100" t="s">
        <v>1098</v>
      </c>
    </row>
    <row r="1037" spans="1:8" x14ac:dyDescent="0.2">
      <c r="A1037" s="261"/>
      <c r="B1037" s="261"/>
      <c r="C1037" s="100"/>
      <c r="D1037" s="69"/>
      <c r="E1037" s="69"/>
      <c r="F1037" s="70"/>
      <c r="G1037" s="100"/>
      <c r="H1037" s="100"/>
    </row>
    <row r="1038" spans="1:8" x14ac:dyDescent="0.2">
      <c r="A1038" s="261"/>
      <c r="B1038" s="261"/>
      <c r="C1038" s="100"/>
      <c r="D1038" s="69"/>
      <c r="E1038" s="69"/>
      <c r="F1038" s="70"/>
      <c r="G1038" s="100"/>
      <c r="H1038" s="100"/>
    </row>
    <row r="1039" spans="1:8" ht="25.5" customHeight="1" x14ac:dyDescent="0.2">
      <c r="A1039" s="261"/>
      <c r="B1039" s="261"/>
      <c r="C1039" s="100"/>
      <c r="D1039" s="69"/>
      <c r="E1039" s="69"/>
      <c r="F1039" s="70"/>
      <c r="G1039" s="100"/>
      <c r="H1039" s="100"/>
    </row>
    <row r="1040" spans="1:8" x14ac:dyDescent="0.2">
      <c r="A1040" s="260" t="s">
        <v>1099</v>
      </c>
      <c r="B1040" s="260"/>
      <c r="C1040" s="260"/>
      <c r="D1040" s="260"/>
      <c r="E1040" s="260"/>
      <c r="F1040" s="260"/>
      <c r="G1040" s="260"/>
      <c r="H1040" s="98">
        <f>SUM(H1037:H1039)</f>
        <v>0</v>
      </c>
    </row>
    <row r="1041" spans="1:8" x14ac:dyDescent="0.2">
      <c r="A1041" s="99" t="s">
        <v>654</v>
      </c>
      <c r="B1041" s="75" t="s">
        <v>862</v>
      </c>
      <c r="C1041" s="262" t="s">
        <v>482</v>
      </c>
      <c r="D1041" s="262"/>
      <c r="E1041" s="262"/>
      <c r="F1041" s="262"/>
      <c r="G1041" s="262"/>
      <c r="H1041" s="262"/>
    </row>
    <row r="1042" spans="1:8" ht="25.5" x14ac:dyDescent="0.2">
      <c r="A1042" s="261" t="s">
        <v>1096</v>
      </c>
      <c r="B1042" s="261"/>
      <c r="C1042" s="100" t="s">
        <v>1100</v>
      </c>
      <c r="D1042" s="131" t="s">
        <v>1101</v>
      </c>
      <c r="E1042" s="137" t="s">
        <v>1102</v>
      </c>
      <c r="F1042" s="70" t="s">
        <v>1103</v>
      </c>
      <c r="G1042" s="100" t="s">
        <v>1097</v>
      </c>
      <c r="H1042" s="100" t="s">
        <v>1098</v>
      </c>
    </row>
    <row r="1043" spans="1:8" x14ac:dyDescent="0.2">
      <c r="A1043" s="261"/>
      <c r="B1043" s="261"/>
      <c r="C1043" s="100"/>
      <c r="D1043" s="131"/>
      <c r="E1043" s="137"/>
      <c r="F1043" s="70"/>
      <c r="G1043" s="100">
        <f>20*6</f>
        <v>120</v>
      </c>
      <c r="H1043" s="100">
        <f>G1043</f>
        <v>120</v>
      </c>
    </row>
    <row r="1044" spans="1:8" x14ac:dyDescent="0.2">
      <c r="A1044" s="261"/>
      <c r="B1044" s="261"/>
      <c r="C1044" s="100"/>
      <c r="D1044" s="131"/>
      <c r="E1044" s="137"/>
      <c r="F1044" s="70"/>
      <c r="G1044" s="100"/>
      <c r="H1044" s="100"/>
    </row>
    <row r="1045" spans="1:8" ht="25.5" customHeight="1" x14ac:dyDescent="0.2">
      <c r="A1045" s="261"/>
      <c r="B1045" s="261"/>
      <c r="C1045" s="100"/>
      <c r="D1045" s="131"/>
      <c r="E1045" s="137"/>
      <c r="F1045" s="70"/>
      <c r="G1045" s="100"/>
      <c r="H1045" s="100"/>
    </row>
    <row r="1046" spans="1:8" x14ac:dyDescent="0.2">
      <c r="A1046" s="260" t="s">
        <v>1099</v>
      </c>
      <c r="B1046" s="260"/>
      <c r="C1046" s="260"/>
      <c r="D1046" s="260"/>
      <c r="E1046" s="260"/>
      <c r="F1046" s="260"/>
      <c r="G1046" s="260"/>
      <c r="H1046" s="98">
        <f>SUM(H1043:H1045)</f>
        <v>120</v>
      </c>
    </row>
    <row r="1047" spans="1:8" x14ac:dyDescent="0.2">
      <c r="A1047" s="99" t="s">
        <v>655</v>
      </c>
      <c r="B1047" s="75" t="s">
        <v>863</v>
      </c>
      <c r="C1047" s="262" t="s">
        <v>482</v>
      </c>
      <c r="D1047" s="262"/>
      <c r="E1047" s="262"/>
      <c r="F1047" s="262"/>
      <c r="G1047" s="262"/>
      <c r="H1047" s="262"/>
    </row>
    <row r="1048" spans="1:8" ht="25.5" x14ac:dyDescent="0.2">
      <c r="A1048" s="261" t="s">
        <v>1096</v>
      </c>
      <c r="B1048" s="261"/>
      <c r="C1048" s="100" t="s">
        <v>1100</v>
      </c>
      <c r="D1048" s="131" t="s">
        <v>1101</v>
      </c>
      <c r="E1048" s="137" t="s">
        <v>1102</v>
      </c>
      <c r="F1048" s="70" t="s">
        <v>1103</v>
      </c>
      <c r="G1048" s="100" t="s">
        <v>1097</v>
      </c>
      <c r="H1048" s="100" t="s">
        <v>1098</v>
      </c>
    </row>
    <row r="1049" spans="1:8" x14ac:dyDescent="0.2">
      <c r="A1049" s="261"/>
      <c r="B1049" s="261"/>
      <c r="C1049" s="100"/>
      <c r="D1049" s="131"/>
      <c r="E1049" s="137"/>
      <c r="F1049" s="70"/>
      <c r="G1049" s="100"/>
      <c r="H1049" s="100"/>
    </row>
    <row r="1050" spans="1:8" x14ac:dyDescent="0.2">
      <c r="A1050" s="261"/>
      <c r="B1050" s="261"/>
      <c r="C1050" s="100"/>
      <c r="D1050" s="131"/>
      <c r="E1050" s="137"/>
      <c r="F1050" s="70"/>
      <c r="G1050" s="100"/>
      <c r="H1050" s="100"/>
    </row>
    <row r="1051" spans="1:8" ht="25.5" customHeight="1" x14ac:dyDescent="0.2">
      <c r="A1051" s="261"/>
      <c r="B1051" s="261"/>
      <c r="C1051" s="100"/>
      <c r="D1051" s="131"/>
      <c r="E1051" s="137"/>
      <c r="F1051" s="70"/>
      <c r="G1051" s="100"/>
      <c r="H1051" s="100"/>
    </row>
    <row r="1052" spans="1:8" x14ac:dyDescent="0.2">
      <c r="A1052" s="260" t="s">
        <v>1099</v>
      </c>
      <c r="B1052" s="260"/>
      <c r="C1052" s="260"/>
      <c r="D1052" s="260"/>
      <c r="E1052" s="260"/>
      <c r="F1052" s="260"/>
      <c r="G1052" s="260"/>
      <c r="H1052" s="98">
        <f>SUM(H1049:H1051)</f>
        <v>0</v>
      </c>
    </row>
    <row r="1053" spans="1:8" x14ac:dyDescent="0.2">
      <c r="A1053" s="149" t="s">
        <v>656</v>
      </c>
      <c r="B1053" s="75" t="s">
        <v>864</v>
      </c>
      <c r="C1053" s="262" t="s">
        <v>482</v>
      </c>
      <c r="D1053" s="262"/>
      <c r="E1053" s="262"/>
      <c r="F1053" s="262"/>
      <c r="G1053" s="262"/>
      <c r="H1053" s="262"/>
    </row>
    <row r="1054" spans="1:8" ht="25.5" x14ac:dyDescent="0.2">
      <c r="A1054" s="261" t="s">
        <v>1096</v>
      </c>
      <c r="B1054" s="261"/>
      <c r="C1054" s="100" t="s">
        <v>1100</v>
      </c>
      <c r="D1054" s="131" t="s">
        <v>1101</v>
      </c>
      <c r="E1054" s="137" t="s">
        <v>1102</v>
      </c>
      <c r="F1054" s="70" t="s">
        <v>1103</v>
      </c>
      <c r="G1054" s="100" t="s">
        <v>1097</v>
      </c>
      <c r="H1054" s="100" t="s">
        <v>1098</v>
      </c>
    </row>
    <row r="1055" spans="1:8" x14ac:dyDescent="0.2">
      <c r="A1055" s="261"/>
      <c r="B1055" s="261"/>
      <c r="C1055" s="100"/>
      <c r="D1055" s="69"/>
      <c r="E1055" s="69"/>
      <c r="F1055" s="70"/>
      <c r="G1055" s="100">
        <v>120</v>
      </c>
      <c r="H1055" s="100">
        <f>G1055</f>
        <v>120</v>
      </c>
    </row>
    <row r="1056" spans="1:8" x14ac:dyDescent="0.2">
      <c r="A1056" s="261"/>
      <c r="B1056" s="261"/>
      <c r="C1056" s="100"/>
      <c r="D1056" s="131"/>
      <c r="E1056" s="137"/>
      <c r="F1056" s="70"/>
      <c r="G1056" s="100"/>
      <c r="H1056" s="100"/>
    </row>
    <row r="1057" spans="1:8" ht="25.5" customHeight="1" x14ac:dyDescent="0.2">
      <c r="A1057" s="261"/>
      <c r="B1057" s="261"/>
      <c r="C1057" s="100"/>
      <c r="D1057" s="131"/>
      <c r="E1057" s="137"/>
      <c r="F1057" s="70"/>
      <c r="G1057" s="100"/>
      <c r="H1057" s="100"/>
    </row>
    <row r="1058" spans="1:8" x14ac:dyDescent="0.2">
      <c r="A1058" s="260" t="s">
        <v>1099</v>
      </c>
      <c r="B1058" s="260"/>
      <c r="C1058" s="260"/>
      <c r="D1058" s="260"/>
      <c r="E1058" s="260"/>
      <c r="F1058" s="260"/>
      <c r="G1058" s="260"/>
      <c r="H1058" s="98">
        <f>SUM(H1055:H1057)</f>
        <v>120</v>
      </c>
    </row>
    <row r="1059" spans="1:8" ht="25.5" x14ac:dyDescent="0.2">
      <c r="A1059" s="99" t="s">
        <v>657</v>
      </c>
      <c r="B1059" s="75" t="s">
        <v>865</v>
      </c>
      <c r="C1059" s="262" t="s">
        <v>482</v>
      </c>
      <c r="D1059" s="262"/>
      <c r="E1059" s="262"/>
      <c r="F1059" s="262"/>
      <c r="G1059" s="262"/>
      <c r="H1059" s="262"/>
    </row>
    <row r="1060" spans="1:8" ht="25.5" x14ac:dyDescent="0.2">
      <c r="A1060" s="261" t="s">
        <v>1096</v>
      </c>
      <c r="B1060" s="261"/>
      <c r="C1060" s="100" t="s">
        <v>1100</v>
      </c>
      <c r="D1060" s="131" t="s">
        <v>1101</v>
      </c>
      <c r="E1060" s="137" t="s">
        <v>1102</v>
      </c>
      <c r="F1060" s="70" t="s">
        <v>1103</v>
      </c>
      <c r="G1060" s="100" t="s">
        <v>1097</v>
      </c>
      <c r="H1060" s="100" t="s">
        <v>1098</v>
      </c>
    </row>
    <row r="1061" spans="1:8" x14ac:dyDescent="0.2">
      <c r="A1061" s="261"/>
      <c r="B1061" s="261"/>
      <c r="C1061" s="100"/>
      <c r="D1061" s="131"/>
      <c r="E1061" s="137"/>
      <c r="F1061" s="70"/>
      <c r="G1061" s="100"/>
      <c r="H1061" s="100"/>
    </row>
    <row r="1062" spans="1:8" x14ac:dyDescent="0.2">
      <c r="A1062" s="261"/>
      <c r="B1062" s="261"/>
      <c r="C1062" s="100"/>
      <c r="D1062" s="131"/>
      <c r="E1062" s="137"/>
      <c r="F1062" s="70"/>
      <c r="G1062" s="100"/>
      <c r="H1062" s="100"/>
    </row>
    <row r="1063" spans="1:8" ht="25.5" customHeight="1" x14ac:dyDescent="0.2">
      <c r="A1063" s="261"/>
      <c r="B1063" s="261"/>
      <c r="C1063" s="100"/>
      <c r="D1063" s="131"/>
      <c r="E1063" s="137"/>
      <c r="F1063" s="70"/>
      <c r="G1063" s="100"/>
      <c r="H1063" s="100"/>
    </row>
    <row r="1064" spans="1:8" x14ac:dyDescent="0.2">
      <c r="A1064" s="260" t="s">
        <v>1099</v>
      </c>
      <c r="B1064" s="260"/>
      <c r="C1064" s="260"/>
      <c r="D1064" s="260"/>
      <c r="E1064" s="260"/>
      <c r="F1064" s="260"/>
      <c r="G1064" s="260"/>
      <c r="H1064" s="98">
        <f>SUM(H1061:H1063)</f>
        <v>0</v>
      </c>
    </row>
    <row r="1065" spans="1:8" x14ac:dyDescent="0.2">
      <c r="A1065" s="99" t="s">
        <v>658</v>
      </c>
      <c r="B1065" s="75" t="s">
        <v>866</v>
      </c>
      <c r="C1065" s="262" t="s">
        <v>482</v>
      </c>
      <c r="D1065" s="262"/>
      <c r="E1065" s="262"/>
      <c r="F1065" s="262"/>
      <c r="G1065" s="262"/>
      <c r="H1065" s="262"/>
    </row>
    <row r="1066" spans="1:8" ht="25.5" x14ac:dyDescent="0.2">
      <c r="A1066" s="261" t="s">
        <v>1096</v>
      </c>
      <c r="B1066" s="261"/>
      <c r="C1066" s="100" t="s">
        <v>1100</v>
      </c>
      <c r="D1066" s="131" t="s">
        <v>1101</v>
      </c>
      <c r="E1066" s="137" t="s">
        <v>1102</v>
      </c>
      <c r="F1066" s="70" t="s">
        <v>1103</v>
      </c>
      <c r="G1066" s="100" t="s">
        <v>1097</v>
      </c>
      <c r="H1066" s="100" t="s">
        <v>1098</v>
      </c>
    </row>
    <row r="1067" spans="1:8" x14ac:dyDescent="0.2">
      <c r="A1067" s="261"/>
      <c r="B1067" s="261"/>
      <c r="C1067" s="100"/>
      <c r="D1067" s="131"/>
      <c r="E1067" s="137"/>
      <c r="F1067" s="70"/>
      <c r="G1067" s="100"/>
      <c r="H1067" s="100"/>
    </row>
    <row r="1068" spans="1:8" x14ac:dyDescent="0.2">
      <c r="A1068" s="261"/>
      <c r="B1068" s="261"/>
      <c r="C1068" s="100"/>
      <c r="D1068" s="131"/>
      <c r="E1068" s="137"/>
      <c r="F1068" s="70"/>
      <c r="G1068" s="100"/>
      <c r="H1068" s="100"/>
    </row>
    <row r="1069" spans="1:8" ht="25.5" customHeight="1" x14ac:dyDescent="0.2">
      <c r="A1069" s="261"/>
      <c r="B1069" s="261"/>
      <c r="C1069" s="100"/>
      <c r="D1069" s="131"/>
      <c r="E1069" s="137"/>
      <c r="F1069" s="70"/>
      <c r="G1069" s="100"/>
      <c r="H1069" s="100"/>
    </row>
    <row r="1070" spans="1:8" x14ac:dyDescent="0.2">
      <c r="A1070" s="260" t="s">
        <v>1099</v>
      </c>
      <c r="B1070" s="260"/>
      <c r="C1070" s="260"/>
      <c r="D1070" s="260"/>
      <c r="E1070" s="260"/>
      <c r="F1070" s="260"/>
      <c r="G1070" s="260"/>
      <c r="H1070" s="98">
        <f>SUM(H1067:H1069)</f>
        <v>0</v>
      </c>
    </row>
    <row r="1071" spans="1:8" ht="25.5" x14ac:dyDescent="0.2">
      <c r="A1071" s="99" t="s">
        <v>659</v>
      </c>
      <c r="B1071" s="75" t="s">
        <v>867</v>
      </c>
      <c r="C1071" s="262" t="s">
        <v>482</v>
      </c>
      <c r="D1071" s="262"/>
      <c r="E1071" s="262"/>
      <c r="F1071" s="262"/>
      <c r="G1071" s="262"/>
      <c r="H1071" s="262"/>
    </row>
    <row r="1072" spans="1:8" ht="25.5" x14ac:dyDescent="0.2">
      <c r="A1072" s="261" t="s">
        <v>1096</v>
      </c>
      <c r="B1072" s="261"/>
      <c r="C1072" s="100" t="s">
        <v>1100</v>
      </c>
      <c r="D1072" s="131" t="s">
        <v>1101</v>
      </c>
      <c r="E1072" s="137" t="s">
        <v>1102</v>
      </c>
      <c r="F1072" s="70" t="s">
        <v>1103</v>
      </c>
      <c r="G1072" s="100" t="s">
        <v>1097</v>
      </c>
      <c r="H1072" s="100" t="s">
        <v>1098</v>
      </c>
    </row>
    <row r="1073" spans="1:8" x14ac:dyDescent="0.2">
      <c r="A1073" s="261"/>
      <c r="B1073" s="261"/>
      <c r="C1073" s="100"/>
      <c r="D1073" s="131"/>
      <c r="E1073" s="137"/>
      <c r="F1073" s="70"/>
      <c r="G1073" s="100"/>
      <c r="H1073" s="100"/>
    </row>
    <row r="1074" spans="1:8" x14ac:dyDescent="0.2">
      <c r="A1074" s="261"/>
      <c r="B1074" s="261"/>
      <c r="C1074" s="100"/>
      <c r="D1074" s="131"/>
      <c r="E1074" s="137"/>
      <c r="F1074" s="70"/>
      <c r="G1074" s="100"/>
      <c r="H1074" s="100"/>
    </row>
    <row r="1075" spans="1:8" ht="25.5" customHeight="1" x14ac:dyDescent="0.2">
      <c r="A1075" s="261"/>
      <c r="B1075" s="261"/>
      <c r="C1075" s="100"/>
      <c r="D1075" s="131"/>
      <c r="E1075" s="137"/>
      <c r="F1075" s="70"/>
      <c r="G1075" s="100"/>
      <c r="H1075" s="100"/>
    </row>
    <row r="1076" spans="1:8" x14ac:dyDescent="0.2">
      <c r="A1076" s="260" t="s">
        <v>1099</v>
      </c>
      <c r="B1076" s="260"/>
      <c r="C1076" s="260"/>
      <c r="D1076" s="260"/>
      <c r="E1076" s="260"/>
      <c r="F1076" s="260"/>
      <c r="G1076" s="260"/>
      <c r="H1076" s="98">
        <f>SUM(H1073:H1075)</f>
        <v>0</v>
      </c>
    </row>
    <row r="1077" spans="1:8" x14ac:dyDescent="0.2">
      <c r="A1077" s="99" t="s">
        <v>660</v>
      </c>
      <c r="B1077" s="75" t="s">
        <v>868</v>
      </c>
      <c r="C1077" s="262" t="s">
        <v>482</v>
      </c>
      <c r="D1077" s="262"/>
      <c r="E1077" s="262"/>
      <c r="F1077" s="262"/>
      <c r="G1077" s="262"/>
      <c r="H1077" s="262"/>
    </row>
    <row r="1078" spans="1:8" ht="25.5" x14ac:dyDescent="0.2">
      <c r="A1078" s="261" t="s">
        <v>1096</v>
      </c>
      <c r="B1078" s="261"/>
      <c r="C1078" s="100" t="s">
        <v>1100</v>
      </c>
      <c r="D1078" s="131" t="s">
        <v>1101</v>
      </c>
      <c r="E1078" s="137" t="s">
        <v>1102</v>
      </c>
      <c r="F1078" s="70" t="s">
        <v>1103</v>
      </c>
      <c r="G1078" s="100" t="s">
        <v>1097</v>
      </c>
      <c r="H1078" s="100" t="s">
        <v>1098</v>
      </c>
    </row>
    <row r="1079" spans="1:8" x14ac:dyDescent="0.2">
      <c r="A1079" s="261"/>
      <c r="B1079" s="261"/>
      <c r="C1079" s="100"/>
      <c r="D1079" s="131"/>
      <c r="E1079" s="137"/>
      <c r="F1079" s="70"/>
      <c r="G1079" s="100"/>
      <c r="H1079" s="100"/>
    </row>
    <row r="1080" spans="1:8" x14ac:dyDescent="0.2">
      <c r="A1080" s="261"/>
      <c r="B1080" s="261"/>
      <c r="C1080" s="100"/>
      <c r="D1080" s="131"/>
      <c r="E1080" s="137"/>
      <c r="F1080" s="70"/>
      <c r="G1080" s="100"/>
      <c r="H1080" s="100"/>
    </row>
    <row r="1081" spans="1:8" ht="25.5" customHeight="1" x14ac:dyDescent="0.2">
      <c r="A1081" s="261"/>
      <c r="B1081" s="261"/>
      <c r="C1081" s="100"/>
      <c r="D1081" s="131"/>
      <c r="E1081" s="137"/>
      <c r="F1081" s="70"/>
      <c r="G1081" s="100"/>
      <c r="H1081" s="100"/>
    </row>
    <row r="1082" spans="1:8" x14ac:dyDescent="0.2">
      <c r="A1082" s="260" t="s">
        <v>1099</v>
      </c>
      <c r="B1082" s="260"/>
      <c r="C1082" s="260"/>
      <c r="D1082" s="260"/>
      <c r="E1082" s="260"/>
      <c r="F1082" s="260"/>
      <c r="G1082" s="260"/>
      <c r="H1082" s="98">
        <f>SUM(H1079:H1081)</f>
        <v>0</v>
      </c>
    </row>
    <row r="1083" spans="1:8" ht="25.5" x14ac:dyDescent="0.2">
      <c r="A1083" s="149" t="s">
        <v>661</v>
      </c>
      <c r="B1083" s="160" t="s">
        <v>869</v>
      </c>
      <c r="C1083" s="262" t="s">
        <v>483</v>
      </c>
      <c r="D1083" s="262"/>
      <c r="E1083" s="262"/>
      <c r="F1083" s="262"/>
      <c r="G1083" s="262"/>
      <c r="H1083" s="262"/>
    </row>
    <row r="1084" spans="1:8" ht="25.5" x14ac:dyDescent="0.2">
      <c r="A1084" s="261" t="s">
        <v>1096</v>
      </c>
      <c r="B1084" s="261"/>
      <c r="C1084" s="100" t="s">
        <v>1100</v>
      </c>
      <c r="D1084" s="131" t="s">
        <v>1101</v>
      </c>
      <c r="E1084" s="137" t="s">
        <v>1102</v>
      </c>
      <c r="F1084" s="70" t="s">
        <v>1103</v>
      </c>
      <c r="G1084" s="100" t="s">
        <v>1097</v>
      </c>
      <c r="H1084" s="100" t="s">
        <v>1098</v>
      </c>
    </row>
    <row r="1085" spans="1:8" x14ac:dyDescent="0.2">
      <c r="A1085" s="261"/>
      <c r="B1085" s="261"/>
      <c r="C1085" s="100"/>
      <c r="D1085" s="69"/>
      <c r="E1085" s="69"/>
      <c r="F1085" s="70"/>
      <c r="G1085" s="100"/>
      <c r="H1085" s="100"/>
    </row>
    <row r="1086" spans="1:8" x14ac:dyDescent="0.2">
      <c r="A1086" s="261"/>
      <c r="B1086" s="261"/>
      <c r="C1086" s="100"/>
      <c r="D1086" s="131"/>
      <c r="E1086" s="137"/>
      <c r="F1086" s="70"/>
      <c r="G1086" s="100"/>
      <c r="H1086" s="100"/>
    </row>
    <row r="1087" spans="1:8" ht="25.5" customHeight="1" x14ac:dyDescent="0.2">
      <c r="A1087" s="261"/>
      <c r="B1087" s="261"/>
      <c r="C1087" s="100"/>
      <c r="D1087" s="131"/>
      <c r="E1087" s="137"/>
      <c r="F1087" s="70"/>
      <c r="G1087" s="100"/>
      <c r="H1087" s="100"/>
    </row>
    <row r="1088" spans="1:8" x14ac:dyDescent="0.2">
      <c r="A1088" s="260" t="s">
        <v>1099</v>
      </c>
      <c r="B1088" s="260"/>
      <c r="C1088" s="260"/>
      <c r="D1088" s="260"/>
      <c r="E1088" s="260"/>
      <c r="F1088" s="260"/>
      <c r="G1088" s="260"/>
      <c r="H1088" s="98">
        <f>SUM(H1085:H1087)</f>
        <v>0</v>
      </c>
    </row>
    <row r="1089" spans="1:8" x14ac:dyDescent="0.2">
      <c r="A1089" s="99" t="s">
        <v>662</v>
      </c>
      <c r="B1089" s="75" t="s">
        <v>870</v>
      </c>
      <c r="C1089" s="262" t="s">
        <v>482</v>
      </c>
      <c r="D1089" s="262"/>
      <c r="E1089" s="262"/>
      <c r="F1089" s="262"/>
      <c r="G1089" s="262"/>
      <c r="H1089" s="262"/>
    </row>
    <row r="1090" spans="1:8" ht="25.5" x14ac:dyDescent="0.2">
      <c r="A1090" s="261" t="s">
        <v>1096</v>
      </c>
      <c r="B1090" s="261"/>
      <c r="C1090" s="100" t="s">
        <v>1100</v>
      </c>
      <c r="D1090" s="131" t="s">
        <v>1101</v>
      </c>
      <c r="E1090" s="137" t="s">
        <v>1102</v>
      </c>
      <c r="F1090" s="70" t="s">
        <v>1103</v>
      </c>
      <c r="G1090" s="100" t="s">
        <v>1097</v>
      </c>
      <c r="H1090" s="100" t="s">
        <v>1098</v>
      </c>
    </row>
    <row r="1091" spans="1:8" x14ac:dyDescent="0.2">
      <c r="A1091" s="261"/>
      <c r="B1091" s="261"/>
      <c r="C1091" s="100"/>
      <c r="D1091" s="131"/>
      <c r="E1091" s="137"/>
      <c r="F1091" s="70"/>
      <c r="G1091" s="100"/>
      <c r="H1091" s="100"/>
    </row>
    <row r="1092" spans="1:8" x14ac:dyDescent="0.2">
      <c r="A1092" s="261"/>
      <c r="B1092" s="261"/>
      <c r="C1092" s="100"/>
      <c r="D1092" s="131"/>
      <c r="E1092" s="137"/>
      <c r="F1092" s="70"/>
      <c r="G1092" s="100"/>
      <c r="H1092" s="100"/>
    </row>
    <row r="1093" spans="1:8" x14ac:dyDescent="0.2">
      <c r="A1093" s="261"/>
      <c r="B1093" s="261"/>
      <c r="C1093" s="100"/>
      <c r="D1093" s="131"/>
      <c r="E1093" s="137"/>
      <c r="F1093" s="70"/>
      <c r="G1093" s="100"/>
      <c r="H1093" s="100"/>
    </row>
    <row r="1094" spans="1:8" ht="25.5" customHeight="1" x14ac:dyDescent="0.2">
      <c r="A1094" s="260" t="s">
        <v>1099</v>
      </c>
      <c r="B1094" s="260"/>
      <c r="C1094" s="260"/>
      <c r="D1094" s="260"/>
      <c r="E1094" s="260"/>
      <c r="F1094" s="260"/>
      <c r="G1094" s="260"/>
      <c r="H1094" s="98">
        <f>SUM(H1091:H1093)</f>
        <v>0</v>
      </c>
    </row>
    <row r="1095" spans="1:8" x14ac:dyDescent="0.2">
      <c r="A1095" s="99" t="s">
        <v>663</v>
      </c>
      <c r="B1095" s="75" t="s">
        <v>871</v>
      </c>
      <c r="C1095" s="262" t="s">
        <v>482</v>
      </c>
      <c r="D1095" s="262"/>
      <c r="E1095" s="262"/>
      <c r="F1095" s="262"/>
      <c r="G1095" s="262"/>
      <c r="H1095" s="262"/>
    </row>
    <row r="1096" spans="1:8" ht="25.5" x14ac:dyDescent="0.2">
      <c r="A1096" s="261" t="s">
        <v>1096</v>
      </c>
      <c r="B1096" s="261"/>
      <c r="C1096" s="100" t="s">
        <v>1100</v>
      </c>
      <c r="D1096" s="131" t="s">
        <v>1101</v>
      </c>
      <c r="E1096" s="137" t="s">
        <v>1102</v>
      </c>
      <c r="F1096" s="70" t="s">
        <v>1103</v>
      </c>
      <c r="G1096" s="100" t="s">
        <v>1097</v>
      </c>
      <c r="H1096" s="100" t="s">
        <v>1098</v>
      </c>
    </row>
    <row r="1097" spans="1:8" x14ac:dyDescent="0.2">
      <c r="A1097" s="261"/>
      <c r="B1097" s="261"/>
      <c r="C1097" s="100"/>
      <c r="D1097" s="131"/>
      <c r="E1097" s="137"/>
      <c r="F1097" s="70"/>
      <c r="G1097" s="100"/>
      <c r="H1097" s="100"/>
    </row>
    <row r="1098" spans="1:8" x14ac:dyDescent="0.2">
      <c r="A1098" s="261"/>
      <c r="B1098" s="261"/>
      <c r="C1098" s="100"/>
      <c r="D1098" s="131"/>
      <c r="E1098" s="137"/>
      <c r="F1098" s="70"/>
      <c r="G1098" s="100"/>
      <c r="H1098" s="100"/>
    </row>
    <row r="1099" spans="1:8" x14ac:dyDescent="0.2">
      <c r="A1099" s="261"/>
      <c r="B1099" s="261"/>
      <c r="C1099" s="100"/>
      <c r="D1099" s="131"/>
      <c r="E1099" s="137"/>
      <c r="F1099" s="70"/>
      <c r="G1099" s="100"/>
      <c r="H1099" s="100"/>
    </row>
    <row r="1100" spans="1:8" ht="25.5" customHeight="1" x14ac:dyDescent="0.2">
      <c r="A1100" s="260" t="s">
        <v>1099</v>
      </c>
      <c r="B1100" s="260"/>
      <c r="C1100" s="260"/>
      <c r="D1100" s="260"/>
      <c r="E1100" s="260"/>
      <c r="F1100" s="260"/>
      <c r="G1100" s="260"/>
      <c r="H1100" s="98">
        <f>SUM(H1097:H1099)</f>
        <v>0</v>
      </c>
    </row>
    <row r="1101" spans="1:8" x14ac:dyDescent="0.2">
      <c r="A1101" s="99" t="s">
        <v>664</v>
      </c>
      <c r="B1101" s="75" t="s">
        <v>872</v>
      </c>
      <c r="C1101" s="262" t="s">
        <v>482</v>
      </c>
      <c r="D1101" s="262"/>
      <c r="E1101" s="262"/>
      <c r="F1101" s="262"/>
      <c r="G1101" s="262"/>
      <c r="H1101" s="262"/>
    </row>
    <row r="1102" spans="1:8" ht="25.5" x14ac:dyDescent="0.2">
      <c r="A1102" s="261" t="s">
        <v>1096</v>
      </c>
      <c r="B1102" s="261"/>
      <c r="C1102" s="100" t="s">
        <v>1100</v>
      </c>
      <c r="D1102" s="131" t="s">
        <v>1101</v>
      </c>
      <c r="E1102" s="137" t="s">
        <v>1102</v>
      </c>
      <c r="F1102" s="70" t="s">
        <v>1103</v>
      </c>
      <c r="G1102" s="100" t="s">
        <v>1097</v>
      </c>
      <c r="H1102" s="100" t="s">
        <v>1098</v>
      </c>
    </row>
    <row r="1103" spans="1:8" x14ac:dyDescent="0.2">
      <c r="A1103" s="261"/>
      <c r="B1103" s="261"/>
      <c r="C1103" s="100"/>
      <c r="D1103" s="131"/>
      <c r="E1103" s="137"/>
      <c r="F1103" s="70"/>
      <c r="G1103" s="100"/>
      <c r="H1103" s="100"/>
    </row>
    <row r="1104" spans="1:8" x14ac:dyDescent="0.2">
      <c r="A1104" s="261"/>
      <c r="B1104" s="261"/>
      <c r="C1104" s="100"/>
      <c r="D1104" s="131"/>
      <c r="E1104" s="137"/>
      <c r="F1104" s="70"/>
      <c r="G1104" s="100"/>
      <c r="H1104" s="100"/>
    </row>
    <row r="1105" spans="1:8" x14ac:dyDescent="0.2">
      <c r="A1105" s="261"/>
      <c r="B1105" s="261"/>
      <c r="C1105" s="100"/>
      <c r="D1105" s="131"/>
      <c r="E1105" s="137"/>
      <c r="F1105" s="70"/>
      <c r="G1105" s="100"/>
      <c r="H1105" s="100"/>
    </row>
    <row r="1106" spans="1:8" ht="25.5" customHeight="1" x14ac:dyDescent="0.2">
      <c r="A1106" s="260" t="s">
        <v>1099</v>
      </c>
      <c r="B1106" s="260"/>
      <c r="C1106" s="260"/>
      <c r="D1106" s="260"/>
      <c r="E1106" s="260"/>
      <c r="F1106" s="260"/>
      <c r="G1106" s="260"/>
      <c r="H1106" s="98">
        <f>SUM(H1103:H1105)</f>
        <v>0</v>
      </c>
    </row>
    <row r="1107" spans="1:8" x14ac:dyDescent="0.2">
      <c r="A1107" s="99" t="s">
        <v>665</v>
      </c>
      <c r="B1107" s="75" t="s">
        <v>873</v>
      </c>
      <c r="C1107" s="262" t="s">
        <v>483</v>
      </c>
      <c r="D1107" s="262"/>
      <c r="E1107" s="262"/>
      <c r="F1107" s="262"/>
      <c r="G1107" s="262"/>
      <c r="H1107" s="262"/>
    </row>
    <row r="1108" spans="1:8" ht="25.5" x14ac:dyDescent="0.2">
      <c r="A1108" s="261" t="s">
        <v>1096</v>
      </c>
      <c r="B1108" s="261"/>
      <c r="C1108" s="100" t="s">
        <v>1100</v>
      </c>
      <c r="D1108" s="131" t="s">
        <v>1101</v>
      </c>
      <c r="E1108" s="137" t="s">
        <v>1102</v>
      </c>
      <c r="F1108" s="70" t="s">
        <v>1103</v>
      </c>
      <c r="G1108" s="100" t="s">
        <v>1097</v>
      </c>
      <c r="H1108" s="100" t="s">
        <v>1098</v>
      </c>
    </row>
    <row r="1109" spans="1:8" x14ac:dyDescent="0.2">
      <c r="A1109" s="261"/>
      <c r="B1109" s="261"/>
      <c r="C1109" s="100"/>
      <c r="D1109" s="131"/>
      <c r="E1109" s="137"/>
      <c r="F1109" s="70"/>
      <c r="G1109" s="100"/>
      <c r="H1109" s="100"/>
    </row>
    <row r="1110" spans="1:8" x14ac:dyDescent="0.2">
      <c r="A1110" s="261"/>
      <c r="B1110" s="261"/>
      <c r="C1110" s="100"/>
      <c r="D1110" s="131"/>
      <c r="E1110" s="137"/>
      <c r="F1110" s="70"/>
      <c r="G1110" s="100"/>
      <c r="H1110" s="100"/>
    </row>
    <row r="1111" spans="1:8" x14ac:dyDescent="0.2">
      <c r="A1111" s="261"/>
      <c r="B1111" s="261"/>
      <c r="C1111" s="100"/>
      <c r="D1111" s="131"/>
      <c r="E1111" s="137"/>
      <c r="F1111" s="70"/>
      <c r="G1111" s="100"/>
      <c r="H1111" s="100"/>
    </row>
    <row r="1112" spans="1:8" ht="25.5" customHeight="1" x14ac:dyDescent="0.2">
      <c r="A1112" s="260" t="s">
        <v>1099</v>
      </c>
      <c r="B1112" s="260"/>
      <c r="C1112" s="260"/>
      <c r="D1112" s="260"/>
      <c r="E1112" s="260"/>
      <c r="F1112" s="260"/>
      <c r="G1112" s="260"/>
      <c r="H1112" s="98">
        <f>SUM(H1109:H1111)</f>
        <v>0</v>
      </c>
    </row>
    <row r="1113" spans="1:8" x14ac:dyDescent="0.2">
      <c r="A1113" s="99" t="s">
        <v>666</v>
      </c>
      <c r="B1113" s="75" t="s">
        <v>874</v>
      </c>
      <c r="C1113" s="262" t="s">
        <v>483</v>
      </c>
      <c r="D1113" s="262"/>
      <c r="E1113" s="262"/>
      <c r="F1113" s="262"/>
      <c r="G1113" s="262"/>
      <c r="H1113" s="262"/>
    </row>
    <row r="1114" spans="1:8" ht="25.5" x14ac:dyDescent="0.2">
      <c r="A1114" s="261" t="s">
        <v>1096</v>
      </c>
      <c r="B1114" s="261"/>
      <c r="C1114" s="100" t="s">
        <v>1100</v>
      </c>
      <c r="D1114" s="131" t="s">
        <v>1101</v>
      </c>
      <c r="E1114" s="137" t="s">
        <v>1102</v>
      </c>
      <c r="F1114" s="70" t="s">
        <v>1103</v>
      </c>
      <c r="G1114" s="100" t="s">
        <v>1097</v>
      </c>
      <c r="H1114" s="100" t="s">
        <v>1098</v>
      </c>
    </row>
    <row r="1115" spans="1:8" x14ac:dyDescent="0.2">
      <c r="A1115" s="261"/>
      <c r="B1115" s="261"/>
      <c r="C1115" s="100"/>
      <c r="D1115" s="131"/>
      <c r="E1115" s="137"/>
      <c r="F1115" s="70"/>
      <c r="G1115" s="100"/>
      <c r="H1115" s="100"/>
    </row>
    <row r="1116" spans="1:8" x14ac:dyDescent="0.2">
      <c r="A1116" s="261"/>
      <c r="B1116" s="261"/>
      <c r="C1116" s="100"/>
      <c r="D1116" s="131"/>
      <c r="E1116" s="137"/>
      <c r="F1116" s="70"/>
      <c r="G1116" s="100"/>
      <c r="H1116" s="100"/>
    </row>
    <row r="1117" spans="1:8" x14ac:dyDescent="0.2">
      <c r="A1117" s="261"/>
      <c r="B1117" s="261"/>
      <c r="C1117" s="100"/>
      <c r="D1117" s="131"/>
      <c r="E1117" s="137"/>
      <c r="F1117" s="70"/>
      <c r="G1117" s="100"/>
      <c r="H1117" s="100"/>
    </row>
    <row r="1118" spans="1:8" ht="25.5" customHeight="1" x14ac:dyDescent="0.2">
      <c r="A1118" s="260" t="s">
        <v>1099</v>
      </c>
      <c r="B1118" s="260"/>
      <c r="C1118" s="260"/>
      <c r="D1118" s="260"/>
      <c r="E1118" s="260"/>
      <c r="F1118" s="260"/>
      <c r="G1118" s="260"/>
      <c r="H1118" s="98">
        <f>SUM(H1115:H1117)</f>
        <v>0</v>
      </c>
    </row>
    <row r="1119" spans="1:8" x14ac:dyDescent="0.2">
      <c r="A1119" s="99" t="s">
        <v>667</v>
      </c>
      <c r="B1119" s="75" t="s">
        <v>875</v>
      </c>
      <c r="C1119" s="262" t="s">
        <v>483</v>
      </c>
      <c r="D1119" s="262"/>
      <c r="E1119" s="262"/>
      <c r="F1119" s="262"/>
      <c r="G1119" s="262"/>
      <c r="H1119" s="262"/>
    </row>
    <row r="1120" spans="1:8" ht="25.5" x14ac:dyDescent="0.2">
      <c r="A1120" s="261" t="s">
        <v>1096</v>
      </c>
      <c r="B1120" s="261"/>
      <c r="C1120" s="100" t="s">
        <v>1100</v>
      </c>
      <c r="D1120" s="131" t="s">
        <v>1101</v>
      </c>
      <c r="E1120" s="137" t="s">
        <v>1102</v>
      </c>
      <c r="F1120" s="70" t="s">
        <v>1103</v>
      </c>
      <c r="G1120" s="100" t="s">
        <v>1097</v>
      </c>
      <c r="H1120" s="100" t="s">
        <v>1098</v>
      </c>
    </row>
    <row r="1121" spans="1:8" x14ac:dyDescent="0.2">
      <c r="A1121" s="261"/>
      <c r="B1121" s="261"/>
      <c r="C1121" s="100"/>
      <c r="D1121" s="131"/>
      <c r="E1121" s="137"/>
      <c r="F1121" s="70"/>
      <c r="G1121" s="100"/>
      <c r="H1121" s="100"/>
    </row>
    <row r="1122" spans="1:8" x14ac:dyDescent="0.2">
      <c r="A1122" s="261"/>
      <c r="B1122" s="261"/>
      <c r="C1122" s="100"/>
      <c r="D1122" s="131"/>
      <c r="E1122" s="137"/>
      <c r="F1122" s="70"/>
      <c r="G1122" s="100"/>
      <c r="H1122" s="100"/>
    </row>
    <row r="1123" spans="1:8" x14ac:dyDescent="0.2">
      <c r="A1123" s="261"/>
      <c r="B1123" s="261"/>
      <c r="C1123" s="100"/>
      <c r="D1123" s="131"/>
      <c r="E1123" s="137"/>
      <c r="F1123" s="70"/>
      <c r="G1123" s="100"/>
      <c r="H1123" s="100"/>
    </row>
    <row r="1124" spans="1:8" ht="25.5" customHeight="1" x14ac:dyDescent="0.2">
      <c r="A1124" s="260" t="s">
        <v>1099</v>
      </c>
      <c r="B1124" s="260"/>
      <c r="C1124" s="260"/>
      <c r="D1124" s="260"/>
      <c r="E1124" s="260"/>
      <c r="F1124" s="260"/>
      <c r="G1124" s="260"/>
      <c r="H1124" s="98">
        <f>SUM(H1121:H1123)</f>
        <v>0</v>
      </c>
    </row>
    <row r="1125" spans="1:8" x14ac:dyDescent="0.2">
      <c r="A1125" s="149" t="s">
        <v>668</v>
      </c>
      <c r="B1125" s="108" t="s">
        <v>1357</v>
      </c>
      <c r="C1125" s="262" t="s">
        <v>483</v>
      </c>
      <c r="D1125" s="262"/>
      <c r="E1125" s="262"/>
      <c r="F1125" s="262"/>
      <c r="G1125" s="262"/>
      <c r="H1125" s="262"/>
    </row>
    <row r="1126" spans="1:8" ht="25.5" x14ac:dyDescent="0.2">
      <c r="A1126" s="261" t="s">
        <v>1096</v>
      </c>
      <c r="B1126" s="261"/>
      <c r="C1126" s="100" t="s">
        <v>1100</v>
      </c>
      <c r="D1126" s="131" t="s">
        <v>1101</v>
      </c>
      <c r="E1126" s="137" t="s">
        <v>1102</v>
      </c>
      <c r="F1126" s="70" t="s">
        <v>1103</v>
      </c>
      <c r="G1126" s="100" t="s">
        <v>1097</v>
      </c>
      <c r="H1126" s="100" t="s">
        <v>1098</v>
      </c>
    </row>
    <row r="1127" spans="1:8" x14ac:dyDescent="0.2">
      <c r="A1127" s="261"/>
      <c r="B1127" s="261"/>
      <c r="C1127" s="100"/>
      <c r="D1127" s="69"/>
      <c r="E1127" s="69"/>
      <c r="F1127" s="70"/>
      <c r="G1127" s="100"/>
      <c r="H1127" s="100"/>
    </row>
    <row r="1128" spans="1:8" x14ac:dyDescent="0.2">
      <c r="A1128" s="261"/>
      <c r="B1128" s="261"/>
      <c r="C1128" s="100"/>
      <c r="D1128" s="69"/>
      <c r="E1128" s="69"/>
      <c r="F1128" s="70"/>
      <c r="G1128" s="100"/>
      <c r="H1128" s="100"/>
    </row>
    <row r="1129" spans="1:8" x14ac:dyDescent="0.2">
      <c r="A1129" s="261"/>
      <c r="B1129" s="261"/>
      <c r="C1129" s="100"/>
      <c r="D1129" s="131"/>
      <c r="E1129" s="137"/>
      <c r="F1129" s="70"/>
      <c r="G1129" s="100"/>
      <c r="H1129" s="100"/>
    </row>
    <row r="1130" spans="1:8" ht="25.5" customHeight="1" x14ac:dyDescent="0.2">
      <c r="A1130" s="260" t="s">
        <v>1099</v>
      </c>
      <c r="B1130" s="260"/>
      <c r="C1130" s="260"/>
      <c r="D1130" s="260"/>
      <c r="E1130" s="260"/>
      <c r="F1130" s="260"/>
      <c r="G1130" s="260"/>
      <c r="H1130" s="98">
        <f>SUM(H1127:H1129)</f>
        <v>0</v>
      </c>
    </row>
    <row r="1131" spans="1:8" x14ac:dyDescent="0.2">
      <c r="A1131" s="99" t="s">
        <v>669</v>
      </c>
      <c r="B1131" s="75" t="s">
        <v>876</v>
      </c>
      <c r="C1131" s="262" t="s">
        <v>483</v>
      </c>
      <c r="D1131" s="262"/>
      <c r="E1131" s="262"/>
      <c r="F1131" s="262"/>
      <c r="G1131" s="262"/>
      <c r="H1131" s="262"/>
    </row>
    <row r="1132" spans="1:8" ht="25.5" x14ac:dyDescent="0.2">
      <c r="A1132" s="261" t="s">
        <v>1096</v>
      </c>
      <c r="B1132" s="261"/>
      <c r="C1132" s="100" t="s">
        <v>1100</v>
      </c>
      <c r="D1132" s="131" t="s">
        <v>1101</v>
      </c>
      <c r="E1132" s="137" t="s">
        <v>1102</v>
      </c>
      <c r="F1132" s="70" t="s">
        <v>1103</v>
      </c>
      <c r="G1132" s="100" t="s">
        <v>1097</v>
      </c>
      <c r="H1132" s="100" t="s">
        <v>1098</v>
      </c>
    </row>
    <row r="1133" spans="1:8" x14ac:dyDescent="0.2">
      <c r="A1133" s="261"/>
      <c r="B1133" s="261"/>
      <c r="C1133" s="100"/>
      <c r="D1133" s="131"/>
      <c r="E1133" s="137"/>
      <c r="F1133" s="70"/>
      <c r="G1133" s="100"/>
      <c r="H1133" s="100"/>
    </row>
    <row r="1134" spans="1:8" x14ac:dyDescent="0.2">
      <c r="A1134" s="261"/>
      <c r="B1134" s="261"/>
      <c r="C1134" s="100"/>
      <c r="D1134" s="131"/>
      <c r="E1134" s="137"/>
      <c r="F1134" s="70"/>
      <c r="G1134" s="100"/>
      <c r="H1134" s="100"/>
    </row>
    <row r="1135" spans="1:8" x14ac:dyDescent="0.2">
      <c r="A1135" s="261"/>
      <c r="B1135" s="261"/>
      <c r="C1135" s="100"/>
      <c r="D1135" s="131"/>
      <c r="E1135" s="137"/>
      <c r="F1135" s="70"/>
      <c r="G1135" s="100"/>
      <c r="H1135" s="100"/>
    </row>
    <row r="1136" spans="1:8" ht="25.5" customHeight="1" x14ac:dyDescent="0.2">
      <c r="A1136" s="260" t="s">
        <v>1099</v>
      </c>
      <c r="B1136" s="260"/>
      <c r="C1136" s="260"/>
      <c r="D1136" s="260"/>
      <c r="E1136" s="260"/>
      <c r="F1136" s="260"/>
      <c r="G1136" s="260"/>
      <c r="H1136" s="98">
        <f>SUM(H1133:H1135)</f>
        <v>0</v>
      </c>
    </row>
    <row r="1137" spans="1:8" x14ac:dyDescent="0.2">
      <c r="A1137" s="99" t="s">
        <v>670</v>
      </c>
      <c r="B1137" s="75" t="s">
        <v>877</v>
      </c>
      <c r="C1137" s="262" t="s">
        <v>483</v>
      </c>
      <c r="D1137" s="262"/>
      <c r="E1137" s="262"/>
      <c r="F1137" s="262"/>
      <c r="G1137" s="262"/>
      <c r="H1137" s="262"/>
    </row>
    <row r="1138" spans="1:8" ht="25.5" x14ac:dyDescent="0.2">
      <c r="A1138" s="261" t="s">
        <v>1096</v>
      </c>
      <c r="B1138" s="261"/>
      <c r="C1138" s="100" t="s">
        <v>1100</v>
      </c>
      <c r="D1138" s="131" t="s">
        <v>1101</v>
      </c>
      <c r="E1138" s="137" t="s">
        <v>1102</v>
      </c>
      <c r="F1138" s="70" t="s">
        <v>1103</v>
      </c>
      <c r="G1138" s="100" t="s">
        <v>1097</v>
      </c>
      <c r="H1138" s="100" t="s">
        <v>1098</v>
      </c>
    </row>
    <row r="1139" spans="1:8" x14ac:dyDescent="0.2">
      <c r="A1139" s="261"/>
      <c r="B1139" s="261"/>
      <c r="C1139" s="100"/>
      <c r="D1139" s="131"/>
      <c r="E1139" s="137"/>
      <c r="F1139" s="70"/>
      <c r="G1139" s="100"/>
      <c r="H1139" s="100"/>
    </row>
    <row r="1140" spans="1:8" x14ac:dyDescent="0.2">
      <c r="A1140" s="261"/>
      <c r="B1140" s="261"/>
      <c r="C1140" s="100"/>
      <c r="D1140" s="131"/>
      <c r="E1140" s="137"/>
      <c r="F1140" s="70"/>
      <c r="G1140" s="100"/>
      <c r="H1140" s="100"/>
    </row>
    <row r="1141" spans="1:8" x14ac:dyDescent="0.2">
      <c r="A1141" s="261"/>
      <c r="B1141" s="261"/>
      <c r="C1141" s="100"/>
      <c r="D1141" s="131"/>
      <c r="E1141" s="137"/>
      <c r="F1141" s="70"/>
      <c r="G1141" s="100"/>
      <c r="H1141" s="100"/>
    </row>
    <row r="1142" spans="1:8" x14ac:dyDescent="0.2">
      <c r="A1142" s="260" t="s">
        <v>1099</v>
      </c>
      <c r="B1142" s="260"/>
      <c r="C1142" s="260"/>
      <c r="D1142" s="260"/>
      <c r="E1142" s="260"/>
      <c r="F1142" s="260"/>
      <c r="G1142" s="260"/>
      <c r="H1142" s="98">
        <f>SUM(H1139:H1141)</f>
        <v>0</v>
      </c>
    </row>
    <row r="1143" spans="1:8" ht="25.5" customHeight="1" x14ac:dyDescent="0.2">
      <c r="A1143" s="99" t="s">
        <v>671</v>
      </c>
      <c r="B1143" s="75" t="s">
        <v>878</v>
      </c>
      <c r="C1143" s="262" t="s">
        <v>482</v>
      </c>
      <c r="D1143" s="262"/>
      <c r="E1143" s="262"/>
      <c r="F1143" s="262"/>
      <c r="G1143" s="262"/>
      <c r="H1143" s="262"/>
    </row>
    <row r="1144" spans="1:8" ht="25.5" x14ac:dyDescent="0.2">
      <c r="A1144" s="261" t="s">
        <v>1096</v>
      </c>
      <c r="B1144" s="261"/>
      <c r="C1144" s="100" t="s">
        <v>1100</v>
      </c>
      <c r="D1144" s="131" t="s">
        <v>1101</v>
      </c>
      <c r="E1144" s="137" t="s">
        <v>1102</v>
      </c>
      <c r="F1144" s="70" t="s">
        <v>1103</v>
      </c>
      <c r="G1144" s="100" t="s">
        <v>1097</v>
      </c>
      <c r="H1144" s="100" t="s">
        <v>1098</v>
      </c>
    </row>
    <row r="1145" spans="1:8" x14ac:dyDescent="0.2">
      <c r="A1145" s="261"/>
      <c r="B1145" s="261"/>
      <c r="C1145" s="100"/>
      <c r="D1145" s="131"/>
      <c r="E1145" s="137"/>
      <c r="F1145" s="70"/>
      <c r="G1145" s="100"/>
      <c r="H1145" s="100"/>
    </row>
    <row r="1146" spans="1:8" x14ac:dyDescent="0.2">
      <c r="A1146" s="261"/>
      <c r="B1146" s="261"/>
      <c r="C1146" s="100"/>
      <c r="D1146" s="131"/>
      <c r="E1146" s="137"/>
      <c r="F1146" s="70"/>
      <c r="G1146" s="100"/>
      <c r="H1146" s="100"/>
    </row>
    <row r="1147" spans="1:8" x14ac:dyDescent="0.2">
      <c r="A1147" s="261"/>
      <c r="B1147" s="261"/>
      <c r="C1147" s="100"/>
      <c r="D1147" s="131"/>
      <c r="E1147" s="137"/>
      <c r="F1147" s="70"/>
      <c r="G1147" s="100"/>
      <c r="H1147" s="100"/>
    </row>
    <row r="1148" spans="1:8" x14ac:dyDescent="0.2">
      <c r="A1148" s="260" t="s">
        <v>1099</v>
      </c>
      <c r="B1148" s="260"/>
      <c r="C1148" s="260"/>
      <c r="D1148" s="260"/>
      <c r="E1148" s="260"/>
      <c r="F1148" s="260"/>
      <c r="G1148" s="260"/>
      <c r="H1148" s="98">
        <f>SUM(H1145:H1147)</f>
        <v>0</v>
      </c>
    </row>
    <row r="1149" spans="1:8" ht="25.5" customHeight="1" x14ac:dyDescent="0.2">
      <c r="A1149" s="99" t="s">
        <v>672</v>
      </c>
      <c r="B1149" s="75" t="s">
        <v>879</v>
      </c>
      <c r="C1149" s="262" t="s">
        <v>482</v>
      </c>
      <c r="D1149" s="262"/>
      <c r="E1149" s="262"/>
      <c r="F1149" s="262"/>
      <c r="G1149" s="262"/>
      <c r="H1149" s="262"/>
    </row>
    <row r="1150" spans="1:8" ht="25.5" x14ac:dyDescent="0.2">
      <c r="A1150" s="261" t="s">
        <v>1096</v>
      </c>
      <c r="B1150" s="261"/>
      <c r="C1150" s="100" t="s">
        <v>1100</v>
      </c>
      <c r="D1150" s="131" t="s">
        <v>1101</v>
      </c>
      <c r="E1150" s="137" t="s">
        <v>1102</v>
      </c>
      <c r="F1150" s="70" t="s">
        <v>1103</v>
      </c>
      <c r="G1150" s="100" t="s">
        <v>1097</v>
      </c>
      <c r="H1150" s="100" t="s">
        <v>1098</v>
      </c>
    </row>
    <row r="1151" spans="1:8" x14ac:dyDescent="0.2">
      <c r="A1151" s="261"/>
      <c r="B1151" s="261"/>
      <c r="C1151" s="100"/>
      <c r="D1151" s="131"/>
      <c r="E1151" s="137"/>
      <c r="F1151" s="70"/>
      <c r="G1151" s="100"/>
      <c r="H1151" s="100"/>
    </row>
    <row r="1152" spans="1:8" x14ac:dyDescent="0.2">
      <c r="A1152" s="261"/>
      <c r="B1152" s="261"/>
      <c r="C1152" s="100"/>
      <c r="D1152" s="131"/>
      <c r="E1152" s="137"/>
      <c r="F1152" s="70"/>
      <c r="G1152" s="100"/>
      <c r="H1152" s="100"/>
    </row>
    <row r="1153" spans="1:8" x14ac:dyDescent="0.2">
      <c r="A1153" s="261"/>
      <c r="B1153" s="261"/>
      <c r="C1153" s="100"/>
      <c r="D1153" s="131"/>
      <c r="E1153" s="137"/>
      <c r="F1153" s="70"/>
      <c r="G1153" s="100"/>
      <c r="H1153" s="100"/>
    </row>
    <row r="1154" spans="1:8" x14ac:dyDescent="0.2">
      <c r="A1154" s="260" t="s">
        <v>1099</v>
      </c>
      <c r="B1154" s="260"/>
      <c r="C1154" s="260"/>
      <c r="D1154" s="260"/>
      <c r="E1154" s="260"/>
      <c r="F1154" s="260"/>
      <c r="G1154" s="260"/>
      <c r="H1154" s="98">
        <f>SUM(H1151:H1153)</f>
        <v>0</v>
      </c>
    </row>
    <row r="1155" spans="1:8" ht="25.5" customHeight="1" x14ac:dyDescent="0.2">
      <c r="A1155" s="99" t="s">
        <v>673</v>
      </c>
      <c r="B1155" s="75" t="s">
        <v>880</v>
      </c>
      <c r="C1155" s="262" t="s">
        <v>483</v>
      </c>
      <c r="D1155" s="262"/>
      <c r="E1155" s="262"/>
      <c r="F1155" s="262"/>
      <c r="G1155" s="262"/>
      <c r="H1155" s="262"/>
    </row>
    <row r="1156" spans="1:8" ht="25.5" x14ac:dyDescent="0.2">
      <c r="A1156" s="261" t="s">
        <v>1096</v>
      </c>
      <c r="B1156" s="261"/>
      <c r="C1156" s="100" t="s">
        <v>1100</v>
      </c>
      <c r="D1156" s="131" t="s">
        <v>1101</v>
      </c>
      <c r="E1156" s="137" t="s">
        <v>1102</v>
      </c>
      <c r="F1156" s="70" t="s">
        <v>1103</v>
      </c>
      <c r="G1156" s="100" t="s">
        <v>1097</v>
      </c>
      <c r="H1156" s="100" t="s">
        <v>1098</v>
      </c>
    </row>
    <row r="1157" spans="1:8" x14ac:dyDescent="0.2">
      <c r="A1157" s="261"/>
      <c r="B1157" s="261"/>
      <c r="C1157" s="100"/>
      <c r="D1157" s="131"/>
      <c r="E1157" s="137"/>
      <c r="F1157" s="70"/>
      <c r="G1157" s="100"/>
      <c r="H1157" s="100"/>
    </row>
    <row r="1158" spans="1:8" x14ac:dyDescent="0.2">
      <c r="A1158" s="261"/>
      <c r="B1158" s="261"/>
      <c r="C1158" s="100"/>
      <c r="D1158" s="131"/>
      <c r="E1158" s="137"/>
      <c r="F1158" s="70"/>
      <c r="G1158" s="100"/>
      <c r="H1158" s="100"/>
    </row>
    <row r="1159" spans="1:8" x14ac:dyDescent="0.2">
      <c r="A1159" s="261"/>
      <c r="B1159" s="261"/>
      <c r="C1159" s="100"/>
      <c r="D1159" s="131"/>
      <c r="E1159" s="137"/>
      <c r="F1159" s="70"/>
      <c r="G1159" s="100"/>
      <c r="H1159" s="100"/>
    </row>
    <row r="1160" spans="1:8" x14ac:dyDescent="0.2">
      <c r="A1160" s="260" t="s">
        <v>1099</v>
      </c>
      <c r="B1160" s="260"/>
      <c r="C1160" s="260"/>
      <c r="D1160" s="260"/>
      <c r="E1160" s="260"/>
      <c r="F1160" s="260"/>
      <c r="G1160" s="260"/>
      <c r="H1160" s="98">
        <f>SUM(H1157:H1159)</f>
        <v>0</v>
      </c>
    </row>
    <row r="1161" spans="1:8" ht="25.5" x14ac:dyDescent="0.2">
      <c r="A1161" s="161" t="s">
        <v>674</v>
      </c>
      <c r="B1161" s="75" t="s">
        <v>881</v>
      </c>
      <c r="C1161" s="262" t="s">
        <v>483</v>
      </c>
      <c r="D1161" s="262"/>
      <c r="E1161" s="262"/>
      <c r="F1161" s="262"/>
      <c r="G1161" s="262"/>
      <c r="H1161" s="262"/>
    </row>
    <row r="1162" spans="1:8" ht="25.5" customHeight="1" x14ac:dyDescent="0.2">
      <c r="A1162" s="261" t="s">
        <v>1096</v>
      </c>
      <c r="B1162" s="261"/>
      <c r="C1162" s="100" t="s">
        <v>1100</v>
      </c>
      <c r="D1162" s="131" t="s">
        <v>1101</v>
      </c>
      <c r="E1162" s="137" t="s">
        <v>1102</v>
      </c>
      <c r="F1162" s="70" t="s">
        <v>1103</v>
      </c>
      <c r="G1162" s="100" t="s">
        <v>1097</v>
      </c>
      <c r="H1162" s="100" t="s">
        <v>1098</v>
      </c>
    </row>
    <row r="1163" spans="1:8" x14ac:dyDescent="0.2">
      <c r="A1163" s="261"/>
      <c r="B1163" s="261"/>
      <c r="C1163" s="100"/>
      <c r="D1163" s="69"/>
      <c r="E1163" s="69"/>
      <c r="F1163" s="70"/>
      <c r="G1163" s="100"/>
      <c r="H1163" s="100"/>
    </row>
    <row r="1164" spans="1:8" x14ac:dyDescent="0.2">
      <c r="A1164" s="261"/>
      <c r="B1164" s="261"/>
      <c r="C1164" s="100"/>
      <c r="D1164" s="131"/>
      <c r="E1164" s="137"/>
      <c r="F1164" s="70"/>
      <c r="G1164" s="100"/>
      <c r="H1164" s="100"/>
    </row>
    <row r="1165" spans="1:8" x14ac:dyDescent="0.2">
      <c r="A1165" s="261"/>
      <c r="B1165" s="261"/>
      <c r="C1165" s="100"/>
      <c r="D1165" s="131"/>
      <c r="E1165" s="137"/>
      <c r="F1165" s="70"/>
      <c r="G1165" s="100"/>
      <c r="H1165" s="100"/>
    </row>
    <row r="1166" spans="1:8" x14ac:dyDescent="0.2">
      <c r="A1166" s="260" t="s">
        <v>1099</v>
      </c>
      <c r="B1166" s="260"/>
      <c r="C1166" s="260"/>
      <c r="D1166" s="260"/>
      <c r="E1166" s="260"/>
      <c r="F1166" s="260"/>
      <c r="G1166" s="260"/>
      <c r="H1166" s="98">
        <f>SUM(H1163:H1165)</f>
        <v>0</v>
      </c>
    </row>
    <row r="1167" spans="1:8" ht="25.5" x14ac:dyDescent="0.2">
      <c r="A1167" s="146" t="s">
        <v>675</v>
      </c>
      <c r="B1167" s="75" t="s">
        <v>882</v>
      </c>
      <c r="C1167" s="262" t="s">
        <v>483</v>
      </c>
      <c r="D1167" s="262"/>
      <c r="E1167" s="262"/>
      <c r="F1167" s="262"/>
      <c r="G1167" s="262"/>
      <c r="H1167" s="262"/>
    </row>
    <row r="1168" spans="1:8" ht="25.5" customHeight="1" x14ac:dyDescent="0.2">
      <c r="A1168" s="261" t="s">
        <v>1096</v>
      </c>
      <c r="B1168" s="261"/>
      <c r="C1168" s="100" t="s">
        <v>1100</v>
      </c>
      <c r="D1168" s="131" t="s">
        <v>1101</v>
      </c>
      <c r="E1168" s="137" t="s">
        <v>1102</v>
      </c>
      <c r="F1168" s="70" t="s">
        <v>1103</v>
      </c>
      <c r="G1168" s="100" t="s">
        <v>1097</v>
      </c>
      <c r="H1168" s="100" t="s">
        <v>1098</v>
      </c>
    </row>
    <row r="1169" spans="1:8" x14ac:dyDescent="0.2">
      <c r="A1169" s="261"/>
      <c r="B1169" s="261"/>
      <c r="C1169" s="100"/>
      <c r="D1169" s="131"/>
      <c r="E1169" s="137"/>
      <c r="F1169" s="70"/>
      <c r="G1169" s="100"/>
      <c r="H1169" s="100"/>
    </row>
    <row r="1170" spans="1:8" x14ac:dyDescent="0.2">
      <c r="A1170" s="261"/>
      <c r="B1170" s="261"/>
      <c r="C1170" s="100"/>
      <c r="D1170" s="131"/>
      <c r="E1170" s="137"/>
      <c r="F1170" s="70"/>
      <c r="G1170" s="100"/>
      <c r="H1170" s="100"/>
    </row>
    <row r="1171" spans="1:8" x14ac:dyDescent="0.2">
      <c r="A1171" s="261"/>
      <c r="B1171" s="261"/>
      <c r="C1171" s="100"/>
      <c r="D1171" s="131"/>
      <c r="E1171" s="137"/>
      <c r="F1171" s="70"/>
      <c r="G1171" s="100"/>
      <c r="H1171" s="100"/>
    </row>
    <row r="1172" spans="1:8" x14ac:dyDescent="0.2">
      <c r="A1172" s="260" t="s">
        <v>1099</v>
      </c>
      <c r="B1172" s="260"/>
      <c r="C1172" s="260"/>
      <c r="D1172" s="260"/>
      <c r="E1172" s="260"/>
      <c r="F1172" s="260"/>
      <c r="G1172" s="260"/>
      <c r="H1172" s="98">
        <f>SUM(H1169:H1171)</f>
        <v>0</v>
      </c>
    </row>
    <row r="1173" spans="1:8" x14ac:dyDescent="0.2">
      <c r="A1173" s="99" t="s">
        <v>1346</v>
      </c>
      <c r="B1173" s="75" t="s">
        <v>1347</v>
      </c>
      <c r="C1173" s="262" t="s">
        <v>483</v>
      </c>
      <c r="D1173" s="262"/>
      <c r="E1173" s="262"/>
      <c r="F1173" s="262"/>
      <c r="G1173" s="262"/>
      <c r="H1173" s="262"/>
    </row>
    <row r="1174" spans="1:8" ht="25.5" x14ac:dyDescent="0.2">
      <c r="A1174" s="261" t="s">
        <v>1096</v>
      </c>
      <c r="B1174" s="261"/>
      <c r="C1174" s="100" t="s">
        <v>1100</v>
      </c>
      <c r="D1174" s="131" t="s">
        <v>1101</v>
      </c>
      <c r="E1174" s="137" t="s">
        <v>1102</v>
      </c>
      <c r="F1174" s="70" t="s">
        <v>1103</v>
      </c>
      <c r="G1174" s="100" t="s">
        <v>1097</v>
      </c>
      <c r="H1174" s="100" t="s">
        <v>1098</v>
      </c>
    </row>
    <row r="1175" spans="1:8" x14ac:dyDescent="0.2">
      <c r="A1175" s="261"/>
      <c r="B1175" s="261"/>
      <c r="C1175" s="100"/>
      <c r="D1175" s="131"/>
      <c r="E1175" s="137"/>
      <c r="F1175" s="70"/>
      <c r="G1175" s="100"/>
      <c r="H1175" s="100"/>
    </row>
    <row r="1176" spans="1:8" x14ac:dyDescent="0.2">
      <c r="A1176" s="261"/>
      <c r="B1176" s="261"/>
      <c r="C1176" s="100"/>
      <c r="D1176" s="131"/>
      <c r="E1176" s="137"/>
      <c r="F1176" s="70"/>
      <c r="G1176" s="100"/>
      <c r="H1176" s="100"/>
    </row>
    <row r="1177" spans="1:8" x14ac:dyDescent="0.2">
      <c r="A1177" s="261"/>
      <c r="B1177" s="261"/>
      <c r="C1177" s="100"/>
      <c r="D1177" s="131"/>
      <c r="E1177" s="137"/>
      <c r="F1177" s="70"/>
      <c r="G1177" s="100"/>
      <c r="H1177" s="100"/>
    </row>
    <row r="1178" spans="1:8" x14ac:dyDescent="0.2">
      <c r="A1178" s="260" t="s">
        <v>1099</v>
      </c>
      <c r="B1178" s="260"/>
      <c r="C1178" s="260"/>
      <c r="D1178" s="260"/>
      <c r="E1178" s="260"/>
      <c r="F1178" s="260"/>
      <c r="G1178" s="260"/>
      <c r="H1178" s="98">
        <f>SUM(H1175:H1177)</f>
        <v>0</v>
      </c>
    </row>
    <row r="1179" spans="1:8" x14ac:dyDescent="0.2">
      <c r="A1179" s="99" t="s">
        <v>1349</v>
      </c>
      <c r="B1179" s="75" t="s">
        <v>1348</v>
      </c>
      <c r="C1179" s="262" t="s">
        <v>483</v>
      </c>
      <c r="D1179" s="262"/>
      <c r="E1179" s="262"/>
      <c r="F1179" s="262"/>
      <c r="G1179" s="262"/>
      <c r="H1179" s="262"/>
    </row>
    <row r="1180" spans="1:8" ht="25.5" x14ac:dyDescent="0.2">
      <c r="A1180" s="261" t="s">
        <v>1096</v>
      </c>
      <c r="B1180" s="261"/>
      <c r="C1180" s="100" t="s">
        <v>1100</v>
      </c>
      <c r="D1180" s="131" t="s">
        <v>1101</v>
      </c>
      <c r="E1180" s="137" t="s">
        <v>1102</v>
      </c>
      <c r="F1180" s="70" t="s">
        <v>1103</v>
      </c>
      <c r="G1180" s="100" t="s">
        <v>1097</v>
      </c>
      <c r="H1180" s="100" t="s">
        <v>1098</v>
      </c>
    </row>
    <row r="1181" spans="1:8" x14ac:dyDescent="0.2">
      <c r="A1181" s="261"/>
      <c r="B1181" s="261"/>
      <c r="C1181" s="100"/>
      <c r="D1181" s="131"/>
      <c r="E1181" s="137"/>
      <c r="F1181" s="70"/>
      <c r="G1181" s="100"/>
      <c r="H1181" s="100"/>
    </row>
    <row r="1182" spans="1:8" x14ac:dyDescent="0.2">
      <c r="A1182" s="261"/>
      <c r="B1182" s="261"/>
      <c r="C1182" s="100"/>
      <c r="D1182" s="131"/>
      <c r="E1182" s="137"/>
      <c r="F1182" s="70"/>
      <c r="G1182" s="100"/>
      <c r="H1182" s="100"/>
    </row>
    <row r="1183" spans="1:8" x14ac:dyDescent="0.2">
      <c r="A1183" s="261"/>
      <c r="B1183" s="261"/>
      <c r="C1183" s="100"/>
      <c r="D1183" s="131"/>
      <c r="E1183" s="137"/>
      <c r="F1183" s="70"/>
      <c r="G1183" s="100"/>
      <c r="H1183" s="100"/>
    </row>
    <row r="1184" spans="1:8" x14ac:dyDescent="0.2">
      <c r="A1184" s="260" t="s">
        <v>1099</v>
      </c>
      <c r="B1184" s="260"/>
      <c r="C1184" s="260"/>
      <c r="D1184" s="260"/>
      <c r="E1184" s="260"/>
      <c r="F1184" s="260"/>
      <c r="G1184" s="260"/>
      <c r="H1184" s="98">
        <f>SUM(H1181:H1183)</f>
        <v>0</v>
      </c>
    </row>
    <row r="1185" spans="1:8" x14ac:dyDescent="0.2">
      <c r="A1185" s="99" t="s">
        <v>1403</v>
      </c>
      <c r="B1185" s="75" t="str">
        <f>+PRESUPUESTO!B199</f>
        <v>Construcción de Red sanitaria pvc-s 2"</v>
      </c>
      <c r="C1185" s="262" t="s">
        <v>483</v>
      </c>
      <c r="D1185" s="262"/>
      <c r="E1185" s="262"/>
      <c r="F1185" s="262"/>
      <c r="G1185" s="262"/>
      <c r="H1185" s="262"/>
    </row>
    <row r="1186" spans="1:8" ht="25.5" x14ac:dyDescent="0.2">
      <c r="A1186" s="261" t="s">
        <v>1096</v>
      </c>
      <c r="B1186" s="261"/>
      <c r="C1186" s="100" t="s">
        <v>1100</v>
      </c>
      <c r="D1186" s="131" t="s">
        <v>1101</v>
      </c>
      <c r="E1186" s="137" t="s">
        <v>1102</v>
      </c>
      <c r="F1186" s="70" t="s">
        <v>1103</v>
      </c>
      <c r="G1186" s="100" t="s">
        <v>1097</v>
      </c>
      <c r="H1186" s="100" t="s">
        <v>1098</v>
      </c>
    </row>
    <row r="1187" spans="1:8" x14ac:dyDescent="0.2">
      <c r="A1187" s="261"/>
      <c r="B1187" s="261"/>
      <c r="C1187" s="100"/>
      <c r="D1187" s="131"/>
      <c r="E1187" s="137"/>
      <c r="F1187" s="70"/>
      <c r="G1187" s="100"/>
      <c r="H1187" s="100"/>
    </row>
    <row r="1188" spans="1:8" x14ac:dyDescent="0.2">
      <c r="A1188" s="261"/>
      <c r="B1188" s="261"/>
      <c r="C1188" s="100"/>
      <c r="D1188" s="131"/>
      <c r="E1188" s="137"/>
      <c r="F1188" s="70"/>
      <c r="G1188" s="100"/>
      <c r="H1188" s="100"/>
    </row>
    <row r="1189" spans="1:8" x14ac:dyDescent="0.2">
      <c r="A1189" s="261"/>
      <c r="B1189" s="261"/>
      <c r="C1189" s="100"/>
      <c r="D1189" s="131"/>
      <c r="E1189" s="137"/>
      <c r="F1189" s="70"/>
      <c r="G1189" s="100"/>
      <c r="H1189" s="100"/>
    </row>
    <row r="1190" spans="1:8" x14ac:dyDescent="0.2">
      <c r="A1190" s="260" t="s">
        <v>1099</v>
      </c>
      <c r="B1190" s="260"/>
      <c r="C1190" s="260"/>
      <c r="D1190" s="260"/>
      <c r="E1190" s="260"/>
      <c r="F1190" s="260"/>
      <c r="G1190" s="260"/>
      <c r="H1190" s="98">
        <f>SUM(H1187:H1189)</f>
        <v>0</v>
      </c>
    </row>
    <row r="1191" spans="1:8" x14ac:dyDescent="0.2">
      <c r="A1191" s="99" t="s">
        <v>1406</v>
      </c>
      <c r="B1191" s="75" t="str">
        <f>+PRESUPUESTO!B200</f>
        <v>Regata general sanitaria piso.</v>
      </c>
      <c r="C1191" s="262" t="s">
        <v>483</v>
      </c>
      <c r="D1191" s="262"/>
      <c r="E1191" s="262"/>
      <c r="F1191" s="262"/>
      <c r="G1191" s="262"/>
      <c r="H1191" s="262"/>
    </row>
    <row r="1192" spans="1:8" ht="25.5" x14ac:dyDescent="0.2">
      <c r="A1192" s="261" t="s">
        <v>1096</v>
      </c>
      <c r="B1192" s="261"/>
      <c r="C1192" s="100" t="s">
        <v>1100</v>
      </c>
      <c r="D1192" s="131" t="s">
        <v>1101</v>
      </c>
      <c r="E1192" s="137" t="s">
        <v>1102</v>
      </c>
      <c r="F1192" s="70" t="s">
        <v>1103</v>
      </c>
      <c r="G1192" s="100" t="s">
        <v>1097</v>
      </c>
      <c r="H1192" s="100" t="s">
        <v>1098</v>
      </c>
    </row>
    <row r="1193" spans="1:8" x14ac:dyDescent="0.2">
      <c r="A1193" s="261"/>
      <c r="B1193" s="261"/>
      <c r="C1193" s="100"/>
      <c r="D1193" s="131"/>
      <c r="E1193" s="137"/>
      <c r="F1193" s="70"/>
      <c r="G1193" s="100"/>
      <c r="H1193" s="100"/>
    </row>
    <row r="1194" spans="1:8" x14ac:dyDescent="0.2">
      <c r="A1194" s="261"/>
      <c r="B1194" s="261"/>
      <c r="C1194" s="100"/>
      <c r="D1194" s="131"/>
      <c r="E1194" s="137"/>
      <c r="F1194" s="70"/>
      <c r="G1194" s="100"/>
      <c r="H1194" s="100"/>
    </row>
    <row r="1195" spans="1:8" x14ac:dyDescent="0.2">
      <c r="A1195" s="261"/>
      <c r="B1195" s="261"/>
      <c r="C1195" s="100"/>
      <c r="D1195" s="131"/>
      <c r="E1195" s="137"/>
      <c r="F1195" s="70"/>
      <c r="G1195" s="100"/>
      <c r="H1195" s="100"/>
    </row>
    <row r="1196" spans="1:8" x14ac:dyDescent="0.2">
      <c r="A1196" s="260" t="s">
        <v>1099</v>
      </c>
      <c r="B1196" s="260"/>
      <c r="C1196" s="260"/>
      <c r="D1196" s="260"/>
      <c r="E1196" s="260"/>
      <c r="F1196" s="260"/>
      <c r="G1196" s="260"/>
      <c r="H1196" s="98">
        <f>SUM(H1193:H1195)</f>
        <v>0</v>
      </c>
    </row>
    <row r="1197" spans="1:8" x14ac:dyDescent="0.2">
      <c r="A1197" s="99" t="s">
        <v>1422</v>
      </c>
      <c r="B1197" s="75" t="str">
        <f>+PRESUPUESTO!B201</f>
        <v>Regata general pared.</v>
      </c>
      <c r="C1197" s="262" t="s">
        <v>483</v>
      </c>
      <c r="D1197" s="262"/>
      <c r="E1197" s="262"/>
      <c r="F1197" s="262"/>
      <c r="G1197" s="262"/>
      <c r="H1197" s="262"/>
    </row>
    <row r="1198" spans="1:8" ht="25.5" x14ac:dyDescent="0.2">
      <c r="A1198" s="261" t="s">
        <v>1096</v>
      </c>
      <c r="B1198" s="261"/>
      <c r="C1198" s="100" t="s">
        <v>1100</v>
      </c>
      <c r="D1198" s="131" t="s">
        <v>1101</v>
      </c>
      <c r="E1198" s="137" t="s">
        <v>1102</v>
      </c>
      <c r="F1198" s="70" t="s">
        <v>1103</v>
      </c>
      <c r="G1198" s="100" t="s">
        <v>1097</v>
      </c>
      <c r="H1198" s="100" t="s">
        <v>1098</v>
      </c>
    </row>
    <row r="1199" spans="1:8" x14ac:dyDescent="0.2">
      <c r="A1199" s="261"/>
      <c r="B1199" s="261"/>
      <c r="C1199" s="100"/>
      <c r="D1199" s="131"/>
      <c r="E1199" s="137"/>
      <c r="F1199" s="70"/>
      <c r="G1199" s="100"/>
      <c r="H1199" s="100"/>
    </row>
    <row r="1200" spans="1:8" x14ac:dyDescent="0.2">
      <c r="A1200" s="261"/>
      <c r="B1200" s="261"/>
      <c r="C1200" s="100"/>
      <c r="D1200" s="131"/>
      <c r="E1200" s="137"/>
      <c r="F1200" s="70"/>
      <c r="G1200" s="100"/>
      <c r="H1200" s="100"/>
    </row>
    <row r="1201" spans="1:8" x14ac:dyDescent="0.2">
      <c r="A1201" s="261"/>
      <c r="B1201" s="261"/>
      <c r="C1201" s="100"/>
      <c r="D1201" s="131"/>
      <c r="E1201" s="137"/>
      <c r="F1201" s="70"/>
      <c r="G1201" s="100"/>
      <c r="H1201" s="100"/>
    </row>
    <row r="1202" spans="1:8" x14ac:dyDescent="0.2">
      <c r="A1202" s="260" t="s">
        <v>1099</v>
      </c>
      <c r="B1202" s="260"/>
      <c r="C1202" s="260"/>
      <c r="D1202" s="260"/>
      <c r="E1202" s="260"/>
      <c r="F1202" s="260"/>
      <c r="G1202" s="260"/>
      <c r="H1202" s="98">
        <f>SUM(H1199:H1201)</f>
        <v>0</v>
      </c>
    </row>
    <row r="1203" spans="1:8" x14ac:dyDescent="0.2">
      <c r="A1203" s="99" t="s">
        <v>1423</v>
      </c>
      <c r="B1203" s="75" t="str">
        <f>+PRESUPUESTO!B202</f>
        <v>Impermeabilización de placa.</v>
      </c>
      <c r="C1203" s="262" t="s">
        <v>483</v>
      </c>
      <c r="D1203" s="262"/>
      <c r="E1203" s="262"/>
      <c r="F1203" s="262"/>
      <c r="G1203" s="262"/>
      <c r="H1203" s="262"/>
    </row>
    <row r="1204" spans="1:8" ht="25.5" x14ac:dyDescent="0.2">
      <c r="A1204" s="261" t="s">
        <v>1096</v>
      </c>
      <c r="B1204" s="261"/>
      <c r="C1204" s="100" t="s">
        <v>1100</v>
      </c>
      <c r="D1204" s="131" t="s">
        <v>1101</v>
      </c>
      <c r="E1204" s="137" t="s">
        <v>1102</v>
      </c>
      <c r="F1204" s="70" t="s">
        <v>1103</v>
      </c>
      <c r="G1204" s="100" t="s">
        <v>1097</v>
      </c>
      <c r="H1204" s="100" t="s">
        <v>1098</v>
      </c>
    </row>
    <row r="1205" spans="1:8" x14ac:dyDescent="0.2">
      <c r="A1205" s="261"/>
      <c r="B1205" s="261"/>
      <c r="C1205" s="100"/>
      <c r="D1205" s="131"/>
      <c r="E1205" s="137"/>
      <c r="F1205" s="70"/>
      <c r="G1205" s="100"/>
      <c r="H1205" s="100"/>
    </row>
    <row r="1206" spans="1:8" x14ac:dyDescent="0.2">
      <c r="A1206" s="261"/>
      <c r="B1206" s="261"/>
      <c r="C1206" s="100"/>
      <c r="D1206" s="131"/>
      <c r="E1206" s="137"/>
      <c r="F1206" s="70"/>
      <c r="G1206" s="100"/>
      <c r="H1206" s="100"/>
    </row>
    <row r="1207" spans="1:8" x14ac:dyDescent="0.2">
      <c r="A1207" s="261"/>
      <c r="B1207" s="261"/>
      <c r="C1207" s="100"/>
      <c r="D1207" s="131"/>
      <c r="E1207" s="137"/>
      <c r="F1207" s="70"/>
      <c r="G1207" s="100"/>
      <c r="H1207" s="100"/>
    </row>
    <row r="1208" spans="1:8" x14ac:dyDescent="0.2">
      <c r="A1208" s="260" t="s">
        <v>1099</v>
      </c>
      <c r="B1208" s="260"/>
      <c r="C1208" s="260"/>
      <c r="D1208" s="260"/>
      <c r="E1208" s="260"/>
      <c r="F1208" s="260"/>
      <c r="G1208" s="260"/>
      <c r="H1208" s="98">
        <f>SUM(H1205:H1207)</f>
        <v>0</v>
      </c>
    </row>
    <row r="1209" spans="1:8" x14ac:dyDescent="0.2">
      <c r="A1209" s="85" t="s">
        <v>676</v>
      </c>
      <c r="B1209" s="281" t="s">
        <v>1001</v>
      </c>
      <c r="C1209" s="281"/>
      <c r="D1209" s="281"/>
      <c r="E1209" s="281"/>
      <c r="F1209" s="281"/>
      <c r="G1209" s="281"/>
      <c r="H1209" s="281"/>
    </row>
    <row r="1210" spans="1:8" ht="25.5" customHeight="1" x14ac:dyDescent="0.2">
      <c r="A1210" s="149" t="s">
        <v>677</v>
      </c>
      <c r="B1210" s="75" t="s">
        <v>883</v>
      </c>
      <c r="C1210" s="262" t="s">
        <v>481</v>
      </c>
      <c r="D1210" s="262"/>
      <c r="E1210" s="262"/>
      <c r="F1210" s="262"/>
      <c r="G1210" s="262"/>
      <c r="H1210" s="262"/>
    </row>
    <row r="1211" spans="1:8" ht="25.5" x14ac:dyDescent="0.2">
      <c r="A1211" s="261" t="s">
        <v>1096</v>
      </c>
      <c r="B1211" s="261"/>
      <c r="C1211" s="100" t="s">
        <v>1100</v>
      </c>
      <c r="D1211" s="131" t="s">
        <v>1101</v>
      </c>
      <c r="E1211" s="137" t="s">
        <v>1102</v>
      </c>
      <c r="F1211" s="70" t="s">
        <v>1103</v>
      </c>
      <c r="G1211" s="100" t="s">
        <v>1097</v>
      </c>
      <c r="H1211" s="100" t="s">
        <v>1098</v>
      </c>
    </row>
    <row r="1212" spans="1:8" x14ac:dyDescent="0.2">
      <c r="A1212" s="261"/>
      <c r="B1212" s="261"/>
      <c r="C1212" s="100">
        <v>15.3</v>
      </c>
      <c r="D1212" s="131"/>
      <c r="E1212" s="137">
        <v>0.6</v>
      </c>
      <c r="F1212" s="70"/>
      <c r="G1212" s="100">
        <v>1</v>
      </c>
      <c r="H1212" s="100">
        <f>C1212*E1212*G1212</f>
        <v>9.18</v>
      </c>
    </row>
    <row r="1213" spans="1:8" x14ac:dyDescent="0.2">
      <c r="A1213" s="261"/>
      <c r="B1213" s="261"/>
      <c r="C1213" s="157">
        <v>2.2000000000000002</v>
      </c>
      <c r="D1213" s="158">
        <v>2.4</v>
      </c>
      <c r="E1213" s="159"/>
      <c r="F1213" s="141"/>
      <c r="G1213" s="120">
        <v>2</v>
      </c>
      <c r="H1213" s="120">
        <f>C1213*D1213*G1213</f>
        <v>10.56</v>
      </c>
    </row>
    <row r="1214" spans="1:8" x14ac:dyDescent="0.2">
      <c r="A1214" s="261"/>
      <c r="B1214" s="261"/>
      <c r="C1214" s="100"/>
      <c r="D1214" s="100"/>
      <c r="E1214" s="69"/>
      <c r="F1214" s="70"/>
      <c r="G1214" s="100"/>
      <c r="H1214" s="100"/>
    </row>
    <row r="1215" spans="1:8" x14ac:dyDescent="0.2">
      <c r="A1215" s="260" t="s">
        <v>1099</v>
      </c>
      <c r="B1215" s="260"/>
      <c r="C1215" s="260"/>
      <c r="D1215" s="260"/>
      <c r="E1215" s="260"/>
      <c r="F1215" s="260"/>
      <c r="G1215" s="260"/>
      <c r="H1215" s="98">
        <f>SUM(H1212:H1214)</f>
        <v>19.739999999999998</v>
      </c>
    </row>
    <row r="1216" spans="1:8" ht="25.5" customHeight="1" x14ac:dyDescent="0.2">
      <c r="A1216" s="99" t="s">
        <v>678</v>
      </c>
      <c r="B1216" s="75" t="s">
        <v>884</v>
      </c>
      <c r="C1216" s="262" t="s">
        <v>481</v>
      </c>
      <c r="D1216" s="262"/>
      <c r="E1216" s="262"/>
      <c r="F1216" s="262"/>
      <c r="G1216" s="262"/>
      <c r="H1216" s="262"/>
    </row>
    <row r="1217" spans="1:8" ht="25.5" x14ac:dyDescent="0.2">
      <c r="A1217" s="261" t="s">
        <v>1096</v>
      </c>
      <c r="B1217" s="261"/>
      <c r="C1217" s="100" t="s">
        <v>1100</v>
      </c>
      <c r="D1217" s="131" t="s">
        <v>1101</v>
      </c>
      <c r="E1217" s="137" t="s">
        <v>1102</v>
      </c>
      <c r="F1217" s="70" t="s">
        <v>1103</v>
      </c>
      <c r="G1217" s="100" t="s">
        <v>1097</v>
      </c>
      <c r="H1217" s="100" t="s">
        <v>1098</v>
      </c>
    </row>
    <row r="1218" spans="1:8" x14ac:dyDescent="0.2">
      <c r="A1218" s="261"/>
      <c r="B1218" s="261"/>
      <c r="C1218" s="100"/>
      <c r="D1218" s="131"/>
      <c r="E1218" s="137"/>
      <c r="F1218" s="70"/>
      <c r="G1218" s="100"/>
      <c r="H1218" s="100"/>
    </row>
    <row r="1219" spans="1:8" x14ac:dyDescent="0.2">
      <c r="A1219" s="261"/>
      <c r="B1219" s="261"/>
      <c r="C1219" s="100"/>
      <c r="D1219" s="131"/>
      <c r="E1219" s="137"/>
      <c r="F1219" s="70"/>
      <c r="G1219" s="100"/>
      <c r="H1219" s="100"/>
    </row>
    <row r="1220" spans="1:8" x14ac:dyDescent="0.2">
      <c r="A1220" s="261"/>
      <c r="B1220" s="261"/>
      <c r="C1220" s="100"/>
      <c r="D1220" s="131"/>
      <c r="E1220" s="137"/>
      <c r="F1220" s="70"/>
      <c r="G1220" s="100"/>
      <c r="H1220" s="100"/>
    </row>
    <row r="1221" spans="1:8" x14ac:dyDescent="0.2">
      <c r="A1221" s="260" t="s">
        <v>1099</v>
      </c>
      <c r="B1221" s="260"/>
      <c r="C1221" s="260"/>
      <c r="D1221" s="260"/>
      <c r="E1221" s="260"/>
      <c r="F1221" s="260"/>
      <c r="G1221" s="260"/>
      <c r="H1221" s="98">
        <f>SUM(H1218:H1220)</f>
        <v>0</v>
      </c>
    </row>
    <row r="1222" spans="1:8" ht="25.5" customHeight="1" x14ac:dyDescent="0.2">
      <c r="A1222" s="99" t="s">
        <v>679</v>
      </c>
      <c r="B1222" s="75" t="s">
        <v>885</v>
      </c>
      <c r="C1222" s="262" t="s">
        <v>481</v>
      </c>
      <c r="D1222" s="262"/>
      <c r="E1222" s="262"/>
      <c r="F1222" s="262"/>
      <c r="G1222" s="262"/>
      <c r="H1222" s="262"/>
    </row>
    <row r="1223" spans="1:8" ht="25.5" x14ac:dyDescent="0.2">
      <c r="A1223" s="261" t="s">
        <v>1096</v>
      </c>
      <c r="B1223" s="261"/>
      <c r="C1223" s="100" t="s">
        <v>1100</v>
      </c>
      <c r="D1223" s="131" t="s">
        <v>1101</v>
      </c>
      <c r="E1223" s="137" t="s">
        <v>1102</v>
      </c>
      <c r="F1223" s="70" t="s">
        <v>1103</v>
      </c>
      <c r="G1223" s="100" t="s">
        <v>1097</v>
      </c>
      <c r="H1223" s="100" t="s">
        <v>1098</v>
      </c>
    </row>
    <row r="1224" spans="1:8" x14ac:dyDescent="0.2">
      <c r="A1224" s="261"/>
      <c r="B1224" s="261"/>
      <c r="C1224" s="100"/>
      <c r="D1224" s="131"/>
      <c r="E1224" s="137"/>
      <c r="F1224" s="70"/>
      <c r="G1224" s="100"/>
      <c r="H1224" s="100"/>
    </row>
    <row r="1225" spans="1:8" x14ac:dyDescent="0.2">
      <c r="A1225" s="261"/>
      <c r="B1225" s="261"/>
      <c r="C1225" s="100"/>
      <c r="D1225" s="131"/>
      <c r="E1225" s="137"/>
      <c r="F1225" s="70"/>
      <c r="G1225" s="100"/>
      <c r="H1225" s="100"/>
    </row>
    <row r="1226" spans="1:8" x14ac:dyDescent="0.2">
      <c r="A1226" s="261"/>
      <c r="B1226" s="261"/>
      <c r="C1226" s="100"/>
      <c r="D1226" s="131"/>
      <c r="E1226" s="137"/>
      <c r="F1226" s="70"/>
      <c r="G1226" s="100"/>
      <c r="H1226" s="100"/>
    </row>
    <row r="1227" spans="1:8" x14ac:dyDescent="0.2">
      <c r="A1227" s="260" t="s">
        <v>1099</v>
      </c>
      <c r="B1227" s="260"/>
      <c r="C1227" s="260"/>
      <c r="D1227" s="260"/>
      <c r="E1227" s="260"/>
      <c r="F1227" s="260"/>
      <c r="G1227" s="260"/>
      <c r="H1227" s="98">
        <f>SUM(H1224:H1226)</f>
        <v>0</v>
      </c>
    </row>
    <row r="1228" spans="1:8" ht="25.5" customHeight="1" x14ac:dyDescent="0.2">
      <c r="A1228" s="99" t="s">
        <v>1003</v>
      </c>
      <c r="B1228" s="75" t="s">
        <v>886</v>
      </c>
      <c r="C1228" s="262" t="s">
        <v>481</v>
      </c>
      <c r="D1228" s="262"/>
      <c r="E1228" s="262"/>
      <c r="F1228" s="262"/>
      <c r="G1228" s="262"/>
      <c r="H1228" s="262"/>
    </row>
    <row r="1229" spans="1:8" ht="25.5" x14ac:dyDescent="0.2">
      <c r="A1229" s="261" t="s">
        <v>1096</v>
      </c>
      <c r="B1229" s="261"/>
      <c r="C1229" s="100" t="s">
        <v>1100</v>
      </c>
      <c r="D1229" s="131" t="s">
        <v>1101</v>
      </c>
      <c r="E1229" s="137" t="s">
        <v>1102</v>
      </c>
      <c r="F1229" s="70" t="s">
        <v>1103</v>
      </c>
      <c r="G1229" s="100" t="s">
        <v>1097</v>
      </c>
      <c r="H1229" s="100" t="s">
        <v>1098</v>
      </c>
    </row>
    <row r="1230" spans="1:8" x14ac:dyDescent="0.2">
      <c r="A1230" s="261"/>
      <c r="B1230" s="261"/>
      <c r="C1230" s="157"/>
      <c r="D1230" s="158"/>
      <c r="E1230" s="159"/>
      <c r="F1230" s="141"/>
      <c r="G1230" s="120"/>
      <c r="H1230" s="120"/>
    </row>
    <row r="1231" spans="1:8" x14ac:dyDescent="0.2">
      <c r="A1231" s="261"/>
      <c r="B1231" s="261"/>
      <c r="C1231" s="157"/>
      <c r="D1231" s="158"/>
      <c r="E1231" s="159"/>
      <c r="F1231" s="141"/>
      <c r="G1231" s="120"/>
      <c r="H1231" s="120"/>
    </row>
    <row r="1232" spans="1:8" x14ac:dyDescent="0.2">
      <c r="A1232" s="261"/>
      <c r="B1232" s="261"/>
      <c r="C1232" s="157"/>
      <c r="D1232" s="158"/>
      <c r="E1232" s="159"/>
      <c r="F1232" s="141"/>
      <c r="G1232" s="120"/>
      <c r="H1232" s="120"/>
    </row>
    <row r="1233" spans="1:8" x14ac:dyDescent="0.2">
      <c r="A1233" s="261"/>
      <c r="B1233" s="261"/>
      <c r="C1233" s="157"/>
      <c r="D1233" s="158"/>
      <c r="E1233" s="159"/>
      <c r="F1233" s="141"/>
      <c r="G1233" s="120"/>
      <c r="H1233" s="120"/>
    </row>
    <row r="1234" spans="1:8" x14ac:dyDescent="0.2">
      <c r="A1234" s="261"/>
      <c r="B1234" s="261"/>
      <c r="C1234" s="157"/>
      <c r="D1234" s="158"/>
      <c r="E1234" s="159"/>
      <c r="F1234" s="141"/>
      <c r="G1234" s="120"/>
      <c r="H1234" s="120"/>
    </row>
    <row r="1235" spans="1:8" x14ac:dyDescent="0.2">
      <c r="A1235" s="261"/>
      <c r="B1235" s="261"/>
      <c r="C1235" s="157"/>
      <c r="D1235" s="158"/>
      <c r="E1235" s="159"/>
      <c r="F1235" s="141"/>
      <c r="G1235" s="120"/>
      <c r="H1235" s="120"/>
    </row>
    <row r="1236" spans="1:8" ht="13.35" customHeight="1" x14ac:dyDescent="0.2">
      <c r="A1236" s="261"/>
      <c r="B1236" s="261"/>
      <c r="C1236" s="157"/>
      <c r="D1236" s="158"/>
      <c r="E1236" s="159"/>
      <c r="F1236" s="141"/>
      <c r="G1236" s="120"/>
      <c r="H1236" s="120"/>
    </row>
    <row r="1237" spans="1:8" ht="13.35" customHeight="1" x14ac:dyDescent="0.2">
      <c r="A1237" s="261"/>
      <c r="B1237" s="261"/>
      <c r="C1237" s="157"/>
      <c r="D1237" s="158"/>
      <c r="E1237" s="159"/>
      <c r="F1237" s="141"/>
      <c r="G1237" s="120"/>
      <c r="H1237" s="120"/>
    </row>
    <row r="1238" spans="1:8" ht="13.35" customHeight="1" x14ac:dyDescent="0.2">
      <c r="A1238" s="261"/>
      <c r="B1238" s="261"/>
      <c r="C1238" s="157"/>
      <c r="D1238" s="158"/>
      <c r="E1238" s="159"/>
      <c r="F1238" s="141"/>
      <c r="G1238" s="120"/>
      <c r="H1238" s="120"/>
    </row>
    <row r="1239" spans="1:8" ht="13.35" customHeight="1" x14ac:dyDescent="0.2">
      <c r="A1239" s="261"/>
      <c r="B1239" s="261"/>
      <c r="C1239" s="157"/>
      <c r="D1239" s="158"/>
      <c r="E1239" s="159"/>
      <c r="F1239" s="141"/>
      <c r="G1239" s="120"/>
      <c r="H1239" s="120"/>
    </row>
    <row r="1240" spans="1:8" ht="13.35" customHeight="1" x14ac:dyDescent="0.2">
      <c r="A1240" s="261"/>
      <c r="B1240" s="261"/>
      <c r="C1240" s="157"/>
      <c r="D1240" s="158"/>
      <c r="E1240" s="159"/>
      <c r="F1240" s="141"/>
      <c r="G1240" s="120"/>
      <c r="H1240" s="120"/>
    </row>
    <row r="1241" spans="1:8" ht="13.35" customHeight="1" x14ac:dyDescent="0.2">
      <c r="A1241" s="261"/>
      <c r="B1241" s="261"/>
      <c r="C1241" s="157"/>
      <c r="D1241" s="158"/>
      <c r="E1241" s="159"/>
      <c r="F1241" s="141"/>
      <c r="G1241" s="120"/>
      <c r="H1241" s="120"/>
    </row>
    <row r="1242" spans="1:8" ht="13.35" customHeight="1" x14ac:dyDescent="0.2">
      <c r="A1242" s="261"/>
      <c r="B1242" s="261"/>
      <c r="C1242" s="157"/>
      <c r="D1242" s="158"/>
      <c r="E1242" s="159"/>
      <c r="F1242" s="141"/>
      <c r="G1242" s="120"/>
      <c r="H1242" s="120"/>
    </row>
    <row r="1243" spans="1:8" ht="13.35" customHeight="1" x14ac:dyDescent="0.2">
      <c r="A1243" s="261"/>
      <c r="B1243" s="261"/>
      <c r="C1243" s="157"/>
      <c r="D1243" s="158"/>
      <c r="E1243" s="159"/>
      <c r="F1243" s="141"/>
      <c r="G1243" s="120"/>
      <c r="H1243" s="120"/>
    </row>
    <row r="1244" spans="1:8" ht="13.35" customHeight="1" x14ac:dyDescent="0.2">
      <c r="A1244" s="261"/>
      <c r="B1244" s="261"/>
      <c r="C1244" s="157"/>
      <c r="D1244" s="158"/>
      <c r="E1244" s="159"/>
      <c r="F1244" s="141"/>
      <c r="G1244" s="120"/>
      <c r="H1244" s="120"/>
    </row>
    <row r="1245" spans="1:8" ht="13.35" customHeight="1" x14ac:dyDescent="0.2">
      <c r="A1245" s="261"/>
      <c r="B1245" s="261"/>
      <c r="C1245" s="157"/>
      <c r="D1245" s="158"/>
      <c r="E1245" s="159"/>
      <c r="F1245" s="141"/>
      <c r="G1245" s="120"/>
      <c r="H1245" s="120"/>
    </row>
    <row r="1246" spans="1:8" ht="13.35" customHeight="1" x14ac:dyDescent="0.2">
      <c r="A1246" s="271"/>
      <c r="B1246" s="272"/>
      <c r="C1246" s="100"/>
      <c r="D1246" s="131"/>
      <c r="E1246" s="137"/>
      <c r="F1246" s="70"/>
      <c r="G1246" s="100"/>
      <c r="H1246" s="100"/>
    </row>
    <row r="1247" spans="1:8" ht="13.35" customHeight="1" x14ac:dyDescent="0.2">
      <c r="A1247" s="271"/>
      <c r="B1247" s="272"/>
      <c r="C1247" s="100"/>
      <c r="D1247" s="131"/>
      <c r="E1247" s="137"/>
      <c r="F1247" s="70"/>
      <c r="G1247" s="100"/>
      <c r="H1247" s="100"/>
    </row>
    <row r="1248" spans="1:8" ht="13.35" customHeight="1" x14ac:dyDescent="0.2">
      <c r="A1248" s="271"/>
      <c r="B1248" s="272"/>
      <c r="C1248" s="100"/>
      <c r="D1248" s="131"/>
      <c r="E1248" s="137"/>
      <c r="F1248" s="70"/>
      <c r="G1248" s="100"/>
      <c r="H1248" s="100"/>
    </row>
    <row r="1249" spans="1:8" ht="13.35" customHeight="1" x14ac:dyDescent="0.2">
      <c r="A1249" s="271"/>
      <c r="B1249" s="272"/>
      <c r="C1249" s="100"/>
      <c r="D1249" s="131"/>
      <c r="E1249" s="137"/>
      <c r="F1249" s="70"/>
      <c r="G1249" s="100"/>
      <c r="H1249" s="100"/>
    </row>
    <row r="1250" spans="1:8" ht="13.35" customHeight="1" x14ac:dyDescent="0.2">
      <c r="A1250" s="271"/>
      <c r="B1250" s="272"/>
      <c r="C1250" s="100"/>
      <c r="D1250" s="131"/>
      <c r="E1250" s="137"/>
      <c r="F1250" s="70"/>
      <c r="G1250" s="100"/>
      <c r="H1250" s="100"/>
    </row>
    <row r="1251" spans="1:8" ht="13.35" customHeight="1" x14ac:dyDescent="0.2">
      <c r="A1251" s="273" t="s">
        <v>1099</v>
      </c>
      <c r="B1251" s="274"/>
      <c r="C1251" s="274"/>
      <c r="D1251" s="274"/>
      <c r="E1251" s="274"/>
      <c r="F1251" s="274"/>
      <c r="G1251" s="275"/>
      <c r="H1251" s="98">
        <f>SUM(H1230:H1250)</f>
        <v>0</v>
      </c>
    </row>
    <row r="1252" spans="1:8" ht="25.5" customHeight="1" x14ac:dyDescent="0.2">
      <c r="A1252" s="149" t="s">
        <v>1004</v>
      </c>
      <c r="B1252" s="75" t="s">
        <v>887</v>
      </c>
      <c r="C1252" s="262" t="s">
        <v>481</v>
      </c>
      <c r="D1252" s="262"/>
      <c r="E1252" s="262"/>
      <c r="F1252" s="262"/>
      <c r="G1252" s="262"/>
      <c r="H1252" s="262"/>
    </row>
    <row r="1253" spans="1:8" ht="25.5" x14ac:dyDescent="0.2">
      <c r="A1253" s="261" t="s">
        <v>1096</v>
      </c>
      <c r="B1253" s="261"/>
      <c r="C1253" s="100" t="s">
        <v>1100</v>
      </c>
      <c r="D1253" s="131" t="s">
        <v>1101</v>
      </c>
      <c r="E1253" s="137" t="s">
        <v>1102</v>
      </c>
      <c r="F1253" s="70" t="s">
        <v>1103</v>
      </c>
      <c r="G1253" s="100" t="s">
        <v>1097</v>
      </c>
      <c r="H1253" s="100" t="s">
        <v>1098</v>
      </c>
    </row>
    <row r="1254" spans="1:8" x14ac:dyDescent="0.2">
      <c r="A1254" s="261"/>
      <c r="B1254" s="261"/>
      <c r="C1254" s="100"/>
      <c r="D1254" s="69"/>
      <c r="E1254" s="69"/>
      <c r="F1254" s="70"/>
      <c r="G1254" s="100"/>
      <c r="H1254" s="100"/>
    </row>
    <row r="1255" spans="1:8" x14ac:dyDescent="0.2">
      <c r="A1255" s="261"/>
      <c r="B1255" s="261"/>
      <c r="C1255" s="100"/>
      <c r="D1255" s="131"/>
      <c r="E1255" s="137"/>
      <c r="F1255" s="70"/>
      <c r="G1255" s="100"/>
      <c r="H1255" s="100"/>
    </row>
    <row r="1256" spans="1:8" x14ac:dyDescent="0.2">
      <c r="A1256" s="261"/>
      <c r="B1256" s="261"/>
      <c r="C1256" s="100"/>
      <c r="D1256" s="131"/>
      <c r="E1256" s="137"/>
      <c r="F1256" s="70"/>
      <c r="G1256" s="100"/>
      <c r="H1256" s="100"/>
    </row>
    <row r="1257" spans="1:8" x14ac:dyDescent="0.2">
      <c r="A1257" s="260" t="s">
        <v>1099</v>
      </c>
      <c r="B1257" s="260"/>
      <c r="C1257" s="260"/>
      <c r="D1257" s="260"/>
      <c r="E1257" s="260"/>
      <c r="F1257" s="260"/>
      <c r="G1257" s="260"/>
      <c r="H1257" s="98">
        <f>SUM(H1254:H1256)</f>
        <v>0</v>
      </c>
    </row>
    <row r="1258" spans="1:8" ht="25.5" customHeight="1" x14ac:dyDescent="0.2">
      <c r="A1258" s="99" t="s">
        <v>1005</v>
      </c>
      <c r="B1258" s="75" t="s">
        <v>888</v>
      </c>
      <c r="C1258" s="262" t="s">
        <v>481</v>
      </c>
      <c r="D1258" s="262"/>
      <c r="E1258" s="262"/>
      <c r="F1258" s="262"/>
      <c r="G1258" s="262"/>
      <c r="H1258" s="262"/>
    </row>
    <row r="1259" spans="1:8" ht="25.5" x14ac:dyDescent="0.2">
      <c r="A1259" s="261" t="s">
        <v>1096</v>
      </c>
      <c r="B1259" s="261"/>
      <c r="C1259" s="100" t="s">
        <v>1100</v>
      </c>
      <c r="D1259" s="131" t="s">
        <v>1101</v>
      </c>
      <c r="E1259" s="137" t="s">
        <v>1102</v>
      </c>
      <c r="F1259" s="70" t="s">
        <v>1103</v>
      </c>
      <c r="G1259" s="100" t="s">
        <v>1097</v>
      </c>
      <c r="H1259" s="100" t="s">
        <v>1098</v>
      </c>
    </row>
    <row r="1260" spans="1:8" x14ac:dyDescent="0.2">
      <c r="A1260" s="261"/>
      <c r="B1260" s="261"/>
      <c r="C1260" s="100"/>
      <c r="D1260" s="131"/>
      <c r="E1260" s="137"/>
      <c r="F1260" s="70"/>
      <c r="G1260" s="100"/>
      <c r="H1260" s="100"/>
    </row>
    <row r="1261" spans="1:8" x14ac:dyDescent="0.2">
      <c r="A1261" s="261"/>
      <c r="B1261" s="261"/>
      <c r="C1261" s="100"/>
      <c r="D1261" s="131"/>
      <c r="E1261" s="137"/>
      <c r="F1261" s="70"/>
      <c r="G1261" s="100"/>
      <c r="H1261" s="100"/>
    </row>
    <row r="1262" spans="1:8" x14ac:dyDescent="0.2">
      <c r="A1262" s="261"/>
      <c r="B1262" s="261"/>
      <c r="C1262" s="100"/>
      <c r="D1262" s="131"/>
      <c r="E1262" s="137"/>
      <c r="F1262" s="70"/>
      <c r="G1262" s="100"/>
      <c r="H1262" s="100"/>
    </row>
    <row r="1263" spans="1:8" x14ac:dyDescent="0.2">
      <c r="A1263" s="260" t="s">
        <v>1099</v>
      </c>
      <c r="B1263" s="260"/>
      <c r="C1263" s="260"/>
      <c r="D1263" s="260"/>
      <c r="E1263" s="260"/>
      <c r="F1263" s="260"/>
      <c r="G1263" s="260"/>
      <c r="H1263" s="98">
        <f>SUM(H1260:H1262)</f>
        <v>0</v>
      </c>
    </row>
    <row r="1264" spans="1:8" ht="25.5" customHeight="1" x14ac:dyDescent="0.2">
      <c r="A1264" s="149" t="s">
        <v>1006</v>
      </c>
      <c r="B1264" s="75" t="s">
        <v>889</v>
      </c>
      <c r="C1264" s="262" t="s">
        <v>481</v>
      </c>
      <c r="D1264" s="262"/>
      <c r="E1264" s="262"/>
      <c r="F1264" s="262"/>
      <c r="G1264" s="262"/>
      <c r="H1264" s="262"/>
    </row>
    <row r="1265" spans="1:8" ht="25.5" x14ac:dyDescent="0.2">
      <c r="A1265" s="261" t="s">
        <v>1096</v>
      </c>
      <c r="B1265" s="261"/>
      <c r="C1265" s="100" t="s">
        <v>1100</v>
      </c>
      <c r="D1265" s="131" t="s">
        <v>1101</v>
      </c>
      <c r="E1265" s="137" t="s">
        <v>1102</v>
      </c>
      <c r="F1265" s="70" t="s">
        <v>1103</v>
      </c>
      <c r="G1265" s="100" t="s">
        <v>1097</v>
      </c>
      <c r="H1265" s="100" t="s">
        <v>1098</v>
      </c>
    </row>
    <row r="1266" spans="1:8" x14ac:dyDescent="0.2">
      <c r="A1266" s="261"/>
      <c r="B1266" s="261"/>
      <c r="C1266" s="100"/>
      <c r="D1266" s="100"/>
      <c r="E1266" s="69"/>
      <c r="F1266" s="70"/>
      <c r="G1266" s="100"/>
      <c r="H1266" s="100"/>
    </row>
    <row r="1267" spans="1:8" x14ac:dyDescent="0.2">
      <c r="A1267" s="261"/>
      <c r="B1267" s="261"/>
      <c r="C1267" s="100"/>
      <c r="D1267" s="131"/>
      <c r="E1267" s="137"/>
      <c r="F1267" s="70"/>
      <c r="G1267" s="100"/>
      <c r="H1267" s="100"/>
    </row>
    <row r="1268" spans="1:8" x14ac:dyDescent="0.2">
      <c r="A1268" s="261"/>
      <c r="B1268" s="261"/>
      <c r="C1268" s="100"/>
      <c r="D1268" s="131"/>
      <c r="E1268" s="137"/>
      <c r="F1268" s="70"/>
      <c r="G1268" s="100"/>
      <c r="H1268" s="100"/>
    </row>
    <row r="1269" spans="1:8" x14ac:dyDescent="0.2">
      <c r="A1269" s="260" t="s">
        <v>1099</v>
      </c>
      <c r="B1269" s="260"/>
      <c r="C1269" s="260"/>
      <c r="D1269" s="260"/>
      <c r="E1269" s="260"/>
      <c r="F1269" s="260"/>
      <c r="G1269" s="260"/>
      <c r="H1269" s="98">
        <f>SUM(H1266:H1268)</f>
        <v>0</v>
      </c>
    </row>
    <row r="1270" spans="1:8" ht="25.5" customHeight="1" x14ac:dyDescent="0.2">
      <c r="A1270" s="149" t="s">
        <v>1007</v>
      </c>
      <c r="B1270" s="75" t="s">
        <v>890</v>
      </c>
      <c r="C1270" s="262" t="s">
        <v>481</v>
      </c>
      <c r="D1270" s="262"/>
      <c r="E1270" s="262"/>
      <c r="F1270" s="262"/>
      <c r="G1270" s="262"/>
      <c r="H1270" s="262"/>
    </row>
    <row r="1271" spans="1:8" ht="25.5" x14ac:dyDescent="0.2">
      <c r="A1271" s="261" t="s">
        <v>1096</v>
      </c>
      <c r="B1271" s="261"/>
      <c r="C1271" s="100" t="s">
        <v>1100</v>
      </c>
      <c r="D1271" s="131" t="s">
        <v>1101</v>
      </c>
      <c r="E1271" s="137" t="s">
        <v>1102</v>
      </c>
      <c r="F1271" s="70" t="s">
        <v>1103</v>
      </c>
      <c r="G1271" s="100" t="s">
        <v>1097</v>
      </c>
      <c r="H1271" s="100" t="s">
        <v>1098</v>
      </c>
    </row>
    <row r="1272" spans="1:8" x14ac:dyDescent="0.2">
      <c r="A1272" s="261"/>
      <c r="B1272" s="261"/>
      <c r="C1272" s="100"/>
      <c r="D1272" s="100"/>
      <c r="E1272" s="69"/>
      <c r="F1272" s="70"/>
      <c r="G1272" s="100"/>
      <c r="H1272" s="100"/>
    </row>
    <row r="1273" spans="1:8" x14ac:dyDescent="0.2">
      <c r="A1273" s="261"/>
      <c r="B1273" s="261"/>
      <c r="C1273" s="100"/>
      <c r="D1273" s="131"/>
      <c r="E1273" s="137"/>
      <c r="F1273" s="70"/>
      <c r="G1273" s="100"/>
      <c r="H1273" s="100"/>
    </row>
    <row r="1274" spans="1:8" x14ac:dyDescent="0.2">
      <c r="A1274" s="261"/>
      <c r="B1274" s="261"/>
      <c r="C1274" s="100"/>
      <c r="D1274" s="131"/>
      <c r="E1274" s="137"/>
      <c r="F1274" s="70"/>
      <c r="G1274" s="100"/>
      <c r="H1274" s="100"/>
    </row>
    <row r="1275" spans="1:8" x14ac:dyDescent="0.2">
      <c r="A1275" s="260" t="s">
        <v>1099</v>
      </c>
      <c r="B1275" s="260"/>
      <c r="C1275" s="260"/>
      <c r="D1275" s="260"/>
      <c r="E1275" s="260"/>
      <c r="F1275" s="260"/>
      <c r="G1275" s="260"/>
      <c r="H1275" s="98">
        <f>SUM(H1272:H1274)</f>
        <v>0</v>
      </c>
    </row>
    <row r="1276" spans="1:8" ht="25.5" customHeight="1" x14ac:dyDescent="0.2">
      <c r="A1276" s="86" t="s">
        <v>680</v>
      </c>
      <c r="B1276" s="282" t="s">
        <v>164</v>
      </c>
      <c r="C1276" s="282"/>
      <c r="D1276" s="282"/>
      <c r="E1276" s="282"/>
      <c r="F1276" s="282"/>
      <c r="G1276" s="282"/>
      <c r="H1276" s="282"/>
    </row>
    <row r="1277" spans="1:8" x14ac:dyDescent="0.2">
      <c r="A1277" s="99" t="s">
        <v>681</v>
      </c>
      <c r="B1277" s="75" t="s">
        <v>891</v>
      </c>
      <c r="C1277" s="262" t="s">
        <v>481</v>
      </c>
      <c r="D1277" s="262"/>
      <c r="E1277" s="262"/>
      <c r="F1277" s="262"/>
      <c r="G1277" s="262"/>
      <c r="H1277" s="262"/>
    </row>
    <row r="1278" spans="1:8" ht="25.5" x14ac:dyDescent="0.2">
      <c r="A1278" s="261" t="s">
        <v>1096</v>
      </c>
      <c r="B1278" s="261"/>
      <c r="C1278" s="100" t="s">
        <v>1100</v>
      </c>
      <c r="D1278" s="131" t="s">
        <v>1101</v>
      </c>
      <c r="E1278" s="137" t="s">
        <v>1102</v>
      </c>
      <c r="F1278" s="70" t="s">
        <v>1103</v>
      </c>
      <c r="G1278" s="100" t="s">
        <v>1097</v>
      </c>
      <c r="H1278" s="100" t="s">
        <v>1098</v>
      </c>
    </row>
    <row r="1279" spans="1:8" x14ac:dyDescent="0.2">
      <c r="A1279" s="261"/>
      <c r="B1279" s="261"/>
      <c r="C1279" s="100"/>
      <c r="D1279" s="131"/>
      <c r="E1279" s="137"/>
      <c r="F1279" s="70"/>
      <c r="G1279" s="100"/>
      <c r="H1279" s="100"/>
    </row>
    <row r="1280" spans="1:8" x14ac:dyDescent="0.2">
      <c r="A1280" s="261"/>
      <c r="B1280" s="261"/>
      <c r="C1280" s="100"/>
      <c r="D1280" s="131"/>
      <c r="E1280" s="137"/>
      <c r="F1280" s="70"/>
      <c r="G1280" s="100"/>
      <c r="H1280" s="100"/>
    </row>
    <row r="1281" spans="1:8" x14ac:dyDescent="0.2">
      <c r="A1281" s="261"/>
      <c r="B1281" s="261"/>
      <c r="C1281" s="100"/>
      <c r="D1281" s="131"/>
      <c r="E1281" s="137"/>
      <c r="F1281" s="70"/>
      <c r="G1281" s="100"/>
      <c r="H1281" s="100"/>
    </row>
    <row r="1282" spans="1:8" ht="25.5" customHeight="1" x14ac:dyDescent="0.2">
      <c r="A1282" s="260" t="s">
        <v>1099</v>
      </c>
      <c r="B1282" s="260"/>
      <c r="C1282" s="260"/>
      <c r="D1282" s="260"/>
      <c r="E1282" s="260"/>
      <c r="F1282" s="260"/>
      <c r="G1282" s="260"/>
      <c r="H1282" s="98">
        <f>SUM(H1279:H1281)</f>
        <v>0</v>
      </c>
    </row>
    <row r="1283" spans="1:8" ht="25.5" x14ac:dyDescent="0.2">
      <c r="A1283" s="99" t="s">
        <v>682</v>
      </c>
      <c r="B1283" s="75" t="s">
        <v>892</v>
      </c>
      <c r="C1283" s="262" t="s">
        <v>481</v>
      </c>
      <c r="D1283" s="262"/>
      <c r="E1283" s="262"/>
      <c r="F1283" s="262"/>
      <c r="G1283" s="262"/>
      <c r="H1283" s="262"/>
    </row>
    <row r="1284" spans="1:8" ht="25.5" x14ac:dyDescent="0.2">
      <c r="A1284" s="261" t="s">
        <v>1096</v>
      </c>
      <c r="B1284" s="261"/>
      <c r="C1284" s="100" t="s">
        <v>1100</v>
      </c>
      <c r="D1284" s="131" t="s">
        <v>1101</v>
      </c>
      <c r="E1284" s="137" t="s">
        <v>1102</v>
      </c>
      <c r="F1284" s="70" t="s">
        <v>1103</v>
      </c>
      <c r="G1284" s="100" t="s">
        <v>1097</v>
      </c>
      <c r="H1284" s="100" t="s">
        <v>1098</v>
      </c>
    </row>
    <row r="1285" spans="1:8" x14ac:dyDescent="0.2">
      <c r="A1285" s="261"/>
      <c r="B1285" s="261"/>
      <c r="C1285" s="100"/>
      <c r="D1285" s="131"/>
      <c r="E1285" s="137"/>
      <c r="F1285" s="70"/>
      <c r="G1285" s="100"/>
      <c r="H1285" s="100"/>
    </row>
    <row r="1286" spans="1:8" x14ac:dyDescent="0.2">
      <c r="A1286" s="261"/>
      <c r="B1286" s="261"/>
      <c r="C1286" s="100"/>
      <c r="D1286" s="131"/>
      <c r="E1286" s="137"/>
      <c r="F1286" s="70"/>
      <c r="G1286" s="100"/>
      <c r="H1286" s="100"/>
    </row>
    <row r="1287" spans="1:8" x14ac:dyDescent="0.2">
      <c r="A1287" s="261"/>
      <c r="B1287" s="261"/>
      <c r="C1287" s="100"/>
      <c r="D1287" s="131"/>
      <c r="E1287" s="137"/>
      <c r="F1287" s="70"/>
      <c r="G1287" s="100"/>
      <c r="H1287" s="100"/>
    </row>
    <row r="1288" spans="1:8" ht="25.5" customHeight="1" x14ac:dyDescent="0.2">
      <c r="A1288" s="260" t="s">
        <v>1099</v>
      </c>
      <c r="B1288" s="260"/>
      <c r="C1288" s="260"/>
      <c r="D1288" s="260"/>
      <c r="E1288" s="260"/>
      <c r="F1288" s="260"/>
      <c r="G1288" s="260"/>
      <c r="H1288" s="98">
        <f>SUM(H1285:H1287)</f>
        <v>0</v>
      </c>
    </row>
    <row r="1289" spans="1:8" x14ac:dyDescent="0.2">
      <c r="A1289" s="99" t="s">
        <v>683</v>
      </c>
      <c r="B1289" s="75" t="s">
        <v>893</v>
      </c>
      <c r="C1289" s="262" t="s">
        <v>481</v>
      </c>
      <c r="D1289" s="262"/>
      <c r="E1289" s="262"/>
      <c r="F1289" s="262"/>
      <c r="G1289" s="262"/>
      <c r="H1289" s="262"/>
    </row>
    <row r="1290" spans="1:8" ht="25.5" x14ac:dyDescent="0.2">
      <c r="A1290" s="261" t="s">
        <v>1096</v>
      </c>
      <c r="B1290" s="261"/>
      <c r="C1290" s="100" t="s">
        <v>1100</v>
      </c>
      <c r="D1290" s="131" t="s">
        <v>1101</v>
      </c>
      <c r="E1290" s="137" t="s">
        <v>1102</v>
      </c>
      <c r="F1290" s="70" t="s">
        <v>1103</v>
      </c>
      <c r="G1290" s="100" t="s">
        <v>1097</v>
      </c>
      <c r="H1290" s="100" t="s">
        <v>1098</v>
      </c>
    </row>
    <row r="1291" spans="1:8" x14ac:dyDescent="0.2">
      <c r="A1291" s="261"/>
      <c r="B1291" s="261"/>
      <c r="C1291" s="100"/>
      <c r="D1291" s="131"/>
      <c r="E1291" s="137"/>
      <c r="F1291" s="70"/>
      <c r="G1291" s="100"/>
      <c r="H1291" s="100"/>
    </row>
    <row r="1292" spans="1:8" x14ac:dyDescent="0.2">
      <c r="A1292" s="261"/>
      <c r="B1292" s="261"/>
      <c r="C1292" s="100"/>
      <c r="D1292" s="131"/>
      <c r="E1292" s="137"/>
      <c r="F1292" s="70"/>
      <c r="G1292" s="100"/>
      <c r="H1292" s="100"/>
    </row>
    <row r="1293" spans="1:8" x14ac:dyDescent="0.2">
      <c r="A1293" s="261"/>
      <c r="B1293" s="261"/>
      <c r="C1293" s="100"/>
      <c r="D1293" s="131"/>
      <c r="E1293" s="137"/>
      <c r="F1293" s="70"/>
      <c r="G1293" s="100"/>
      <c r="H1293" s="100"/>
    </row>
    <row r="1294" spans="1:8" ht="25.5" customHeight="1" x14ac:dyDescent="0.2">
      <c r="A1294" s="260" t="s">
        <v>1099</v>
      </c>
      <c r="B1294" s="260"/>
      <c r="C1294" s="260"/>
      <c r="D1294" s="260"/>
      <c r="E1294" s="260"/>
      <c r="F1294" s="260"/>
      <c r="G1294" s="260"/>
      <c r="H1294" s="98">
        <f>SUM(H1291:H1293)</f>
        <v>0</v>
      </c>
    </row>
    <row r="1295" spans="1:8" x14ac:dyDescent="0.2">
      <c r="A1295" s="99" t="s">
        <v>684</v>
      </c>
      <c r="B1295" s="75" t="s">
        <v>894</v>
      </c>
      <c r="C1295" s="262" t="s">
        <v>481</v>
      </c>
      <c r="D1295" s="262"/>
      <c r="E1295" s="262"/>
      <c r="F1295" s="262"/>
      <c r="G1295" s="262"/>
      <c r="H1295" s="262"/>
    </row>
    <row r="1296" spans="1:8" ht="25.5" x14ac:dyDescent="0.2">
      <c r="A1296" s="261" t="s">
        <v>1096</v>
      </c>
      <c r="B1296" s="261"/>
      <c r="C1296" s="100" t="s">
        <v>1100</v>
      </c>
      <c r="D1296" s="131" t="s">
        <v>1101</v>
      </c>
      <c r="E1296" s="137" t="s">
        <v>1102</v>
      </c>
      <c r="F1296" s="70" t="s">
        <v>1103</v>
      </c>
      <c r="G1296" s="100" t="s">
        <v>1097</v>
      </c>
      <c r="H1296" s="100" t="s">
        <v>1098</v>
      </c>
    </row>
    <row r="1297" spans="1:8" x14ac:dyDescent="0.2">
      <c r="A1297" s="261"/>
      <c r="B1297" s="261"/>
      <c r="C1297" s="100"/>
      <c r="D1297" s="131"/>
      <c r="E1297" s="137"/>
      <c r="F1297" s="70"/>
      <c r="G1297" s="100"/>
      <c r="H1297" s="100"/>
    </row>
    <row r="1298" spans="1:8" x14ac:dyDescent="0.2">
      <c r="A1298" s="261"/>
      <c r="B1298" s="261"/>
      <c r="C1298" s="100"/>
      <c r="D1298" s="131"/>
      <c r="E1298" s="137"/>
      <c r="F1298" s="70"/>
      <c r="G1298" s="100"/>
      <c r="H1298" s="100"/>
    </row>
    <row r="1299" spans="1:8" x14ac:dyDescent="0.2">
      <c r="A1299" s="261"/>
      <c r="B1299" s="261"/>
      <c r="C1299" s="100"/>
      <c r="D1299" s="131"/>
      <c r="E1299" s="137"/>
      <c r="F1299" s="70"/>
      <c r="G1299" s="100"/>
      <c r="H1299" s="100"/>
    </row>
    <row r="1300" spans="1:8" ht="25.5" customHeight="1" x14ac:dyDescent="0.2">
      <c r="A1300" s="260" t="s">
        <v>1099</v>
      </c>
      <c r="B1300" s="260"/>
      <c r="C1300" s="260"/>
      <c r="D1300" s="260"/>
      <c r="E1300" s="260"/>
      <c r="F1300" s="260"/>
      <c r="G1300" s="260"/>
      <c r="H1300" s="98">
        <f>SUM(H1297:H1299)</f>
        <v>0</v>
      </c>
    </row>
    <row r="1301" spans="1:8" x14ac:dyDescent="0.2">
      <c r="A1301" s="99" t="s">
        <v>685</v>
      </c>
      <c r="B1301" s="75" t="s">
        <v>895</v>
      </c>
      <c r="C1301" s="262" t="s">
        <v>481</v>
      </c>
      <c r="D1301" s="262"/>
      <c r="E1301" s="262"/>
      <c r="F1301" s="262"/>
      <c r="G1301" s="262"/>
      <c r="H1301" s="262"/>
    </row>
    <row r="1302" spans="1:8" ht="25.5" x14ac:dyDescent="0.2">
      <c r="A1302" s="261" t="s">
        <v>1096</v>
      </c>
      <c r="B1302" s="261"/>
      <c r="C1302" s="100" t="s">
        <v>1100</v>
      </c>
      <c r="D1302" s="131" t="s">
        <v>1101</v>
      </c>
      <c r="E1302" s="137" t="s">
        <v>1102</v>
      </c>
      <c r="F1302" s="70" t="s">
        <v>1103</v>
      </c>
      <c r="G1302" s="100" t="s">
        <v>1097</v>
      </c>
      <c r="H1302" s="100" t="s">
        <v>1098</v>
      </c>
    </row>
    <row r="1303" spans="1:8" x14ac:dyDescent="0.2">
      <c r="A1303" s="261"/>
      <c r="B1303" s="261"/>
      <c r="C1303" s="100"/>
      <c r="D1303" s="131"/>
      <c r="E1303" s="137"/>
      <c r="F1303" s="70"/>
      <c r="G1303" s="100"/>
      <c r="H1303" s="100"/>
    </row>
    <row r="1304" spans="1:8" x14ac:dyDescent="0.2">
      <c r="A1304" s="261"/>
      <c r="B1304" s="261"/>
      <c r="C1304" s="100"/>
      <c r="D1304" s="131"/>
      <c r="E1304" s="137"/>
      <c r="F1304" s="70"/>
      <c r="G1304" s="100"/>
      <c r="H1304" s="100"/>
    </row>
    <row r="1305" spans="1:8" x14ac:dyDescent="0.2">
      <c r="A1305" s="261"/>
      <c r="B1305" s="261"/>
      <c r="C1305" s="100"/>
      <c r="D1305" s="131"/>
      <c r="E1305" s="137"/>
      <c r="F1305" s="70"/>
      <c r="G1305" s="100"/>
      <c r="H1305" s="100"/>
    </row>
    <row r="1306" spans="1:8" ht="25.5" customHeight="1" x14ac:dyDescent="0.2">
      <c r="A1306" s="260" t="s">
        <v>1099</v>
      </c>
      <c r="B1306" s="260"/>
      <c r="C1306" s="260"/>
      <c r="D1306" s="260"/>
      <c r="E1306" s="260"/>
      <c r="F1306" s="260"/>
      <c r="G1306" s="260"/>
      <c r="H1306" s="98">
        <f>SUM(H1303:H1305)</f>
        <v>0</v>
      </c>
    </row>
    <row r="1307" spans="1:8" ht="38.25" x14ac:dyDescent="0.2">
      <c r="A1307" s="149" t="s">
        <v>1008</v>
      </c>
      <c r="B1307" s="75" t="s">
        <v>1343</v>
      </c>
      <c r="C1307" s="262" t="s">
        <v>481</v>
      </c>
      <c r="D1307" s="262"/>
      <c r="E1307" s="262"/>
      <c r="F1307" s="262"/>
      <c r="G1307" s="262"/>
      <c r="H1307" s="262"/>
    </row>
    <row r="1308" spans="1:8" ht="25.5" x14ac:dyDescent="0.2">
      <c r="A1308" s="261" t="s">
        <v>1096</v>
      </c>
      <c r="B1308" s="261"/>
      <c r="C1308" s="100" t="s">
        <v>1100</v>
      </c>
      <c r="D1308" s="131" t="s">
        <v>1101</v>
      </c>
      <c r="E1308" s="137" t="s">
        <v>1102</v>
      </c>
      <c r="F1308" s="70" t="s">
        <v>1103</v>
      </c>
      <c r="G1308" s="100" t="s">
        <v>1097</v>
      </c>
      <c r="H1308" s="100" t="s">
        <v>1098</v>
      </c>
    </row>
    <row r="1309" spans="1:8" x14ac:dyDescent="0.2">
      <c r="A1309" s="261"/>
      <c r="B1309" s="261"/>
      <c r="C1309" s="120"/>
      <c r="D1309" s="131"/>
      <c r="E1309" s="69"/>
      <c r="F1309" s="70"/>
      <c r="G1309" s="100"/>
      <c r="H1309" s="100"/>
    </row>
    <row r="1310" spans="1:8" x14ac:dyDescent="0.2">
      <c r="A1310" s="261"/>
      <c r="B1310" s="261"/>
      <c r="C1310" s="100"/>
      <c r="D1310" s="131"/>
      <c r="E1310" s="137"/>
      <c r="F1310" s="70"/>
      <c r="G1310" s="100"/>
      <c r="H1310" s="100"/>
    </row>
    <row r="1311" spans="1:8" x14ac:dyDescent="0.2">
      <c r="A1311" s="261"/>
      <c r="B1311" s="261"/>
      <c r="C1311" s="100"/>
      <c r="D1311" s="131"/>
      <c r="E1311" s="137"/>
      <c r="F1311" s="70"/>
      <c r="G1311" s="100"/>
      <c r="H1311" s="100"/>
    </row>
    <row r="1312" spans="1:8" ht="25.5" customHeight="1" x14ac:dyDescent="0.2">
      <c r="A1312" s="260" t="s">
        <v>1099</v>
      </c>
      <c r="B1312" s="260"/>
      <c r="C1312" s="260"/>
      <c r="D1312" s="260"/>
      <c r="E1312" s="260"/>
      <c r="F1312" s="260"/>
      <c r="G1312" s="260"/>
      <c r="H1312" s="98">
        <f>SUM(H1309:H1311)</f>
        <v>0</v>
      </c>
    </row>
    <row r="1313" spans="1:8" ht="38.25" x14ac:dyDescent="0.2">
      <c r="A1313" s="149" t="s">
        <v>1009</v>
      </c>
      <c r="B1313" s="75" t="s">
        <v>1344</v>
      </c>
      <c r="C1313" s="262" t="s">
        <v>482</v>
      </c>
      <c r="D1313" s="262"/>
      <c r="E1313" s="262"/>
      <c r="F1313" s="262"/>
      <c r="G1313" s="262"/>
      <c r="H1313" s="262"/>
    </row>
    <row r="1314" spans="1:8" ht="25.5" x14ac:dyDescent="0.2">
      <c r="A1314" s="261" t="s">
        <v>1096</v>
      </c>
      <c r="B1314" s="261"/>
      <c r="C1314" s="100" t="s">
        <v>1100</v>
      </c>
      <c r="D1314" s="131" t="s">
        <v>1101</v>
      </c>
      <c r="E1314" s="137" t="s">
        <v>1102</v>
      </c>
      <c r="F1314" s="70" t="s">
        <v>1103</v>
      </c>
      <c r="G1314" s="100" t="s">
        <v>1097</v>
      </c>
      <c r="H1314" s="100" t="s">
        <v>1098</v>
      </c>
    </row>
    <row r="1315" spans="1:8" x14ac:dyDescent="0.2">
      <c r="A1315" s="261"/>
      <c r="B1315" s="261"/>
      <c r="C1315" s="100"/>
      <c r="D1315" s="100"/>
      <c r="E1315" s="69"/>
      <c r="F1315" s="70"/>
      <c r="G1315" s="100"/>
      <c r="H1315" s="100"/>
    </row>
    <row r="1316" spans="1:8" x14ac:dyDescent="0.2">
      <c r="A1316" s="261"/>
      <c r="B1316" s="261"/>
      <c r="C1316" s="100"/>
      <c r="D1316" s="131"/>
      <c r="E1316" s="137"/>
      <c r="F1316" s="70"/>
      <c r="G1316" s="100"/>
      <c r="H1316" s="100"/>
    </row>
    <row r="1317" spans="1:8" x14ac:dyDescent="0.2">
      <c r="A1317" s="261"/>
      <c r="B1317" s="261"/>
      <c r="C1317" s="100"/>
      <c r="D1317" s="131"/>
      <c r="E1317" s="137"/>
      <c r="F1317" s="70"/>
      <c r="G1317" s="100"/>
      <c r="H1317" s="100"/>
    </row>
    <row r="1318" spans="1:8" ht="25.5" customHeight="1" x14ac:dyDescent="0.2">
      <c r="A1318" s="260" t="s">
        <v>1099</v>
      </c>
      <c r="B1318" s="260"/>
      <c r="C1318" s="260"/>
      <c r="D1318" s="260"/>
      <c r="E1318" s="260"/>
      <c r="F1318" s="260"/>
      <c r="G1318" s="260"/>
      <c r="H1318" s="98">
        <f>SUM(H1315:H1317)</f>
        <v>0</v>
      </c>
    </row>
    <row r="1319" spans="1:8" x14ac:dyDescent="0.2">
      <c r="A1319" s="99" t="s">
        <v>1010</v>
      </c>
      <c r="B1319" s="75" t="s">
        <v>896</v>
      </c>
      <c r="C1319" s="262" t="s">
        <v>482</v>
      </c>
      <c r="D1319" s="262"/>
      <c r="E1319" s="262"/>
      <c r="F1319" s="262"/>
      <c r="G1319" s="262"/>
      <c r="H1319" s="262"/>
    </row>
    <row r="1320" spans="1:8" ht="25.5" x14ac:dyDescent="0.2">
      <c r="A1320" s="261" t="s">
        <v>1096</v>
      </c>
      <c r="B1320" s="261"/>
      <c r="C1320" s="100" t="s">
        <v>1100</v>
      </c>
      <c r="D1320" s="131" t="s">
        <v>1101</v>
      </c>
      <c r="E1320" s="137" t="s">
        <v>1102</v>
      </c>
      <c r="F1320" s="70" t="s">
        <v>1103</v>
      </c>
      <c r="G1320" s="100" t="s">
        <v>1097</v>
      </c>
      <c r="H1320" s="100" t="s">
        <v>1098</v>
      </c>
    </row>
    <row r="1321" spans="1:8" x14ac:dyDescent="0.2">
      <c r="A1321" s="261"/>
      <c r="B1321" s="261"/>
      <c r="C1321" s="100"/>
      <c r="D1321" s="131"/>
      <c r="E1321" s="137"/>
      <c r="F1321" s="70"/>
      <c r="G1321" s="100"/>
      <c r="H1321" s="100"/>
    </row>
    <row r="1322" spans="1:8" x14ac:dyDescent="0.2">
      <c r="A1322" s="261"/>
      <c r="B1322" s="261"/>
      <c r="C1322" s="100"/>
      <c r="D1322" s="131"/>
      <c r="E1322" s="137"/>
      <c r="F1322" s="70"/>
      <c r="G1322" s="100"/>
      <c r="H1322" s="100"/>
    </row>
    <row r="1323" spans="1:8" x14ac:dyDescent="0.2">
      <c r="A1323" s="261"/>
      <c r="B1323" s="261"/>
      <c r="C1323" s="100"/>
      <c r="D1323" s="131"/>
      <c r="E1323" s="137"/>
      <c r="F1323" s="70"/>
      <c r="G1323" s="100"/>
      <c r="H1323" s="100"/>
    </row>
    <row r="1324" spans="1:8" ht="25.5" customHeight="1" x14ac:dyDescent="0.2">
      <c r="A1324" s="260" t="s">
        <v>1099</v>
      </c>
      <c r="B1324" s="260"/>
      <c r="C1324" s="260"/>
      <c r="D1324" s="260"/>
      <c r="E1324" s="260"/>
      <c r="F1324" s="260"/>
      <c r="G1324" s="260"/>
      <c r="H1324" s="98">
        <f>SUM(H1321:H1323)</f>
        <v>0</v>
      </c>
    </row>
    <row r="1325" spans="1:8" x14ac:dyDescent="0.2">
      <c r="A1325" s="99" t="s">
        <v>1011</v>
      </c>
      <c r="B1325" s="75" t="s">
        <v>897</v>
      </c>
      <c r="C1325" s="262" t="s">
        <v>481</v>
      </c>
      <c r="D1325" s="262"/>
      <c r="E1325" s="262"/>
      <c r="F1325" s="262"/>
      <c r="G1325" s="262"/>
      <c r="H1325" s="262"/>
    </row>
    <row r="1326" spans="1:8" ht="25.5" x14ac:dyDescent="0.2">
      <c r="A1326" s="261" t="s">
        <v>1096</v>
      </c>
      <c r="B1326" s="261"/>
      <c r="C1326" s="100" t="s">
        <v>1100</v>
      </c>
      <c r="D1326" s="131" t="s">
        <v>1101</v>
      </c>
      <c r="E1326" s="137" t="s">
        <v>1102</v>
      </c>
      <c r="F1326" s="70" t="s">
        <v>1103</v>
      </c>
      <c r="G1326" s="100" t="s">
        <v>1097</v>
      </c>
      <c r="H1326" s="100" t="s">
        <v>1098</v>
      </c>
    </row>
    <row r="1327" spans="1:8" x14ac:dyDescent="0.2">
      <c r="A1327" s="261"/>
      <c r="B1327" s="261"/>
      <c r="C1327" s="100">
        <v>25</v>
      </c>
      <c r="D1327" s="137">
        <f>(7.6+9.3)/2</f>
        <v>8.4499999999999993</v>
      </c>
      <c r="E1327" s="137"/>
      <c r="F1327" s="70"/>
      <c r="G1327" s="100">
        <v>1</v>
      </c>
      <c r="H1327" s="100">
        <f>C1327*D1327*G1327</f>
        <v>211.25</v>
      </c>
    </row>
    <row r="1328" spans="1:8" x14ac:dyDescent="0.2">
      <c r="A1328" s="261"/>
      <c r="B1328" s="261"/>
      <c r="C1328" s="100"/>
      <c r="D1328" s="131"/>
      <c r="E1328" s="137"/>
      <c r="F1328" s="70"/>
      <c r="G1328" s="100"/>
      <c r="H1328" s="100">
        <v>12</v>
      </c>
    </row>
    <row r="1329" spans="1:8" x14ac:dyDescent="0.2">
      <c r="A1329" s="261"/>
      <c r="B1329" s="261"/>
      <c r="C1329" s="100"/>
      <c r="D1329" s="131"/>
      <c r="E1329" s="137"/>
      <c r="F1329" s="70"/>
      <c r="G1329" s="100"/>
      <c r="H1329" s="100">
        <f>11*11.5</f>
        <v>126.5</v>
      </c>
    </row>
    <row r="1330" spans="1:8" ht="25.5" customHeight="1" x14ac:dyDescent="0.2">
      <c r="A1330" s="260" t="s">
        <v>1099</v>
      </c>
      <c r="B1330" s="260"/>
      <c r="C1330" s="260"/>
      <c r="D1330" s="260"/>
      <c r="E1330" s="260"/>
      <c r="F1330" s="260"/>
      <c r="G1330" s="260"/>
      <c r="H1330" s="98">
        <f>SUM(H1327:H1329)</f>
        <v>349.75</v>
      </c>
    </row>
    <row r="1331" spans="1:8" x14ac:dyDescent="0.2">
      <c r="A1331" s="99" t="s">
        <v>1012</v>
      </c>
      <c r="B1331" s="75" t="s">
        <v>898</v>
      </c>
      <c r="C1331" s="262">
        <f>+'[2]PAÑETES-CUBIERTA'!F1249</f>
        <v>0</v>
      </c>
      <c r="D1331" s="262"/>
      <c r="E1331" s="262"/>
      <c r="F1331" s="262"/>
      <c r="G1331" s="262"/>
      <c r="H1331" s="262"/>
    </row>
    <row r="1332" spans="1:8" ht="25.5" x14ac:dyDescent="0.2">
      <c r="A1332" s="261" t="s">
        <v>1096</v>
      </c>
      <c r="B1332" s="261"/>
      <c r="C1332" s="100" t="s">
        <v>1100</v>
      </c>
      <c r="D1332" s="131" t="s">
        <v>1101</v>
      </c>
      <c r="E1332" s="137" t="s">
        <v>1102</v>
      </c>
      <c r="F1332" s="70" t="s">
        <v>1103</v>
      </c>
      <c r="G1332" s="100" t="s">
        <v>1097</v>
      </c>
      <c r="H1332" s="100" t="s">
        <v>1098</v>
      </c>
    </row>
    <row r="1333" spans="1:8" x14ac:dyDescent="0.2">
      <c r="A1333" s="261"/>
      <c r="B1333" s="261"/>
      <c r="C1333" s="100"/>
      <c r="D1333" s="131"/>
      <c r="E1333" s="137"/>
      <c r="F1333" s="70"/>
      <c r="G1333" s="100"/>
      <c r="H1333" s="100"/>
    </row>
    <row r="1334" spans="1:8" x14ac:dyDescent="0.2">
      <c r="A1334" s="261"/>
      <c r="B1334" s="261"/>
      <c r="C1334" s="100"/>
      <c r="D1334" s="131"/>
      <c r="E1334" s="137"/>
      <c r="F1334" s="70"/>
      <c r="G1334" s="100"/>
      <c r="H1334" s="100"/>
    </row>
    <row r="1335" spans="1:8" x14ac:dyDescent="0.2">
      <c r="A1335" s="261"/>
      <c r="B1335" s="261"/>
      <c r="C1335" s="100"/>
      <c r="D1335" s="131"/>
      <c r="E1335" s="137"/>
      <c r="F1335" s="70"/>
      <c r="G1335" s="100"/>
      <c r="H1335" s="100"/>
    </row>
    <row r="1336" spans="1:8" ht="25.5" customHeight="1" x14ac:dyDescent="0.2">
      <c r="A1336" s="260" t="s">
        <v>1099</v>
      </c>
      <c r="B1336" s="260"/>
      <c r="C1336" s="260"/>
      <c r="D1336" s="260"/>
      <c r="E1336" s="260"/>
      <c r="F1336" s="260"/>
      <c r="G1336" s="260"/>
      <c r="H1336" s="98">
        <f>SUM(H1333:H1335)</f>
        <v>0</v>
      </c>
    </row>
    <row r="1337" spans="1:8" x14ac:dyDescent="0.2">
      <c r="A1337" s="99" t="s">
        <v>1013</v>
      </c>
      <c r="B1337" s="75" t="s">
        <v>899</v>
      </c>
      <c r="C1337" s="262" t="s">
        <v>482</v>
      </c>
      <c r="D1337" s="262"/>
      <c r="E1337" s="262"/>
      <c r="F1337" s="262"/>
      <c r="G1337" s="262"/>
      <c r="H1337" s="262"/>
    </row>
    <row r="1338" spans="1:8" ht="25.5" x14ac:dyDescent="0.2">
      <c r="A1338" s="261" t="s">
        <v>1096</v>
      </c>
      <c r="B1338" s="261"/>
      <c r="C1338" s="100" t="s">
        <v>1100</v>
      </c>
      <c r="D1338" s="131" t="s">
        <v>1101</v>
      </c>
      <c r="E1338" s="137" t="s">
        <v>1102</v>
      </c>
      <c r="F1338" s="70" t="s">
        <v>1103</v>
      </c>
      <c r="G1338" s="100" t="s">
        <v>1097</v>
      </c>
      <c r="H1338" s="100" t="s">
        <v>1098</v>
      </c>
    </row>
    <row r="1339" spans="1:8" x14ac:dyDescent="0.2">
      <c r="A1339" s="261"/>
      <c r="B1339" s="261"/>
      <c r="C1339" s="100"/>
      <c r="D1339" s="131"/>
      <c r="E1339" s="137"/>
      <c r="F1339" s="70"/>
      <c r="G1339" s="100"/>
      <c r="H1339" s="100"/>
    </row>
    <row r="1340" spans="1:8" x14ac:dyDescent="0.2">
      <c r="A1340" s="261"/>
      <c r="B1340" s="261"/>
      <c r="C1340" s="100"/>
      <c r="D1340" s="131"/>
      <c r="E1340" s="137"/>
      <c r="F1340" s="70"/>
      <c r="G1340" s="100"/>
      <c r="H1340" s="100"/>
    </row>
    <row r="1341" spans="1:8" x14ac:dyDescent="0.2">
      <c r="A1341" s="261"/>
      <c r="B1341" s="261"/>
      <c r="C1341" s="100"/>
      <c r="D1341" s="131"/>
      <c r="E1341" s="137"/>
      <c r="F1341" s="70"/>
      <c r="G1341" s="100"/>
      <c r="H1341" s="100"/>
    </row>
    <row r="1342" spans="1:8" ht="25.5" customHeight="1" x14ac:dyDescent="0.2">
      <c r="A1342" s="260" t="s">
        <v>1099</v>
      </c>
      <c r="B1342" s="260"/>
      <c r="C1342" s="260"/>
      <c r="D1342" s="260"/>
      <c r="E1342" s="260"/>
      <c r="F1342" s="260"/>
      <c r="G1342" s="260"/>
      <c r="H1342" s="98">
        <f>SUM(H1339:H1341)</f>
        <v>0</v>
      </c>
    </row>
    <row r="1343" spans="1:8" x14ac:dyDescent="0.2">
      <c r="A1343" s="99" t="s">
        <v>1014</v>
      </c>
      <c r="B1343" s="75" t="s">
        <v>900</v>
      </c>
      <c r="C1343" s="262">
        <f>+'[2]PAÑETES-CUBIERTA'!F1265</f>
        <v>0</v>
      </c>
      <c r="D1343" s="262"/>
      <c r="E1343" s="262"/>
      <c r="F1343" s="262"/>
      <c r="G1343" s="262"/>
      <c r="H1343" s="262"/>
    </row>
    <row r="1344" spans="1:8" ht="25.5" x14ac:dyDescent="0.2">
      <c r="A1344" s="261" t="s">
        <v>1096</v>
      </c>
      <c r="B1344" s="261"/>
      <c r="C1344" s="100" t="s">
        <v>1100</v>
      </c>
      <c r="D1344" s="131" t="s">
        <v>1101</v>
      </c>
      <c r="E1344" s="137" t="s">
        <v>1102</v>
      </c>
      <c r="F1344" s="70" t="s">
        <v>1103</v>
      </c>
      <c r="G1344" s="100" t="s">
        <v>1097</v>
      </c>
      <c r="H1344" s="100" t="s">
        <v>1098</v>
      </c>
    </row>
    <row r="1345" spans="1:8" x14ac:dyDescent="0.2">
      <c r="A1345" s="261"/>
      <c r="B1345" s="261"/>
      <c r="C1345" s="100"/>
      <c r="D1345" s="131"/>
      <c r="E1345" s="137"/>
      <c r="F1345" s="70"/>
      <c r="G1345" s="100"/>
      <c r="H1345" s="100"/>
    </row>
    <row r="1346" spans="1:8" x14ac:dyDescent="0.2">
      <c r="A1346" s="261"/>
      <c r="B1346" s="261"/>
      <c r="C1346" s="100"/>
      <c r="D1346" s="131"/>
      <c r="E1346" s="137"/>
      <c r="F1346" s="70"/>
      <c r="G1346" s="100"/>
      <c r="H1346" s="100"/>
    </row>
    <row r="1347" spans="1:8" x14ac:dyDescent="0.2">
      <c r="A1347" s="261"/>
      <c r="B1347" s="261"/>
      <c r="C1347" s="100"/>
      <c r="D1347" s="131"/>
      <c r="E1347" s="137"/>
      <c r="F1347" s="70"/>
      <c r="G1347" s="100"/>
      <c r="H1347" s="100"/>
    </row>
    <row r="1348" spans="1:8" x14ac:dyDescent="0.2">
      <c r="A1348" s="260" t="s">
        <v>1099</v>
      </c>
      <c r="B1348" s="260"/>
      <c r="C1348" s="260"/>
      <c r="D1348" s="260"/>
      <c r="E1348" s="260"/>
      <c r="F1348" s="260"/>
      <c r="G1348" s="260"/>
      <c r="H1348" s="98">
        <f>SUM(H1345:H1347)</f>
        <v>0</v>
      </c>
    </row>
    <row r="1349" spans="1:8" ht="25.5" customHeight="1" x14ac:dyDescent="0.2">
      <c r="A1349" s="99" t="s">
        <v>1015</v>
      </c>
      <c r="B1349" s="75" t="s">
        <v>901</v>
      </c>
      <c r="C1349" s="262" t="s">
        <v>481</v>
      </c>
      <c r="D1349" s="262"/>
      <c r="E1349" s="262"/>
      <c r="F1349" s="262"/>
      <c r="G1349" s="262"/>
      <c r="H1349" s="262"/>
    </row>
    <row r="1350" spans="1:8" ht="25.5" x14ac:dyDescent="0.2">
      <c r="A1350" s="261" t="s">
        <v>1096</v>
      </c>
      <c r="B1350" s="261"/>
      <c r="C1350" s="100" t="s">
        <v>1100</v>
      </c>
      <c r="D1350" s="131" t="s">
        <v>1101</v>
      </c>
      <c r="E1350" s="137" t="s">
        <v>1102</v>
      </c>
      <c r="F1350" s="70" t="s">
        <v>1103</v>
      </c>
      <c r="G1350" s="100" t="s">
        <v>1097</v>
      </c>
      <c r="H1350" s="100" t="s">
        <v>1098</v>
      </c>
    </row>
    <row r="1351" spans="1:8" x14ac:dyDescent="0.2">
      <c r="A1351" s="261"/>
      <c r="B1351" s="261"/>
      <c r="C1351" s="100"/>
      <c r="D1351" s="131"/>
      <c r="E1351" s="137"/>
      <c r="F1351" s="70"/>
      <c r="G1351" s="100"/>
      <c r="H1351" s="100"/>
    </row>
    <row r="1352" spans="1:8" x14ac:dyDescent="0.2">
      <c r="A1352" s="261"/>
      <c r="B1352" s="261"/>
      <c r="C1352" s="100"/>
      <c r="D1352" s="131"/>
      <c r="E1352" s="137"/>
      <c r="F1352" s="70"/>
      <c r="G1352" s="100"/>
      <c r="H1352" s="100"/>
    </row>
    <row r="1353" spans="1:8" x14ac:dyDescent="0.2">
      <c r="A1353" s="261"/>
      <c r="B1353" s="261"/>
      <c r="C1353" s="100"/>
      <c r="D1353" s="131"/>
      <c r="E1353" s="137"/>
      <c r="F1353" s="70"/>
      <c r="G1353" s="100"/>
      <c r="H1353" s="100"/>
    </row>
    <row r="1354" spans="1:8" x14ac:dyDescent="0.2">
      <c r="A1354" s="260" t="s">
        <v>1099</v>
      </c>
      <c r="B1354" s="260"/>
      <c r="C1354" s="260"/>
      <c r="D1354" s="260"/>
      <c r="E1354" s="260"/>
      <c r="F1354" s="260"/>
      <c r="G1354" s="260"/>
      <c r="H1354" s="98">
        <f>SUM(H1351:H1353)</f>
        <v>0</v>
      </c>
    </row>
    <row r="1355" spans="1:8" ht="25.5" customHeight="1" x14ac:dyDescent="0.2">
      <c r="A1355" s="99" t="s">
        <v>1016</v>
      </c>
      <c r="B1355" s="75" t="s">
        <v>902</v>
      </c>
      <c r="C1355" s="262" t="s">
        <v>483</v>
      </c>
      <c r="D1355" s="262"/>
      <c r="E1355" s="262"/>
      <c r="F1355" s="262"/>
      <c r="G1355" s="262"/>
      <c r="H1355" s="262"/>
    </row>
    <row r="1356" spans="1:8" ht="25.5" x14ac:dyDescent="0.2">
      <c r="A1356" s="261" t="s">
        <v>1096</v>
      </c>
      <c r="B1356" s="261"/>
      <c r="C1356" s="100" t="s">
        <v>1100</v>
      </c>
      <c r="D1356" s="131" t="s">
        <v>1101</v>
      </c>
      <c r="E1356" s="137" t="s">
        <v>1102</v>
      </c>
      <c r="F1356" s="70" t="s">
        <v>1103</v>
      </c>
      <c r="G1356" s="100" t="s">
        <v>1097</v>
      </c>
      <c r="H1356" s="100" t="s">
        <v>1098</v>
      </c>
    </row>
    <row r="1357" spans="1:8" x14ac:dyDescent="0.2">
      <c r="A1357" s="261"/>
      <c r="B1357" s="261"/>
      <c r="C1357" s="100"/>
      <c r="D1357" s="131"/>
      <c r="E1357" s="137"/>
      <c r="F1357" s="70"/>
      <c r="G1357" s="100"/>
      <c r="H1357" s="100"/>
    </row>
    <row r="1358" spans="1:8" x14ac:dyDescent="0.2">
      <c r="A1358" s="261"/>
      <c r="B1358" s="261"/>
      <c r="C1358" s="100"/>
      <c r="D1358" s="131"/>
      <c r="E1358" s="137"/>
      <c r="F1358" s="70"/>
      <c r="G1358" s="100"/>
      <c r="H1358" s="100"/>
    </row>
    <row r="1359" spans="1:8" x14ac:dyDescent="0.2">
      <c r="A1359" s="261"/>
      <c r="B1359" s="261"/>
      <c r="C1359" s="100"/>
      <c r="D1359" s="131"/>
      <c r="E1359" s="137"/>
      <c r="F1359" s="70"/>
      <c r="G1359" s="100"/>
      <c r="H1359" s="100"/>
    </row>
    <row r="1360" spans="1:8" x14ac:dyDescent="0.2">
      <c r="A1360" s="260" t="s">
        <v>1099</v>
      </c>
      <c r="B1360" s="260"/>
      <c r="C1360" s="260"/>
      <c r="D1360" s="260"/>
      <c r="E1360" s="260"/>
      <c r="F1360" s="260"/>
      <c r="G1360" s="260"/>
      <c r="H1360" s="98">
        <f>SUM(H1357:H1359)</f>
        <v>0</v>
      </c>
    </row>
    <row r="1361" spans="1:8" ht="25.5" customHeight="1" x14ac:dyDescent="0.2">
      <c r="A1361" s="99" t="s">
        <v>1017</v>
      </c>
      <c r="B1361" s="75" t="s">
        <v>903</v>
      </c>
      <c r="C1361" s="262" t="s">
        <v>482</v>
      </c>
      <c r="D1361" s="262"/>
      <c r="E1361" s="262"/>
      <c r="F1361" s="262"/>
      <c r="G1361" s="262"/>
      <c r="H1361" s="262"/>
    </row>
    <row r="1362" spans="1:8" ht="25.5" x14ac:dyDescent="0.2">
      <c r="A1362" s="261" t="s">
        <v>1096</v>
      </c>
      <c r="B1362" s="261"/>
      <c r="C1362" s="100" t="s">
        <v>1100</v>
      </c>
      <c r="D1362" s="131" t="s">
        <v>1101</v>
      </c>
      <c r="E1362" s="137" t="s">
        <v>1102</v>
      </c>
      <c r="F1362" s="70" t="s">
        <v>1103</v>
      </c>
      <c r="G1362" s="100" t="s">
        <v>1097</v>
      </c>
      <c r="H1362" s="100" t="s">
        <v>1098</v>
      </c>
    </row>
    <row r="1363" spans="1:8" x14ac:dyDescent="0.2">
      <c r="A1363" s="261" t="s">
        <v>1354</v>
      </c>
      <c r="B1363" s="261"/>
      <c r="C1363" s="100"/>
      <c r="D1363" s="135"/>
      <c r="E1363" s="136"/>
      <c r="F1363" s="70"/>
      <c r="G1363" s="100"/>
      <c r="H1363" s="100">
        <f>C1363*G1363</f>
        <v>0</v>
      </c>
    </row>
    <row r="1364" spans="1:8" x14ac:dyDescent="0.2">
      <c r="A1364" s="261"/>
      <c r="B1364" s="261"/>
      <c r="C1364" s="100"/>
      <c r="D1364" s="131"/>
      <c r="E1364" s="137"/>
      <c r="F1364" s="70"/>
      <c r="G1364" s="100"/>
      <c r="H1364" s="100"/>
    </row>
    <row r="1365" spans="1:8" x14ac:dyDescent="0.2">
      <c r="A1365" s="261"/>
      <c r="B1365" s="261"/>
      <c r="C1365" s="100"/>
      <c r="D1365" s="131"/>
      <c r="E1365" s="137"/>
      <c r="F1365" s="70"/>
      <c r="G1365" s="100"/>
      <c r="H1365" s="100"/>
    </row>
    <row r="1366" spans="1:8" x14ac:dyDescent="0.2">
      <c r="A1366" s="260" t="s">
        <v>1099</v>
      </c>
      <c r="B1366" s="260"/>
      <c r="C1366" s="260"/>
      <c r="D1366" s="260"/>
      <c r="E1366" s="260"/>
      <c r="F1366" s="260"/>
      <c r="G1366" s="260"/>
      <c r="H1366" s="98">
        <f>SUM(H1363:H1365)</f>
        <v>0</v>
      </c>
    </row>
    <row r="1367" spans="1:8" ht="25.5" customHeight="1" x14ac:dyDescent="0.2">
      <c r="A1367" s="149" t="s">
        <v>1018</v>
      </c>
      <c r="B1367" s="75" t="s">
        <v>904</v>
      </c>
      <c r="C1367" s="262" t="s">
        <v>482</v>
      </c>
      <c r="D1367" s="262"/>
      <c r="E1367" s="262"/>
      <c r="F1367" s="262"/>
      <c r="G1367" s="262"/>
      <c r="H1367" s="262"/>
    </row>
    <row r="1368" spans="1:8" ht="25.5" x14ac:dyDescent="0.2">
      <c r="A1368" s="261" t="s">
        <v>1096</v>
      </c>
      <c r="B1368" s="261"/>
      <c r="C1368" s="100" t="s">
        <v>1100</v>
      </c>
      <c r="D1368" s="131" t="s">
        <v>1101</v>
      </c>
      <c r="E1368" s="137" t="s">
        <v>1102</v>
      </c>
      <c r="F1368" s="70" t="s">
        <v>1103</v>
      </c>
      <c r="G1368" s="100" t="s">
        <v>1097</v>
      </c>
      <c r="H1368" s="100" t="s">
        <v>1098</v>
      </c>
    </row>
    <row r="1369" spans="1:8" x14ac:dyDescent="0.2">
      <c r="A1369" s="261"/>
      <c r="B1369" s="261"/>
      <c r="C1369" s="100"/>
      <c r="D1369" s="69"/>
      <c r="E1369" s="69"/>
      <c r="F1369" s="70"/>
      <c r="G1369" s="100"/>
      <c r="H1369" s="100"/>
    </row>
    <row r="1370" spans="1:8" x14ac:dyDescent="0.2">
      <c r="A1370" s="261"/>
      <c r="B1370" s="261"/>
      <c r="C1370" s="100"/>
      <c r="D1370" s="69"/>
      <c r="E1370" s="69"/>
      <c r="F1370" s="70"/>
      <c r="G1370" s="100"/>
      <c r="H1370" s="100"/>
    </row>
    <row r="1371" spans="1:8" x14ac:dyDescent="0.2">
      <c r="A1371" s="261"/>
      <c r="B1371" s="261"/>
      <c r="C1371" s="100"/>
      <c r="D1371" s="131"/>
      <c r="E1371" s="137"/>
      <c r="F1371" s="70"/>
      <c r="G1371" s="100"/>
      <c r="H1371" s="100"/>
    </row>
    <row r="1372" spans="1:8" x14ac:dyDescent="0.2">
      <c r="A1372" s="260" t="s">
        <v>1099</v>
      </c>
      <c r="B1372" s="260"/>
      <c r="C1372" s="260"/>
      <c r="D1372" s="260"/>
      <c r="E1372" s="260"/>
      <c r="F1372" s="260"/>
      <c r="G1372" s="260"/>
      <c r="H1372" s="98">
        <f>SUM(H1369:H1371)</f>
        <v>0</v>
      </c>
    </row>
    <row r="1373" spans="1:8" ht="25.5" customHeight="1" x14ac:dyDescent="0.2">
      <c r="A1373" s="99" t="s">
        <v>1019</v>
      </c>
      <c r="B1373" s="75" t="s">
        <v>905</v>
      </c>
      <c r="C1373" s="262" t="s">
        <v>482</v>
      </c>
      <c r="D1373" s="262"/>
      <c r="E1373" s="262"/>
      <c r="F1373" s="262"/>
      <c r="G1373" s="262"/>
      <c r="H1373" s="262"/>
    </row>
    <row r="1374" spans="1:8" ht="25.5" x14ac:dyDescent="0.2">
      <c r="A1374" s="261" t="s">
        <v>1096</v>
      </c>
      <c r="B1374" s="261"/>
      <c r="C1374" s="100" t="s">
        <v>1100</v>
      </c>
      <c r="D1374" s="131" t="s">
        <v>1101</v>
      </c>
      <c r="E1374" s="137" t="s">
        <v>1102</v>
      </c>
      <c r="F1374" s="70" t="s">
        <v>1103</v>
      </c>
      <c r="G1374" s="100" t="s">
        <v>1097</v>
      </c>
      <c r="H1374" s="100" t="s">
        <v>1098</v>
      </c>
    </row>
    <row r="1375" spans="1:8" x14ac:dyDescent="0.2">
      <c r="A1375" s="261"/>
      <c r="B1375" s="261"/>
      <c r="C1375" s="100"/>
      <c r="D1375" s="131"/>
      <c r="E1375" s="137"/>
      <c r="F1375" s="70"/>
      <c r="G1375" s="100"/>
      <c r="H1375" s="100"/>
    </row>
    <row r="1376" spans="1:8" x14ac:dyDescent="0.2">
      <c r="A1376" s="261"/>
      <c r="B1376" s="261"/>
      <c r="C1376" s="100"/>
      <c r="D1376" s="131"/>
      <c r="E1376" s="137"/>
      <c r="F1376" s="70"/>
      <c r="G1376" s="100"/>
      <c r="H1376" s="100"/>
    </row>
    <row r="1377" spans="1:8" x14ac:dyDescent="0.2">
      <c r="A1377" s="261"/>
      <c r="B1377" s="261"/>
      <c r="C1377" s="100"/>
      <c r="D1377" s="131"/>
      <c r="E1377" s="137"/>
      <c r="F1377" s="70"/>
      <c r="G1377" s="100"/>
      <c r="H1377" s="100"/>
    </row>
    <row r="1378" spans="1:8" x14ac:dyDescent="0.2">
      <c r="A1378" s="260" t="s">
        <v>1099</v>
      </c>
      <c r="B1378" s="260"/>
      <c r="C1378" s="260"/>
      <c r="D1378" s="260"/>
      <c r="E1378" s="260"/>
      <c r="F1378" s="260"/>
      <c r="G1378" s="260"/>
      <c r="H1378" s="98">
        <f>SUM(H1375:H1377)</f>
        <v>0</v>
      </c>
    </row>
    <row r="1379" spans="1:8" ht="25.5" customHeight="1" x14ac:dyDescent="0.2">
      <c r="A1379" s="99" t="s">
        <v>1020</v>
      </c>
      <c r="B1379" s="75" t="s">
        <v>906</v>
      </c>
      <c r="C1379" s="262" t="s">
        <v>482</v>
      </c>
      <c r="D1379" s="262"/>
      <c r="E1379" s="262"/>
      <c r="F1379" s="262"/>
      <c r="G1379" s="262"/>
      <c r="H1379" s="262"/>
    </row>
    <row r="1380" spans="1:8" ht="25.5" x14ac:dyDescent="0.2">
      <c r="A1380" s="261" t="s">
        <v>1096</v>
      </c>
      <c r="B1380" s="261"/>
      <c r="C1380" s="100" t="s">
        <v>1100</v>
      </c>
      <c r="D1380" s="131" t="s">
        <v>1101</v>
      </c>
      <c r="E1380" s="137" t="s">
        <v>1102</v>
      </c>
      <c r="F1380" s="70" t="s">
        <v>1103</v>
      </c>
      <c r="G1380" s="100" t="s">
        <v>1097</v>
      </c>
      <c r="H1380" s="100" t="s">
        <v>1098</v>
      </c>
    </row>
    <row r="1381" spans="1:8" x14ac:dyDescent="0.2">
      <c r="A1381" s="261"/>
      <c r="B1381" s="261"/>
      <c r="C1381" s="100"/>
      <c r="D1381" s="131"/>
      <c r="E1381" s="137"/>
      <c r="F1381" s="70"/>
      <c r="G1381" s="100"/>
      <c r="H1381" s="100"/>
    </row>
    <row r="1382" spans="1:8" x14ac:dyDescent="0.2">
      <c r="A1382" s="261"/>
      <c r="B1382" s="261"/>
      <c r="C1382" s="100"/>
      <c r="D1382" s="131"/>
      <c r="E1382" s="137"/>
      <c r="F1382" s="70"/>
      <c r="G1382" s="100"/>
      <c r="H1382" s="100"/>
    </row>
    <row r="1383" spans="1:8" x14ac:dyDescent="0.2">
      <c r="A1383" s="261"/>
      <c r="B1383" s="261"/>
      <c r="C1383" s="100"/>
      <c r="D1383" s="131"/>
      <c r="E1383" s="137"/>
      <c r="F1383" s="70"/>
      <c r="G1383" s="100"/>
      <c r="H1383" s="100"/>
    </row>
    <row r="1384" spans="1:8" x14ac:dyDescent="0.2">
      <c r="A1384" s="260" t="s">
        <v>1099</v>
      </c>
      <c r="B1384" s="260"/>
      <c r="C1384" s="260"/>
      <c r="D1384" s="260"/>
      <c r="E1384" s="260"/>
      <c r="F1384" s="260"/>
      <c r="G1384" s="260"/>
      <c r="H1384" s="98">
        <f>SUM(H1381:H1383)</f>
        <v>0</v>
      </c>
    </row>
    <row r="1385" spans="1:8" ht="25.5" customHeight="1" x14ac:dyDescent="0.2">
      <c r="A1385" s="99" t="s">
        <v>1021</v>
      </c>
      <c r="B1385" s="75" t="s">
        <v>907</v>
      </c>
      <c r="C1385" s="262" t="s">
        <v>482</v>
      </c>
      <c r="D1385" s="262"/>
      <c r="E1385" s="262"/>
      <c r="F1385" s="262"/>
      <c r="G1385" s="262"/>
      <c r="H1385" s="262"/>
    </row>
    <row r="1386" spans="1:8" ht="25.5" x14ac:dyDescent="0.2">
      <c r="A1386" s="261" t="s">
        <v>1096</v>
      </c>
      <c r="B1386" s="261"/>
      <c r="C1386" s="100" t="s">
        <v>1100</v>
      </c>
      <c r="D1386" s="131" t="s">
        <v>1101</v>
      </c>
      <c r="E1386" s="137" t="s">
        <v>1102</v>
      </c>
      <c r="F1386" s="70" t="s">
        <v>1103</v>
      </c>
      <c r="G1386" s="100" t="s">
        <v>1097</v>
      </c>
      <c r="H1386" s="100" t="s">
        <v>1098</v>
      </c>
    </row>
    <row r="1387" spans="1:8" x14ac:dyDescent="0.2">
      <c r="A1387" s="261"/>
      <c r="B1387" s="261"/>
      <c r="C1387" s="100"/>
      <c r="D1387" s="131"/>
      <c r="E1387" s="137"/>
      <c r="F1387" s="70"/>
      <c r="G1387" s="100"/>
      <c r="H1387" s="100"/>
    </row>
    <row r="1388" spans="1:8" x14ac:dyDescent="0.2">
      <c r="A1388" s="261"/>
      <c r="B1388" s="261"/>
      <c r="C1388" s="100"/>
      <c r="D1388" s="131"/>
      <c r="E1388" s="137"/>
      <c r="F1388" s="70"/>
      <c r="G1388" s="100"/>
      <c r="H1388" s="100"/>
    </row>
    <row r="1389" spans="1:8" x14ac:dyDescent="0.2">
      <c r="A1389" s="261"/>
      <c r="B1389" s="261"/>
      <c r="C1389" s="100"/>
      <c r="D1389" s="131"/>
      <c r="E1389" s="137"/>
      <c r="F1389" s="70"/>
      <c r="G1389" s="100"/>
      <c r="H1389" s="100"/>
    </row>
    <row r="1390" spans="1:8" x14ac:dyDescent="0.2">
      <c r="A1390" s="260" t="s">
        <v>1099</v>
      </c>
      <c r="B1390" s="260"/>
      <c r="C1390" s="260"/>
      <c r="D1390" s="260"/>
      <c r="E1390" s="260"/>
      <c r="F1390" s="260"/>
      <c r="G1390" s="260"/>
      <c r="H1390" s="98">
        <f>SUM(H1387:H1389)</f>
        <v>0</v>
      </c>
    </row>
    <row r="1391" spans="1:8" ht="25.5" customHeight="1" x14ac:dyDescent="0.2">
      <c r="A1391" s="99" t="s">
        <v>1022</v>
      </c>
      <c r="B1391" s="75" t="s">
        <v>908</v>
      </c>
      <c r="C1391" s="262" t="s">
        <v>482</v>
      </c>
      <c r="D1391" s="262"/>
      <c r="E1391" s="262"/>
      <c r="F1391" s="262"/>
      <c r="G1391" s="262"/>
      <c r="H1391" s="262"/>
    </row>
    <row r="1392" spans="1:8" ht="25.5" x14ac:dyDescent="0.2">
      <c r="A1392" s="261" t="s">
        <v>1096</v>
      </c>
      <c r="B1392" s="261"/>
      <c r="C1392" s="100" t="s">
        <v>1100</v>
      </c>
      <c r="D1392" s="131" t="s">
        <v>1101</v>
      </c>
      <c r="E1392" s="137" t="s">
        <v>1102</v>
      </c>
      <c r="F1392" s="70" t="s">
        <v>1103</v>
      </c>
      <c r="G1392" s="100" t="s">
        <v>1097</v>
      </c>
      <c r="H1392" s="100" t="s">
        <v>1098</v>
      </c>
    </row>
    <row r="1393" spans="1:8" x14ac:dyDescent="0.2">
      <c r="A1393" s="261"/>
      <c r="B1393" s="261"/>
      <c r="C1393" s="100"/>
      <c r="D1393" s="131"/>
      <c r="E1393" s="137"/>
      <c r="F1393" s="70"/>
      <c r="G1393" s="100"/>
      <c r="H1393" s="100">
        <v>30</v>
      </c>
    </row>
    <row r="1394" spans="1:8" x14ac:dyDescent="0.2">
      <c r="A1394" s="261"/>
      <c r="B1394" s="261"/>
      <c r="C1394" s="100"/>
      <c r="D1394" s="131"/>
      <c r="E1394" s="137"/>
      <c r="F1394" s="70"/>
      <c r="G1394" s="100"/>
      <c r="H1394" s="100"/>
    </row>
    <row r="1395" spans="1:8" x14ac:dyDescent="0.2">
      <c r="A1395" s="261"/>
      <c r="B1395" s="261"/>
      <c r="C1395" s="100"/>
      <c r="D1395" s="131"/>
      <c r="E1395" s="137"/>
      <c r="F1395" s="70"/>
      <c r="G1395" s="100"/>
      <c r="H1395" s="100"/>
    </row>
    <row r="1396" spans="1:8" x14ac:dyDescent="0.2">
      <c r="A1396" s="260" t="s">
        <v>1099</v>
      </c>
      <c r="B1396" s="260"/>
      <c r="C1396" s="260"/>
      <c r="D1396" s="260"/>
      <c r="E1396" s="260"/>
      <c r="F1396" s="260"/>
      <c r="G1396" s="260"/>
      <c r="H1396" s="98">
        <f>SUM(H1393:H1395)</f>
        <v>30</v>
      </c>
    </row>
    <row r="1397" spans="1:8" ht="25.5" customHeight="1" x14ac:dyDescent="0.2">
      <c r="A1397" s="99" t="s">
        <v>1023</v>
      </c>
      <c r="B1397" s="75" t="s">
        <v>909</v>
      </c>
      <c r="C1397" s="262">
        <f>+'[2]PAÑETES-CUBIERTA'!F1449</f>
        <v>0</v>
      </c>
      <c r="D1397" s="262"/>
      <c r="E1397" s="262"/>
      <c r="F1397" s="262"/>
      <c r="G1397" s="262"/>
      <c r="H1397" s="262"/>
    </row>
    <row r="1398" spans="1:8" ht="25.5" x14ac:dyDescent="0.2">
      <c r="A1398" s="261" t="s">
        <v>1096</v>
      </c>
      <c r="B1398" s="261"/>
      <c r="C1398" s="100" t="s">
        <v>1100</v>
      </c>
      <c r="D1398" s="131" t="s">
        <v>1101</v>
      </c>
      <c r="E1398" s="137" t="s">
        <v>1102</v>
      </c>
      <c r="F1398" s="70" t="s">
        <v>1103</v>
      </c>
      <c r="G1398" s="100" t="s">
        <v>1097</v>
      </c>
      <c r="H1398" s="100" t="s">
        <v>1098</v>
      </c>
    </row>
    <row r="1399" spans="1:8" x14ac:dyDescent="0.2">
      <c r="A1399" s="261"/>
      <c r="B1399" s="261"/>
      <c r="C1399" s="100">
        <v>25</v>
      </c>
      <c r="D1399" s="137">
        <f>(7.6+9.3)/2</f>
        <v>8.4499999999999993</v>
      </c>
      <c r="E1399" s="137"/>
      <c r="F1399" s="70"/>
      <c r="G1399" s="100">
        <v>1</v>
      </c>
      <c r="H1399" s="100">
        <f>C1399*D1399*G1399</f>
        <v>211.25</v>
      </c>
    </row>
    <row r="1400" spans="1:8" x14ac:dyDescent="0.2">
      <c r="A1400" s="261"/>
      <c r="B1400" s="261"/>
      <c r="C1400" s="100"/>
      <c r="D1400" s="131"/>
      <c r="E1400" s="137"/>
      <c r="F1400" s="70"/>
      <c r="G1400" s="100"/>
      <c r="H1400" s="100"/>
    </row>
    <row r="1401" spans="1:8" x14ac:dyDescent="0.2">
      <c r="A1401" s="261"/>
      <c r="B1401" s="261"/>
      <c r="C1401" s="100"/>
      <c r="D1401" s="131"/>
      <c r="E1401" s="137"/>
      <c r="F1401" s="70"/>
      <c r="G1401" s="100"/>
      <c r="H1401" s="100"/>
    </row>
    <row r="1402" spans="1:8" x14ac:dyDescent="0.2">
      <c r="A1402" s="260" t="s">
        <v>1099</v>
      </c>
      <c r="B1402" s="260"/>
      <c r="C1402" s="260"/>
      <c r="D1402" s="260"/>
      <c r="E1402" s="260"/>
      <c r="F1402" s="260"/>
      <c r="G1402" s="260"/>
      <c r="H1402" s="98">
        <f>SUM(H1399:H1401)</f>
        <v>211.25</v>
      </c>
    </row>
    <row r="1403" spans="1:8" ht="25.5" customHeight="1" x14ac:dyDescent="0.2">
      <c r="A1403" s="99" t="s">
        <v>1024</v>
      </c>
      <c r="B1403" s="75" t="s">
        <v>910</v>
      </c>
      <c r="C1403" s="262" t="s">
        <v>482</v>
      </c>
      <c r="D1403" s="262"/>
      <c r="E1403" s="262"/>
      <c r="F1403" s="262"/>
      <c r="G1403" s="262"/>
      <c r="H1403" s="262"/>
    </row>
    <row r="1404" spans="1:8" ht="25.5" x14ac:dyDescent="0.2">
      <c r="A1404" s="261" t="s">
        <v>1096</v>
      </c>
      <c r="B1404" s="261"/>
      <c r="C1404" s="100" t="s">
        <v>1100</v>
      </c>
      <c r="D1404" s="131" t="s">
        <v>1101</v>
      </c>
      <c r="E1404" s="137" t="s">
        <v>1102</v>
      </c>
      <c r="F1404" s="70" t="s">
        <v>1103</v>
      </c>
      <c r="G1404" s="100" t="s">
        <v>1097</v>
      </c>
      <c r="H1404" s="100" t="s">
        <v>1098</v>
      </c>
    </row>
    <row r="1405" spans="1:8" x14ac:dyDescent="0.2">
      <c r="A1405" s="261"/>
      <c r="B1405" s="261"/>
      <c r="C1405" s="100"/>
      <c r="D1405" s="131"/>
      <c r="E1405" s="137"/>
      <c r="F1405" s="70"/>
      <c r="G1405" s="100"/>
      <c r="H1405" s="100"/>
    </row>
    <row r="1406" spans="1:8" x14ac:dyDescent="0.2">
      <c r="A1406" s="261"/>
      <c r="B1406" s="261"/>
      <c r="C1406" s="100"/>
      <c r="D1406" s="131"/>
      <c r="E1406" s="137"/>
      <c r="F1406" s="70"/>
      <c r="G1406" s="100"/>
      <c r="H1406" s="100"/>
    </row>
    <row r="1407" spans="1:8" x14ac:dyDescent="0.2">
      <c r="A1407" s="261"/>
      <c r="B1407" s="261"/>
      <c r="C1407" s="100"/>
      <c r="D1407" s="131"/>
      <c r="E1407" s="137"/>
      <c r="F1407" s="70"/>
      <c r="G1407" s="100"/>
      <c r="H1407" s="100"/>
    </row>
    <row r="1408" spans="1:8" x14ac:dyDescent="0.2">
      <c r="A1408" s="260" t="s">
        <v>1099</v>
      </c>
      <c r="B1408" s="260"/>
      <c r="C1408" s="260"/>
      <c r="D1408" s="260"/>
      <c r="E1408" s="260"/>
      <c r="F1408" s="260"/>
      <c r="G1408" s="260"/>
      <c r="H1408" s="98">
        <f>SUM(H1405:H1407)</f>
        <v>0</v>
      </c>
    </row>
    <row r="1409" spans="1:8" ht="25.5" customHeight="1" x14ac:dyDescent="0.2">
      <c r="A1409" s="146" t="s">
        <v>1025</v>
      </c>
      <c r="B1409" s="75" t="s">
        <v>911</v>
      </c>
      <c r="C1409" s="262" t="s">
        <v>482</v>
      </c>
      <c r="D1409" s="262"/>
      <c r="E1409" s="262"/>
      <c r="F1409" s="262"/>
      <c r="G1409" s="262"/>
      <c r="H1409" s="262"/>
    </row>
    <row r="1410" spans="1:8" ht="25.5" x14ac:dyDescent="0.2">
      <c r="A1410" s="261" t="s">
        <v>1096</v>
      </c>
      <c r="B1410" s="261"/>
      <c r="C1410" s="100" t="s">
        <v>1100</v>
      </c>
      <c r="D1410" s="131" t="s">
        <v>1101</v>
      </c>
      <c r="E1410" s="137" t="s">
        <v>1102</v>
      </c>
      <c r="F1410" s="70" t="s">
        <v>1103</v>
      </c>
      <c r="G1410" s="100" t="s">
        <v>1097</v>
      </c>
      <c r="H1410" s="100" t="s">
        <v>1098</v>
      </c>
    </row>
    <row r="1411" spans="1:8" x14ac:dyDescent="0.2">
      <c r="A1411" s="261"/>
      <c r="B1411" s="261"/>
      <c r="C1411" s="100"/>
      <c r="D1411" s="69"/>
      <c r="E1411" s="69"/>
      <c r="F1411" s="70"/>
      <c r="G1411" s="100"/>
      <c r="H1411" s="100"/>
    </row>
    <row r="1412" spans="1:8" x14ac:dyDescent="0.2">
      <c r="A1412" s="261"/>
      <c r="B1412" s="261"/>
      <c r="C1412" s="100"/>
      <c r="D1412" s="69"/>
      <c r="E1412" s="69"/>
      <c r="F1412" s="70"/>
      <c r="G1412" s="100"/>
      <c r="H1412" s="100"/>
    </row>
    <row r="1413" spans="1:8" x14ac:dyDescent="0.2">
      <c r="A1413" s="261"/>
      <c r="B1413" s="261"/>
      <c r="C1413" s="100"/>
      <c r="D1413" s="131"/>
      <c r="E1413" s="137"/>
      <c r="F1413" s="70"/>
      <c r="G1413" s="100"/>
      <c r="H1413" s="100"/>
    </row>
    <row r="1414" spans="1:8" x14ac:dyDescent="0.2">
      <c r="A1414" s="260" t="s">
        <v>1099</v>
      </c>
      <c r="B1414" s="260"/>
      <c r="C1414" s="260"/>
      <c r="D1414" s="260"/>
      <c r="E1414" s="260"/>
      <c r="F1414" s="260"/>
      <c r="G1414" s="260"/>
      <c r="H1414" s="98">
        <f>SUM(H1411:H1413)</f>
        <v>0</v>
      </c>
    </row>
    <row r="1415" spans="1:8" x14ac:dyDescent="0.2">
      <c r="A1415" s="149" t="s">
        <v>1399</v>
      </c>
      <c r="B1415" s="75" t="str">
        <f>+PRESUPUESTO!B236</f>
        <v>Instalación de Canal en lámina galvanizada cal. 22; ds=50</v>
      </c>
      <c r="C1415" s="262" t="str">
        <f>+PRESUPUESTO!C236</f>
        <v>ML</v>
      </c>
      <c r="D1415" s="262"/>
      <c r="E1415" s="262"/>
      <c r="F1415" s="262"/>
      <c r="G1415" s="262"/>
      <c r="H1415" s="262"/>
    </row>
    <row r="1416" spans="1:8" ht="25.5" x14ac:dyDescent="0.2">
      <c r="A1416" s="261" t="s">
        <v>1096</v>
      </c>
      <c r="B1416" s="261"/>
      <c r="C1416" s="100" t="s">
        <v>1100</v>
      </c>
      <c r="D1416" s="131" t="s">
        <v>1101</v>
      </c>
      <c r="E1416" s="137" t="s">
        <v>1102</v>
      </c>
      <c r="F1416" s="70" t="s">
        <v>1103</v>
      </c>
      <c r="G1416" s="100" t="s">
        <v>1097</v>
      </c>
      <c r="H1416" s="100" t="s">
        <v>1098</v>
      </c>
    </row>
    <row r="1417" spans="1:8" x14ac:dyDescent="0.2">
      <c r="A1417" s="261"/>
      <c r="B1417" s="261"/>
      <c r="C1417" s="100"/>
      <c r="D1417" s="69"/>
      <c r="E1417" s="69"/>
      <c r="F1417" s="70"/>
      <c r="G1417" s="100"/>
      <c r="H1417" s="100"/>
    </row>
    <row r="1418" spans="1:8" x14ac:dyDescent="0.2">
      <c r="A1418" s="261"/>
      <c r="B1418" s="261"/>
      <c r="C1418" s="100"/>
      <c r="D1418" s="69"/>
      <c r="E1418" s="69"/>
      <c r="F1418" s="70"/>
      <c r="G1418" s="100"/>
      <c r="H1418" s="100"/>
    </row>
    <row r="1419" spans="1:8" x14ac:dyDescent="0.2">
      <c r="A1419" s="261"/>
      <c r="B1419" s="261"/>
      <c r="C1419" s="100"/>
      <c r="D1419" s="131"/>
      <c r="E1419" s="137"/>
      <c r="F1419" s="70"/>
      <c r="G1419" s="100"/>
      <c r="H1419" s="100"/>
    </row>
    <row r="1420" spans="1:8" x14ac:dyDescent="0.2">
      <c r="A1420" s="260" t="s">
        <v>1099</v>
      </c>
      <c r="B1420" s="260"/>
      <c r="C1420" s="260"/>
      <c r="D1420" s="260"/>
      <c r="E1420" s="260"/>
      <c r="F1420" s="260"/>
      <c r="G1420" s="260"/>
      <c r="H1420" s="98">
        <f>SUM(H1417:H1419)</f>
        <v>0</v>
      </c>
    </row>
    <row r="1421" spans="1:8" ht="25.5" x14ac:dyDescent="0.2">
      <c r="A1421" s="164" t="s">
        <v>1409</v>
      </c>
      <c r="B1421" s="75" t="str">
        <f>+PRESUPUESTO!B237</f>
        <v>Suministro e instalación de estructura metálica en tubo rectangular 90x50x2.5mmx6m.</v>
      </c>
      <c r="C1421" s="262" t="s">
        <v>482</v>
      </c>
      <c r="D1421" s="262"/>
      <c r="E1421" s="262"/>
      <c r="F1421" s="262"/>
      <c r="G1421" s="262"/>
      <c r="H1421" s="262"/>
    </row>
    <row r="1422" spans="1:8" ht="25.5" x14ac:dyDescent="0.2">
      <c r="A1422" s="261" t="s">
        <v>1096</v>
      </c>
      <c r="B1422" s="261"/>
      <c r="C1422" s="100" t="s">
        <v>1100</v>
      </c>
      <c r="D1422" s="131" t="s">
        <v>1101</v>
      </c>
      <c r="E1422" s="137" t="s">
        <v>1102</v>
      </c>
      <c r="F1422" s="70" t="s">
        <v>1103</v>
      </c>
      <c r="G1422" s="100" t="s">
        <v>1097</v>
      </c>
      <c r="H1422" s="100" t="s">
        <v>1098</v>
      </c>
    </row>
    <row r="1423" spans="1:8" x14ac:dyDescent="0.2">
      <c r="A1423" s="261"/>
      <c r="B1423" s="261"/>
      <c r="C1423" s="100"/>
      <c r="D1423" s="69"/>
      <c r="E1423" s="69"/>
      <c r="F1423" s="70"/>
      <c r="G1423" s="100"/>
      <c r="H1423" s="100"/>
    </row>
    <row r="1424" spans="1:8" x14ac:dyDescent="0.2">
      <c r="A1424" s="261"/>
      <c r="B1424" s="261"/>
      <c r="C1424" s="100"/>
      <c r="D1424" s="69"/>
      <c r="E1424" s="69"/>
      <c r="F1424" s="70"/>
      <c r="G1424" s="100"/>
      <c r="H1424" s="100"/>
    </row>
    <row r="1425" spans="1:8" x14ac:dyDescent="0.2">
      <c r="A1425" s="261"/>
      <c r="B1425" s="261"/>
      <c r="C1425" s="100"/>
      <c r="D1425" s="131"/>
      <c r="E1425" s="137"/>
      <c r="F1425" s="70"/>
      <c r="G1425" s="100"/>
      <c r="H1425" s="100"/>
    </row>
    <row r="1426" spans="1:8" x14ac:dyDescent="0.2">
      <c r="A1426" s="260" t="s">
        <v>1099</v>
      </c>
      <c r="B1426" s="260"/>
      <c r="C1426" s="260"/>
      <c r="D1426" s="260"/>
      <c r="E1426" s="260"/>
      <c r="F1426" s="260"/>
      <c r="G1426" s="260"/>
      <c r="H1426" s="98">
        <f>SUM(H1423:H1425)</f>
        <v>0</v>
      </c>
    </row>
    <row r="1427" spans="1:8" ht="25.5" x14ac:dyDescent="0.2">
      <c r="A1427" s="164" t="s">
        <v>1411</v>
      </c>
      <c r="B1427" s="75" t="str">
        <f>+PRESUPUESTO!B238</f>
        <v>Limpieza, tratamiento y pintura de estructura metálica en tubo rectangular 90x50x2.5mmx6m.</v>
      </c>
      <c r="C1427" s="262" t="s">
        <v>482</v>
      </c>
      <c r="D1427" s="262"/>
      <c r="E1427" s="262"/>
      <c r="F1427" s="262"/>
      <c r="G1427" s="262"/>
      <c r="H1427" s="262"/>
    </row>
    <row r="1428" spans="1:8" ht="25.5" x14ac:dyDescent="0.2">
      <c r="A1428" s="261" t="s">
        <v>1096</v>
      </c>
      <c r="B1428" s="261"/>
      <c r="C1428" s="100" t="s">
        <v>1100</v>
      </c>
      <c r="D1428" s="131" t="s">
        <v>1101</v>
      </c>
      <c r="E1428" s="137" t="s">
        <v>1102</v>
      </c>
      <c r="F1428" s="70" t="s">
        <v>1103</v>
      </c>
      <c r="G1428" s="100" t="s">
        <v>1097</v>
      </c>
      <c r="H1428" s="100" t="s">
        <v>1098</v>
      </c>
    </row>
    <row r="1429" spans="1:8" x14ac:dyDescent="0.2">
      <c r="A1429" s="261"/>
      <c r="B1429" s="261"/>
      <c r="C1429" s="100"/>
      <c r="D1429" s="69"/>
      <c r="E1429" s="69"/>
      <c r="F1429" s="70"/>
      <c r="G1429" s="100"/>
      <c r="H1429" s="100"/>
    </row>
    <row r="1430" spans="1:8" x14ac:dyDescent="0.2">
      <c r="A1430" s="261"/>
      <c r="B1430" s="261"/>
      <c r="C1430" s="100"/>
      <c r="D1430" s="69"/>
      <c r="E1430" s="69"/>
      <c r="F1430" s="70"/>
      <c r="G1430" s="100"/>
      <c r="H1430" s="100"/>
    </row>
    <row r="1431" spans="1:8" x14ac:dyDescent="0.2">
      <c r="A1431" s="261"/>
      <c r="B1431" s="261"/>
      <c r="C1431" s="100"/>
      <c r="D1431" s="131"/>
      <c r="E1431" s="137"/>
      <c r="F1431" s="70"/>
      <c r="G1431" s="100"/>
      <c r="H1431" s="100"/>
    </row>
    <row r="1432" spans="1:8" x14ac:dyDescent="0.2">
      <c r="A1432" s="260" t="s">
        <v>1099</v>
      </c>
      <c r="B1432" s="260"/>
      <c r="C1432" s="260"/>
      <c r="D1432" s="260"/>
      <c r="E1432" s="260"/>
      <c r="F1432" s="260"/>
      <c r="G1432" s="260"/>
      <c r="H1432" s="98">
        <f>SUM(H1429:H1431)</f>
        <v>0</v>
      </c>
    </row>
    <row r="1433" spans="1:8" ht="25.5" x14ac:dyDescent="0.2">
      <c r="A1433" s="164" t="s">
        <v>1412</v>
      </c>
      <c r="B1433" s="75" t="str">
        <f>+PRESUPUESTO!B239</f>
        <v>Suministro e instalación de Teja Termoacústica  UPVC 2mm  0.92 x 3,05 m. color blanco.</v>
      </c>
      <c r="C1433" s="262" t="s">
        <v>481</v>
      </c>
      <c r="D1433" s="262"/>
      <c r="E1433" s="262"/>
      <c r="F1433" s="262"/>
      <c r="G1433" s="262"/>
      <c r="H1433" s="262"/>
    </row>
    <row r="1434" spans="1:8" ht="25.5" x14ac:dyDescent="0.2">
      <c r="A1434" s="261" t="s">
        <v>1096</v>
      </c>
      <c r="B1434" s="261"/>
      <c r="C1434" s="100" t="s">
        <v>1100</v>
      </c>
      <c r="D1434" s="131" t="s">
        <v>1101</v>
      </c>
      <c r="E1434" s="137" t="s">
        <v>1102</v>
      </c>
      <c r="F1434" s="70" t="s">
        <v>1103</v>
      </c>
      <c r="G1434" s="100" t="s">
        <v>1097</v>
      </c>
      <c r="H1434" s="100" t="s">
        <v>1098</v>
      </c>
    </row>
    <row r="1435" spans="1:8" x14ac:dyDescent="0.2">
      <c r="A1435" s="261"/>
      <c r="B1435" s="261"/>
      <c r="C1435" s="100"/>
      <c r="D1435" s="69"/>
      <c r="E1435" s="69"/>
      <c r="F1435" s="70"/>
      <c r="G1435" s="100"/>
      <c r="H1435" s="100"/>
    </row>
    <row r="1436" spans="1:8" x14ac:dyDescent="0.2">
      <c r="A1436" s="261"/>
      <c r="B1436" s="261"/>
      <c r="C1436" s="100"/>
      <c r="D1436" s="69"/>
      <c r="E1436" s="69"/>
      <c r="F1436" s="70"/>
      <c r="G1436" s="100"/>
      <c r="H1436" s="100"/>
    </row>
    <row r="1437" spans="1:8" x14ac:dyDescent="0.2">
      <c r="A1437" s="261"/>
      <c r="B1437" s="261"/>
      <c r="C1437" s="100"/>
      <c r="D1437" s="131"/>
      <c r="E1437" s="137"/>
      <c r="F1437" s="70"/>
      <c r="G1437" s="100"/>
      <c r="H1437" s="100"/>
    </row>
    <row r="1438" spans="1:8" x14ac:dyDescent="0.2">
      <c r="A1438" s="260" t="s">
        <v>1099</v>
      </c>
      <c r="B1438" s="260"/>
      <c r="C1438" s="260"/>
      <c r="D1438" s="260"/>
      <c r="E1438" s="260"/>
      <c r="F1438" s="260"/>
      <c r="G1438" s="260"/>
      <c r="H1438" s="98">
        <f>SUM(H1435:H1437)</f>
        <v>0</v>
      </c>
    </row>
    <row r="1439" spans="1:8" ht="25.5" x14ac:dyDescent="0.2">
      <c r="A1439" s="164" t="s">
        <v>1414</v>
      </c>
      <c r="B1439" s="75" t="str">
        <f>+PRESUPUESTO!B240</f>
        <v>Suministro e instalación de caballete 0.6X0.94MT 2MM UPVC</v>
      </c>
      <c r="C1439" s="262" t="s">
        <v>482</v>
      </c>
      <c r="D1439" s="262"/>
      <c r="E1439" s="262"/>
      <c r="F1439" s="262"/>
      <c r="G1439" s="262"/>
      <c r="H1439" s="262"/>
    </row>
    <row r="1440" spans="1:8" ht="25.5" x14ac:dyDescent="0.2">
      <c r="A1440" s="261" t="s">
        <v>1096</v>
      </c>
      <c r="B1440" s="261"/>
      <c r="C1440" s="100" t="s">
        <v>1100</v>
      </c>
      <c r="D1440" s="131" t="s">
        <v>1101</v>
      </c>
      <c r="E1440" s="137" t="s">
        <v>1102</v>
      </c>
      <c r="F1440" s="70" t="s">
        <v>1103</v>
      </c>
      <c r="G1440" s="100" t="s">
        <v>1097</v>
      </c>
      <c r="H1440" s="100" t="s">
        <v>1098</v>
      </c>
    </row>
    <row r="1441" spans="1:8" x14ac:dyDescent="0.2">
      <c r="A1441" s="261"/>
      <c r="B1441" s="261"/>
      <c r="C1441" s="100"/>
      <c r="D1441" s="69"/>
      <c r="E1441" s="69"/>
      <c r="F1441" s="70"/>
      <c r="G1441" s="100"/>
      <c r="H1441" s="100"/>
    </row>
    <row r="1442" spans="1:8" x14ac:dyDescent="0.2">
      <c r="A1442" s="261"/>
      <c r="B1442" s="261"/>
      <c r="C1442" s="100"/>
      <c r="D1442" s="69"/>
      <c r="E1442" s="69"/>
      <c r="F1442" s="70"/>
      <c r="G1442" s="100"/>
      <c r="H1442" s="100"/>
    </row>
    <row r="1443" spans="1:8" x14ac:dyDescent="0.2">
      <c r="A1443" s="261"/>
      <c r="B1443" s="261"/>
      <c r="C1443" s="100"/>
      <c r="D1443" s="131"/>
      <c r="E1443" s="137"/>
      <c r="F1443" s="70"/>
      <c r="G1443" s="100"/>
      <c r="H1443" s="100"/>
    </row>
    <row r="1444" spans="1:8" x14ac:dyDescent="0.2">
      <c r="A1444" s="260" t="s">
        <v>1099</v>
      </c>
      <c r="B1444" s="260"/>
      <c r="C1444" s="260"/>
      <c r="D1444" s="260"/>
      <c r="E1444" s="260"/>
      <c r="F1444" s="260"/>
      <c r="G1444" s="260"/>
      <c r="H1444" s="98">
        <f>SUM(H1441:H1443)</f>
        <v>0</v>
      </c>
    </row>
    <row r="1445" spans="1:8" ht="25.5" x14ac:dyDescent="0.2">
      <c r="A1445" s="164" t="s">
        <v>1416</v>
      </c>
      <c r="B1445" s="75" t="str">
        <f>+PRESUPUESTO!B241</f>
        <v>Suministro e instalación de canal rectangular, dimensiones: (0.30x0.25x0.30), cal 20.</v>
      </c>
      <c r="C1445" s="262" t="s">
        <v>482</v>
      </c>
      <c r="D1445" s="262"/>
      <c r="E1445" s="262"/>
      <c r="F1445" s="262"/>
      <c r="G1445" s="262"/>
      <c r="H1445" s="262"/>
    </row>
    <row r="1446" spans="1:8" ht="25.5" x14ac:dyDescent="0.2">
      <c r="A1446" s="261" t="s">
        <v>1096</v>
      </c>
      <c r="B1446" s="261"/>
      <c r="C1446" s="100" t="s">
        <v>1100</v>
      </c>
      <c r="D1446" s="131" t="s">
        <v>1101</v>
      </c>
      <c r="E1446" s="137" t="s">
        <v>1102</v>
      </c>
      <c r="F1446" s="70" t="s">
        <v>1103</v>
      </c>
      <c r="G1446" s="100" t="s">
        <v>1097</v>
      </c>
      <c r="H1446" s="100" t="s">
        <v>1098</v>
      </c>
    </row>
    <row r="1447" spans="1:8" x14ac:dyDescent="0.2">
      <c r="A1447" s="261"/>
      <c r="B1447" s="261"/>
      <c r="C1447" s="100"/>
      <c r="D1447" s="69"/>
      <c r="E1447" s="69"/>
      <c r="F1447" s="70"/>
      <c r="G1447" s="100"/>
      <c r="H1447" s="100"/>
    </row>
    <row r="1448" spans="1:8" x14ac:dyDescent="0.2">
      <c r="A1448" s="261"/>
      <c r="B1448" s="261"/>
      <c r="C1448" s="100"/>
      <c r="D1448" s="69"/>
      <c r="E1448" s="69"/>
      <c r="F1448" s="70"/>
      <c r="G1448" s="100"/>
      <c r="H1448" s="100"/>
    </row>
    <row r="1449" spans="1:8" x14ac:dyDescent="0.2">
      <c r="A1449" s="261"/>
      <c r="B1449" s="261"/>
      <c r="C1449" s="100"/>
      <c r="D1449" s="131"/>
      <c r="E1449" s="137"/>
      <c r="F1449" s="70"/>
      <c r="G1449" s="100"/>
      <c r="H1449" s="100"/>
    </row>
    <row r="1450" spans="1:8" x14ac:dyDescent="0.2">
      <c r="A1450" s="260" t="s">
        <v>1099</v>
      </c>
      <c r="B1450" s="260"/>
      <c r="C1450" s="260"/>
      <c r="D1450" s="260"/>
      <c r="E1450" s="260"/>
      <c r="F1450" s="260"/>
      <c r="G1450" s="260"/>
      <c r="H1450" s="98">
        <f>SUM(H1447:H1449)</f>
        <v>0</v>
      </c>
    </row>
    <row r="1451" spans="1:8" ht="25.5" x14ac:dyDescent="0.2">
      <c r="A1451" s="164" t="s">
        <v>1439</v>
      </c>
      <c r="B1451" s="75" t="str">
        <f>+PRESUPUESTO!B242</f>
        <v>Suministro e instalación de correa en C PHR de 160x60mm de 2.5 mm. incluye pintura y anticorrosivo.</v>
      </c>
      <c r="C1451" s="262" t="s">
        <v>482</v>
      </c>
      <c r="D1451" s="262"/>
      <c r="E1451" s="262"/>
      <c r="F1451" s="262"/>
      <c r="G1451" s="262"/>
      <c r="H1451" s="262"/>
    </row>
    <row r="1452" spans="1:8" ht="25.5" x14ac:dyDescent="0.2">
      <c r="A1452" s="261" t="s">
        <v>1096</v>
      </c>
      <c r="B1452" s="261"/>
      <c r="C1452" s="100" t="s">
        <v>1100</v>
      </c>
      <c r="D1452" s="131" t="s">
        <v>1101</v>
      </c>
      <c r="E1452" s="137" t="s">
        <v>1102</v>
      </c>
      <c r="F1452" s="70" t="s">
        <v>1103</v>
      </c>
      <c r="G1452" s="100" t="s">
        <v>1097</v>
      </c>
      <c r="H1452" s="100" t="s">
        <v>1098</v>
      </c>
    </row>
    <row r="1453" spans="1:8" x14ac:dyDescent="0.2">
      <c r="A1453" s="261"/>
      <c r="B1453" s="261"/>
      <c r="C1453" s="100"/>
      <c r="D1453" s="69"/>
      <c r="E1453" s="69"/>
      <c r="F1453" s="70"/>
      <c r="G1453" s="100"/>
      <c r="H1453" s="100"/>
    </row>
    <row r="1454" spans="1:8" x14ac:dyDescent="0.2">
      <c r="A1454" s="261"/>
      <c r="B1454" s="261"/>
      <c r="C1454" s="100"/>
      <c r="D1454" s="69"/>
      <c r="E1454" s="69"/>
      <c r="F1454" s="70"/>
      <c r="G1454" s="100"/>
      <c r="H1454" s="100"/>
    </row>
    <row r="1455" spans="1:8" x14ac:dyDescent="0.2">
      <c r="A1455" s="261"/>
      <c r="B1455" s="261"/>
      <c r="C1455" s="100"/>
      <c r="D1455" s="131"/>
      <c r="E1455" s="137"/>
      <c r="F1455" s="70"/>
      <c r="G1455" s="100"/>
      <c r="H1455" s="100"/>
    </row>
    <row r="1456" spans="1:8" x14ac:dyDescent="0.2">
      <c r="A1456" s="260" t="s">
        <v>1099</v>
      </c>
      <c r="B1456" s="260"/>
      <c r="C1456" s="260"/>
      <c r="D1456" s="260"/>
      <c r="E1456" s="260"/>
      <c r="F1456" s="260"/>
      <c r="G1456" s="260"/>
      <c r="H1456" s="98">
        <f>SUM(H1453:H1455)</f>
        <v>0</v>
      </c>
    </row>
    <row r="1457" spans="1:8" ht="25.5" x14ac:dyDescent="0.2">
      <c r="A1457" s="164" t="s">
        <v>1418</v>
      </c>
      <c r="B1457" s="75" t="str">
        <f>+PRESUPUESTO!B243</f>
        <v>Suministro e instalacion de caballete en lamina galvanizada Calibre 22, A= 40 cm. Incluye accesorios.</v>
      </c>
      <c r="C1457" s="262" t="s">
        <v>482</v>
      </c>
      <c r="D1457" s="262"/>
      <c r="E1457" s="262"/>
      <c r="F1457" s="262"/>
      <c r="G1457" s="262"/>
      <c r="H1457" s="262"/>
    </row>
    <row r="1458" spans="1:8" ht="25.5" x14ac:dyDescent="0.2">
      <c r="A1458" s="261" t="s">
        <v>1096</v>
      </c>
      <c r="B1458" s="261"/>
      <c r="C1458" s="100" t="s">
        <v>1100</v>
      </c>
      <c r="D1458" s="131" t="s">
        <v>1101</v>
      </c>
      <c r="E1458" s="137" t="s">
        <v>1102</v>
      </c>
      <c r="F1458" s="70" t="s">
        <v>1103</v>
      </c>
      <c r="G1458" s="100" t="s">
        <v>1097</v>
      </c>
      <c r="H1458" s="100" t="s">
        <v>1098</v>
      </c>
    </row>
    <row r="1459" spans="1:8" x14ac:dyDescent="0.2">
      <c r="A1459" s="261"/>
      <c r="B1459" s="261"/>
      <c r="C1459" s="100"/>
      <c r="D1459" s="69"/>
      <c r="E1459" s="69"/>
      <c r="F1459" s="70"/>
      <c r="G1459" s="100"/>
      <c r="H1459" s="100"/>
    </row>
    <row r="1460" spans="1:8" x14ac:dyDescent="0.2">
      <c r="A1460" s="261"/>
      <c r="B1460" s="261"/>
      <c r="C1460" s="100"/>
      <c r="D1460" s="69"/>
      <c r="E1460" s="69"/>
      <c r="F1460" s="70"/>
      <c r="G1460" s="100"/>
      <c r="H1460" s="100"/>
    </row>
    <row r="1461" spans="1:8" x14ac:dyDescent="0.2">
      <c r="A1461" s="261"/>
      <c r="B1461" s="261"/>
      <c r="C1461" s="100"/>
      <c r="D1461" s="131"/>
      <c r="E1461" s="137"/>
      <c r="F1461" s="70"/>
      <c r="G1461" s="100"/>
      <c r="H1461" s="100"/>
    </row>
    <row r="1462" spans="1:8" x14ac:dyDescent="0.2">
      <c r="A1462" s="260" t="s">
        <v>1099</v>
      </c>
      <c r="B1462" s="260"/>
      <c r="C1462" s="260"/>
      <c r="D1462" s="260"/>
      <c r="E1462" s="260"/>
      <c r="F1462" s="260"/>
      <c r="G1462" s="260"/>
      <c r="H1462" s="98">
        <f>SUM(H1459:H1461)</f>
        <v>0</v>
      </c>
    </row>
    <row r="1463" spans="1:8" ht="25.5" x14ac:dyDescent="0.2">
      <c r="A1463" s="164" t="s">
        <v>1420</v>
      </c>
      <c r="B1463" s="75" t="str">
        <f>+PRESUPUESTO!B244</f>
        <v>Limpieza, tratamiento y pintura de estructura metálica tipo cercha.</v>
      </c>
      <c r="C1463" s="262" t="s">
        <v>482</v>
      </c>
      <c r="D1463" s="262"/>
      <c r="E1463" s="262"/>
      <c r="F1463" s="262"/>
      <c r="G1463" s="262"/>
      <c r="H1463" s="262"/>
    </row>
    <row r="1464" spans="1:8" ht="25.5" x14ac:dyDescent="0.2">
      <c r="A1464" s="261" t="s">
        <v>1096</v>
      </c>
      <c r="B1464" s="261"/>
      <c r="C1464" s="100" t="s">
        <v>1100</v>
      </c>
      <c r="D1464" s="131" t="s">
        <v>1101</v>
      </c>
      <c r="E1464" s="137" t="s">
        <v>1102</v>
      </c>
      <c r="F1464" s="70" t="s">
        <v>1103</v>
      </c>
      <c r="G1464" s="100" t="s">
        <v>1097</v>
      </c>
      <c r="H1464" s="100" t="s">
        <v>1098</v>
      </c>
    </row>
    <row r="1465" spans="1:8" x14ac:dyDescent="0.2">
      <c r="A1465" s="261"/>
      <c r="B1465" s="261"/>
      <c r="C1465" s="100"/>
      <c r="D1465" s="69"/>
      <c r="E1465" s="69"/>
      <c r="F1465" s="70"/>
      <c r="G1465" s="100"/>
      <c r="H1465" s="100"/>
    </row>
    <row r="1466" spans="1:8" x14ac:dyDescent="0.2">
      <c r="A1466" s="261"/>
      <c r="B1466" s="261"/>
      <c r="C1466" s="100"/>
      <c r="D1466" s="69"/>
      <c r="E1466" s="69"/>
      <c r="F1466" s="70"/>
      <c r="G1466" s="100"/>
      <c r="H1466" s="100"/>
    </row>
    <row r="1467" spans="1:8" x14ac:dyDescent="0.2">
      <c r="A1467" s="261"/>
      <c r="B1467" s="261"/>
      <c r="C1467" s="100"/>
      <c r="D1467" s="131"/>
      <c r="E1467" s="137"/>
      <c r="F1467" s="70"/>
      <c r="G1467" s="100"/>
      <c r="H1467" s="100"/>
    </row>
    <row r="1468" spans="1:8" x14ac:dyDescent="0.2">
      <c r="A1468" s="260" t="s">
        <v>1099</v>
      </c>
      <c r="B1468" s="260"/>
      <c r="C1468" s="260"/>
      <c r="D1468" s="260"/>
      <c r="E1468" s="260"/>
      <c r="F1468" s="260"/>
      <c r="G1468" s="260"/>
      <c r="H1468" s="98">
        <f>SUM(H1465:H1467)</f>
        <v>0</v>
      </c>
    </row>
    <row r="1469" spans="1:8" x14ac:dyDescent="0.2">
      <c r="A1469" s="87" t="s">
        <v>686</v>
      </c>
      <c r="B1469" s="283" t="s">
        <v>173</v>
      </c>
      <c r="C1469" s="283"/>
      <c r="D1469" s="283"/>
      <c r="E1469" s="283"/>
      <c r="F1469" s="283"/>
      <c r="G1469" s="283"/>
      <c r="H1469" s="283"/>
    </row>
    <row r="1470" spans="1:8" x14ac:dyDescent="0.2">
      <c r="A1470" s="99" t="s">
        <v>687</v>
      </c>
      <c r="B1470" s="75" t="s">
        <v>912</v>
      </c>
      <c r="C1470" s="262" t="s">
        <v>481</v>
      </c>
      <c r="D1470" s="262"/>
      <c r="E1470" s="262"/>
      <c r="F1470" s="262"/>
      <c r="G1470" s="262"/>
      <c r="H1470" s="262"/>
    </row>
    <row r="1471" spans="1:8" ht="25.5" x14ac:dyDescent="0.2">
      <c r="A1471" s="261" t="s">
        <v>1096</v>
      </c>
      <c r="B1471" s="261"/>
      <c r="C1471" s="100" t="s">
        <v>1100</v>
      </c>
      <c r="D1471" s="131" t="s">
        <v>1101</v>
      </c>
      <c r="E1471" s="137" t="s">
        <v>1102</v>
      </c>
      <c r="F1471" s="70" t="s">
        <v>1103</v>
      </c>
      <c r="G1471" s="100" t="s">
        <v>1097</v>
      </c>
      <c r="H1471" s="100" t="s">
        <v>1098</v>
      </c>
    </row>
    <row r="1472" spans="1:8" ht="25.5" customHeight="1" x14ac:dyDescent="0.2">
      <c r="A1472" s="261"/>
      <c r="B1472" s="261"/>
      <c r="C1472" s="157"/>
      <c r="D1472" s="158"/>
      <c r="E1472" s="159"/>
      <c r="F1472" s="141"/>
      <c r="G1472" s="120"/>
      <c r="H1472" s="120"/>
    </row>
    <row r="1473" spans="1:8" x14ac:dyDescent="0.2">
      <c r="A1473" s="261"/>
      <c r="B1473" s="261"/>
      <c r="C1473" s="157"/>
      <c r="D1473" s="158"/>
      <c r="E1473" s="159"/>
      <c r="F1473" s="141"/>
      <c r="G1473" s="120"/>
      <c r="H1473" s="120"/>
    </row>
    <row r="1474" spans="1:8" x14ac:dyDescent="0.2">
      <c r="A1474" s="261"/>
      <c r="B1474" s="261"/>
      <c r="C1474" s="100"/>
      <c r="D1474" s="131"/>
      <c r="E1474" s="137"/>
      <c r="F1474" s="70"/>
      <c r="G1474" s="100"/>
      <c r="H1474" s="100"/>
    </row>
    <row r="1475" spans="1:8" x14ac:dyDescent="0.2">
      <c r="A1475" s="260" t="s">
        <v>1099</v>
      </c>
      <c r="B1475" s="260"/>
      <c r="C1475" s="260"/>
      <c r="D1475" s="260"/>
      <c r="E1475" s="260"/>
      <c r="F1475" s="260"/>
      <c r="G1475" s="260"/>
      <c r="H1475" s="98">
        <f>SUM(H1472:H1474)</f>
        <v>0</v>
      </c>
    </row>
    <row r="1476" spans="1:8" x14ac:dyDescent="0.2">
      <c r="A1476" s="99" t="s">
        <v>688</v>
      </c>
      <c r="B1476" s="75" t="s">
        <v>913</v>
      </c>
      <c r="C1476" s="262" t="s">
        <v>481</v>
      </c>
      <c r="D1476" s="262"/>
      <c r="E1476" s="262"/>
      <c r="F1476" s="262"/>
      <c r="G1476" s="262"/>
      <c r="H1476" s="262"/>
    </row>
    <row r="1477" spans="1:8" ht="25.5" x14ac:dyDescent="0.2">
      <c r="A1477" s="261" t="s">
        <v>1096</v>
      </c>
      <c r="B1477" s="261"/>
      <c r="C1477" s="100" t="s">
        <v>1100</v>
      </c>
      <c r="D1477" s="131" t="s">
        <v>1101</v>
      </c>
      <c r="E1477" s="137" t="s">
        <v>1102</v>
      </c>
      <c r="F1477" s="70" t="s">
        <v>1103</v>
      </c>
      <c r="G1477" s="100" t="s">
        <v>1097</v>
      </c>
      <c r="H1477" s="100" t="s">
        <v>1098</v>
      </c>
    </row>
    <row r="1478" spans="1:8" ht="25.5" customHeight="1" x14ac:dyDescent="0.2">
      <c r="A1478" s="261"/>
      <c r="B1478" s="261"/>
      <c r="C1478" s="100"/>
      <c r="D1478" s="131"/>
      <c r="E1478" s="137"/>
      <c r="F1478" s="70"/>
      <c r="G1478" s="100"/>
      <c r="H1478" s="100"/>
    </row>
    <row r="1479" spans="1:8" x14ac:dyDescent="0.2">
      <c r="A1479" s="261"/>
      <c r="B1479" s="261"/>
      <c r="C1479" s="100"/>
      <c r="D1479" s="131"/>
      <c r="E1479" s="137"/>
      <c r="F1479" s="70"/>
      <c r="G1479" s="100"/>
      <c r="H1479" s="100"/>
    </row>
    <row r="1480" spans="1:8" x14ac:dyDescent="0.2">
      <c r="A1480" s="261"/>
      <c r="B1480" s="261"/>
      <c r="C1480" s="100"/>
      <c r="D1480" s="131"/>
      <c r="E1480" s="137"/>
      <c r="F1480" s="70"/>
      <c r="G1480" s="100"/>
      <c r="H1480" s="100"/>
    </row>
    <row r="1481" spans="1:8" x14ac:dyDescent="0.2">
      <c r="A1481" s="260" t="s">
        <v>1099</v>
      </c>
      <c r="B1481" s="260"/>
      <c r="C1481" s="260"/>
      <c r="D1481" s="260"/>
      <c r="E1481" s="260"/>
      <c r="F1481" s="260"/>
      <c r="G1481" s="260"/>
      <c r="H1481" s="98">
        <f>SUM(H1478:H1480)</f>
        <v>0</v>
      </c>
    </row>
    <row r="1482" spans="1:8" ht="25.5" x14ac:dyDescent="0.2">
      <c r="A1482" s="99" t="s">
        <v>689</v>
      </c>
      <c r="B1482" s="75" t="s">
        <v>914</v>
      </c>
      <c r="C1482" s="262" t="s">
        <v>481</v>
      </c>
      <c r="D1482" s="262"/>
      <c r="E1482" s="262"/>
      <c r="F1482" s="262"/>
      <c r="G1482" s="262"/>
      <c r="H1482" s="262"/>
    </row>
    <row r="1483" spans="1:8" ht="25.5" x14ac:dyDescent="0.2">
      <c r="A1483" s="261" t="s">
        <v>1096</v>
      </c>
      <c r="B1483" s="261"/>
      <c r="C1483" s="100" t="s">
        <v>1100</v>
      </c>
      <c r="D1483" s="131" t="s">
        <v>1101</v>
      </c>
      <c r="E1483" s="137" t="s">
        <v>1102</v>
      </c>
      <c r="F1483" s="70" t="s">
        <v>1103</v>
      </c>
      <c r="G1483" s="100" t="s">
        <v>1097</v>
      </c>
      <c r="H1483" s="100" t="s">
        <v>1098</v>
      </c>
    </row>
    <row r="1484" spans="1:8" ht="25.5" customHeight="1" x14ac:dyDescent="0.2">
      <c r="A1484" s="261"/>
      <c r="B1484" s="261"/>
      <c r="C1484" s="100">
        <v>3.1</v>
      </c>
      <c r="D1484" s="131">
        <v>2.4</v>
      </c>
      <c r="E1484" s="137"/>
      <c r="F1484" s="70"/>
      <c r="G1484" s="100">
        <v>3</v>
      </c>
      <c r="H1484" s="100">
        <f>C1484*D1484*G1484*2</f>
        <v>44.64</v>
      </c>
    </row>
    <row r="1485" spans="1:8" x14ac:dyDescent="0.2">
      <c r="A1485" s="261"/>
      <c r="B1485" s="261"/>
      <c r="C1485" s="100">
        <v>2.5299999999999998</v>
      </c>
      <c r="D1485" s="131">
        <v>1.2</v>
      </c>
      <c r="E1485" s="137"/>
      <c r="F1485" s="70"/>
      <c r="G1485" s="100">
        <v>3</v>
      </c>
      <c r="H1485" s="100">
        <f>C1485*D1485*G1485*2</f>
        <v>18.216000000000001</v>
      </c>
    </row>
    <row r="1486" spans="1:8" x14ac:dyDescent="0.2">
      <c r="A1486" s="99"/>
      <c r="B1486" s="99"/>
      <c r="C1486" s="100">
        <v>3.8</v>
      </c>
      <c r="D1486" s="131">
        <v>2.4</v>
      </c>
      <c r="E1486" s="137"/>
      <c r="F1486" s="70"/>
      <c r="G1486" s="100">
        <v>3</v>
      </c>
      <c r="H1486" s="100">
        <f>C1486*D1486*G1486*2</f>
        <v>54.72</v>
      </c>
    </row>
    <row r="1487" spans="1:8" x14ac:dyDescent="0.2">
      <c r="A1487" s="261"/>
      <c r="B1487" s="261"/>
      <c r="C1487" s="100">
        <v>3.2</v>
      </c>
      <c r="D1487" s="131">
        <v>1.05</v>
      </c>
      <c r="E1487" s="137"/>
      <c r="F1487" s="70"/>
      <c r="G1487" s="100">
        <v>1</v>
      </c>
      <c r="H1487" s="100">
        <f>C1487*D1487*G1487*2</f>
        <v>6.72</v>
      </c>
    </row>
    <row r="1488" spans="1:8" x14ac:dyDescent="0.2">
      <c r="A1488" s="260" t="s">
        <v>1099</v>
      </c>
      <c r="B1488" s="260"/>
      <c r="C1488" s="260"/>
      <c r="D1488" s="260"/>
      <c r="E1488" s="260"/>
      <c r="F1488" s="260"/>
      <c r="G1488" s="260"/>
      <c r="H1488" s="98">
        <f>SUM(H1484:H1487)</f>
        <v>124.3</v>
      </c>
    </row>
    <row r="1489" spans="1:8" x14ac:dyDescent="0.2">
      <c r="A1489" s="99" t="s">
        <v>690</v>
      </c>
      <c r="B1489" s="75" t="s">
        <v>915</v>
      </c>
      <c r="C1489" s="262" t="s">
        <v>481</v>
      </c>
      <c r="D1489" s="262"/>
      <c r="E1489" s="262"/>
      <c r="F1489" s="262"/>
      <c r="G1489" s="262"/>
      <c r="H1489" s="262"/>
    </row>
    <row r="1490" spans="1:8" ht="25.5" x14ac:dyDescent="0.2">
      <c r="A1490" s="261" t="s">
        <v>1096</v>
      </c>
      <c r="B1490" s="261"/>
      <c r="C1490" s="100" t="s">
        <v>1100</v>
      </c>
      <c r="D1490" s="131" t="s">
        <v>1101</v>
      </c>
      <c r="E1490" s="137" t="s">
        <v>1102</v>
      </c>
      <c r="F1490" s="70" t="s">
        <v>1103</v>
      </c>
      <c r="G1490" s="100" t="s">
        <v>1097</v>
      </c>
      <c r="H1490" s="100" t="s">
        <v>1098</v>
      </c>
    </row>
    <row r="1491" spans="1:8" x14ac:dyDescent="0.2">
      <c r="A1491" s="261"/>
      <c r="B1491" s="261"/>
      <c r="C1491" s="100"/>
      <c r="D1491" s="131"/>
      <c r="E1491" s="137"/>
      <c r="F1491" s="70"/>
      <c r="G1491" s="100"/>
      <c r="H1491" s="100"/>
    </row>
    <row r="1492" spans="1:8" ht="25.5" customHeight="1" x14ac:dyDescent="0.2">
      <c r="A1492" s="261"/>
      <c r="B1492" s="261"/>
      <c r="C1492" s="100"/>
      <c r="D1492" s="131"/>
      <c r="E1492" s="137"/>
      <c r="F1492" s="70"/>
      <c r="G1492" s="100"/>
      <c r="H1492" s="100"/>
    </row>
    <row r="1493" spans="1:8" x14ac:dyDescent="0.2">
      <c r="A1493" s="261"/>
      <c r="B1493" s="261"/>
      <c r="C1493" s="100"/>
      <c r="D1493" s="131"/>
      <c r="E1493" s="137"/>
      <c r="F1493" s="70"/>
      <c r="G1493" s="100"/>
      <c r="H1493" s="100"/>
    </row>
    <row r="1494" spans="1:8" x14ac:dyDescent="0.2">
      <c r="A1494" s="260" t="s">
        <v>1099</v>
      </c>
      <c r="B1494" s="260"/>
      <c r="C1494" s="260"/>
      <c r="D1494" s="260"/>
      <c r="E1494" s="260"/>
      <c r="F1494" s="260"/>
      <c r="G1494" s="260"/>
      <c r="H1494" s="98">
        <f>SUM(H1491:H1493)</f>
        <v>0</v>
      </c>
    </row>
    <row r="1495" spans="1:8" x14ac:dyDescent="0.2">
      <c r="A1495" s="99" t="s">
        <v>691</v>
      </c>
      <c r="B1495" s="75" t="s">
        <v>916</v>
      </c>
      <c r="C1495" s="262" t="s">
        <v>481</v>
      </c>
      <c r="D1495" s="262"/>
      <c r="E1495" s="262"/>
      <c r="F1495" s="262"/>
      <c r="G1495" s="262"/>
      <c r="H1495" s="262"/>
    </row>
    <row r="1496" spans="1:8" ht="25.5" x14ac:dyDescent="0.2">
      <c r="A1496" s="261" t="s">
        <v>1096</v>
      </c>
      <c r="B1496" s="261"/>
      <c r="C1496" s="100" t="s">
        <v>1100</v>
      </c>
      <c r="D1496" s="131" t="s">
        <v>1101</v>
      </c>
      <c r="E1496" s="137" t="s">
        <v>1102</v>
      </c>
      <c r="F1496" s="70" t="s">
        <v>1103</v>
      </c>
      <c r="G1496" s="100" t="s">
        <v>1097</v>
      </c>
      <c r="H1496" s="100" t="s">
        <v>1098</v>
      </c>
    </row>
    <row r="1497" spans="1:8" x14ac:dyDescent="0.2">
      <c r="A1497" s="261"/>
      <c r="B1497" s="261"/>
      <c r="C1497" s="100"/>
      <c r="D1497" s="131"/>
      <c r="E1497" s="137"/>
      <c r="F1497" s="70"/>
      <c r="G1497" s="100"/>
      <c r="H1497" s="100"/>
    </row>
    <row r="1498" spans="1:8" ht="25.5" customHeight="1" x14ac:dyDescent="0.2">
      <c r="A1498" s="261"/>
      <c r="B1498" s="261"/>
      <c r="C1498" s="100"/>
      <c r="D1498" s="131"/>
      <c r="E1498" s="137"/>
      <c r="F1498" s="70"/>
      <c r="G1498" s="100"/>
      <c r="H1498" s="100"/>
    </row>
    <row r="1499" spans="1:8" x14ac:dyDescent="0.2">
      <c r="A1499" s="261"/>
      <c r="B1499" s="261"/>
      <c r="C1499" s="100"/>
      <c r="D1499" s="131"/>
      <c r="E1499" s="137"/>
      <c r="F1499" s="70"/>
      <c r="G1499" s="100"/>
      <c r="H1499" s="100"/>
    </row>
    <row r="1500" spans="1:8" x14ac:dyDescent="0.2">
      <c r="A1500" s="260" t="s">
        <v>1099</v>
      </c>
      <c r="B1500" s="260"/>
      <c r="C1500" s="260"/>
      <c r="D1500" s="260"/>
      <c r="E1500" s="260"/>
      <c r="F1500" s="260"/>
      <c r="G1500" s="260"/>
      <c r="H1500" s="98">
        <f>SUM(H1497:H1499)</f>
        <v>0</v>
      </c>
    </row>
    <row r="1501" spans="1:8" ht="38.25" x14ac:dyDescent="0.2">
      <c r="A1501" s="99" t="s">
        <v>692</v>
      </c>
      <c r="B1501" s="75" t="s">
        <v>1264</v>
      </c>
      <c r="C1501" s="262" t="s">
        <v>482</v>
      </c>
      <c r="D1501" s="262"/>
      <c r="E1501" s="262"/>
      <c r="F1501" s="262"/>
      <c r="G1501" s="262"/>
      <c r="H1501" s="262"/>
    </row>
    <row r="1502" spans="1:8" ht="25.5" x14ac:dyDescent="0.2">
      <c r="A1502" s="261" t="s">
        <v>1096</v>
      </c>
      <c r="B1502" s="261"/>
      <c r="C1502" s="100" t="s">
        <v>1100</v>
      </c>
      <c r="D1502" s="131" t="s">
        <v>1101</v>
      </c>
      <c r="E1502" s="137" t="s">
        <v>1102</v>
      </c>
      <c r="F1502" s="70" t="s">
        <v>1103</v>
      </c>
      <c r="G1502" s="100" t="s">
        <v>1097</v>
      </c>
      <c r="H1502" s="100" t="s">
        <v>1098</v>
      </c>
    </row>
    <row r="1503" spans="1:8" x14ac:dyDescent="0.2">
      <c r="A1503" s="261" t="s">
        <v>1353</v>
      </c>
      <c r="B1503" s="261"/>
      <c r="C1503" s="100"/>
      <c r="D1503" s="131"/>
      <c r="E1503" s="69"/>
      <c r="F1503" s="70"/>
      <c r="G1503" s="100"/>
      <c r="H1503" s="100">
        <f>C1503*D1503*G1503</f>
        <v>0</v>
      </c>
    </row>
    <row r="1504" spans="1:8" ht="25.5" customHeight="1" x14ac:dyDescent="0.2">
      <c r="A1504" s="261"/>
      <c r="B1504" s="261"/>
      <c r="C1504" s="100"/>
      <c r="D1504" s="131"/>
      <c r="E1504" s="137"/>
      <c r="F1504" s="70"/>
      <c r="G1504" s="100"/>
      <c r="H1504" s="100"/>
    </row>
    <row r="1505" spans="1:8" x14ac:dyDescent="0.2">
      <c r="A1505" s="261"/>
      <c r="B1505" s="261"/>
      <c r="C1505" s="100"/>
      <c r="D1505" s="131"/>
      <c r="E1505" s="137"/>
      <c r="F1505" s="70"/>
      <c r="G1505" s="100"/>
      <c r="H1505" s="100"/>
    </row>
    <row r="1506" spans="1:8" x14ac:dyDescent="0.2">
      <c r="A1506" s="260" t="s">
        <v>1099</v>
      </c>
      <c r="B1506" s="260"/>
      <c r="C1506" s="260"/>
      <c r="D1506" s="260"/>
      <c r="E1506" s="260"/>
      <c r="F1506" s="260"/>
      <c r="G1506" s="260"/>
      <c r="H1506" s="98">
        <f>SUM(H1503:H1505)</f>
        <v>0</v>
      </c>
    </row>
    <row r="1507" spans="1:8" x14ac:dyDescent="0.2">
      <c r="A1507" s="88" t="s">
        <v>693</v>
      </c>
      <c r="B1507" s="284" t="s">
        <v>410</v>
      </c>
      <c r="C1507" s="284"/>
      <c r="D1507" s="284"/>
      <c r="E1507" s="284"/>
      <c r="F1507" s="284"/>
      <c r="G1507" s="284"/>
      <c r="H1507" s="284"/>
    </row>
    <row r="1508" spans="1:8" x14ac:dyDescent="0.2">
      <c r="A1508" s="99" t="s">
        <v>694</v>
      </c>
      <c r="B1508" s="75" t="s">
        <v>917</v>
      </c>
      <c r="C1508" s="262" t="s">
        <v>481</v>
      </c>
      <c r="D1508" s="262"/>
      <c r="E1508" s="262"/>
      <c r="F1508" s="262"/>
      <c r="G1508" s="262"/>
      <c r="H1508" s="262"/>
    </row>
    <row r="1509" spans="1:8" ht="25.5" x14ac:dyDescent="0.2">
      <c r="A1509" s="261" t="s">
        <v>1096</v>
      </c>
      <c r="B1509" s="261"/>
      <c r="C1509" s="100" t="s">
        <v>1100</v>
      </c>
      <c r="D1509" s="131" t="s">
        <v>1101</v>
      </c>
      <c r="E1509" s="137" t="s">
        <v>1102</v>
      </c>
      <c r="F1509" s="70" t="s">
        <v>1103</v>
      </c>
      <c r="G1509" s="100" t="s">
        <v>1097</v>
      </c>
      <c r="H1509" s="100" t="s">
        <v>1098</v>
      </c>
    </row>
    <row r="1510" spans="1:8" x14ac:dyDescent="0.2">
      <c r="A1510" s="261"/>
      <c r="B1510" s="261"/>
      <c r="C1510" s="100"/>
      <c r="D1510" s="131"/>
      <c r="E1510" s="137"/>
      <c r="F1510" s="70"/>
      <c r="G1510" s="100"/>
      <c r="H1510" s="100"/>
    </row>
    <row r="1511" spans="1:8" ht="25.5" customHeight="1" x14ac:dyDescent="0.2">
      <c r="A1511" s="261"/>
      <c r="B1511" s="261"/>
      <c r="C1511" s="100"/>
      <c r="D1511" s="131"/>
      <c r="E1511" s="137"/>
      <c r="F1511" s="70"/>
      <c r="G1511" s="100"/>
      <c r="H1511" s="100"/>
    </row>
    <row r="1512" spans="1:8" x14ac:dyDescent="0.2">
      <c r="A1512" s="261"/>
      <c r="B1512" s="261"/>
      <c r="C1512" s="100"/>
      <c r="D1512" s="131"/>
      <c r="E1512" s="137"/>
      <c r="F1512" s="70"/>
      <c r="G1512" s="100"/>
      <c r="H1512" s="100"/>
    </row>
    <row r="1513" spans="1:8" x14ac:dyDescent="0.2">
      <c r="A1513" s="260" t="s">
        <v>1099</v>
      </c>
      <c r="B1513" s="260"/>
      <c r="C1513" s="260"/>
      <c r="D1513" s="260"/>
      <c r="E1513" s="260"/>
      <c r="F1513" s="260"/>
      <c r="G1513" s="260"/>
      <c r="H1513" s="98">
        <f>SUM(H1510:H1512)</f>
        <v>0</v>
      </c>
    </row>
    <row r="1514" spans="1:8" ht="25.5" x14ac:dyDescent="0.2">
      <c r="A1514" s="99" t="s">
        <v>695</v>
      </c>
      <c r="B1514" s="75" t="s">
        <v>918</v>
      </c>
      <c r="C1514" s="262" t="s">
        <v>482</v>
      </c>
      <c r="D1514" s="262"/>
      <c r="E1514" s="262"/>
      <c r="F1514" s="262"/>
      <c r="G1514" s="262"/>
      <c r="H1514" s="262"/>
    </row>
    <row r="1515" spans="1:8" ht="25.5" x14ac:dyDescent="0.2">
      <c r="A1515" s="261" t="s">
        <v>1096</v>
      </c>
      <c r="B1515" s="261"/>
      <c r="C1515" s="100" t="s">
        <v>1100</v>
      </c>
      <c r="D1515" s="131" t="s">
        <v>1101</v>
      </c>
      <c r="E1515" s="137" t="s">
        <v>1102</v>
      </c>
      <c r="F1515" s="70" t="s">
        <v>1103</v>
      </c>
      <c r="G1515" s="100" t="s">
        <v>1097</v>
      </c>
      <c r="H1515" s="100" t="s">
        <v>1098</v>
      </c>
    </row>
    <row r="1516" spans="1:8" x14ac:dyDescent="0.2">
      <c r="A1516" s="261"/>
      <c r="B1516" s="261"/>
      <c r="C1516" s="100"/>
      <c r="D1516" s="131"/>
      <c r="E1516" s="137"/>
      <c r="F1516" s="70"/>
      <c r="G1516" s="100"/>
      <c r="H1516" s="100"/>
    </row>
    <row r="1517" spans="1:8" ht="25.5" customHeight="1" x14ac:dyDescent="0.2">
      <c r="A1517" s="261"/>
      <c r="B1517" s="261"/>
      <c r="C1517" s="100"/>
      <c r="D1517" s="131"/>
      <c r="E1517" s="137"/>
      <c r="F1517" s="70"/>
      <c r="G1517" s="100"/>
      <c r="H1517" s="100"/>
    </row>
    <row r="1518" spans="1:8" x14ac:dyDescent="0.2">
      <c r="A1518" s="261"/>
      <c r="B1518" s="261"/>
      <c r="C1518" s="100"/>
      <c r="D1518" s="131"/>
      <c r="E1518" s="137"/>
      <c r="F1518" s="70"/>
      <c r="G1518" s="100"/>
      <c r="H1518" s="100"/>
    </row>
    <row r="1519" spans="1:8" x14ac:dyDescent="0.2">
      <c r="A1519" s="260" t="s">
        <v>1099</v>
      </c>
      <c r="B1519" s="260"/>
      <c r="C1519" s="260"/>
      <c r="D1519" s="260"/>
      <c r="E1519" s="260"/>
      <c r="F1519" s="260"/>
      <c r="G1519" s="260"/>
      <c r="H1519" s="98">
        <f>SUM(H1516:H1518)</f>
        <v>0</v>
      </c>
    </row>
    <row r="1520" spans="1:8" ht="25.5" x14ac:dyDescent="0.2">
      <c r="A1520" s="99" t="s">
        <v>696</v>
      </c>
      <c r="B1520" s="75" t="s">
        <v>919</v>
      </c>
      <c r="C1520" s="262" t="s">
        <v>483</v>
      </c>
      <c r="D1520" s="262"/>
      <c r="E1520" s="262"/>
      <c r="F1520" s="262"/>
      <c r="G1520" s="262"/>
      <c r="H1520" s="262"/>
    </row>
    <row r="1521" spans="1:8" ht="25.5" x14ac:dyDescent="0.2">
      <c r="A1521" s="261" t="s">
        <v>1096</v>
      </c>
      <c r="B1521" s="261"/>
      <c r="C1521" s="100" t="s">
        <v>1100</v>
      </c>
      <c r="D1521" s="131" t="s">
        <v>1101</v>
      </c>
      <c r="E1521" s="137" t="s">
        <v>1102</v>
      </c>
      <c r="F1521" s="70" t="s">
        <v>1103</v>
      </c>
      <c r="G1521" s="100" t="s">
        <v>1097</v>
      </c>
      <c r="H1521" s="100" t="s">
        <v>1098</v>
      </c>
    </row>
    <row r="1522" spans="1:8" x14ac:dyDescent="0.2">
      <c r="A1522" s="261"/>
      <c r="B1522" s="261"/>
      <c r="C1522" s="100"/>
      <c r="D1522" s="131"/>
      <c r="E1522" s="137"/>
      <c r="F1522" s="70"/>
      <c r="G1522" s="100"/>
      <c r="H1522" s="100"/>
    </row>
    <row r="1523" spans="1:8" ht="25.5" customHeight="1" x14ac:dyDescent="0.2">
      <c r="A1523" s="261"/>
      <c r="B1523" s="261"/>
      <c r="C1523" s="100"/>
      <c r="D1523" s="131"/>
      <c r="E1523" s="137"/>
      <c r="F1523" s="70"/>
      <c r="G1523" s="100"/>
      <c r="H1523" s="100"/>
    </row>
    <row r="1524" spans="1:8" x14ac:dyDescent="0.2">
      <c r="A1524" s="261"/>
      <c r="B1524" s="261"/>
      <c r="C1524" s="100"/>
      <c r="D1524" s="131"/>
      <c r="E1524" s="137"/>
      <c r="F1524" s="70"/>
      <c r="G1524" s="100"/>
      <c r="H1524" s="100"/>
    </row>
    <row r="1525" spans="1:8" x14ac:dyDescent="0.2">
      <c r="A1525" s="260" t="s">
        <v>1099</v>
      </c>
      <c r="B1525" s="260"/>
      <c r="C1525" s="260"/>
      <c r="D1525" s="260"/>
      <c r="E1525" s="260"/>
      <c r="F1525" s="260"/>
      <c r="G1525" s="260"/>
      <c r="H1525" s="98">
        <f>SUM(H1522:H1524)</f>
        <v>0</v>
      </c>
    </row>
    <row r="1526" spans="1:8" x14ac:dyDescent="0.2">
      <c r="A1526" s="89" t="s">
        <v>697</v>
      </c>
      <c r="B1526" s="285" t="s">
        <v>514</v>
      </c>
      <c r="C1526" s="285"/>
      <c r="D1526" s="285"/>
      <c r="E1526" s="285"/>
      <c r="F1526" s="285"/>
      <c r="G1526" s="285"/>
      <c r="H1526" s="285"/>
    </row>
    <row r="1527" spans="1:8" x14ac:dyDescent="0.2">
      <c r="A1527" s="149" t="s">
        <v>698</v>
      </c>
      <c r="B1527" s="160" t="s">
        <v>920</v>
      </c>
      <c r="C1527" s="262" t="s">
        <v>481</v>
      </c>
      <c r="D1527" s="262"/>
      <c r="E1527" s="262"/>
      <c r="F1527" s="262"/>
      <c r="G1527" s="262"/>
      <c r="H1527" s="262"/>
    </row>
    <row r="1528" spans="1:8" ht="25.5" x14ac:dyDescent="0.2">
      <c r="A1528" s="261" t="s">
        <v>1096</v>
      </c>
      <c r="B1528" s="261"/>
      <c r="C1528" s="100" t="s">
        <v>1100</v>
      </c>
      <c r="D1528" s="131" t="s">
        <v>1101</v>
      </c>
      <c r="E1528" s="137" t="s">
        <v>1102</v>
      </c>
      <c r="F1528" s="70" t="s">
        <v>1103</v>
      </c>
      <c r="G1528" s="100" t="s">
        <v>1097</v>
      </c>
      <c r="H1528" s="100" t="s">
        <v>1098</v>
      </c>
    </row>
    <row r="1529" spans="1:8" ht="25.5" customHeight="1" x14ac:dyDescent="0.2">
      <c r="A1529" s="261"/>
      <c r="B1529" s="261"/>
      <c r="C1529" s="157">
        <v>2.2000000000000002</v>
      </c>
      <c r="D1529" s="158">
        <v>2.4</v>
      </c>
      <c r="E1529" s="159"/>
      <c r="F1529" s="141"/>
      <c r="G1529" s="120">
        <v>2</v>
      </c>
      <c r="H1529" s="120">
        <f>C1529*D1529*G1529</f>
        <v>10.56</v>
      </c>
    </row>
    <row r="1530" spans="1:8" x14ac:dyDescent="0.2">
      <c r="A1530" s="261"/>
      <c r="B1530" s="261"/>
      <c r="C1530" s="157">
        <v>3.5</v>
      </c>
      <c r="D1530" s="158">
        <v>1</v>
      </c>
      <c r="E1530" s="159"/>
      <c r="F1530" s="141"/>
      <c r="G1530" s="120">
        <v>1</v>
      </c>
      <c r="H1530" s="120">
        <f>C1530*D1530*G1530</f>
        <v>3.5</v>
      </c>
    </row>
    <row r="1531" spans="1:8" x14ac:dyDescent="0.2">
      <c r="A1531" s="261"/>
      <c r="B1531" s="261"/>
      <c r="C1531" s="157">
        <v>40</v>
      </c>
      <c r="D1531" s="158">
        <v>2</v>
      </c>
      <c r="E1531" s="159"/>
      <c r="F1531" s="141"/>
      <c r="G1531" s="120">
        <v>1</v>
      </c>
      <c r="H1531" s="120">
        <f>C1531*D1531*G1531</f>
        <v>80</v>
      </c>
    </row>
    <row r="1532" spans="1:8" x14ac:dyDescent="0.2">
      <c r="A1532" s="260" t="s">
        <v>1099</v>
      </c>
      <c r="B1532" s="260"/>
      <c r="C1532" s="260"/>
      <c r="D1532" s="260"/>
      <c r="E1532" s="260"/>
      <c r="F1532" s="260"/>
      <c r="G1532" s="260"/>
      <c r="H1532" s="98">
        <f>SUM(H1529:H1531)</f>
        <v>94.06</v>
      </c>
    </row>
    <row r="1533" spans="1:8" x14ac:dyDescent="0.2">
      <c r="A1533" s="149" t="s">
        <v>699</v>
      </c>
      <c r="B1533" s="75" t="s">
        <v>921</v>
      </c>
      <c r="C1533" s="262" t="s">
        <v>481</v>
      </c>
      <c r="D1533" s="262"/>
      <c r="E1533" s="262"/>
      <c r="F1533" s="262"/>
      <c r="G1533" s="262"/>
      <c r="H1533" s="262"/>
    </row>
    <row r="1534" spans="1:8" ht="25.5" x14ac:dyDescent="0.2">
      <c r="A1534" s="261" t="s">
        <v>1096</v>
      </c>
      <c r="B1534" s="261"/>
      <c r="C1534" s="100" t="s">
        <v>1100</v>
      </c>
      <c r="D1534" s="131" t="s">
        <v>1101</v>
      </c>
      <c r="E1534" s="137" t="s">
        <v>1102</v>
      </c>
      <c r="F1534" s="70" t="s">
        <v>1103</v>
      </c>
      <c r="G1534" s="100" t="s">
        <v>1097</v>
      </c>
      <c r="H1534" s="100" t="s">
        <v>1098</v>
      </c>
    </row>
    <row r="1535" spans="1:8" ht="25.5" customHeight="1" x14ac:dyDescent="0.2">
      <c r="A1535" s="261"/>
      <c r="B1535" s="261"/>
      <c r="C1535" s="100">
        <v>8</v>
      </c>
      <c r="D1535" s="100">
        <v>4</v>
      </c>
      <c r="E1535" s="69"/>
      <c r="F1535" s="70"/>
      <c r="G1535" s="100">
        <v>32</v>
      </c>
      <c r="H1535" s="100">
        <v>32</v>
      </c>
    </row>
    <row r="1536" spans="1:8" x14ac:dyDescent="0.2">
      <c r="A1536" s="261"/>
      <c r="B1536" s="261"/>
      <c r="C1536" s="100"/>
      <c r="D1536" s="131"/>
      <c r="E1536" s="137"/>
      <c r="F1536" s="70"/>
      <c r="G1536" s="100"/>
      <c r="H1536" s="100"/>
    </row>
    <row r="1537" spans="1:8" x14ac:dyDescent="0.2">
      <c r="A1537" s="261"/>
      <c r="B1537" s="261"/>
      <c r="C1537" s="100"/>
      <c r="D1537" s="131"/>
      <c r="E1537" s="137"/>
      <c r="F1537" s="70"/>
      <c r="G1537" s="100"/>
      <c r="H1537" s="100"/>
    </row>
    <row r="1538" spans="1:8" x14ac:dyDescent="0.2">
      <c r="A1538" s="260" t="s">
        <v>1099</v>
      </c>
      <c r="B1538" s="260"/>
      <c r="C1538" s="260"/>
      <c r="D1538" s="260"/>
      <c r="E1538" s="260"/>
      <c r="F1538" s="260"/>
      <c r="G1538" s="260"/>
      <c r="H1538" s="98">
        <f>SUM(H1535:H1537)</f>
        <v>32</v>
      </c>
    </row>
    <row r="1539" spans="1:8" x14ac:dyDescent="0.2">
      <c r="A1539" s="99" t="s">
        <v>700</v>
      </c>
      <c r="B1539" s="75" t="s">
        <v>922</v>
      </c>
      <c r="C1539" s="262" t="s">
        <v>484</v>
      </c>
      <c r="D1539" s="262"/>
      <c r="E1539" s="262"/>
      <c r="F1539" s="262"/>
      <c r="G1539" s="262"/>
      <c r="H1539" s="262"/>
    </row>
    <row r="1540" spans="1:8" ht="25.5" x14ac:dyDescent="0.2">
      <c r="A1540" s="261" t="s">
        <v>1096</v>
      </c>
      <c r="B1540" s="261"/>
      <c r="C1540" s="100" t="s">
        <v>1100</v>
      </c>
      <c r="D1540" s="131" t="s">
        <v>1101</v>
      </c>
      <c r="E1540" s="137" t="s">
        <v>1102</v>
      </c>
      <c r="F1540" s="70" t="s">
        <v>1103</v>
      </c>
      <c r="G1540" s="100" t="s">
        <v>1097</v>
      </c>
      <c r="H1540" s="100" t="s">
        <v>1098</v>
      </c>
    </row>
    <row r="1541" spans="1:8" ht="25.5" customHeight="1" x14ac:dyDescent="0.2">
      <c r="A1541" s="261"/>
      <c r="B1541" s="261"/>
      <c r="C1541" s="100">
        <v>20</v>
      </c>
      <c r="D1541" s="131">
        <f>(3.5+4.8)/2</f>
        <v>4.1500000000000004</v>
      </c>
      <c r="E1541" s="137">
        <v>0.2</v>
      </c>
      <c r="F1541" s="70"/>
      <c r="G1541" s="100">
        <v>1</v>
      </c>
      <c r="H1541" s="100">
        <f>C1541*D1541*G1541*E1541</f>
        <v>16.600000000000001</v>
      </c>
    </row>
    <row r="1542" spans="1:8" x14ac:dyDescent="0.2">
      <c r="A1542" s="261"/>
      <c r="B1542" s="261"/>
      <c r="C1542" s="100"/>
      <c r="D1542" s="131"/>
      <c r="E1542" s="137"/>
      <c r="F1542" s="70"/>
      <c r="G1542" s="100"/>
      <c r="H1542" s="100"/>
    </row>
    <row r="1543" spans="1:8" x14ac:dyDescent="0.2">
      <c r="A1543" s="261"/>
      <c r="B1543" s="261"/>
      <c r="C1543" s="100"/>
      <c r="D1543" s="131"/>
      <c r="E1543" s="137"/>
      <c r="F1543" s="70"/>
      <c r="G1543" s="100"/>
      <c r="H1543" s="100"/>
    </row>
    <row r="1544" spans="1:8" x14ac:dyDescent="0.2">
      <c r="A1544" s="260" t="s">
        <v>1099</v>
      </c>
      <c r="B1544" s="260"/>
      <c r="C1544" s="260"/>
      <c r="D1544" s="260"/>
      <c r="E1544" s="260"/>
      <c r="F1544" s="260"/>
      <c r="G1544" s="260"/>
      <c r="H1544" s="98">
        <f>SUM(H1541:H1543)</f>
        <v>16.600000000000001</v>
      </c>
    </row>
    <row r="1545" spans="1:8" x14ac:dyDescent="0.2">
      <c r="A1545" s="149" t="s">
        <v>701</v>
      </c>
      <c r="B1545" s="75" t="s">
        <v>187</v>
      </c>
      <c r="C1545" s="262" t="s">
        <v>484</v>
      </c>
      <c r="D1545" s="262"/>
      <c r="E1545" s="262"/>
      <c r="F1545" s="262"/>
      <c r="G1545" s="262"/>
      <c r="H1545" s="262"/>
    </row>
    <row r="1546" spans="1:8" ht="25.5" x14ac:dyDescent="0.2">
      <c r="A1546" s="261" t="s">
        <v>1096</v>
      </c>
      <c r="B1546" s="261"/>
      <c r="C1546" s="100" t="s">
        <v>1100</v>
      </c>
      <c r="D1546" s="131" t="s">
        <v>1101</v>
      </c>
      <c r="E1546" s="137" t="s">
        <v>1102</v>
      </c>
      <c r="F1546" s="70" t="s">
        <v>1103</v>
      </c>
      <c r="G1546" s="100" t="s">
        <v>1097</v>
      </c>
      <c r="H1546" s="100" t="s">
        <v>1098</v>
      </c>
    </row>
    <row r="1547" spans="1:8" ht="25.5" customHeight="1" x14ac:dyDescent="0.2">
      <c r="A1547" s="261"/>
      <c r="B1547" s="261"/>
      <c r="C1547" s="100"/>
      <c r="D1547" s="100"/>
      <c r="E1547" s="69"/>
      <c r="F1547" s="70"/>
      <c r="G1547" s="100"/>
      <c r="H1547" s="101"/>
    </row>
    <row r="1548" spans="1:8" x14ac:dyDescent="0.2">
      <c r="A1548" s="261"/>
      <c r="B1548" s="261"/>
      <c r="C1548" s="100"/>
      <c r="D1548" s="100"/>
      <c r="E1548" s="69"/>
      <c r="F1548" s="70"/>
      <c r="G1548" s="100"/>
      <c r="H1548" s="101"/>
    </row>
    <row r="1549" spans="1:8" x14ac:dyDescent="0.2">
      <c r="A1549" s="261"/>
      <c r="B1549" s="261"/>
      <c r="C1549" s="100"/>
      <c r="D1549" s="131"/>
      <c r="E1549" s="137"/>
      <c r="F1549" s="70"/>
      <c r="G1549" s="100"/>
      <c r="H1549" s="100"/>
    </row>
    <row r="1550" spans="1:8" x14ac:dyDescent="0.2">
      <c r="A1550" s="260" t="s">
        <v>1099</v>
      </c>
      <c r="B1550" s="260"/>
      <c r="C1550" s="260"/>
      <c r="D1550" s="260"/>
      <c r="E1550" s="260"/>
      <c r="F1550" s="260"/>
      <c r="G1550" s="260"/>
      <c r="H1550" s="98">
        <f>SUM(H1547:H1549)</f>
        <v>0</v>
      </c>
    </row>
    <row r="1551" spans="1:8" x14ac:dyDescent="0.2">
      <c r="A1551" s="99" t="s">
        <v>1026</v>
      </c>
      <c r="B1551" s="75" t="s">
        <v>188</v>
      </c>
      <c r="C1551" s="262" t="s">
        <v>481</v>
      </c>
      <c r="D1551" s="262"/>
      <c r="E1551" s="262"/>
      <c r="F1551" s="262"/>
      <c r="G1551" s="262"/>
      <c r="H1551" s="262"/>
    </row>
    <row r="1552" spans="1:8" ht="25.5" x14ac:dyDescent="0.2">
      <c r="A1552" s="261" t="s">
        <v>1096</v>
      </c>
      <c r="B1552" s="261"/>
      <c r="C1552" s="100" t="s">
        <v>1100</v>
      </c>
      <c r="D1552" s="131" t="s">
        <v>1101</v>
      </c>
      <c r="E1552" s="137" t="s">
        <v>1102</v>
      </c>
      <c r="F1552" s="70" t="s">
        <v>1103</v>
      </c>
      <c r="G1552" s="100" t="s">
        <v>1097</v>
      </c>
      <c r="H1552" s="100" t="s">
        <v>1098</v>
      </c>
    </row>
    <row r="1553" spans="1:8" ht="25.5" customHeight="1" x14ac:dyDescent="0.2">
      <c r="A1553" s="261"/>
      <c r="B1553" s="261"/>
      <c r="C1553" s="100"/>
      <c r="D1553" s="131"/>
      <c r="E1553" s="137"/>
      <c r="F1553" s="70"/>
      <c r="G1553" s="100"/>
      <c r="H1553" s="100"/>
    </row>
    <row r="1554" spans="1:8" x14ac:dyDescent="0.2">
      <c r="A1554" s="261"/>
      <c r="B1554" s="261"/>
      <c r="C1554" s="100"/>
      <c r="D1554" s="131"/>
      <c r="E1554" s="137"/>
      <c r="F1554" s="70"/>
      <c r="G1554" s="100"/>
      <c r="H1554" s="100"/>
    </row>
    <row r="1555" spans="1:8" x14ac:dyDescent="0.2">
      <c r="A1555" s="261"/>
      <c r="B1555" s="261"/>
      <c r="C1555" s="100"/>
      <c r="D1555" s="131"/>
      <c r="E1555" s="137"/>
      <c r="F1555" s="70"/>
      <c r="G1555" s="100"/>
      <c r="H1555" s="100"/>
    </row>
    <row r="1556" spans="1:8" x14ac:dyDescent="0.2">
      <c r="A1556" s="260" t="s">
        <v>1099</v>
      </c>
      <c r="B1556" s="260"/>
      <c r="C1556" s="260"/>
      <c r="D1556" s="260"/>
      <c r="E1556" s="260"/>
      <c r="F1556" s="260"/>
      <c r="G1556" s="260"/>
      <c r="H1556" s="98">
        <f>SUM(H1553:H1555)</f>
        <v>0</v>
      </c>
    </row>
    <row r="1557" spans="1:8" ht="25.5" x14ac:dyDescent="0.2">
      <c r="A1557" s="99" t="s">
        <v>1027</v>
      </c>
      <c r="B1557" s="75" t="s">
        <v>923</v>
      </c>
      <c r="C1557" s="262" t="s">
        <v>481</v>
      </c>
      <c r="D1557" s="262"/>
      <c r="E1557" s="262"/>
      <c r="F1557" s="262"/>
      <c r="G1557" s="262"/>
      <c r="H1557" s="262"/>
    </row>
    <row r="1558" spans="1:8" ht="25.5" x14ac:dyDescent="0.2">
      <c r="A1558" s="261" t="s">
        <v>1096</v>
      </c>
      <c r="B1558" s="261"/>
      <c r="C1558" s="100" t="s">
        <v>1100</v>
      </c>
      <c r="D1558" s="131" t="s">
        <v>1101</v>
      </c>
      <c r="E1558" s="137" t="s">
        <v>1102</v>
      </c>
      <c r="F1558" s="70" t="s">
        <v>1103</v>
      </c>
      <c r="G1558" s="100" t="s">
        <v>1097</v>
      </c>
      <c r="H1558" s="100" t="s">
        <v>1098</v>
      </c>
    </row>
    <row r="1559" spans="1:8" ht="25.5" customHeight="1" x14ac:dyDescent="0.2">
      <c r="A1559" s="261"/>
      <c r="B1559" s="261"/>
      <c r="C1559" s="100"/>
      <c r="D1559" s="131"/>
      <c r="E1559" s="137"/>
      <c r="F1559" s="70"/>
      <c r="G1559" s="100"/>
      <c r="H1559" s="100"/>
    </row>
    <row r="1560" spans="1:8" x14ac:dyDescent="0.2">
      <c r="A1560" s="261"/>
      <c r="B1560" s="261"/>
      <c r="C1560" s="100"/>
      <c r="D1560" s="131"/>
      <c r="E1560" s="137"/>
      <c r="F1560" s="70"/>
      <c r="G1560" s="100"/>
      <c r="H1560" s="100"/>
    </row>
    <row r="1561" spans="1:8" x14ac:dyDescent="0.2">
      <c r="A1561" s="261"/>
      <c r="B1561" s="261"/>
      <c r="C1561" s="100"/>
      <c r="D1561" s="131"/>
      <c r="E1561" s="137"/>
      <c r="F1561" s="70"/>
      <c r="G1561" s="100"/>
      <c r="H1561" s="100"/>
    </row>
    <row r="1562" spans="1:8" x14ac:dyDescent="0.2">
      <c r="A1562" s="260" t="s">
        <v>1099</v>
      </c>
      <c r="B1562" s="260"/>
      <c r="C1562" s="260"/>
      <c r="D1562" s="260"/>
      <c r="E1562" s="260"/>
      <c r="F1562" s="260"/>
      <c r="G1562" s="260"/>
      <c r="H1562" s="98">
        <f>SUM(H1559:H1561)</f>
        <v>0</v>
      </c>
    </row>
    <row r="1563" spans="1:8" x14ac:dyDescent="0.2">
      <c r="A1563" s="99" t="s">
        <v>1028</v>
      </c>
      <c r="B1563" s="75" t="s">
        <v>924</v>
      </c>
      <c r="C1563" s="262" t="s">
        <v>481</v>
      </c>
      <c r="D1563" s="262"/>
      <c r="E1563" s="262"/>
      <c r="F1563" s="262"/>
      <c r="G1563" s="262"/>
      <c r="H1563" s="262"/>
    </row>
    <row r="1564" spans="1:8" ht="25.5" x14ac:dyDescent="0.2">
      <c r="A1564" s="261" t="s">
        <v>1096</v>
      </c>
      <c r="B1564" s="261"/>
      <c r="C1564" s="100" t="s">
        <v>1100</v>
      </c>
      <c r="D1564" s="131" t="s">
        <v>1101</v>
      </c>
      <c r="E1564" s="137" t="s">
        <v>1102</v>
      </c>
      <c r="F1564" s="70" t="s">
        <v>1103</v>
      </c>
      <c r="G1564" s="100" t="s">
        <v>1097</v>
      </c>
      <c r="H1564" s="100" t="s">
        <v>1098</v>
      </c>
    </row>
    <row r="1565" spans="1:8" ht="25.5" customHeight="1" x14ac:dyDescent="0.2">
      <c r="A1565" s="261"/>
      <c r="B1565" s="261"/>
      <c r="C1565" s="100"/>
      <c r="D1565" s="131"/>
      <c r="E1565" s="137"/>
      <c r="F1565" s="70"/>
      <c r="G1565" s="100"/>
      <c r="H1565" s="100"/>
    </row>
    <row r="1566" spans="1:8" x14ac:dyDescent="0.2">
      <c r="A1566" s="261"/>
      <c r="B1566" s="261"/>
      <c r="C1566" s="100"/>
      <c r="D1566" s="131"/>
      <c r="E1566" s="137"/>
      <c r="F1566" s="70"/>
      <c r="G1566" s="100"/>
      <c r="H1566" s="100"/>
    </row>
    <row r="1567" spans="1:8" x14ac:dyDescent="0.2">
      <c r="A1567" s="261"/>
      <c r="B1567" s="261"/>
      <c r="C1567" s="100"/>
      <c r="D1567" s="131"/>
      <c r="E1567" s="137"/>
      <c r="F1567" s="70"/>
      <c r="G1567" s="100"/>
      <c r="H1567" s="100"/>
    </row>
    <row r="1568" spans="1:8" x14ac:dyDescent="0.2">
      <c r="A1568" s="260" t="s">
        <v>1099</v>
      </c>
      <c r="B1568" s="260"/>
      <c r="C1568" s="260"/>
      <c r="D1568" s="260"/>
      <c r="E1568" s="260"/>
      <c r="F1568" s="260"/>
      <c r="G1568" s="260"/>
      <c r="H1568" s="98">
        <f>SUM(H1565:H1567)</f>
        <v>0</v>
      </c>
    </row>
    <row r="1569" spans="1:8" ht="25.5" x14ac:dyDescent="0.2">
      <c r="A1569" s="99" t="s">
        <v>1029</v>
      </c>
      <c r="B1569" s="75" t="s">
        <v>925</v>
      </c>
      <c r="C1569" s="262" t="s">
        <v>481</v>
      </c>
      <c r="D1569" s="262"/>
      <c r="E1569" s="262"/>
      <c r="F1569" s="262"/>
      <c r="G1569" s="262"/>
      <c r="H1569" s="262"/>
    </row>
    <row r="1570" spans="1:8" ht="25.5" x14ac:dyDescent="0.2">
      <c r="A1570" s="261" t="s">
        <v>1096</v>
      </c>
      <c r="B1570" s="261"/>
      <c r="C1570" s="100" t="s">
        <v>1100</v>
      </c>
      <c r="D1570" s="131" t="s">
        <v>1101</v>
      </c>
      <c r="E1570" s="137" t="s">
        <v>1102</v>
      </c>
      <c r="F1570" s="70" t="s">
        <v>1103</v>
      </c>
      <c r="G1570" s="100" t="s">
        <v>1097</v>
      </c>
      <c r="H1570" s="100" t="s">
        <v>1098</v>
      </c>
    </row>
    <row r="1571" spans="1:8" ht="25.5" customHeight="1" x14ac:dyDescent="0.2">
      <c r="A1571" s="261"/>
      <c r="B1571" s="261"/>
      <c r="C1571" s="100"/>
      <c r="D1571" s="131"/>
      <c r="E1571" s="137"/>
      <c r="F1571" s="70"/>
      <c r="G1571" s="100"/>
      <c r="H1571" s="100"/>
    </row>
    <row r="1572" spans="1:8" x14ac:dyDescent="0.2">
      <c r="A1572" s="261"/>
      <c r="B1572" s="261"/>
      <c r="C1572" s="100"/>
      <c r="D1572" s="131"/>
      <c r="E1572" s="137"/>
      <c r="F1572" s="70"/>
      <c r="G1572" s="100"/>
      <c r="H1572" s="100"/>
    </row>
    <row r="1573" spans="1:8" x14ac:dyDescent="0.2">
      <c r="A1573" s="261"/>
      <c r="B1573" s="261"/>
      <c r="C1573" s="100"/>
      <c r="D1573" s="131"/>
      <c r="E1573" s="137"/>
      <c r="F1573" s="70"/>
      <c r="G1573" s="100"/>
      <c r="H1573" s="100"/>
    </row>
    <row r="1574" spans="1:8" x14ac:dyDescent="0.2">
      <c r="A1574" s="260" t="s">
        <v>1099</v>
      </c>
      <c r="B1574" s="260"/>
      <c r="C1574" s="260"/>
      <c r="D1574" s="260"/>
      <c r="E1574" s="260"/>
      <c r="F1574" s="260"/>
      <c r="G1574" s="260"/>
      <c r="H1574" s="98">
        <f>SUM(H1571:H1573)</f>
        <v>0</v>
      </c>
    </row>
    <row r="1575" spans="1:8" ht="25.5" x14ac:dyDescent="0.2">
      <c r="A1575" s="99" t="s">
        <v>1030</v>
      </c>
      <c r="B1575" s="75" t="s">
        <v>926</v>
      </c>
      <c r="C1575" s="262" t="s">
        <v>481</v>
      </c>
      <c r="D1575" s="262"/>
      <c r="E1575" s="262"/>
      <c r="F1575" s="262"/>
      <c r="G1575" s="262"/>
      <c r="H1575" s="262"/>
    </row>
    <row r="1576" spans="1:8" ht="25.5" x14ac:dyDescent="0.2">
      <c r="A1576" s="261" t="s">
        <v>1096</v>
      </c>
      <c r="B1576" s="261"/>
      <c r="C1576" s="100" t="s">
        <v>1100</v>
      </c>
      <c r="D1576" s="131" t="s">
        <v>1101</v>
      </c>
      <c r="E1576" s="137" t="s">
        <v>1102</v>
      </c>
      <c r="F1576" s="70" t="s">
        <v>1103</v>
      </c>
      <c r="G1576" s="100" t="s">
        <v>1097</v>
      </c>
      <c r="H1576" s="100" t="s">
        <v>1098</v>
      </c>
    </row>
    <row r="1577" spans="1:8" ht="25.5" customHeight="1" x14ac:dyDescent="0.2">
      <c r="A1577" s="261"/>
      <c r="B1577" s="261"/>
      <c r="C1577" s="100"/>
      <c r="D1577" s="131"/>
      <c r="E1577" s="137"/>
      <c r="F1577" s="70"/>
      <c r="G1577" s="100"/>
      <c r="H1577" s="100"/>
    </row>
    <row r="1578" spans="1:8" x14ac:dyDescent="0.2">
      <c r="A1578" s="261"/>
      <c r="B1578" s="261"/>
      <c r="C1578" s="100"/>
      <c r="D1578" s="131"/>
      <c r="E1578" s="137"/>
      <c r="F1578" s="70"/>
      <c r="G1578" s="100"/>
      <c r="H1578" s="100"/>
    </row>
    <row r="1579" spans="1:8" x14ac:dyDescent="0.2">
      <c r="A1579" s="261"/>
      <c r="B1579" s="261"/>
      <c r="C1579" s="100"/>
      <c r="D1579" s="131"/>
      <c r="E1579" s="137"/>
      <c r="F1579" s="70"/>
      <c r="G1579" s="100"/>
      <c r="H1579" s="100"/>
    </row>
    <row r="1580" spans="1:8" x14ac:dyDescent="0.2">
      <c r="A1580" s="260" t="s">
        <v>1099</v>
      </c>
      <c r="B1580" s="260"/>
      <c r="C1580" s="260"/>
      <c r="D1580" s="260"/>
      <c r="E1580" s="260"/>
      <c r="F1580" s="260"/>
      <c r="G1580" s="260"/>
      <c r="H1580" s="98">
        <f>SUM(H1577:H1579)</f>
        <v>0</v>
      </c>
    </row>
    <row r="1581" spans="1:8" ht="25.5" x14ac:dyDescent="0.2">
      <c r="A1581" s="149" t="s">
        <v>1031</v>
      </c>
      <c r="B1581" s="75" t="s">
        <v>927</v>
      </c>
      <c r="C1581" s="262" t="s">
        <v>481</v>
      </c>
      <c r="D1581" s="262"/>
      <c r="E1581" s="262"/>
      <c r="F1581" s="262"/>
      <c r="G1581" s="262"/>
      <c r="H1581" s="262"/>
    </row>
    <row r="1582" spans="1:8" ht="25.5" x14ac:dyDescent="0.2">
      <c r="A1582" s="261" t="s">
        <v>1096</v>
      </c>
      <c r="B1582" s="261"/>
      <c r="C1582" s="100" t="s">
        <v>1100</v>
      </c>
      <c r="D1582" s="131" t="s">
        <v>1101</v>
      </c>
      <c r="E1582" s="137" t="s">
        <v>1102</v>
      </c>
      <c r="F1582" s="70" t="s">
        <v>1103</v>
      </c>
      <c r="G1582" s="100" t="s">
        <v>1097</v>
      </c>
      <c r="H1582" s="100" t="s">
        <v>1098</v>
      </c>
    </row>
    <row r="1583" spans="1:8" ht="25.5" customHeight="1" x14ac:dyDescent="0.2">
      <c r="A1583" s="271"/>
      <c r="B1583" s="272"/>
      <c r="C1583" s="100"/>
      <c r="D1583" s="100"/>
      <c r="E1583" s="69"/>
      <c r="F1583" s="70"/>
      <c r="G1583" s="100"/>
      <c r="H1583" s="101"/>
    </row>
    <row r="1584" spans="1:8" x14ac:dyDescent="0.2">
      <c r="A1584" s="261"/>
      <c r="B1584" s="261"/>
      <c r="C1584" s="100"/>
      <c r="D1584" s="100"/>
      <c r="E1584" s="69"/>
      <c r="F1584" s="70"/>
      <c r="G1584" s="100"/>
      <c r="H1584" s="101"/>
    </row>
    <row r="1585" spans="1:8" x14ac:dyDescent="0.2">
      <c r="A1585" s="261"/>
      <c r="B1585" s="261"/>
      <c r="C1585" s="100"/>
      <c r="D1585" s="131"/>
      <c r="E1585" s="137"/>
      <c r="F1585" s="70"/>
      <c r="G1585" s="100"/>
      <c r="H1585" s="100"/>
    </row>
    <row r="1586" spans="1:8" x14ac:dyDescent="0.2">
      <c r="A1586" s="260" t="s">
        <v>1099</v>
      </c>
      <c r="B1586" s="260"/>
      <c r="C1586" s="260"/>
      <c r="D1586" s="260"/>
      <c r="E1586" s="260"/>
      <c r="F1586" s="260"/>
      <c r="G1586" s="260"/>
      <c r="H1586" s="98">
        <f>SUM(H1583:H1585)</f>
        <v>0</v>
      </c>
    </row>
    <row r="1587" spans="1:8" ht="25.5" x14ac:dyDescent="0.2">
      <c r="A1587" s="99" t="s">
        <v>1032</v>
      </c>
      <c r="B1587" s="75" t="s">
        <v>928</v>
      </c>
      <c r="C1587" s="262">
        <f>'[2]ENCHAPES-PISOS'!F1160</f>
        <v>0</v>
      </c>
      <c r="D1587" s="262"/>
      <c r="E1587" s="262"/>
      <c r="F1587" s="262"/>
      <c r="G1587" s="262"/>
      <c r="H1587" s="262"/>
    </row>
    <row r="1588" spans="1:8" ht="25.5" x14ac:dyDescent="0.2">
      <c r="A1588" s="261" t="s">
        <v>1096</v>
      </c>
      <c r="B1588" s="261"/>
      <c r="C1588" s="100" t="s">
        <v>1100</v>
      </c>
      <c r="D1588" s="131" t="s">
        <v>1101</v>
      </c>
      <c r="E1588" s="137" t="s">
        <v>1102</v>
      </c>
      <c r="F1588" s="70" t="s">
        <v>1103</v>
      </c>
      <c r="G1588" s="100" t="s">
        <v>1097</v>
      </c>
      <c r="H1588" s="100" t="s">
        <v>1098</v>
      </c>
    </row>
    <row r="1589" spans="1:8" ht="25.5" customHeight="1" x14ac:dyDescent="0.2">
      <c r="A1589" s="261"/>
      <c r="B1589" s="261"/>
      <c r="C1589" s="100"/>
      <c r="D1589" s="131"/>
      <c r="E1589" s="137"/>
      <c r="F1589" s="70"/>
      <c r="G1589" s="100"/>
      <c r="H1589" s="100"/>
    </row>
    <row r="1590" spans="1:8" x14ac:dyDescent="0.2">
      <c r="A1590" s="261"/>
      <c r="B1590" s="261"/>
      <c r="C1590" s="100"/>
      <c r="D1590" s="131"/>
      <c r="E1590" s="137"/>
      <c r="F1590" s="70"/>
      <c r="G1590" s="100"/>
      <c r="H1590" s="100"/>
    </row>
    <row r="1591" spans="1:8" x14ac:dyDescent="0.2">
      <c r="A1591" s="261"/>
      <c r="B1591" s="261"/>
      <c r="C1591" s="100"/>
      <c r="D1591" s="131"/>
      <c r="E1591" s="137"/>
      <c r="F1591" s="70"/>
      <c r="G1591" s="100"/>
      <c r="H1591" s="100"/>
    </row>
    <row r="1592" spans="1:8" x14ac:dyDescent="0.2">
      <c r="A1592" s="260" t="s">
        <v>1099</v>
      </c>
      <c r="B1592" s="260"/>
      <c r="C1592" s="260"/>
      <c r="D1592" s="260"/>
      <c r="E1592" s="260"/>
      <c r="F1592" s="260"/>
      <c r="G1592" s="260"/>
      <c r="H1592" s="98">
        <f>SUM(H1589:H1591)</f>
        <v>0</v>
      </c>
    </row>
    <row r="1593" spans="1:8" ht="25.5" x14ac:dyDescent="0.2">
      <c r="A1593" s="99" t="s">
        <v>1033</v>
      </c>
      <c r="B1593" s="75" t="s">
        <v>929</v>
      </c>
      <c r="C1593" s="262" t="s">
        <v>481</v>
      </c>
      <c r="D1593" s="262"/>
      <c r="E1593" s="262"/>
      <c r="F1593" s="262"/>
      <c r="G1593" s="262"/>
      <c r="H1593" s="262"/>
    </row>
    <row r="1594" spans="1:8" ht="25.5" x14ac:dyDescent="0.2">
      <c r="A1594" s="261" t="s">
        <v>1096</v>
      </c>
      <c r="B1594" s="261"/>
      <c r="C1594" s="100" t="s">
        <v>1100</v>
      </c>
      <c r="D1594" s="131" t="s">
        <v>1101</v>
      </c>
      <c r="E1594" s="137" t="s">
        <v>1102</v>
      </c>
      <c r="F1594" s="70" t="s">
        <v>1103</v>
      </c>
      <c r="G1594" s="100" t="s">
        <v>1097</v>
      </c>
      <c r="H1594" s="100" t="s">
        <v>1098</v>
      </c>
    </row>
    <row r="1595" spans="1:8" ht="25.5" customHeight="1" x14ac:dyDescent="0.2">
      <c r="A1595" s="261"/>
      <c r="B1595" s="261"/>
      <c r="C1595" s="100"/>
      <c r="D1595" s="131"/>
      <c r="E1595" s="137"/>
      <c r="F1595" s="70"/>
      <c r="G1595" s="100"/>
      <c r="H1595" s="100"/>
    </row>
    <row r="1596" spans="1:8" x14ac:dyDescent="0.2">
      <c r="A1596" s="261"/>
      <c r="B1596" s="261"/>
      <c r="C1596" s="100"/>
      <c r="D1596" s="131"/>
      <c r="E1596" s="137"/>
      <c r="F1596" s="70"/>
      <c r="G1596" s="100"/>
      <c r="H1596" s="100"/>
    </row>
    <row r="1597" spans="1:8" x14ac:dyDescent="0.2">
      <c r="A1597" s="261"/>
      <c r="B1597" s="261"/>
      <c r="C1597" s="100"/>
      <c r="D1597" s="131"/>
      <c r="E1597" s="137"/>
      <c r="F1597" s="70"/>
      <c r="G1597" s="100"/>
      <c r="H1597" s="100"/>
    </row>
    <row r="1598" spans="1:8" x14ac:dyDescent="0.2">
      <c r="A1598" s="260" t="s">
        <v>1099</v>
      </c>
      <c r="B1598" s="260"/>
      <c r="C1598" s="260"/>
      <c r="D1598" s="260"/>
      <c r="E1598" s="260"/>
      <c r="F1598" s="260"/>
      <c r="G1598" s="260"/>
      <c r="H1598" s="98">
        <f>SUM(H1595:H1597)</f>
        <v>0</v>
      </c>
    </row>
    <row r="1599" spans="1:8" ht="25.5" x14ac:dyDescent="0.2">
      <c r="A1599" s="99" t="s">
        <v>1034</v>
      </c>
      <c r="B1599" s="75" t="s">
        <v>930</v>
      </c>
      <c r="C1599" s="262" t="s">
        <v>481</v>
      </c>
      <c r="D1599" s="262"/>
      <c r="E1599" s="262"/>
      <c r="F1599" s="262"/>
      <c r="G1599" s="262"/>
      <c r="H1599" s="262"/>
    </row>
    <row r="1600" spans="1:8" ht="25.5" x14ac:dyDescent="0.2">
      <c r="A1600" s="261" t="s">
        <v>1096</v>
      </c>
      <c r="B1600" s="261"/>
      <c r="C1600" s="100" t="s">
        <v>1100</v>
      </c>
      <c r="D1600" s="131" t="s">
        <v>1101</v>
      </c>
      <c r="E1600" s="137" t="s">
        <v>1102</v>
      </c>
      <c r="F1600" s="70" t="s">
        <v>1103</v>
      </c>
      <c r="G1600" s="100" t="s">
        <v>1097</v>
      </c>
      <c r="H1600" s="100" t="s">
        <v>1098</v>
      </c>
    </row>
    <row r="1601" spans="1:8" ht="25.5" customHeight="1" x14ac:dyDescent="0.2">
      <c r="A1601" s="261"/>
      <c r="B1601" s="261"/>
      <c r="C1601" s="100">
        <v>20</v>
      </c>
      <c r="D1601" s="131">
        <f>(3.5+4.8)/2</f>
        <v>4.1500000000000004</v>
      </c>
      <c r="E1601" s="137"/>
      <c r="F1601" s="70"/>
      <c r="G1601" s="100">
        <v>1</v>
      </c>
      <c r="H1601" s="100">
        <f>C1601*D1601*G1601</f>
        <v>83</v>
      </c>
    </row>
    <row r="1602" spans="1:8" x14ac:dyDescent="0.2">
      <c r="A1602" s="261"/>
      <c r="B1602" s="261"/>
      <c r="C1602" s="100">
        <v>5</v>
      </c>
      <c r="D1602" s="131">
        <v>5.25</v>
      </c>
      <c r="E1602" s="137"/>
      <c r="F1602" s="70"/>
      <c r="G1602" s="100">
        <v>1</v>
      </c>
      <c r="H1602" s="100">
        <f>C1602*D1602*G1602</f>
        <v>26.25</v>
      </c>
    </row>
    <row r="1603" spans="1:8" x14ac:dyDescent="0.2">
      <c r="A1603" s="261"/>
      <c r="B1603" s="261"/>
      <c r="C1603" s="100"/>
      <c r="D1603" s="131"/>
      <c r="E1603" s="137"/>
      <c r="F1603" s="70"/>
      <c r="G1603" s="100"/>
      <c r="H1603" s="100"/>
    </row>
    <row r="1604" spans="1:8" x14ac:dyDescent="0.2">
      <c r="A1604" s="260" t="s">
        <v>1099</v>
      </c>
      <c r="B1604" s="260"/>
      <c r="C1604" s="260"/>
      <c r="D1604" s="260"/>
      <c r="E1604" s="260"/>
      <c r="F1604" s="260"/>
      <c r="G1604" s="260"/>
      <c r="H1604" s="98">
        <f>SUM(H1601:H1603)</f>
        <v>109.25</v>
      </c>
    </row>
    <row r="1605" spans="1:8" x14ac:dyDescent="0.2">
      <c r="A1605" s="99" t="s">
        <v>1035</v>
      </c>
      <c r="B1605" s="75" t="s">
        <v>1002</v>
      </c>
      <c r="C1605" s="262" t="s">
        <v>481</v>
      </c>
      <c r="D1605" s="262"/>
      <c r="E1605" s="262"/>
      <c r="F1605" s="262"/>
      <c r="G1605" s="262"/>
      <c r="H1605" s="262"/>
    </row>
    <row r="1606" spans="1:8" ht="25.5" x14ac:dyDescent="0.2">
      <c r="A1606" s="261" t="s">
        <v>1096</v>
      </c>
      <c r="B1606" s="261"/>
      <c r="C1606" s="100" t="s">
        <v>1100</v>
      </c>
      <c r="D1606" s="131" t="s">
        <v>1101</v>
      </c>
      <c r="E1606" s="137" t="s">
        <v>1102</v>
      </c>
      <c r="F1606" s="70" t="s">
        <v>1103</v>
      </c>
      <c r="G1606" s="100" t="s">
        <v>1097</v>
      </c>
      <c r="H1606" s="100" t="s">
        <v>1098</v>
      </c>
    </row>
    <row r="1607" spans="1:8" ht="25.5" customHeight="1" x14ac:dyDescent="0.2">
      <c r="A1607" s="261"/>
      <c r="B1607" s="261"/>
      <c r="C1607" s="100"/>
      <c r="D1607" s="131"/>
      <c r="E1607" s="137"/>
      <c r="F1607" s="70"/>
      <c r="G1607" s="100"/>
      <c r="H1607" s="100"/>
    </row>
    <row r="1608" spans="1:8" x14ac:dyDescent="0.2">
      <c r="A1608" s="261"/>
      <c r="B1608" s="261"/>
      <c r="C1608" s="100"/>
      <c r="D1608" s="131"/>
      <c r="E1608" s="137"/>
      <c r="F1608" s="70"/>
      <c r="G1608" s="100"/>
      <c r="H1608" s="100"/>
    </row>
    <row r="1609" spans="1:8" x14ac:dyDescent="0.2">
      <c r="A1609" s="261"/>
      <c r="B1609" s="261"/>
      <c r="C1609" s="100"/>
      <c r="D1609" s="131"/>
      <c r="E1609" s="137"/>
      <c r="F1609" s="70"/>
      <c r="G1609" s="100"/>
      <c r="H1609" s="100"/>
    </row>
    <row r="1610" spans="1:8" x14ac:dyDescent="0.2">
      <c r="A1610" s="260" t="s">
        <v>1099</v>
      </c>
      <c r="B1610" s="260"/>
      <c r="C1610" s="260"/>
      <c r="D1610" s="260"/>
      <c r="E1610" s="260"/>
      <c r="F1610" s="260"/>
      <c r="G1610" s="260"/>
      <c r="H1610" s="98">
        <f>SUM(H1607:H1609)</f>
        <v>0</v>
      </c>
    </row>
    <row r="1611" spans="1:8" x14ac:dyDescent="0.2">
      <c r="A1611" s="99" t="s">
        <v>1036</v>
      </c>
      <c r="B1611" s="75" t="s">
        <v>931</v>
      </c>
      <c r="C1611" s="262" t="s">
        <v>481</v>
      </c>
      <c r="D1611" s="262"/>
      <c r="E1611" s="262"/>
      <c r="F1611" s="262"/>
      <c r="G1611" s="262"/>
      <c r="H1611" s="262"/>
    </row>
    <row r="1612" spans="1:8" ht="25.5" x14ac:dyDescent="0.2">
      <c r="A1612" s="261" t="s">
        <v>1096</v>
      </c>
      <c r="B1612" s="261"/>
      <c r="C1612" s="100" t="s">
        <v>1100</v>
      </c>
      <c r="D1612" s="131" t="s">
        <v>1101</v>
      </c>
      <c r="E1612" s="137" t="s">
        <v>1102</v>
      </c>
      <c r="F1612" s="70" t="s">
        <v>1103</v>
      </c>
      <c r="G1612" s="100" t="s">
        <v>1097</v>
      </c>
      <c r="H1612" s="100" t="s">
        <v>1098</v>
      </c>
    </row>
    <row r="1613" spans="1:8" ht="25.5" customHeight="1" x14ac:dyDescent="0.2">
      <c r="A1613" s="261"/>
      <c r="B1613" s="261"/>
      <c r="C1613" s="100"/>
      <c r="D1613" s="131"/>
      <c r="E1613" s="137"/>
      <c r="F1613" s="70"/>
      <c r="G1613" s="100"/>
      <c r="H1613" s="100"/>
    </row>
    <row r="1614" spans="1:8" x14ac:dyDescent="0.2">
      <c r="A1614" s="261"/>
      <c r="B1614" s="261"/>
      <c r="C1614" s="100"/>
      <c r="D1614" s="131"/>
      <c r="E1614" s="137"/>
      <c r="F1614" s="70"/>
      <c r="G1614" s="100"/>
      <c r="H1614" s="100"/>
    </row>
    <row r="1615" spans="1:8" x14ac:dyDescent="0.2">
      <c r="A1615" s="261"/>
      <c r="B1615" s="261"/>
      <c r="C1615" s="100"/>
      <c r="D1615" s="131"/>
      <c r="E1615" s="137"/>
      <c r="F1615" s="70"/>
      <c r="G1615" s="100"/>
      <c r="H1615" s="100"/>
    </row>
    <row r="1616" spans="1:8" x14ac:dyDescent="0.2">
      <c r="A1616" s="260" t="s">
        <v>1099</v>
      </c>
      <c r="B1616" s="260"/>
      <c r="C1616" s="260"/>
      <c r="D1616" s="260"/>
      <c r="E1616" s="260"/>
      <c r="F1616" s="260"/>
      <c r="G1616" s="260"/>
      <c r="H1616" s="98">
        <f>SUM(H1613:H1615)</f>
        <v>0</v>
      </c>
    </row>
    <row r="1617" spans="1:8" x14ac:dyDescent="0.2">
      <c r="A1617" s="149" t="s">
        <v>1037</v>
      </c>
      <c r="B1617" s="75" t="s">
        <v>932</v>
      </c>
      <c r="C1617" s="262" t="s">
        <v>481</v>
      </c>
      <c r="D1617" s="262"/>
      <c r="E1617" s="262"/>
      <c r="F1617" s="262"/>
      <c r="G1617" s="262"/>
      <c r="H1617" s="262"/>
    </row>
    <row r="1618" spans="1:8" ht="25.5" x14ac:dyDescent="0.2">
      <c r="A1618" s="261" t="s">
        <v>1096</v>
      </c>
      <c r="B1618" s="261"/>
      <c r="C1618" s="100" t="s">
        <v>1100</v>
      </c>
      <c r="D1618" s="131" t="s">
        <v>1101</v>
      </c>
      <c r="E1618" s="137" t="s">
        <v>1102</v>
      </c>
      <c r="F1618" s="70" t="s">
        <v>1103</v>
      </c>
      <c r="G1618" s="100" t="s">
        <v>1097</v>
      </c>
      <c r="H1618" s="100" t="s">
        <v>1098</v>
      </c>
    </row>
    <row r="1619" spans="1:8" ht="25.5" customHeight="1" x14ac:dyDescent="0.2">
      <c r="A1619" s="261"/>
      <c r="B1619" s="261"/>
      <c r="C1619" s="100"/>
      <c r="D1619" s="69"/>
      <c r="E1619" s="69"/>
      <c r="F1619" s="70"/>
      <c r="G1619" s="100"/>
      <c r="H1619" s="100"/>
    </row>
    <row r="1620" spans="1:8" x14ac:dyDescent="0.2">
      <c r="A1620" s="261"/>
      <c r="B1620" s="261"/>
      <c r="C1620" s="100"/>
      <c r="D1620" s="131"/>
      <c r="E1620" s="137"/>
      <c r="F1620" s="70"/>
      <c r="G1620" s="100"/>
      <c r="H1620" s="100"/>
    </row>
    <row r="1621" spans="1:8" x14ac:dyDescent="0.2">
      <c r="A1621" s="261"/>
      <c r="B1621" s="261"/>
      <c r="C1621" s="100"/>
      <c r="D1621" s="131"/>
      <c r="E1621" s="137"/>
      <c r="F1621" s="70"/>
      <c r="G1621" s="100"/>
      <c r="H1621" s="100"/>
    </row>
    <row r="1622" spans="1:8" x14ac:dyDescent="0.2">
      <c r="A1622" s="260" t="s">
        <v>1099</v>
      </c>
      <c r="B1622" s="260"/>
      <c r="C1622" s="260"/>
      <c r="D1622" s="260"/>
      <c r="E1622" s="260"/>
      <c r="F1622" s="260"/>
      <c r="G1622" s="260"/>
      <c r="H1622" s="98">
        <f>SUM(H1619:H1621)</f>
        <v>0</v>
      </c>
    </row>
    <row r="1623" spans="1:8" x14ac:dyDescent="0.2">
      <c r="A1623" s="99" t="s">
        <v>1038</v>
      </c>
      <c r="B1623" s="75" t="s">
        <v>933</v>
      </c>
      <c r="C1623" s="262" t="s">
        <v>481</v>
      </c>
      <c r="D1623" s="262"/>
      <c r="E1623" s="262"/>
      <c r="F1623" s="262"/>
      <c r="G1623" s="262"/>
      <c r="H1623" s="262"/>
    </row>
    <row r="1624" spans="1:8" ht="25.5" x14ac:dyDescent="0.2">
      <c r="A1624" s="261" t="s">
        <v>1096</v>
      </c>
      <c r="B1624" s="261"/>
      <c r="C1624" s="100" t="s">
        <v>1100</v>
      </c>
      <c r="D1624" s="131" t="s">
        <v>1101</v>
      </c>
      <c r="E1624" s="137" t="s">
        <v>1102</v>
      </c>
      <c r="F1624" s="70" t="s">
        <v>1103</v>
      </c>
      <c r="G1624" s="100" t="s">
        <v>1097</v>
      </c>
      <c r="H1624" s="100" t="s">
        <v>1098</v>
      </c>
    </row>
    <row r="1625" spans="1:8" ht="25.5" customHeight="1" x14ac:dyDescent="0.2">
      <c r="A1625" s="261"/>
      <c r="B1625" s="261"/>
      <c r="C1625" s="100"/>
      <c r="D1625" s="131"/>
      <c r="E1625" s="137"/>
      <c r="F1625" s="70"/>
      <c r="G1625" s="100"/>
      <c r="H1625" s="100"/>
    </row>
    <row r="1626" spans="1:8" x14ac:dyDescent="0.2">
      <c r="A1626" s="261"/>
      <c r="B1626" s="261"/>
      <c r="C1626" s="100"/>
      <c r="D1626" s="131"/>
      <c r="E1626" s="137"/>
      <c r="F1626" s="70"/>
      <c r="G1626" s="100"/>
      <c r="H1626" s="100"/>
    </row>
    <row r="1627" spans="1:8" x14ac:dyDescent="0.2">
      <c r="A1627" s="261"/>
      <c r="B1627" s="261"/>
      <c r="C1627" s="100"/>
      <c r="D1627" s="131"/>
      <c r="E1627" s="137"/>
      <c r="F1627" s="70"/>
      <c r="G1627" s="100"/>
      <c r="H1627" s="100"/>
    </row>
    <row r="1628" spans="1:8" x14ac:dyDescent="0.2">
      <c r="A1628" s="260" t="s">
        <v>1099</v>
      </c>
      <c r="B1628" s="260"/>
      <c r="C1628" s="260"/>
      <c r="D1628" s="260"/>
      <c r="E1628" s="260"/>
      <c r="F1628" s="260"/>
      <c r="G1628" s="260"/>
      <c r="H1628" s="98">
        <f>SUM(H1625:H1627)</f>
        <v>0</v>
      </c>
    </row>
    <row r="1629" spans="1:8" x14ac:dyDescent="0.2">
      <c r="A1629" s="149" t="s">
        <v>1039</v>
      </c>
      <c r="B1629" s="75" t="s">
        <v>934</v>
      </c>
      <c r="C1629" s="262" t="s">
        <v>481</v>
      </c>
      <c r="D1629" s="262"/>
      <c r="E1629" s="262"/>
      <c r="F1629" s="262"/>
      <c r="G1629" s="262"/>
      <c r="H1629" s="262"/>
    </row>
    <row r="1630" spans="1:8" ht="25.5" x14ac:dyDescent="0.2">
      <c r="A1630" s="261" t="s">
        <v>1096</v>
      </c>
      <c r="B1630" s="261"/>
      <c r="C1630" s="100" t="s">
        <v>1100</v>
      </c>
      <c r="D1630" s="131" t="s">
        <v>1101</v>
      </c>
      <c r="E1630" s="137" t="s">
        <v>1102</v>
      </c>
      <c r="F1630" s="70" t="s">
        <v>1103</v>
      </c>
      <c r="G1630" s="100" t="s">
        <v>1097</v>
      </c>
      <c r="H1630" s="100" t="s">
        <v>1098</v>
      </c>
    </row>
    <row r="1631" spans="1:8" ht="25.5" customHeight="1" x14ac:dyDescent="0.2">
      <c r="A1631" s="271"/>
      <c r="B1631" s="272"/>
      <c r="C1631" s="100"/>
      <c r="D1631" s="100"/>
      <c r="E1631" s="69"/>
      <c r="F1631" s="70"/>
      <c r="G1631" s="100"/>
      <c r="H1631" s="101"/>
    </row>
    <row r="1632" spans="1:8" x14ac:dyDescent="0.2">
      <c r="A1632" s="261"/>
      <c r="B1632" s="261"/>
      <c r="C1632" s="100"/>
      <c r="D1632" s="131"/>
      <c r="E1632" s="137"/>
      <c r="F1632" s="70"/>
      <c r="G1632" s="100"/>
      <c r="H1632" s="100"/>
    </row>
    <row r="1633" spans="1:8" x14ac:dyDescent="0.2">
      <c r="A1633" s="261"/>
      <c r="B1633" s="261"/>
      <c r="C1633" s="100"/>
      <c r="D1633" s="131"/>
      <c r="E1633" s="137"/>
      <c r="F1633" s="70"/>
      <c r="G1633" s="100"/>
      <c r="H1633" s="100"/>
    </row>
    <row r="1634" spans="1:8" x14ac:dyDescent="0.2">
      <c r="A1634" s="260" t="s">
        <v>1099</v>
      </c>
      <c r="B1634" s="260"/>
      <c r="C1634" s="260"/>
      <c r="D1634" s="260"/>
      <c r="E1634" s="260"/>
      <c r="F1634" s="260"/>
      <c r="G1634" s="260"/>
      <c r="H1634" s="98">
        <f>SUM(H1631:H1633)</f>
        <v>0</v>
      </c>
    </row>
    <row r="1635" spans="1:8" x14ac:dyDescent="0.2">
      <c r="A1635" s="99" t="s">
        <v>1040</v>
      </c>
      <c r="B1635" s="75" t="s">
        <v>935</v>
      </c>
      <c r="C1635" s="262" t="s">
        <v>481</v>
      </c>
      <c r="D1635" s="262"/>
      <c r="E1635" s="262"/>
      <c r="F1635" s="262"/>
      <c r="G1635" s="262"/>
      <c r="H1635" s="262"/>
    </row>
    <row r="1636" spans="1:8" ht="25.5" x14ac:dyDescent="0.2">
      <c r="A1636" s="261" t="s">
        <v>1096</v>
      </c>
      <c r="B1636" s="261"/>
      <c r="C1636" s="100" t="s">
        <v>1100</v>
      </c>
      <c r="D1636" s="131" t="s">
        <v>1101</v>
      </c>
      <c r="E1636" s="137" t="s">
        <v>1102</v>
      </c>
      <c r="F1636" s="70" t="s">
        <v>1103</v>
      </c>
      <c r="G1636" s="100" t="s">
        <v>1097</v>
      </c>
      <c r="H1636" s="100" t="s">
        <v>1098</v>
      </c>
    </row>
    <row r="1637" spans="1:8" ht="25.5" customHeight="1" x14ac:dyDescent="0.2">
      <c r="A1637" s="261"/>
      <c r="B1637" s="261"/>
      <c r="C1637" s="100"/>
      <c r="D1637" s="131"/>
      <c r="E1637" s="137"/>
      <c r="F1637" s="70"/>
      <c r="G1637" s="100"/>
      <c r="H1637" s="100"/>
    </row>
    <row r="1638" spans="1:8" x14ac:dyDescent="0.2">
      <c r="A1638" s="261"/>
      <c r="B1638" s="261"/>
      <c r="C1638" s="100"/>
      <c r="D1638" s="131"/>
      <c r="E1638" s="137"/>
      <c r="F1638" s="70"/>
      <c r="G1638" s="100"/>
      <c r="H1638" s="100"/>
    </row>
    <row r="1639" spans="1:8" x14ac:dyDescent="0.2">
      <c r="A1639" s="261"/>
      <c r="B1639" s="261"/>
      <c r="C1639" s="100"/>
      <c r="D1639" s="131"/>
      <c r="E1639" s="137"/>
      <c r="F1639" s="70"/>
      <c r="G1639" s="100"/>
      <c r="H1639" s="100"/>
    </row>
    <row r="1640" spans="1:8" x14ac:dyDescent="0.2">
      <c r="A1640" s="260" t="s">
        <v>1099</v>
      </c>
      <c r="B1640" s="260"/>
      <c r="C1640" s="260"/>
      <c r="D1640" s="260"/>
      <c r="E1640" s="260"/>
      <c r="F1640" s="260"/>
      <c r="G1640" s="260"/>
      <c r="H1640" s="98">
        <f>SUM(H1637:H1639)</f>
        <v>0</v>
      </c>
    </row>
    <row r="1641" spans="1:8" x14ac:dyDescent="0.2">
      <c r="A1641" s="99" t="s">
        <v>1041</v>
      </c>
      <c r="B1641" s="75" t="s">
        <v>936</v>
      </c>
      <c r="C1641" s="262" t="s">
        <v>481</v>
      </c>
      <c r="D1641" s="262"/>
      <c r="E1641" s="262"/>
      <c r="F1641" s="262"/>
      <c r="G1641" s="262"/>
      <c r="H1641" s="262"/>
    </row>
    <row r="1642" spans="1:8" ht="25.5" x14ac:dyDescent="0.2">
      <c r="A1642" s="261" t="s">
        <v>1096</v>
      </c>
      <c r="B1642" s="261"/>
      <c r="C1642" s="100" t="s">
        <v>1100</v>
      </c>
      <c r="D1642" s="131" t="s">
        <v>1101</v>
      </c>
      <c r="E1642" s="137" t="s">
        <v>1102</v>
      </c>
      <c r="F1642" s="70" t="s">
        <v>1103</v>
      </c>
      <c r="G1642" s="100" t="s">
        <v>1097</v>
      </c>
      <c r="H1642" s="100" t="s">
        <v>1098</v>
      </c>
    </row>
    <row r="1643" spans="1:8" ht="25.5" customHeight="1" x14ac:dyDescent="0.2">
      <c r="A1643" s="261"/>
      <c r="B1643" s="261"/>
      <c r="C1643" s="100"/>
      <c r="D1643" s="131"/>
      <c r="E1643" s="137"/>
      <c r="F1643" s="70"/>
      <c r="G1643" s="100"/>
      <c r="H1643" s="100"/>
    </row>
    <row r="1644" spans="1:8" x14ac:dyDescent="0.2">
      <c r="A1644" s="261"/>
      <c r="B1644" s="261"/>
      <c r="C1644" s="100"/>
      <c r="D1644" s="131"/>
      <c r="E1644" s="137"/>
      <c r="F1644" s="70"/>
      <c r="G1644" s="100"/>
      <c r="H1644" s="100"/>
    </row>
    <row r="1645" spans="1:8" x14ac:dyDescent="0.2">
      <c r="A1645" s="261"/>
      <c r="B1645" s="261"/>
      <c r="C1645" s="100"/>
      <c r="D1645" s="131"/>
      <c r="E1645" s="137"/>
      <c r="F1645" s="70"/>
      <c r="G1645" s="100"/>
      <c r="H1645" s="100"/>
    </row>
    <row r="1646" spans="1:8" x14ac:dyDescent="0.2">
      <c r="A1646" s="260" t="s">
        <v>1099</v>
      </c>
      <c r="B1646" s="260"/>
      <c r="C1646" s="260"/>
      <c r="D1646" s="260"/>
      <c r="E1646" s="260"/>
      <c r="F1646" s="260"/>
      <c r="G1646" s="260"/>
      <c r="H1646" s="98">
        <f>SUM(H1643:H1645)</f>
        <v>0</v>
      </c>
    </row>
    <row r="1647" spans="1:8" x14ac:dyDescent="0.2">
      <c r="A1647" s="99" t="s">
        <v>1042</v>
      </c>
      <c r="B1647" s="75" t="s">
        <v>205</v>
      </c>
      <c r="C1647" s="262" t="s">
        <v>482</v>
      </c>
      <c r="D1647" s="262"/>
      <c r="E1647" s="262"/>
      <c r="F1647" s="262"/>
      <c r="G1647" s="262"/>
      <c r="H1647" s="262"/>
    </row>
    <row r="1648" spans="1:8" ht="25.5" x14ac:dyDescent="0.2">
      <c r="A1648" s="261" t="s">
        <v>1096</v>
      </c>
      <c r="B1648" s="261"/>
      <c r="C1648" s="100" t="s">
        <v>1100</v>
      </c>
      <c r="D1648" s="131" t="s">
        <v>1101</v>
      </c>
      <c r="E1648" s="137" t="s">
        <v>1102</v>
      </c>
      <c r="F1648" s="70" t="s">
        <v>1103</v>
      </c>
      <c r="G1648" s="100" t="s">
        <v>1097</v>
      </c>
      <c r="H1648" s="100" t="s">
        <v>1098</v>
      </c>
    </row>
    <row r="1649" spans="1:8" ht="25.5" customHeight="1" x14ac:dyDescent="0.2">
      <c r="A1649" s="261"/>
      <c r="B1649" s="261"/>
      <c r="C1649" s="100"/>
      <c r="D1649" s="131"/>
      <c r="E1649" s="137"/>
      <c r="F1649" s="70"/>
      <c r="G1649" s="100"/>
      <c r="H1649" s="100"/>
    </row>
    <row r="1650" spans="1:8" x14ac:dyDescent="0.2">
      <c r="A1650" s="261"/>
      <c r="B1650" s="261"/>
      <c r="C1650" s="100"/>
      <c r="D1650" s="131"/>
      <c r="E1650" s="137"/>
      <c r="F1650" s="70"/>
      <c r="G1650" s="100"/>
      <c r="H1650" s="100"/>
    </row>
    <row r="1651" spans="1:8" x14ac:dyDescent="0.2">
      <c r="A1651" s="261"/>
      <c r="B1651" s="261"/>
      <c r="C1651" s="100"/>
      <c r="D1651" s="131"/>
      <c r="E1651" s="137"/>
      <c r="F1651" s="70"/>
      <c r="G1651" s="100"/>
      <c r="H1651" s="100"/>
    </row>
    <row r="1652" spans="1:8" x14ac:dyDescent="0.2">
      <c r="A1652" s="260" t="s">
        <v>1099</v>
      </c>
      <c r="B1652" s="260"/>
      <c r="C1652" s="260"/>
      <c r="D1652" s="260"/>
      <c r="E1652" s="260"/>
      <c r="F1652" s="260"/>
      <c r="G1652" s="260"/>
      <c r="H1652" s="98">
        <f>SUM(H1649:H1651)</f>
        <v>0</v>
      </c>
    </row>
    <row r="1653" spans="1:8" x14ac:dyDescent="0.2">
      <c r="A1653" s="99" t="s">
        <v>1043</v>
      </c>
      <c r="B1653" s="75" t="s">
        <v>937</v>
      </c>
      <c r="C1653" s="262" t="s">
        <v>482</v>
      </c>
      <c r="D1653" s="262"/>
      <c r="E1653" s="262"/>
      <c r="F1653" s="262"/>
      <c r="G1653" s="262"/>
      <c r="H1653" s="262"/>
    </row>
    <row r="1654" spans="1:8" ht="25.5" x14ac:dyDescent="0.2">
      <c r="A1654" s="261" t="s">
        <v>1096</v>
      </c>
      <c r="B1654" s="261"/>
      <c r="C1654" s="100" t="s">
        <v>1100</v>
      </c>
      <c r="D1654" s="131" t="s">
        <v>1101</v>
      </c>
      <c r="E1654" s="137" t="s">
        <v>1102</v>
      </c>
      <c r="F1654" s="70" t="s">
        <v>1103</v>
      </c>
      <c r="G1654" s="100" t="s">
        <v>1097</v>
      </c>
      <c r="H1654" s="100" t="s">
        <v>1098</v>
      </c>
    </row>
    <row r="1655" spans="1:8" ht="25.5" customHeight="1" x14ac:dyDescent="0.2">
      <c r="A1655" s="261"/>
      <c r="B1655" s="261"/>
      <c r="C1655" s="100"/>
      <c r="D1655" s="131"/>
      <c r="E1655" s="137"/>
      <c r="F1655" s="70"/>
      <c r="G1655" s="100"/>
      <c r="H1655" s="100"/>
    </row>
    <row r="1656" spans="1:8" x14ac:dyDescent="0.2">
      <c r="A1656" s="261"/>
      <c r="B1656" s="261"/>
      <c r="C1656" s="100"/>
      <c r="D1656" s="131"/>
      <c r="E1656" s="137"/>
      <c r="F1656" s="70"/>
      <c r="G1656" s="100"/>
      <c r="H1656" s="100"/>
    </row>
    <row r="1657" spans="1:8" x14ac:dyDescent="0.2">
      <c r="A1657" s="261"/>
      <c r="B1657" s="261"/>
      <c r="C1657" s="100"/>
      <c r="D1657" s="131"/>
      <c r="E1657" s="137"/>
      <c r="F1657" s="70"/>
      <c r="G1657" s="100"/>
      <c r="H1657" s="100"/>
    </row>
    <row r="1658" spans="1:8" x14ac:dyDescent="0.2">
      <c r="A1658" s="260" t="s">
        <v>1099</v>
      </c>
      <c r="B1658" s="260"/>
      <c r="C1658" s="260"/>
      <c r="D1658" s="260"/>
      <c r="E1658" s="260"/>
      <c r="F1658" s="260"/>
      <c r="G1658" s="260"/>
      <c r="H1658" s="98">
        <f>SUM(H1655:H1657)</f>
        <v>0</v>
      </c>
    </row>
    <row r="1659" spans="1:8" x14ac:dyDescent="0.2">
      <c r="A1659" s="99" t="s">
        <v>1044</v>
      </c>
      <c r="B1659" s="75" t="s">
        <v>938</v>
      </c>
      <c r="C1659" s="262" t="s">
        <v>482</v>
      </c>
      <c r="D1659" s="262"/>
      <c r="E1659" s="262"/>
      <c r="F1659" s="262"/>
      <c r="G1659" s="262"/>
      <c r="H1659" s="262"/>
    </row>
    <row r="1660" spans="1:8" ht="25.5" x14ac:dyDescent="0.2">
      <c r="A1660" s="261" t="s">
        <v>1096</v>
      </c>
      <c r="B1660" s="261"/>
      <c r="C1660" s="100" t="s">
        <v>1100</v>
      </c>
      <c r="D1660" s="131" t="s">
        <v>1101</v>
      </c>
      <c r="E1660" s="137" t="s">
        <v>1102</v>
      </c>
      <c r="F1660" s="70" t="s">
        <v>1103</v>
      </c>
      <c r="G1660" s="100" t="s">
        <v>1097</v>
      </c>
      <c r="H1660" s="100" t="s">
        <v>1098</v>
      </c>
    </row>
    <row r="1661" spans="1:8" ht="25.5" customHeight="1" x14ac:dyDescent="0.2">
      <c r="A1661" s="261"/>
      <c r="B1661" s="261"/>
      <c r="C1661" s="100"/>
      <c r="D1661" s="131"/>
      <c r="E1661" s="137"/>
      <c r="F1661" s="70"/>
      <c r="G1661" s="100"/>
      <c r="H1661" s="100"/>
    </row>
    <row r="1662" spans="1:8" x14ac:dyDescent="0.2">
      <c r="A1662" s="261"/>
      <c r="B1662" s="261"/>
      <c r="C1662" s="100"/>
      <c r="D1662" s="131"/>
      <c r="E1662" s="137"/>
      <c r="F1662" s="70"/>
      <c r="G1662" s="100"/>
      <c r="H1662" s="100"/>
    </row>
    <row r="1663" spans="1:8" x14ac:dyDescent="0.2">
      <c r="A1663" s="261"/>
      <c r="B1663" s="261"/>
      <c r="C1663" s="100"/>
      <c r="D1663" s="131"/>
      <c r="E1663" s="137"/>
      <c r="F1663" s="70"/>
      <c r="G1663" s="100"/>
      <c r="H1663" s="100"/>
    </row>
    <row r="1664" spans="1:8" x14ac:dyDescent="0.2">
      <c r="A1664" s="260" t="s">
        <v>1099</v>
      </c>
      <c r="B1664" s="260"/>
      <c r="C1664" s="260"/>
      <c r="D1664" s="260"/>
      <c r="E1664" s="260"/>
      <c r="F1664" s="260"/>
      <c r="G1664" s="260"/>
      <c r="H1664" s="98">
        <f>SUM(H1661:H1663)</f>
        <v>0</v>
      </c>
    </row>
    <row r="1665" spans="1:8" x14ac:dyDescent="0.2">
      <c r="A1665" s="99" t="s">
        <v>1045</v>
      </c>
      <c r="B1665" s="75" t="s">
        <v>939</v>
      </c>
      <c r="C1665" s="262" t="s">
        <v>481</v>
      </c>
      <c r="D1665" s="262"/>
      <c r="E1665" s="262"/>
      <c r="F1665" s="262"/>
      <c r="G1665" s="262"/>
      <c r="H1665" s="262"/>
    </row>
    <row r="1666" spans="1:8" ht="25.5" x14ac:dyDescent="0.2">
      <c r="A1666" s="261" t="s">
        <v>1096</v>
      </c>
      <c r="B1666" s="261"/>
      <c r="C1666" s="100" t="s">
        <v>1100</v>
      </c>
      <c r="D1666" s="131" t="s">
        <v>1101</v>
      </c>
      <c r="E1666" s="137" t="s">
        <v>1102</v>
      </c>
      <c r="F1666" s="70" t="s">
        <v>1103</v>
      </c>
      <c r="G1666" s="100" t="s">
        <v>1097</v>
      </c>
      <c r="H1666" s="100" t="s">
        <v>1098</v>
      </c>
    </row>
    <row r="1667" spans="1:8" ht="25.5" customHeight="1" x14ac:dyDescent="0.2">
      <c r="A1667" s="261"/>
      <c r="B1667" s="261"/>
      <c r="C1667" s="100"/>
      <c r="D1667" s="131"/>
      <c r="E1667" s="137"/>
      <c r="F1667" s="70"/>
      <c r="G1667" s="100"/>
      <c r="H1667" s="100"/>
    </row>
    <row r="1668" spans="1:8" x14ac:dyDescent="0.2">
      <c r="A1668" s="261"/>
      <c r="B1668" s="261"/>
      <c r="C1668" s="100"/>
      <c r="D1668" s="131"/>
      <c r="E1668" s="137"/>
      <c r="F1668" s="70"/>
      <c r="G1668" s="100"/>
      <c r="H1668" s="100"/>
    </row>
    <row r="1669" spans="1:8" x14ac:dyDescent="0.2">
      <c r="A1669" s="261"/>
      <c r="B1669" s="261"/>
      <c r="C1669" s="100"/>
      <c r="D1669" s="131"/>
      <c r="E1669" s="137"/>
      <c r="F1669" s="70"/>
      <c r="G1669" s="100"/>
      <c r="H1669" s="100"/>
    </row>
    <row r="1670" spans="1:8" x14ac:dyDescent="0.2">
      <c r="A1670" s="260" t="s">
        <v>1099</v>
      </c>
      <c r="B1670" s="260"/>
      <c r="C1670" s="260"/>
      <c r="D1670" s="260"/>
      <c r="E1670" s="260"/>
      <c r="F1670" s="260"/>
      <c r="G1670" s="260"/>
      <c r="H1670" s="98">
        <f>SUM(H1667:H1669)</f>
        <v>0</v>
      </c>
    </row>
    <row r="1671" spans="1:8" x14ac:dyDescent="0.2">
      <c r="A1671" s="99" t="s">
        <v>1046</v>
      </c>
      <c r="B1671" s="75" t="s">
        <v>940</v>
      </c>
      <c r="C1671" s="262" t="s">
        <v>481</v>
      </c>
      <c r="D1671" s="262"/>
      <c r="E1671" s="262"/>
      <c r="F1671" s="262"/>
      <c r="G1671" s="262"/>
      <c r="H1671" s="262"/>
    </row>
    <row r="1672" spans="1:8" ht="25.5" x14ac:dyDescent="0.2">
      <c r="A1672" s="261" t="s">
        <v>1096</v>
      </c>
      <c r="B1672" s="261"/>
      <c r="C1672" s="100" t="s">
        <v>1100</v>
      </c>
      <c r="D1672" s="131" t="s">
        <v>1101</v>
      </c>
      <c r="E1672" s="137" t="s">
        <v>1102</v>
      </c>
      <c r="F1672" s="70" t="s">
        <v>1103</v>
      </c>
      <c r="G1672" s="100" t="s">
        <v>1097</v>
      </c>
      <c r="H1672" s="100" t="s">
        <v>1098</v>
      </c>
    </row>
    <row r="1673" spans="1:8" ht="25.5" customHeight="1" x14ac:dyDescent="0.2">
      <c r="A1673" s="261"/>
      <c r="B1673" s="261"/>
      <c r="C1673" s="100"/>
      <c r="D1673" s="131"/>
      <c r="E1673" s="137"/>
      <c r="F1673" s="70"/>
      <c r="G1673" s="100"/>
      <c r="H1673" s="100"/>
    </row>
    <row r="1674" spans="1:8" x14ac:dyDescent="0.2">
      <c r="A1674" s="261"/>
      <c r="B1674" s="261"/>
      <c r="C1674" s="100"/>
      <c r="D1674" s="131"/>
      <c r="E1674" s="137"/>
      <c r="F1674" s="70"/>
      <c r="G1674" s="100"/>
      <c r="H1674" s="100"/>
    </row>
    <row r="1675" spans="1:8" x14ac:dyDescent="0.2">
      <c r="A1675" s="261"/>
      <c r="B1675" s="261"/>
      <c r="C1675" s="100"/>
      <c r="D1675" s="131"/>
      <c r="E1675" s="137"/>
      <c r="F1675" s="70"/>
      <c r="G1675" s="100"/>
      <c r="H1675" s="100"/>
    </row>
    <row r="1676" spans="1:8" x14ac:dyDescent="0.2">
      <c r="A1676" s="260" t="s">
        <v>1099</v>
      </c>
      <c r="B1676" s="260"/>
      <c r="C1676" s="260"/>
      <c r="D1676" s="260"/>
      <c r="E1676" s="260"/>
      <c r="F1676" s="260"/>
      <c r="G1676" s="260"/>
      <c r="H1676" s="98">
        <f>SUM(H1673:H1675)</f>
        <v>0</v>
      </c>
    </row>
    <row r="1677" spans="1:8" x14ac:dyDescent="0.2">
      <c r="A1677" s="99" t="s">
        <v>1047</v>
      </c>
      <c r="B1677" s="75" t="s">
        <v>941</v>
      </c>
      <c r="C1677" s="262" t="s">
        <v>482</v>
      </c>
      <c r="D1677" s="262"/>
      <c r="E1677" s="262"/>
      <c r="F1677" s="262"/>
      <c r="G1677" s="262"/>
      <c r="H1677" s="262"/>
    </row>
    <row r="1678" spans="1:8" ht="25.5" x14ac:dyDescent="0.2">
      <c r="A1678" s="261" t="s">
        <v>1096</v>
      </c>
      <c r="B1678" s="261"/>
      <c r="C1678" s="100" t="s">
        <v>1100</v>
      </c>
      <c r="D1678" s="131" t="s">
        <v>1101</v>
      </c>
      <c r="E1678" s="137" t="s">
        <v>1102</v>
      </c>
      <c r="F1678" s="70" t="s">
        <v>1103</v>
      </c>
      <c r="G1678" s="100" t="s">
        <v>1097</v>
      </c>
      <c r="H1678" s="100" t="s">
        <v>1098</v>
      </c>
    </row>
    <row r="1679" spans="1:8" ht="25.5" customHeight="1" x14ac:dyDescent="0.2">
      <c r="A1679" s="261"/>
      <c r="B1679" s="261"/>
      <c r="C1679" s="100"/>
      <c r="D1679" s="131"/>
      <c r="E1679" s="137"/>
      <c r="F1679" s="70"/>
      <c r="G1679" s="100"/>
      <c r="H1679" s="100"/>
    </row>
    <row r="1680" spans="1:8" x14ac:dyDescent="0.2">
      <c r="A1680" s="261"/>
      <c r="B1680" s="261"/>
      <c r="C1680" s="100"/>
      <c r="D1680" s="131"/>
      <c r="E1680" s="137"/>
      <c r="F1680" s="70"/>
      <c r="G1680" s="100"/>
      <c r="H1680" s="100"/>
    </row>
    <row r="1681" spans="1:8" x14ac:dyDescent="0.2">
      <c r="A1681" s="261"/>
      <c r="B1681" s="261"/>
      <c r="C1681" s="100"/>
      <c r="D1681" s="131"/>
      <c r="E1681" s="137"/>
      <c r="F1681" s="70"/>
      <c r="G1681" s="100"/>
      <c r="H1681" s="100"/>
    </row>
    <row r="1682" spans="1:8" x14ac:dyDescent="0.2">
      <c r="A1682" s="260" t="s">
        <v>1099</v>
      </c>
      <c r="B1682" s="260"/>
      <c r="C1682" s="260"/>
      <c r="D1682" s="260"/>
      <c r="E1682" s="260"/>
      <c r="F1682" s="260"/>
      <c r="G1682" s="260"/>
      <c r="H1682" s="98">
        <f>SUM(H1679:H1681)</f>
        <v>0</v>
      </c>
    </row>
    <row r="1683" spans="1:8" ht="25.5" x14ac:dyDescent="0.2">
      <c r="A1683" s="149" t="s">
        <v>1048</v>
      </c>
      <c r="B1683" s="75" t="s">
        <v>942</v>
      </c>
      <c r="C1683" s="262" t="s">
        <v>482</v>
      </c>
      <c r="D1683" s="262"/>
      <c r="E1683" s="262"/>
      <c r="F1683" s="262"/>
      <c r="G1683" s="262"/>
      <c r="H1683" s="262"/>
    </row>
    <row r="1684" spans="1:8" ht="25.5" x14ac:dyDescent="0.2">
      <c r="A1684" s="261" t="s">
        <v>1096</v>
      </c>
      <c r="B1684" s="261"/>
      <c r="C1684" s="100" t="s">
        <v>1100</v>
      </c>
      <c r="D1684" s="131" t="s">
        <v>1101</v>
      </c>
      <c r="E1684" s="137" t="s">
        <v>1102</v>
      </c>
      <c r="F1684" s="70" t="s">
        <v>1103</v>
      </c>
      <c r="G1684" s="100" t="s">
        <v>1097</v>
      </c>
      <c r="H1684" s="100" t="s">
        <v>1098</v>
      </c>
    </row>
    <row r="1685" spans="1:8" ht="25.5" customHeight="1" x14ac:dyDescent="0.2">
      <c r="A1685" s="261"/>
      <c r="B1685" s="261"/>
      <c r="C1685" s="100"/>
      <c r="D1685" s="69"/>
      <c r="E1685" s="69"/>
      <c r="F1685" s="70"/>
      <c r="G1685" s="100"/>
      <c r="H1685" s="100"/>
    </row>
    <row r="1686" spans="1:8" x14ac:dyDescent="0.2">
      <c r="A1686" s="261"/>
      <c r="B1686" s="261"/>
      <c r="C1686" s="100"/>
      <c r="D1686" s="131"/>
      <c r="E1686" s="137"/>
      <c r="F1686" s="70"/>
      <c r="G1686" s="100"/>
      <c r="H1686" s="100"/>
    </row>
    <row r="1687" spans="1:8" x14ac:dyDescent="0.2">
      <c r="A1687" s="261"/>
      <c r="B1687" s="261"/>
      <c r="C1687" s="100"/>
      <c r="D1687" s="131"/>
      <c r="E1687" s="137"/>
      <c r="F1687" s="70"/>
      <c r="G1687" s="100"/>
      <c r="H1687" s="100"/>
    </row>
    <row r="1688" spans="1:8" x14ac:dyDescent="0.2">
      <c r="A1688" s="260" t="s">
        <v>1099</v>
      </c>
      <c r="B1688" s="260"/>
      <c r="C1688" s="260"/>
      <c r="D1688" s="260"/>
      <c r="E1688" s="260"/>
      <c r="F1688" s="260"/>
      <c r="G1688" s="260"/>
      <c r="H1688" s="98">
        <f>SUM(H1685:H1687)</f>
        <v>0</v>
      </c>
    </row>
    <row r="1689" spans="1:8" x14ac:dyDescent="0.2">
      <c r="A1689" s="99" t="s">
        <v>1049</v>
      </c>
      <c r="B1689" s="75" t="s">
        <v>943</v>
      </c>
      <c r="C1689" s="262" t="s">
        <v>482</v>
      </c>
      <c r="D1689" s="262"/>
      <c r="E1689" s="262"/>
      <c r="F1689" s="262"/>
      <c r="G1689" s="262"/>
      <c r="H1689" s="262"/>
    </row>
    <row r="1690" spans="1:8" ht="25.5" x14ac:dyDescent="0.2">
      <c r="A1690" s="261" t="s">
        <v>1096</v>
      </c>
      <c r="B1690" s="261"/>
      <c r="C1690" s="100" t="s">
        <v>1100</v>
      </c>
      <c r="D1690" s="131" t="s">
        <v>1101</v>
      </c>
      <c r="E1690" s="137" t="s">
        <v>1102</v>
      </c>
      <c r="F1690" s="70" t="s">
        <v>1103</v>
      </c>
      <c r="G1690" s="100" t="s">
        <v>1097</v>
      </c>
      <c r="H1690" s="100" t="s">
        <v>1098</v>
      </c>
    </row>
    <row r="1691" spans="1:8" ht="25.5" customHeight="1" x14ac:dyDescent="0.2">
      <c r="A1691" s="261"/>
      <c r="B1691" s="261"/>
      <c r="C1691" s="100"/>
      <c r="D1691" s="131"/>
      <c r="E1691" s="137"/>
      <c r="F1691" s="70"/>
      <c r="G1691" s="100"/>
      <c r="H1691" s="100"/>
    </row>
    <row r="1692" spans="1:8" x14ac:dyDescent="0.2">
      <c r="A1692" s="261"/>
      <c r="B1692" s="261"/>
      <c r="C1692" s="100"/>
      <c r="D1692" s="131"/>
      <c r="E1692" s="137"/>
      <c r="F1692" s="70"/>
      <c r="G1692" s="100"/>
      <c r="H1692" s="100"/>
    </row>
    <row r="1693" spans="1:8" x14ac:dyDescent="0.2">
      <c r="A1693" s="261"/>
      <c r="B1693" s="261"/>
      <c r="C1693" s="100"/>
      <c r="D1693" s="131"/>
      <c r="E1693" s="137"/>
      <c r="F1693" s="70"/>
      <c r="G1693" s="100"/>
      <c r="H1693" s="100"/>
    </row>
    <row r="1694" spans="1:8" x14ac:dyDescent="0.2">
      <c r="A1694" s="260" t="s">
        <v>1099</v>
      </c>
      <c r="B1694" s="260"/>
      <c r="C1694" s="260"/>
      <c r="D1694" s="260"/>
      <c r="E1694" s="260"/>
      <c r="F1694" s="260"/>
      <c r="G1694" s="260"/>
      <c r="H1694" s="98">
        <f>SUM(H1691:H1693)</f>
        <v>0</v>
      </c>
    </row>
    <row r="1695" spans="1:8" x14ac:dyDescent="0.2">
      <c r="A1695" s="99" t="s">
        <v>1050</v>
      </c>
      <c r="B1695" s="75" t="s">
        <v>944</v>
      </c>
      <c r="C1695" s="262" t="s">
        <v>482</v>
      </c>
      <c r="D1695" s="262"/>
      <c r="E1695" s="262"/>
      <c r="F1695" s="262"/>
      <c r="G1695" s="262"/>
      <c r="H1695" s="262"/>
    </row>
    <row r="1696" spans="1:8" ht="25.5" x14ac:dyDescent="0.2">
      <c r="A1696" s="261" t="s">
        <v>1096</v>
      </c>
      <c r="B1696" s="261"/>
      <c r="C1696" s="100" t="s">
        <v>1100</v>
      </c>
      <c r="D1696" s="131" t="s">
        <v>1101</v>
      </c>
      <c r="E1696" s="137" t="s">
        <v>1102</v>
      </c>
      <c r="F1696" s="70" t="s">
        <v>1103</v>
      </c>
      <c r="G1696" s="100" t="s">
        <v>1097</v>
      </c>
      <c r="H1696" s="100" t="s">
        <v>1098</v>
      </c>
    </row>
    <row r="1697" spans="1:8" ht="25.5" customHeight="1" x14ac:dyDescent="0.2">
      <c r="A1697" s="261"/>
      <c r="B1697" s="261"/>
      <c r="C1697" s="100"/>
      <c r="D1697" s="131"/>
      <c r="E1697" s="137"/>
      <c r="F1697" s="70"/>
      <c r="G1697" s="100"/>
      <c r="H1697" s="100"/>
    </row>
    <row r="1698" spans="1:8" x14ac:dyDescent="0.2">
      <c r="A1698" s="261"/>
      <c r="B1698" s="261"/>
      <c r="C1698" s="100"/>
      <c r="D1698" s="131"/>
      <c r="E1698" s="137"/>
      <c r="F1698" s="70"/>
      <c r="G1698" s="100"/>
      <c r="H1698" s="100"/>
    </row>
    <row r="1699" spans="1:8" x14ac:dyDescent="0.2">
      <c r="A1699" s="261"/>
      <c r="B1699" s="261"/>
      <c r="C1699" s="100"/>
      <c r="D1699" s="131"/>
      <c r="E1699" s="137"/>
      <c r="F1699" s="70"/>
      <c r="G1699" s="100"/>
      <c r="H1699" s="100"/>
    </row>
    <row r="1700" spans="1:8" x14ac:dyDescent="0.2">
      <c r="A1700" s="260" t="s">
        <v>1099</v>
      </c>
      <c r="B1700" s="260"/>
      <c r="C1700" s="260"/>
      <c r="D1700" s="260"/>
      <c r="E1700" s="260"/>
      <c r="F1700" s="260"/>
      <c r="G1700" s="260"/>
      <c r="H1700" s="98">
        <f>SUM(H1697:H1699)</f>
        <v>0</v>
      </c>
    </row>
    <row r="1701" spans="1:8" x14ac:dyDescent="0.2">
      <c r="A1701" s="99" t="s">
        <v>1051</v>
      </c>
      <c r="B1701" s="75" t="s">
        <v>945</v>
      </c>
      <c r="C1701" s="262" t="s">
        <v>482</v>
      </c>
      <c r="D1701" s="262"/>
      <c r="E1701" s="262"/>
      <c r="F1701" s="262"/>
      <c r="G1701" s="262"/>
      <c r="H1701" s="262"/>
    </row>
    <row r="1702" spans="1:8" ht="25.5" x14ac:dyDescent="0.2">
      <c r="A1702" s="261" t="s">
        <v>1096</v>
      </c>
      <c r="B1702" s="261"/>
      <c r="C1702" s="100" t="s">
        <v>1100</v>
      </c>
      <c r="D1702" s="131" t="s">
        <v>1101</v>
      </c>
      <c r="E1702" s="137" t="s">
        <v>1102</v>
      </c>
      <c r="F1702" s="70" t="s">
        <v>1103</v>
      </c>
      <c r="G1702" s="100" t="s">
        <v>1097</v>
      </c>
      <c r="H1702" s="100" t="s">
        <v>1098</v>
      </c>
    </row>
    <row r="1703" spans="1:8" ht="25.5" customHeight="1" x14ac:dyDescent="0.2">
      <c r="A1703" s="261"/>
      <c r="B1703" s="261"/>
      <c r="C1703" s="100"/>
      <c r="D1703" s="131"/>
      <c r="E1703" s="137"/>
      <c r="F1703" s="70"/>
      <c r="G1703" s="100"/>
      <c r="H1703" s="100"/>
    </row>
    <row r="1704" spans="1:8" x14ac:dyDescent="0.2">
      <c r="A1704" s="261"/>
      <c r="B1704" s="261"/>
      <c r="C1704" s="100"/>
      <c r="D1704" s="131"/>
      <c r="E1704" s="137"/>
      <c r="F1704" s="70"/>
      <c r="G1704" s="100"/>
      <c r="H1704" s="100"/>
    </row>
    <row r="1705" spans="1:8" x14ac:dyDescent="0.2">
      <c r="A1705" s="261"/>
      <c r="B1705" s="261"/>
      <c r="C1705" s="100"/>
      <c r="D1705" s="131"/>
      <c r="E1705" s="137"/>
      <c r="F1705" s="70"/>
      <c r="G1705" s="100"/>
      <c r="H1705" s="100"/>
    </row>
    <row r="1706" spans="1:8" x14ac:dyDescent="0.2">
      <c r="A1706" s="260" t="s">
        <v>1099</v>
      </c>
      <c r="B1706" s="260"/>
      <c r="C1706" s="260"/>
      <c r="D1706" s="260"/>
      <c r="E1706" s="260"/>
      <c r="F1706" s="260"/>
      <c r="G1706" s="260"/>
      <c r="H1706" s="98">
        <f>SUM(H1703:H1705)</f>
        <v>0</v>
      </c>
    </row>
    <row r="1707" spans="1:8" x14ac:dyDescent="0.2">
      <c r="A1707" s="149" t="s">
        <v>1052</v>
      </c>
      <c r="B1707" s="75" t="s">
        <v>946</v>
      </c>
      <c r="C1707" s="262" t="s">
        <v>482</v>
      </c>
      <c r="D1707" s="262"/>
      <c r="E1707" s="262"/>
      <c r="F1707" s="262"/>
      <c r="G1707" s="262"/>
      <c r="H1707" s="262"/>
    </row>
    <row r="1708" spans="1:8" ht="25.5" x14ac:dyDescent="0.2">
      <c r="A1708" s="261" t="s">
        <v>1096</v>
      </c>
      <c r="B1708" s="261"/>
      <c r="C1708" s="100" t="s">
        <v>1100</v>
      </c>
      <c r="D1708" s="131" t="s">
        <v>1101</v>
      </c>
      <c r="E1708" s="137" t="s">
        <v>1102</v>
      </c>
      <c r="F1708" s="70" t="s">
        <v>1103</v>
      </c>
      <c r="G1708" s="100" t="s">
        <v>1097</v>
      </c>
      <c r="H1708" s="100" t="s">
        <v>1098</v>
      </c>
    </row>
    <row r="1709" spans="1:8" ht="25.5" customHeight="1" x14ac:dyDescent="0.2">
      <c r="A1709" s="261"/>
      <c r="B1709" s="261"/>
      <c r="C1709" s="100"/>
      <c r="D1709" s="69"/>
      <c r="E1709" s="69"/>
      <c r="F1709" s="70"/>
      <c r="G1709" s="100"/>
      <c r="H1709" s="100"/>
    </row>
    <row r="1710" spans="1:8" x14ac:dyDescent="0.2">
      <c r="A1710" s="261"/>
      <c r="B1710" s="261"/>
      <c r="C1710" s="100"/>
      <c r="D1710" s="131"/>
      <c r="E1710" s="137"/>
      <c r="F1710" s="70"/>
      <c r="G1710" s="100"/>
      <c r="H1710" s="100"/>
    </row>
    <row r="1711" spans="1:8" x14ac:dyDescent="0.2">
      <c r="A1711" s="261"/>
      <c r="B1711" s="261"/>
      <c r="C1711" s="100"/>
      <c r="D1711" s="131"/>
      <c r="E1711" s="137"/>
      <c r="F1711" s="70"/>
      <c r="G1711" s="100"/>
      <c r="H1711" s="100"/>
    </row>
    <row r="1712" spans="1:8" x14ac:dyDescent="0.2">
      <c r="A1712" s="260" t="s">
        <v>1099</v>
      </c>
      <c r="B1712" s="260"/>
      <c r="C1712" s="260"/>
      <c r="D1712" s="260"/>
      <c r="E1712" s="260"/>
      <c r="F1712" s="260"/>
      <c r="G1712" s="260"/>
      <c r="H1712" s="98">
        <f>SUM(H1709:H1711)</f>
        <v>0</v>
      </c>
    </row>
    <row r="1713" spans="1:8" x14ac:dyDescent="0.2">
      <c r="A1713" s="149" t="s">
        <v>1053</v>
      </c>
      <c r="B1713" s="75" t="s">
        <v>947</v>
      </c>
      <c r="C1713" s="262" t="s">
        <v>481</v>
      </c>
      <c r="D1713" s="262"/>
      <c r="E1713" s="262"/>
      <c r="F1713" s="262"/>
      <c r="G1713" s="262"/>
      <c r="H1713" s="262"/>
    </row>
    <row r="1714" spans="1:8" ht="25.5" x14ac:dyDescent="0.2">
      <c r="A1714" s="261" t="s">
        <v>1096</v>
      </c>
      <c r="B1714" s="261"/>
      <c r="C1714" s="100" t="s">
        <v>1100</v>
      </c>
      <c r="D1714" s="131" t="s">
        <v>1101</v>
      </c>
      <c r="E1714" s="137" t="s">
        <v>1102</v>
      </c>
      <c r="F1714" s="70" t="s">
        <v>1103</v>
      </c>
      <c r="G1714" s="100" t="s">
        <v>1097</v>
      </c>
      <c r="H1714" s="100" t="s">
        <v>1098</v>
      </c>
    </row>
    <row r="1715" spans="1:8" ht="25.5" customHeight="1" x14ac:dyDescent="0.2">
      <c r="A1715" s="261"/>
      <c r="B1715" s="261"/>
      <c r="C1715" s="100"/>
      <c r="D1715" s="100"/>
      <c r="E1715" s="69"/>
      <c r="F1715" s="70"/>
      <c r="G1715" s="100"/>
      <c r="H1715" s="100"/>
    </row>
    <row r="1716" spans="1:8" ht="13.35" customHeight="1" x14ac:dyDescent="0.2">
      <c r="A1716" s="261"/>
      <c r="B1716" s="261"/>
      <c r="C1716" s="100"/>
      <c r="D1716" s="100"/>
      <c r="E1716" s="69"/>
      <c r="F1716" s="70"/>
      <c r="G1716" s="100"/>
      <c r="H1716" s="100"/>
    </row>
    <row r="1717" spans="1:8" ht="13.35" customHeight="1" x14ac:dyDescent="0.2">
      <c r="A1717" s="261"/>
      <c r="B1717" s="261"/>
      <c r="C1717" s="100"/>
      <c r="D1717" s="100"/>
      <c r="E1717" s="69"/>
      <c r="F1717" s="70"/>
      <c r="G1717" s="100"/>
      <c r="H1717" s="100"/>
    </row>
    <row r="1718" spans="1:8" x14ac:dyDescent="0.2">
      <c r="A1718" s="260" t="s">
        <v>1099</v>
      </c>
      <c r="B1718" s="260"/>
      <c r="C1718" s="260"/>
      <c r="D1718" s="260"/>
      <c r="E1718" s="260"/>
      <c r="F1718" s="260"/>
      <c r="G1718" s="260"/>
      <c r="H1718" s="98">
        <f>SUM(H1715:H1717)</f>
        <v>0</v>
      </c>
    </row>
    <row r="1719" spans="1:8" x14ac:dyDescent="0.2">
      <c r="A1719" s="99" t="s">
        <v>1054</v>
      </c>
      <c r="B1719" s="75" t="s">
        <v>948</v>
      </c>
      <c r="C1719" s="262" t="s">
        <v>482</v>
      </c>
      <c r="D1719" s="262"/>
      <c r="E1719" s="262"/>
      <c r="F1719" s="262"/>
      <c r="G1719" s="262"/>
      <c r="H1719" s="262"/>
    </row>
    <row r="1720" spans="1:8" ht="25.5" x14ac:dyDescent="0.2">
      <c r="A1720" s="261" t="s">
        <v>1096</v>
      </c>
      <c r="B1720" s="261"/>
      <c r="C1720" s="100" t="s">
        <v>1100</v>
      </c>
      <c r="D1720" s="131" t="s">
        <v>1101</v>
      </c>
      <c r="E1720" s="137" t="s">
        <v>1102</v>
      </c>
      <c r="F1720" s="70" t="s">
        <v>1103</v>
      </c>
      <c r="G1720" s="100" t="s">
        <v>1097</v>
      </c>
      <c r="H1720" s="100" t="s">
        <v>1098</v>
      </c>
    </row>
    <row r="1721" spans="1:8" ht="25.5" customHeight="1" x14ac:dyDescent="0.2">
      <c r="A1721" s="261"/>
      <c r="B1721" s="261"/>
      <c r="C1721" s="100"/>
      <c r="D1721" s="131"/>
      <c r="E1721" s="137"/>
      <c r="F1721" s="70"/>
      <c r="G1721" s="100"/>
      <c r="H1721" s="100"/>
    </row>
    <row r="1722" spans="1:8" x14ac:dyDescent="0.2">
      <c r="A1722" s="261"/>
      <c r="B1722" s="261"/>
      <c r="C1722" s="100"/>
      <c r="D1722" s="131"/>
      <c r="E1722" s="137"/>
      <c r="F1722" s="70"/>
      <c r="G1722" s="100"/>
      <c r="H1722" s="100"/>
    </row>
    <row r="1723" spans="1:8" x14ac:dyDescent="0.2">
      <c r="A1723" s="261"/>
      <c r="B1723" s="261"/>
      <c r="C1723" s="100"/>
      <c r="D1723" s="131"/>
      <c r="E1723" s="137"/>
      <c r="F1723" s="70"/>
      <c r="G1723" s="100"/>
      <c r="H1723" s="100"/>
    </row>
    <row r="1724" spans="1:8" x14ac:dyDescent="0.2">
      <c r="A1724" s="260" t="s">
        <v>1099</v>
      </c>
      <c r="B1724" s="260"/>
      <c r="C1724" s="260"/>
      <c r="D1724" s="260"/>
      <c r="E1724" s="260"/>
      <c r="F1724" s="260"/>
      <c r="G1724" s="260"/>
      <c r="H1724" s="98">
        <f>SUM(H1721:H1723)</f>
        <v>0</v>
      </c>
    </row>
    <row r="1725" spans="1:8" x14ac:dyDescent="0.2">
      <c r="A1725" s="99" t="s">
        <v>1055</v>
      </c>
      <c r="B1725" s="75" t="s">
        <v>949</v>
      </c>
      <c r="C1725" s="262" t="s">
        <v>481</v>
      </c>
      <c r="D1725" s="262"/>
      <c r="E1725" s="262"/>
      <c r="F1725" s="262"/>
      <c r="G1725" s="262"/>
      <c r="H1725" s="262"/>
    </row>
    <row r="1726" spans="1:8" ht="25.5" x14ac:dyDescent="0.2">
      <c r="A1726" s="261" t="s">
        <v>1096</v>
      </c>
      <c r="B1726" s="261"/>
      <c r="C1726" s="100" t="s">
        <v>1100</v>
      </c>
      <c r="D1726" s="131" t="s">
        <v>1101</v>
      </c>
      <c r="E1726" s="137" t="s">
        <v>1102</v>
      </c>
      <c r="F1726" s="70" t="s">
        <v>1103</v>
      </c>
      <c r="G1726" s="100" t="s">
        <v>1097</v>
      </c>
      <c r="H1726" s="100" t="s">
        <v>1098</v>
      </c>
    </row>
    <row r="1727" spans="1:8" ht="25.5" customHeight="1" x14ac:dyDescent="0.2">
      <c r="A1727" s="261"/>
      <c r="B1727" s="261"/>
      <c r="C1727" s="100"/>
      <c r="D1727" s="131"/>
      <c r="E1727" s="137"/>
      <c r="F1727" s="70"/>
      <c r="G1727" s="100"/>
      <c r="H1727" s="100"/>
    </row>
    <row r="1728" spans="1:8" x14ac:dyDescent="0.2">
      <c r="A1728" s="261"/>
      <c r="B1728" s="261"/>
      <c r="C1728" s="100"/>
      <c r="D1728" s="131"/>
      <c r="E1728" s="137"/>
      <c r="F1728" s="70"/>
      <c r="G1728" s="100"/>
      <c r="H1728" s="100"/>
    </row>
    <row r="1729" spans="1:8" x14ac:dyDescent="0.2">
      <c r="A1729" s="261"/>
      <c r="B1729" s="261"/>
      <c r="C1729" s="100"/>
      <c r="D1729" s="131"/>
      <c r="E1729" s="137"/>
      <c r="F1729" s="70"/>
      <c r="G1729" s="100"/>
      <c r="H1729" s="100"/>
    </row>
    <row r="1730" spans="1:8" x14ac:dyDescent="0.2">
      <c r="A1730" s="260" t="s">
        <v>1099</v>
      </c>
      <c r="B1730" s="260"/>
      <c r="C1730" s="260"/>
      <c r="D1730" s="260"/>
      <c r="E1730" s="260"/>
      <c r="F1730" s="260"/>
      <c r="G1730" s="260"/>
      <c r="H1730" s="98">
        <f>SUM(H1727:H1729)</f>
        <v>0</v>
      </c>
    </row>
    <row r="1731" spans="1:8" x14ac:dyDescent="0.2">
      <c r="A1731" s="99" t="s">
        <v>1351</v>
      </c>
      <c r="B1731" s="75" t="s">
        <v>1352</v>
      </c>
      <c r="C1731" s="262" t="s">
        <v>482</v>
      </c>
      <c r="D1731" s="262"/>
      <c r="E1731" s="262"/>
      <c r="F1731" s="262"/>
      <c r="G1731" s="262"/>
      <c r="H1731" s="262"/>
    </row>
    <row r="1732" spans="1:8" ht="25.5" x14ac:dyDescent="0.2">
      <c r="A1732" s="261" t="s">
        <v>1096</v>
      </c>
      <c r="B1732" s="261"/>
      <c r="C1732" s="100" t="s">
        <v>1100</v>
      </c>
      <c r="D1732" s="131" t="s">
        <v>1101</v>
      </c>
      <c r="E1732" s="137" t="s">
        <v>1102</v>
      </c>
      <c r="F1732" s="70" t="s">
        <v>1103</v>
      </c>
      <c r="G1732" s="100" t="s">
        <v>1097</v>
      </c>
      <c r="H1732" s="100" t="s">
        <v>1098</v>
      </c>
    </row>
    <row r="1733" spans="1:8" x14ac:dyDescent="0.2">
      <c r="A1733" s="261"/>
      <c r="B1733" s="261"/>
      <c r="C1733" s="100"/>
      <c r="D1733" s="131"/>
      <c r="E1733" s="137"/>
      <c r="F1733" s="70"/>
      <c r="G1733" s="100"/>
      <c r="H1733" s="100"/>
    </row>
    <row r="1734" spans="1:8" x14ac:dyDescent="0.2">
      <c r="A1734" s="261"/>
      <c r="B1734" s="261"/>
      <c r="C1734" s="100"/>
      <c r="D1734" s="131"/>
      <c r="E1734" s="137"/>
      <c r="F1734" s="70"/>
      <c r="G1734" s="100"/>
      <c r="H1734" s="100"/>
    </row>
    <row r="1735" spans="1:8" x14ac:dyDescent="0.2">
      <c r="A1735" s="261"/>
      <c r="B1735" s="261"/>
      <c r="C1735" s="100"/>
      <c r="D1735" s="131"/>
      <c r="E1735" s="137"/>
      <c r="F1735" s="70"/>
      <c r="G1735" s="100"/>
      <c r="H1735" s="100"/>
    </row>
    <row r="1736" spans="1:8" x14ac:dyDescent="0.2">
      <c r="A1736" s="260" t="s">
        <v>1099</v>
      </c>
      <c r="B1736" s="260"/>
      <c r="C1736" s="260"/>
      <c r="D1736" s="260"/>
      <c r="E1736" s="260"/>
      <c r="F1736" s="260"/>
      <c r="G1736" s="260"/>
      <c r="H1736" s="98">
        <f>SUM(H1733:H1735)</f>
        <v>0</v>
      </c>
    </row>
    <row r="1737" spans="1:8" x14ac:dyDescent="0.2">
      <c r="A1737" s="90" t="s">
        <v>702</v>
      </c>
      <c r="B1737" s="286" t="s">
        <v>221</v>
      </c>
      <c r="C1737" s="286"/>
      <c r="D1737" s="286"/>
      <c r="E1737" s="286"/>
      <c r="F1737" s="286"/>
      <c r="G1737" s="286"/>
      <c r="H1737" s="286"/>
    </row>
    <row r="1738" spans="1:8" x14ac:dyDescent="0.2">
      <c r="A1738" s="149" t="s">
        <v>703</v>
      </c>
      <c r="B1738" s="75" t="s">
        <v>950</v>
      </c>
      <c r="C1738" s="262" t="s">
        <v>481</v>
      </c>
      <c r="D1738" s="262"/>
      <c r="E1738" s="262"/>
      <c r="F1738" s="262"/>
      <c r="G1738" s="262"/>
      <c r="H1738" s="262"/>
    </row>
    <row r="1739" spans="1:8" ht="25.5" x14ac:dyDescent="0.2">
      <c r="A1739" s="261" t="s">
        <v>1096</v>
      </c>
      <c r="B1739" s="261"/>
      <c r="C1739" s="100" t="s">
        <v>1100</v>
      </c>
      <c r="D1739" s="131" t="s">
        <v>1101</v>
      </c>
      <c r="E1739" s="137" t="s">
        <v>1102</v>
      </c>
      <c r="F1739" s="70" t="s">
        <v>1103</v>
      </c>
      <c r="G1739" s="100" t="s">
        <v>1097</v>
      </c>
      <c r="H1739" s="100" t="s">
        <v>1098</v>
      </c>
    </row>
    <row r="1740" spans="1:8" x14ac:dyDescent="0.2">
      <c r="A1740" s="261"/>
      <c r="B1740" s="261"/>
      <c r="C1740" s="100"/>
      <c r="D1740" s="100"/>
      <c r="E1740" s="69"/>
      <c r="F1740" s="70"/>
      <c r="G1740" s="100"/>
      <c r="H1740" s="100"/>
    </row>
    <row r="1741" spans="1:8" x14ac:dyDescent="0.2">
      <c r="A1741" s="261"/>
      <c r="B1741" s="261"/>
      <c r="C1741" s="100"/>
      <c r="D1741" s="100"/>
      <c r="E1741" s="69"/>
      <c r="F1741" s="70"/>
      <c r="G1741" s="100"/>
      <c r="H1741" s="100"/>
    </row>
    <row r="1742" spans="1:8" x14ac:dyDescent="0.2">
      <c r="A1742" s="261"/>
      <c r="B1742" s="261"/>
      <c r="C1742" s="100"/>
      <c r="D1742" s="100"/>
      <c r="E1742" s="69"/>
      <c r="F1742" s="70"/>
      <c r="G1742" s="100"/>
      <c r="H1742" s="100"/>
    </row>
    <row r="1743" spans="1:8" ht="25.5" customHeight="1" x14ac:dyDescent="0.2">
      <c r="A1743" s="261"/>
      <c r="B1743" s="261"/>
      <c r="C1743" s="100"/>
      <c r="D1743" s="100"/>
      <c r="E1743" s="69"/>
      <c r="F1743" s="70"/>
      <c r="G1743" s="100"/>
      <c r="H1743" s="100"/>
    </row>
    <row r="1744" spans="1:8" x14ac:dyDescent="0.2">
      <c r="A1744" s="261"/>
      <c r="B1744" s="261"/>
      <c r="C1744" s="100"/>
      <c r="D1744" s="100"/>
      <c r="E1744" s="69"/>
      <c r="F1744" s="70"/>
      <c r="G1744" s="100"/>
      <c r="H1744" s="100"/>
    </row>
    <row r="1745" spans="1:8" x14ac:dyDescent="0.2">
      <c r="A1745" s="261"/>
      <c r="B1745" s="261"/>
      <c r="C1745" s="100"/>
      <c r="D1745" s="100"/>
      <c r="E1745" s="69"/>
      <c r="F1745" s="70"/>
      <c r="G1745" s="100"/>
      <c r="H1745" s="100"/>
    </row>
    <row r="1746" spans="1:8" x14ac:dyDescent="0.2">
      <c r="A1746" s="260" t="s">
        <v>1099</v>
      </c>
      <c r="B1746" s="260"/>
      <c r="C1746" s="260"/>
      <c r="D1746" s="260"/>
      <c r="E1746" s="260"/>
      <c r="F1746" s="260"/>
      <c r="G1746" s="260"/>
      <c r="H1746" s="98">
        <f>SUM(H1740:H1745)</f>
        <v>0</v>
      </c>
    </row>
    <row r="1747" spans="1:8" x14ac:dyDescent="0.2">
      <c r="A1747" s="99" t="s">
        <v>704</v>
      </c>
      <c r="B1747" s="75" t="s">
        <v>951</v>
      </c>
      <c r="C1747" s="262" t="s">
        <v>481</v>
      </c>
      <c r="D1747" s="262"/>
      <c r="E1747" s="262"/>
      <c r="F1747" s="262"/>
      <c r="G1747" s="262"/>
      <c r="H1747" s="262"/>
    </row>
    <row r="1748" spans="1:8" ht="25.5" x14ac:dyDescent="0.2">
      <c r="A1748" s="261" t="s">
        <v>1096</v>
      </c>
      <c r="B1748" s="261"/>
      <c r="C1748" s="100" t="s">
        <v>1100</v>
      </c>
      <c r="D1748" s="131" t="s">
        <v>1101</v>
      </c>
      <c r="E1748" s="137" t="s">
        <v>1102</v>
      </c>
      <c r="F1748" s="70" t="s">
        <v>1103</v>
      </c>
      <c r="G1748" s="100" t="s">
        <v>1097</v>
      </c>
      <c r="H1748" s="100" t="s">
        <v>1098</v>
      </c>
    </row>
    <row r="1749" spans="1:8" ht="25.5" customHeight="1" x14ac:dyDescent="0.2">
      <c r="A1749" s="261"/>
      <c r="B1749" s="261"/>
      <c r="C1749" s="100"/>
      <c r="D1749" s="131"/>
      <c r="E1749" s="137"/>
      <c r="F1749" s="70"/>
      <c r="G1749" s="100"/>
      <c r="H1749" s="100"/>
    </row>
    <row r="1750" spans="1:8" x14ac:dyDescent="0.2">
      <c r="A1750" s="261"/>
      <c r="B1750" s="261"/>
      <c r="C1750" s="100"/>
      <c r="D1750" s="131"/>
      <c r="E1750" s="137"/>
      <c r="F1750" s="70"/>
      <c r="G1750" s="100"/>
      <c r="H1750" s="100"/>
    </row>
    <row r="1751" spans="1:8" x14ac:dyDescent="0.2">
      <c r="A1751" s="261"/>
      <c r="B1751" s="261"/>
      <c r="C1751" s="100"/>
      <c r="D1751" s="131"/>
      <c r="E1751" s="137"/>
      <c r="F1751" s="70"/>
      <c r="G1751" s="100"/>
      <c r="H1751" s="100"/>
    </row>
    <row r="1752" spans="1:8" x14ac:dyDescent="0.2">
      <c r="A1752" s="260" t="s">
        <v>1099</v>
      </c>
      <c r="B1752" s="260"/>
      <c r="C1752" s="260"/>
      <c r="D1752" s="260"/>
      <c r="E1752" s="260"/>
      <c r="F1752" s="260"/>
      <c r="G1752" s="260"/>
      <c r="H1752" s="98">
        <f>SUM(H1749:H1751)</f>
        <v>0</v>
      </c>
    </row>
    <row r="1753" spans="1:8" ht="25.5" x14ac:dyDescent="0.2">
      <c r="A1753" s="99" t="s">
        <v>705</v>
      </c>
      <c r="B1753" s="75" t="s">
        <v>952</v>
      </c>
      <c r="C1753" s="262" t="s">
        <v>481</v>
      </c>
      <c r="D1753" s="262"/>
      <c r="E1753" s="262"/>
      <c r="F1753" s="262"/>
      <c r="G1753" s="262"/>
      <c r="H1753" s="262"/>
    </row>
    <row r="1754" spans="1:8" ht="25.5" x14ac:dyDescent="0.2">
      <c r="A1754" s="261" t="s">
        <v>1096</v>
      </c>
      <c r="B1754" s="261"/>
      <c r="C1754" s="100" t="s">
        <v>1100</v>
      </c>
      <c r="D1754" s="131" t="s">
        <v>1101</v>
      </c>
      <c r="E1754" s="137" t="s">
        <v>1102</v>
      </c>
      <c r="F1754" s="70" t="s">
        <v>1103</v>
      </c>
      <c r="G1754" s="100" t="s">
        <v>1097</v>
      </c>
      <c r="H1754" s="100" t="s">
        <v>1098</v>
      </c>
    </row>
    <row r="1755" spans="1:8" ht="25.5" customHeight="1" x14ac:dyDescent="0.2">
      <c r="A1755" s="261"/>
      <c r="B1755" s="261"/>
      <c r="C1755" s="100"/>
      <c r="D1755" s="131"/>
      <c r="E1755" s="137"/>
      <c r="F1755" s="70"/>
      <c r="G1755" s="100"/>
      <c r="H1755" s="100"/>
    </row>
    <row r="1756" spans="1:8" x14ac:dyDescent="0.2">
      <c r="A1756" s="261"/>
      <c r="B1756" s="261"/>
      <c r="C1756" s="100"/>
      <c r="D1756" s="131"/>
      <c r="E1756" s="137"/>
      <c r="F1756" s="70"/>
      <c r="G1756" s="100"/>
      <c r="H1756" s="100"/>
    </row>
    <row r="1757" spans="1:8" x14ac:dyDescent="0.2">
      <c r="A1757" s="261"/>
      <c r="B1757" s="261"/>
      <c r="C1757" s="100"/>
      <c r="D1757" s="131"/>
      <c r="E1757" s="137"/>
      <c r="F1757" s="70"/>
      <c r="G1757" s="100"/>
      <c r="H1757" s="100"/>
    </row>
    <row r="1758" spans="1:8" x14ac:dyDescent="0.2">
      <c r="A1758" s="260" t="s">
        <v>1099</v>
      </c>
      <c r="B1758" s="260"/>
      <c r="C1758" s="260"/>
      <c r="D1758" s="260"/>
      <c r="E1758" s="260"/>
      <c r="F1758" s="260"/>
      <c r="G1758" s="260"/>
      <c r="H1758" s="98">
        <f>SUM(H1755:H1757)</f>
        <v>0</v>
      </c>
    </row>
    <row r="1759" spans="1:8" x14ac:dyDescent="0.2">
      <c r="A1759" s="99" t="s">
        <v>706</v>
      </c>
      <c r="B1759" s="75" t="s">
        <v>953</v>
      </c>
      <c r="C1759" s="262" t="s">
        <v>482</v>
      </c>
      <c r="D1759" s="262"/>
      <c r="E1759" s="262"/>
      <c r="F1759" s="262"/>
      <c r="G1759" s="262"/>
      <c r="H1759" s="262"/>
    </row>
    <row r="1760" spans="1:8" ht="25.5" x14ac:dyDescent="0.2">
      <c r="A1760" s="261" t="s">
        <v>1096</v>
      </c>
      <c r="B1760" s="261"/>
      <c r="C1760" s="100" t="s">
        <v>1100</v>
      </c>
      <c r="D1760" s="131" t="s">
        <v>1101</v>
      </c>
      <c r="E1760" s="137" t="s">
        <v>1102</v>
      </c>
      <c r="F1760" s="70" t="s">
        <v>1103</v>
      </c>
      <c r="G1760" s="100" t="s">
        <v>1097</v>
      </c>
      <c r="H1760" s="100" t="s">
        <v>1098</v>
      </c>
    </row>
    <row r="1761" spans="1:8" ht="25.5" customHeight="1" x14ac:dyDescent="0.2">
      <c r="A1761" s="261"/>
      <c r="B1761" s="261"/>
      <c r="C1761" s="100"/>
      <c r="D1761" s="131"/>
      <c r="E1761" s="137"/>
      <c r="F1761" s="70"/>
      <c r="G1761" s="100"/>
      <c r="H1761" s="100"/>
    </row>
    <row r="1762" spans="1:8" x14ac:dyDescent="0.2">
      <c r="A1762" s="261"/>
      <c r="B1762" s="261"/>
      <c r="C1762" s="100"/>
      <c r="D1762" s="131"/>
      <c r="E1762" s="137"/>
      <c r="F1762" s="70"/>
      <c r="G1762" s="100"/>
      <c r="H1762" s="100"/>
    </row>
    <row r="1763" spans="1:8" x14ac:dyDescent="0.2">
      <c r="A1763" s="261"/>
      <c r="B1763" s="261"/>
      <c r="C1763" s="100"/>
      <c r="D1763" s="131"/>
      <c r="E1763" s="137"/>
      <c r="F1763" s="70"/>
      <c r="G1763" s="100"/>
      <c r="H1763" s="100"/>
    </row>
    <row r="1764" spans="1:8" x14ac:dyDescent="0.2">
      <c r="A1764" s="260" t="s">
        <v>1099</v>
      </c>
      <c r="B1764" s="260"/>
      <c r="C1764" s="260"/>
      <c r="D1764" s="260"/>
      <c r="E1764" s="260"/>
      <c r="F1764" s="260"/>
      <c r="G1764" s="260"/>
      <c r="H1764" s="98">
        <f>SUM(H1761:H1763)</f>
        <v>0</v>
      </c>
    </row>
    <row r="1765" spans="1:8" x14ac:dyDescent="0.2">
      <c r="A1765" s="99" t="s">
        <v>707</v>
      </c>
      <c r="B1765" s="75" t="s">
        <v>954</v>
      </c>
      <c r="C1765" s="262" t="s">
        <v>483</v>
      </c>
      <c r="D1765" s="262"/>
      <c r="E1765" s="262"/>
      <c r="F1765" s="262"/>
      <c r="G1765" s="262"/>
      <c r="H1765" s="262"/>
    </row>
    <row r="1766" spans="1:8" ht="25.5" x14ac:dyDescent="0.2">
      <c r="A1766" s="261" t="s">
        <v>1096</v>
      </c>
      <c r="B1766" s="261"/>
      <c r="C1766" s="100" t="s">
        <v>1100</v>
      </c>
      <c r="D1766" s="131" t="s">
        <v>1101</v>
      </c>
      <c r="E1766" s="137" t="s">
        <v>1102</v>
      </c>
      <c r="F1766" s="70" t="s">
        <v>1103</v>
      </c>
      <c r="G1766" s="100" t="s">
        <v>1097</v>
      </c>
      <c r="H1766" s="100" t="s">
        <v>1098</v>
      </c>
    </row>
    <row r="1767" spans="1:8" ht="25.5" customHeight="1" x14ac:dyDescent="0.2">
      <c r="A1767" s="261"/>
      <c r="B1767" s="261"/>
      <c r="C1767" s="100"/>
      <c r="D1767" s="131"/>
      <c r="E1767" s="137"/>
      <c r="F1767" s="70"/>
      <c r="G1767" s="100"/>
      <c r="H1767" s="100"/>
    </row>
    <row r="1768" spans="1:8" x14ac:dyDescent="0.2">
      <c r="A1768" s="261"/>
      <c r="B1768" s="261"/>
      <c r="C1768" s="100"/>
      <c r="D1768" s="131"/>
      <c r="E1768" s="137"/>
      <c r="F1768" s="70"/>
      <c r="G1768" s="100"/>
      <c r="H1768" s="100"/>
    </row>
    <row r="1769" spans="1:8" x14ac:dyDescent="0.2">
      <c r="A1769" s="261"/>
      <c r="B1769" s="261"/>
      <c r="C1769" s="100"/>
      <c r="D1769" s="131"/>
      <c r="E1769" s="137"/>
      <c r="F1769" s="70"/>
      <c r="G1769" s="100"/>
      <c r="H1769" s="100"/>
    </row>
    <row r="1770" spans="1:8" x14ac:dyDescent="0.2">
      <c r="A1770" s="260" t="s">
        <v>1099</v>
      </c>
      <c r="B1770" s="260"/>
      <c r="C1770" s="260"/>
      <c r="D1770" s="260"/>
      <c r="E1770" s="260"/>
      <c r="F1770" s="260"/>
      <c r="G1770" s="260"/>
      <c r="H1770" s="98">
        <f>SUM(H1767:H1769)</f>
        <v>0</v>
      </c>
    </row>
    <row r="1771" spans="1:8" x14ac:dyDescent="0.2">
      <c r="A1771" s="146" t="s">
        <v>708</v>
      </c>
      <c r="B1771" s="75" t="s">
        <v>955</v>
      </c>
      <c r="C1771" s="262" t="s">
        <v>483</v>
      </c>
      <c r="D1771" s="262"/>
      <c r="E1771" s="262"/>
      <c r="F1771" s="262"/>
      <c r="G1771" s="262"/>
      <c r="H1771" s="262"/>
    </row>
    <row r="1772" spans="1:8" ht="25.5" x14ac:dyDescent="0.2">
      <c r="A1772" s="261" t="s">
        <v>1096</v>
      </c>
      <c r="B1772" s="261"/>
      <c r="C1772" s="100" t="s">
        <v>1100</v>
      </c>
      <c r="D1772" s="131" t="s">
        <v>1101</v>
      </c>
      <c r="E1772" s="137" t="s">
        <v>1102</v>
      </c>
      <c r="F1772" s="70" t="s">
        <v>1103</v>
      </c>
      <c r="G1772" s="100" t="s">
        <v>1097</v>
      </c>
      <c r="H1772" s="100" t="s">
        <v>1098</v>
      </c>
    </row>
    <row r="1773" spans="1:8" ht="25.5" customHeight="1" x14ac:dyDescent="0.2">
      <c r="A1773" s="261"/>
      <c r="B1773" s="261"/>
      <c r="C1773" s="100"/>
      <c r="D1773" s="100"/>
      <c r="E1773" s="100"/>
      <c r="F1773" s="70"/>
      <c r="G1773" s="100"/>
      <c r="H1773" s="100"/>
    </row>
    <row r="1774" spans="1:8" x14ac:dyDescent="0.2">
      <c r="A1774" s="261"/>
      <c r="B1774" s="261"/>
      <c r="C1774" s="100"/>
      <c r="D1774" s="131"/>
      <c r="E1774" s="137"/>
      <c r="F1774" s="70"/>
      <c r="G1774" s="100"/>
      <c r="H1774" s="100"/>
    </row>
    <row r="1775" spans="1:8" x14ac:dyDescent="0.2">
      <c r="A1775" s="261"/>
      <c r="B1775" s="261"/>
      <c r="C1775" s="100"/>
      <c r="D1775" s="131"/>
      <c r="E1775" s="137"/>
      <c r="F1775" s="70"/>
      <c r="G1775" s="100"/>
      <c r="H1775" s="100"/>
    </row>
    <row r="1776" spans="1:8" x14ac:dyDescent="0.2">
      <c r="A1776" s="260" t="s">
        <v>1099</v>
      </c>
      <c r="B1776" s="260"/>
      <c r="C1776" s="260"/>
      <c r="D1776" s="260"/>
      <c r="E1776" s="260"/>
      <c r="F1776" s="260"/>
      <c r="G1776" s="260"/>
      <c r="H1776" s="98">
        <f>SUM(H1773:H1775)</f>
        <v>0</v>
      </c>
    </row>
    <row r="1777" spans="1:8" ht="25.5" x14ac:dyDescent="0.2">
      <c r="A1777" s="161" t="s">
        <v>709</v>
      </c>
      <c r="B1777" s="75" t="s">
        <v>956</v>
      </c>
      <c r="C1777" s="262" t="s">
        <v>483</v>
      </c>
      <c r="D1777" s="262"/>
      <c r="E1777" s="262"/>
      <c r="F1777" s="262"/>
      <c r="G1777" s="262"/>
      <c r="H1777" s="262"/>
    </row>
    <row r="1778" spans="1:8" ht="25.5" x14ac:dyDescent="0.2">
      <c r="A1778" s="261" t="s">
        <v>1096</v>
      </c>
      <c r="B1778" s="261"/>
      <c r="C1778" s="100" t="s">
        <v>1100</v>
      </c>
      <c r="D1778" s="131" t="s">
        <v>1101</v>
      </c>
      <c r="E1778" s="137" t="s">
        <v>1102</v>
      </c>
      <c r="F1778" s="70" t="s">
        <v>1103</v>
      </c>
      <c r="G1778" s="100" t="s">
        <v>1097</v>
      </c>
      <c r="H1778" s="100" t="s">
        <v>1098</v>
      </c>
    </row>
    <row r="1779" spans="1:8" ht="25.5" customHeight="1" x14ac:dyDescent="0.2">
      <c r="A1779" s="261"/>
      <c r="B1779" s="261"/>
      <c r="C1779" s="100"/>
      <c r="D1779" s="100"/>
      <c r="E1779" s="100"/>
      <c r="F1779" s="70"/>
      <c r="G1779" s="100"/>
      <c r="H1779" s="100"/>
    </row>
    <row r="1780" spans="1:8" x14ac:dyDescent="0.2">
      <c r="A1780" s="261"/>
      <c r="B1780" s="261"/>
      <c r="C1780" s="100"/>
      <c r="D1780" s="131"/>
      <c r="E1780" s="137"/>
      <c r="F1780" s="70"/>
      <c r="G1780" s="100"/>
      <c r="H1780" s="100"/>
    </row>
    <row r="1781" spans="1:8" x14ac:dyDescent="0.2">
      <c r="A1781" s="261"/>
      <c r="B1781" s="261"/>
      <c r="C1781" s="100"/>
      <c r="D1781" s="131"/>
      <c r="E1781" s="137"/>
      <c r="F1781" s="70"/>
      <c r="G1781" s="100"/>
      <c r="H1781" s="100"/>
    </row>
    <row r="1782" spans="1:8" x14ac:dyDescent="0.2">
      <c r="A1782" s="260" t="s">
        <v>1099</v>
      </c>
      <c r="B1782" s="260"/>
      <c r="C1782" s="260"/>
      <c r="D1782" s="260"/>
      <c r="E1782" s="260"/>
      <c r="F1782" s="260"/>
      <c r="G1782" s="260"/>
      <c r="H1782" s="98">
        <f>SUM(H1779:H1781)</f>
        <v>0</v>
      </c>
    </row>
    <row r="1783" spans="1:8" ht="25.5" x14ac:dyDescent="0.2">
      <c r="A1783" s="149" t="s">
        <v>710</v>
      </c>
      <c r="B1783" s="75" t="s">
        <v>957</v>
      </c>
      <c r="C1783" s="262" t="s">
        <v>483</v>
      </c>
      <c r="D1783" s="262"/>
      <c r="E1783" s="262"/>
      <c r="F1783" s="262"/>
      <c r="G1783" s="262"/>
      <c r="H1783" s="262"/>
    </row>
    <row r="1784" spans="1:8" ht="25.5" x14ac:dyDescent="0.2">
      <c r="A1784" s="261" t="s">
        <v>1096</v>
      </c>
      <c r="B1784" s="261"/>
      <c r="C1784" s="100" t="s">
        <v>1100</v>
      </c>
      <c r="D1784" s="131" t="s">
        <v>1101</v>
      </c>
      <c r="E1784" s="137" t="s">
        <v>1102</v>
      </c>
      <c r="F1784" s="70" t="s">
        <v>1103</v>
      </c>
      <c r="G1784" s="100" t="s">
        <v>1097</v>
      </c>
      <c r="H1784" s="100" t="s">
        <v>1098</v>
      </c>
    </row>
    <row r="1785" spans="1:8" ht="25.5" customHeight="1" x14ac:dyDescent="0.2">
      <c r="A1785" s="261"/>
      <c r="B1785" s="261"/>
      <c r="C1785" s="100"/>
      <c r="D1785" s="100"/>
      <c r="E1785" s="131"/>
      <c r="F1785" s="70"/>
      <c r="G1785" s="100"/>
      <c r="H1785" s="100"/>
    </row>
    <row r="1786" spans="1:8" x14ac:dyDescent="0.2">
      <c r="A1786" s="261"/>
      <c r="B1786" s="261"/>
      <c r="C1786" s="100"/>
      <c r="D1786" s="100"/>
      <c r="E1786" s="69"/>
      <c r="F1786" s="70"/>
      <c r="G1786" s="100"/>
      <c r="H1786" s="100"/>
    </row>
    <row r="1787" spans="1:8" x14ac:dyDescent="0.2">
      <c r="A1787" s="261"/>
      <c r="B1787" s="261"/>
      <c r="C1787" s="100"/>
      <c r="D1787" s="131"/>
      <c r="E1787" s="137"/>
      <c r="F1787" s="70"/>
      <c r="G1787" s="100"/>
      <c r="H1787" s="100"/>
    </row>
    <row r="1788" spans="1:8" x14ac:dyDescent="0.2">
      <c r="A1788" s="260" t="s">
        <v>1099</v>
      </c>
      <c r="B1788" s="260"/>
      <c r="C1788" s="260"/>
      <c r="D1788" s="260"/>
      <c r="E1788" s="260"/>
      <c r="F1788" s="260"/>
      <c r="G1788" s="260"/>
      <c r="H1788" s="98">
        <f>SUM(H1785:H1787)</f>
        <v>0</v>
      </c>
    </row>
    <row r="1789" spans="1:8" ht="25.5" x14ac:dyDescent="0.2">
      <c r="A1789" s="99" t="s">
        <v>711</v>
      </c>
      <c r="B1789" s="75" t="s">
        <v>958</v>
      </c>
      <c r="C1789" s="262" t="s">
        <v>483</v>
      </c>
      <c r="D1789" s="262"/>
      <c r="E1789" s="262"/>
      <c r="F1789" s="262"/>
      <c r="G1789" s="262"/>
      <c r="H1789" s="262"/>
    </row>
    <row r="1790" spans="1:8" ht="25.5" x14ac:dyDescent="0.2">
      <c r="A1790" s="261" t="s">
        <v>1096</v>
      </c>
      <c r="B1790" s="261"/>
      <c r="C1790" s="100" t="s">
        <v>1100</v>
      </c>
      <c r="D1790" s="131" t="s">
        <v>1101</v>
      </c>
      <c r="E1790" s="137" t="s">
        <v>1102</v>
      </c>
      <c r="F1790" s="70" t="s">
        <v>1103</v>
      </c>
      <c r="G1790" s="100" t="s">
        <v>1097</v>
      </c>
      <c r="H1790" s="100" t="s">
        <v>1098</v>
      </c>
    </row>
    <row r="1791" spans="1:8" ht="25.5" customHeight="1" x14ac:dyDescent="0.2">
      <c r="A1791" s="261"/>
      <c r="B1791" s="261"/>
      <c r="C1791" s="100"/>
      <c r="D1791" s="131"/>
      <c r="E1791" s="137"/>
      <c r="F1791" s="70"/>
      <c r="G1791" s="100"/>
      <c r="H1791" s="100"/>
    </row>
    <row r="1792" spans="1:8" x14ac:dyDescent="0.2">
      <c r="A1792" s="261"/>
      <c r="B1792" s="261"/>
      <c r="C1792" s="100"/>
      <c r="D1792" s="131"/>
      <c r="E1792" s="137"/>
      <c r="F1792" s="70"/>
      <c r="G1792" s="100"/>
      <c r="H1792" s="100"/>
    </row>
    <row r="1793" spans="1:8" x14ac:dyDescent="0.2">
      <c r="A1793" s="261"/>
      <c r="B1793" s="261"/>
      <c r="C1793" s="100"/>
      <c r="D1793" s="131"/>
      <c r="E1793" s="137"/>
      <c r="F1793" s="70"/>
      <c r="G1793" s="100"/>
      <c r="H1793" s="100"/>
    </row>
    <row r="1794" spans="1:8" x14ac:dyDescent="0.2">
      <c r="A1794" s="260" t="s">
        <v>1099</v>
      </c>
      <c r="B1794" s="260"/>
      <c r="C1794" s="260"/>
      <c r="D1794" s="260"/>
      <c r="E1794" s="260"/>
      <c r="F1794" s="260"/>
      <c r="G1794" s="260"/>
      <c r="H1794" s="98">
        <f>SUM(H1791:H1793)</f>
        <v>0</v>
      </c>
    </row>
    <row r="1795" spans="1:8" x14ac:dyDescent="0.2">
      <c r="A1795" s="99" t="s">
        <v>712</v>
      </c>
      <c r="B1795" s="75" t="s">
        <v>959</v>
      </c>
      <c r="C1795" s="262" t="s">
        <v>483</v>
      </c>
      <c r="D1795" s="262"/>
      <c r="E1795" s="262"/>
      <c r="F1795" s="262"/>
      <c r="G1795" s="262"/>
      <c r="H1795" s="262"/>
    </row>
    <row r="1796" spans="1:8" ht="25.5" x14ac:dyDescent="0.2">
      <c r="A1796" s="261" t="s">
        <v>1096</v>
      </c>
      <c r="B1796" s="261"/>
      <c r="C1796" s="100" t="s">
        <v>1100</v>
      </c>
      <c r="D1796" s="131" t="s">
        <v>1101</v>
      </c>
      <c r="E1796" s="137" t="s">
        <v>1102</v>
      </c>
      <c r="F1796" s="70" t="s">
        <v>1103</v>
      </c>
      <c r="G1796" s="100" t="s">
        <v>1097</v>
      </c>
      <c r="H1796" s="100" t="s">
        <v>1098</v>
      </c>
    </row>
    <row r="1797" spans="1:8" ht="25.5" customHeight="1" x14ac:dyDescent="0.2">
      <c r="A1797" s="261"/>
      <c r="B1797" s="261"/>
      <c r="C1797" s="100"/>
      <c r="D1797" s="131"/>
      <c r="E1797" s="137"/>
      <c r="F1797" s="70"/>
      <c r="G1797" s="100"/>
      <c r="H1797" s="100"/>
    </row>
    <row r="1798" spans="1:8" x14ac:dyDescent="0.2">
      <c r="A1798" s="261"/>
      <c r="B1798" s="261"/>
      <c r="C1798" s="100"/>
      <c r="D1798" s="131"/>
      <c r="E1798" s="137"/>
      <c r="F1798" s="70"/>
      <c r="G1798" s="100"/>
      <c r="H1798" s="100"/>
    </row>
    <row r="1799" spans="1:8" x14ac:dyDescent="0.2">
      <c r="A1799" s="261"/>
      <c r="B1799" s="261"/>
      <c r="C1799" s="100"/>
      <c r="D1799" s="131"/>
      <c r="E1799" s="137"/>
      <c r="F1799" s="70"/>
      <c r="G1799" s="100"/>
      <c r="H1799" s="100"/>
    </row>
    <row r="1800" spans="1:8" x14ac:dyDescent="0.2">
      <c r="A1800" s="260" t="s">
        <v>1099</v>
      </c>
      <c r="B1800" s="260"/>
      <c r="C1800" s="260"/>
      <c r="D1800" s="260"/>
      <c r="E1800" s="260"/>
      <c r="F1800" s="260"/>
      <c r="G1800" s="260"/>
      <c r="H1800" s="98">
        <f>SUM(H1797:H1799)</f>
        <v>0</v>
      </c>
    </row>
    <row r="1801" spans="1:8" ht="25.5" x14ac:dyDescent="0.2">
      <c r="A1801" s="99" t="s">
        <v>713</v>
      </c>
      <c r="B1801" s="75" t="s">
        <v>960</v>
      </c>
      <c r="C1801" s="262" t="s">
        <v>481</v>
      </c>
      <c r="D1801" s="262"/>
      <c r="E1801" s="262"/>
      <c r="F1801" s="262"/>
      <c r="G1801" s="262"/>
      <c r="H1801" s="262"/>
    </row>
    <row r="1802" spans="1:8" ht="25.5" x14ac:dyDescent="0.2">
      <c r="A1802" s="261" t="s">
        <v>1096</v>
      </c>
      <c r="B1802" s="261"/>
      <c r="C1802" s="100" t="s">
        <v>1100</v>
      </c>
      <c r="D1802" s="131" t="s">
        <v>1101</v>
      </c>
      <c r="E1802" s="137" t="s">
        <v>1102</v>
      </c>
      <c r="F1802" s="70" t="s">
        <v>1103</v>
      </c>
      <c r="G1802" s="100" t="s">
        <v>1097</v>
      </c>
      <c r="H1802" s="100" t="s">
        <v>1098</v>
      </c>
    </row>
    <row r="1803" spans="1:8" ht="25.5" customHeight="1" x14ac:dyDescent="0.2">
      <c r="A1803" s="261"/>
      <c r="B1803" s="261"/>
      <c r="C1803" s="100">
        <v>1.2</v>
      </c>
      <c r="D1803" s="131">
        <v>2</v>
      </c>
      <c r="E1803" s="137"/>
      <c r="F1803" s="70"/>
      <c r="G1803" s="100">
        <v>9</v>
      </c>
      <c r="H1803" s="100">
        <f>C1803*D1803*G1803</f>
        <v>21.6</v>
      </c>
    </row>
    <row r="1804" spans="1:8" x14ac:dyDescent="0.2">
      <c r="A1804" s="261"/>
      <c r="B1804" s="261"/>
      <c r="C1804" s="100">
        <v>1.2</v>
      </c>
      <c r="D1804" s="131">
        <v>2</v>
      </c>
      <c r="E1804" s="137"/>
      <c r="F1804" s="70"/>
      <c r="G1804" s="100">
        <v>2</v>
      </c>
      <c r="H1804" s="100">
        <f>C1804*D1804*G1804</f>
        <v>4.8</v>
      </c>
    </row>
    <row r="1805" spans="1:8" x14ac:dyDescent="0.2">
      <c r="A1805" s="261"/>
      <c r="B1805" s="261"/>
      <c r="C1805" s="100"/>
      <c r="D1805" s="131"/>
      <c r="E1805" s="137"/>
      <c r="F1805" s="70"/>
      <c r="G1805" s="100"/>
      <c r="H1805" s="100"/>
    </row>
    <row r="1806" spans="1:8" x14ac:dyDescent="0.2">
      <c r="A1806" s="260" t="s">
        <v>1099</v>
      </c>
      <c r="B1806" s="260"/>
      <c r="C1806" s="260"/>
      <c r="D1806" s="260"/>
      <c r="E1806" s="260"/>
      <c r="F1806" s="260"/>
      <c r="G1806" s="260"/>
      <c r="H1806" s="98">
        <f>SUM(H1803:H1805)</f>
        <v>26.4</v>
      </c>
    </row>
    <row r="1807" spans="1:8" x14ac:dyDescent="0.2">
      <c r="A1807" s="99" t="s">
        <v>714</v>
      </c>
      <c r="B1807" s="75" t="s">
        <v>961</v>
      </c>
      <c r="C1807" s="262" t="s">
        <v>482</v>
      </c>
      <c r="D1807" s="262"/>
      <c r="E1807" s="262"/>
      <c r="F1807" s="262"/>
      <c r="G1807" s="262"/>
      <c r="H1807" s="262"/>
    </row>
    <row r="1808" spans="1:8" ht="25.5" x14ac:dyDescent="0.2">
      <c r="A1808" s="261" t="s">
        <v>1096</v>
      </c>
      <c r="B1808" s="261"/>
      <c r="C1808" s="100" t="s">
        <v>1100</v>
      </c>
      <c r="D1808" s="131" t="s">
        <v>1101</v>
      </c>
      <c r="E1808" s="137" t="s">
        <v>1102</v>
      </c>
      <c r="F1808" s="70" t="s">
        <v>1103</v>
      </c>
      <c r="G1808" s="100" t="s">
        <v>1097</v>
      </c>
      <c r="H1808" s="100" t="s">
        <v>1098</v>
      </c>
    </row>
    <row r="1809" spans="1:8" ht="25.5" customHeight="1" x14ac:dyDescent="0.2">
      <c r="A1809" s="261"/>
      <c r="B1809" s="261"/>
      <c r="C1809" s="100"/>
      <c r="D1809" s="131"/>
      <c r="E1809" s="137"/>
      <c r="F1809" s="70"/>
      <c r="G1809" s="100"/>
      <c r="H1809" s="100"/>
    </row>
    <row r="1810" spans="1:8" x14ac:dyDescent="0.2">
      <c r="A1810" s="261"/>
      <c r="B1810" s="261"/>
      <c r="C1810" s="100"/>
      <c r="D1810" s="131"/>
      <c r="E1810" s="137"/>
      <c r="F1810" s="70"/>
      <c r="G1810" s="100"/>
      <c r="H1810" s="100"/>
    </row>
    <row r="1811" spans="1:8" x14ac:dyDescent="0.2">
      <c r="A1811" s="261"/>
      <c r="B1811" s="261"/>
      <c r="C1811" s="100"/>
      <c r="D1811" s="131"/>
      <c r="E1811" s="137"/>
      <c r="F1811" s="70"/>
      <c r="G1811" s="100"/>
      <c r="H1811" s="100"/>
    </row>
    <row r="1812" spans="1:8" x14ac:dyDescent="0.2">
      <c r="A1812" s="260" t="s">
        <v>1099</v>
      </c>
      <c r="B1812" s="260"/>
      <c r="C1812" s="260"/>
      <c r="D1812" s="260"/>
      <c r="E1812" s="260"/>
      <c r="F1812" s="260"/>
      <c r="G1812" s="260"/>
      <c r="H1812" s="98">
        <f>SUM(H1809:H1811)</f>
        <v>0</v>
      </c>
    </row>
    <row r="1813" spans="1:8" x14ac:dyDescent="0.2">
      <c r="A1813" s="99" t="s">
        <v>715</v>
      </c>
      <c r="B1813" s="75" t="s">
        <v>962</v>
      </c>
      <c r="C1813" s="262" t="s">
        <v>482</v>
      </c>
      <c r="D1813" s="262"/>
      <c r="E1813" s="262"/>
      <c r="F1813" s="262"/>
      <c r="G1813" s="262"/>
      <c r="H1813" s="262"/>
    </row>
    <row r="1814" spans="1:8" ht="25.5" x14ac:dyDescent="0.2">
      <c r="A1814" s="261" t="s">
        <v>1096</v>
      </c>
      <c r="B1814" s="261"/>
      <c r="C1814" s="100" t="s">
        <v>1100</v>
      </c>
      <c r="D1814" s="131" t="s">
        <v>1101</v>
      </c>
      <c r="E1814" s="137" t="s">
        <v>1102</v>
      </c>
      <c r="F1814" s="70" t="s">
        <v>1103</v>
      </c>
      <c r="G1814" s="100" t="s">
        <v>1097</v>
      </c>
      <c r="H1814" s="100" t="s">
        <v>1098</v>
      </c>
    </row>
    <row r="1815" spans="1:8" x14ac:dyDescent="0.2">
      <c r="A1815" s="261"/>
      <c r="B1815" s="261"/>
      <c r="C1815" s="100"/>
      <c r="D1815" s="131"/>
      <c r="E1815" s="137"/>
      <c r="F1815" s="70"/>
      <c r="G1815" s="100">
        <v>25</v>
      </c>
      <c r="H1815" s="100">
        <v>25</v>
      </c>
    </row>
    <row r="1816" spans="1:8" ht="25.5" customHeight="1" x14ac:dyDescent="0.2">
      <c r="A1816" s="261"/>
      <c r="B1816" s="261"/>
      <c r="C1816" s="100"/>
      <c r="D1816" s="131"/>
      <c r="E1816" s="137"/>
      <c r="F1816" s="70"/>
      <c r="G1816" s="100"/>
      <c r="H1816" s="100"/>
    </row>
    <row r="1817" spans="1:8" x14ac:dyDescent="0.2">
      <c r="A1817" s="261"/>
      <c r="B1817" s="261"/>
      <c r="C1817" s="100"/>
      <c r="D1817" s="131"/>
      <c r="E1817" s="137"/>
      <c r="F1817" s="70"/>
      <c r="G1817" s="100"/>
      <c r="H1817" s="100"/>
    </row>
    <row r="1818" spans="1:8" x14ac:dyDescent="0.2">
      <c r="A1818" s="260" t="s">
        <v>1099</v>
      </c>
      <c r="B1818" s="260"/>
      <c r="C1818" s="260"/>
      <c r="D1818" s="260"/>
      <c r="E1818" s="260"/>
      <c r="F1818" s="260"/>
      <c r="G1818" s="260"/>
      <c r="H1818" s="98">
        <f>SUM(H1815:H1817)</f>
        <v>25</v>
      </c>
    </row>
    <row r="1819" spans="1:8" x14ac:dyDescent="0.2">
      <c r="A1819" s="99" t="s">
        <v>716</v>
      </c>
      <c r="B1819" s="75" t="s">
        <v>963</v>
      </c>
      <c r="C1819" s="262" t="s">
        <v>482</v>
      </c>
      <c r="D1819" s="262"/>
      <c r="E1819" s="262"/>
      <c r="F1819" s="262"/>
      <c r="G1819" s="262"/>
      <c r="H1819" s="262"/>
    </row>
    <row r="1820" spans="1:8" ht="25.5" x14ac:dyDescent="0.2">
      <c r="A1820" s="261" t="s">
        <v>1096</v>
      </c>
      <c r="B1820" s="261"/>
      <c r="C1820" s="100" t="s">
        <v>1100</v>
      </c>
      <c r="D1820" s="131" t="s">
        <v>1101</v>
      </c>
      <c r="E1820" s="137" t="s">
        <v>1102</v>
      </c>
      <c r="F1820" s="70" t="s">
        <v>1103</v>
      </c>
      <c r="G1820" s="100" t="s">
        <v>1097</v>
      </c>
      <c r="H1820" s="100" t="s">
        <v>1098</v>
      </c>
    </row>
    <row r="1821" spans="1:8" x14ac:dyDescent="0.2">
      <c r="A1821" s="261"/>
      <c r="B1821" s="261"/>
      <c r="C1821" s="100"/>
      <c r="D1821" s="131"/>
      <c r="E1821" s="137"/>
      <c r="F1821" s="70"/>
      <c r="G1821" s="100"/>
      <c r="H1821" s="100"/>
    </row>
    <row r="1822" spans="1:8" ht="25.5" customHeight="1" x14ac:dyDescent="0.2">
      <c r="A1822" s="261"/>
      <c r="B1822" s="261"/>
      <c r="C1822" s="100"/>
      <c r="D1822" s="131"/>
      <c r="E1822" s="137"/>
      <c r="F1822" s="70"/>
      <c r="G1822" s="100"/>
      <c r="H1822" s="100"/>
    </row>
    <row r="1823" spans="1:8" x14ac:dyDescent="0.2">
      <c r="A1823" s="261"/>
      <c r="B1823" s="261"/>
      <c r="C1823" s="100"/>
      <c r="D1823" s="131"/>
      <c r="E1823" s="137"/>
      <c r="F1823" s="70"/>
      <c r="G1823" s="100"/>
      <c r="H1823" s="100"/>
    </row>
    <row r="1824" spans="1:8" x14ac:dyDescent="0.2">
      <c r="A1824" s="260" t="s">
        <v>1099</v>
      </c>
      <c r="B1824" s="260"/>
      <c r="C1824" s="260"/>
      <c r="D1824" s="260"/>
      <c r="E1824" s="260"/>
      <c r="F1824" s="260"/>
      <c r="G1824" s="260"/>
      <c r="H1824" s="98">
        <f>SUM(H1821:H1823)</f>
        <v>0</v>
      </c>
    </row>
    <row r="1825" spans="1:8" ht="25.5" x14ac:dyDescent="0.2">
      <c r="A1825" s="99" t="s">
        <v>717</v>
      </c>
      <c r="B1825" s="75" t="s">
        <v>964</v>
      </c>
      <c r="C1825" s="262" t="s">
        <v>482</v>
      </c>
      <c r="D1825" s="262"/>
      <c r="E1825" s="262"/>
      <c r="F1825" s="262"/>
      <c r="G1825" s="262"/>
      <c r="H1825" s="262"/>
    </row>
    <row r="1826" spans="1:8" ht="25.5" x14ac:dyDescent="0.2">
      <c r="A1826" s="261" t="s">
        <v>1096</v>
      </c>
      <c r="B1826" s="261"/>
      <c r="C1826" s="100" t="s">
        <v>1100</v>
      </c>
      <c r="D1826" s="131" t="s">
        <v>1101</v>
      </c>
      <c r="E1826" s="137" t="s">
        <v>1102</v>
      </c>
      <c r="F1826" s="70" t="s">
        <v>1103</v>
      </c>
      <c r="G1826" s="100" t="s">
        <v>1097</v>
      </c>
      <c r="H1826" s="100" t="s">
        <v>1098</v>
      </c>
    </row>
    <row r="1827" spans="1:8" x14ac:dyDescent="0.2">
      <c r="A1827" s="261"/>
      <c r="B1827" s="261"/>
      <c r="C1827" s="100"/>
      <c r="D1827" s="131"/>
      <c r="E1827" s="137"/>
      <c r="F1827" s="70"/>
      <c r="G1827" s="100"/>
      <c r="H1827" s="100"/>
    </row>
    <row r="1828" spans="1:8" ht="25.5" customHeight="1" x14ac:dyDescent="0.2">
      <c r="A1828" s="261"/>
      <c r="B1828" s="261"/>
      <c r="C1828" s="100"/>
      <c r="D1828" s="131"/>
      <c r="E1828" s="137"/>
      <c r="F1828" s="70"/>
      <c r="G1828" s="100"/>
      <c r="H1828" s="100"/>
    </row>
    <row r="1829" spans="1:8" x14ac:dyDescent="0.2">
      <c r="A1829" s="261"/>
      <c r="B1829" s="261"/>
      <c r="C1829" s="100"/>
      <c r="D1829" s="131"/>
      <c r="E1829" s="137"/>
      <c r="F1829" s="70"/>
      <c r="G1829" s="100"/>
      <c r="H1829" s="100"/>
    </row>
    <row r="1830" spans="1:8" x14ac:dyDescent="0.2">
      <c r="A1830" s="260" t="s">
        <v>1099</v>
      </c>
      <c r="B1830" s="260"/>
      <c r="C1830" s="260"/>
      <c r="D1830" s="260"/>
      <c r="E1830" s="260"/>
      <c r="F1830" s="260"/>
      <c r="G1830" s="260"/>
      <c r="H1830" s="98">
        <f>SUM(H1827:H1829)</f>
        <v>0</v>
      </c>
    </row>
    <row r="1831" spans="1:8" ht="25.5" x14ac:dyDescent="0.2">
      <c r="A1831" s="99" t="s">
        <v>718</v>
      </c>
      <c r="B1831" s="75" t="s">
        <v>965</v>
      </c>
      <c r="C1831" s="262" t="s">
        <v>482</v>
      </c>
      <c r="D1831" s="262"/>
      <c r="E1831" s="262"/>
      <c r="F1831" s="262"/>
      <c r="G1831" s="262"/>
      <c r="H1831" s="262"/>
    </row>
    <row r="1832" spans="1:8" ht="25.5" x14ac:dyDescent="0.2">
      <c r="A1832" s="261" t="s">
        <v>1096</v>
      </c>
      <c r="B1832" s="261"/>
      <c r="C1832" s="100" t="s">
        <v>1100</v>
      </c>
      <c r="D1832" s="131" t="s">
        <v>1101</v>
      </c>
      <c r="E1832" s="137" t="s">
        <v>1102</v>
      </c>
      <c r="F1832" s="70" t="s">
        <v>1103</v>
      </c>
      <c r="G1832" s="100" t="s">
        <v>1097</v>
      </c>
      <c r="H1832" s="100" t="s">
        <v>1098</v>
      </c>
    </row>
    <row r="1833" spans="1:8" x14ac:dyDescent="0.2">
      <c r="A1833" s="261"/>
      <c r="B1833" s="261"/>
      <c r="C1833" s="100"/>
      <c r="D1833" s="131"/>
      <c r="E1833" s="137"/>
      <c r="F1833" s="70"/>
      <c r="G1833" s="100"/>
      <c r="H1833" s="100"/>
    </row>
    <row r="1834" spans="1:8" ht="25.5" customHeight="1" x14ac:dyDescent="0.2">
      <c r="A1834" s="261"/>
      <c r="B1834" s="261"/>
      <c r="C1834" s="100"/>
      <c r="D1834" s="131"/>
      <c r="E1834" s="137"/>
      <c r="F1834" s="70"/>
      <c r="G1834" s="100"/>
      <c r="H1834" s="100"/>
    </row>
    <row r="1835" spans="1:8" x14ac:dyDescent="0.2">
      <c r="A1835" s="261"/>
      <c r="B1835" s="261"/>
      <c r="C1835" s="100"/>
      <c r="D1835" s="131"/>
      <c r="E1835" s="137"/>
      <c r="F1835" s="70"/>
      <c r="G1835" s="100"/>
      <c r="H1835" s="100"/>
    </row>
    <row r="1836" spans="1:8" x14ac:dyDescent="0.2">
      <c r="A1836" s="260" t="s">
        <v>1099</v>
      </c>
      <c r="B1836" s="260"/>
      <c r="C1836" s="260"/>
      <c r="D1836" s="260"/>
      <c r="E1836" s="260"/>
      <c r="F1836" s="260"/>
      <c r="G1836" s="260"/>
      <c r="H1836" s="98">
        <f>SUM(H1833:H1835)</f>
        <v>0</v>
      </c>
    </row>
    <row r="1837" spans="1:8" x14ac:dyDescent="0.2">
      <c r="A1837" s="91" t="s">
        <v>719</v>
      </c>
      <c r="B1837" s="287" t="s">
        <v>243</v>
      </c>
      <c r="C1837" s="287"/>
      <c r="D1837" s="287"/>
      <c r="E1837" s="287"/>
      <c r="F1837" s="287"/>
      <c r="G1837" s="287"/>
      <c r="H1837" s="287"/>
    </row>
    <row r="1838" spans="1:8" ht="25.5" x14ac:dyDescent="0.2">
      <c r="A1838" s="99" t="s">
        <v>720</v>
      </c>
      <c r="B1838" s="75" t="s">
        <v>966</v>
      </c>
      <c r="C1838" s="262" t="s">
        <v>483</v>
      </c>
      <c r="D1838" s="262"/>
      <c r="E1838" s="262"/>
      <c r="F1838" s="262"/>
      <c r="G1838" s="262"/>
      <c r="H1838" s="262"/>
    </row>
    <row r="1839" spans="1:8" ht="25.5" x14ac:dyDescent="0.2">
      <c r="A1839" s="261" t="s">
        <v>1096</v>
      </c>
      <c r="B1839" s="261"/>
      <c r="C1839" s="100" t="s">
        <v>1100</v>
      </c>
      <c r="D1839" s="131" t="s">
        <v>1101</v>
      </c>
      <c r="E1839" s="137" t="s">
        <v>1102</v>
      </c>
      <c r="F1839" s="70" t="s">
        <v>1103</v>
      </c>
      <c r="G1839" s="100" t="s">
        <v>1097</v>
      </c>
      <c r="H1839" s="100" t="s">
        <v>1098</v>
      </c>
    </row>
    <row r="1840" spans="1:8" ht="25.5" customHeight="1" x14ac:dyDescent="0.2">
      <c r="A1840" s="261"/>
      <c r="B1840" s="261"/>
      <c r="C1840" s="100"/>
      <c r="D1840" s="131"/>
      <c r="E1840" s="137"/>
      <c r="F1840" s="70"/>
      <c r="G1840" s="100"/>
      <c r="H1840" s="100"/>
    </row>
    <row r="1841" spans="1:8" x14ac:dyDescent="0.2">
      <c r="A1841" s="261"/>
      <c r="B1841" s="261"/>
      <c r="C1841" s="100"/>
      <c r="D1841" s="131"/>
      <c r="E1841" s="137"/>
      <c r="F1841" s="70"/>
      <c r="G1841" s="100"/>
      <c r="H1841" s="100"/>
    </row>
    <row r="1842" spans="1:8" x14ac:dyDescent="0.2">
      <c r="A1842" s="261"/>
      <c r="B1842" s="261"/>
      <c r="C1842" s="100"/>
      <c r="D1842" s="131"/>
      <c r="E1842" s="137"/>
      <c r="F1842" s="70"/>
      <c r="G1842" s="100"/>
      <c r="H1842" s="100"/>
    </row>
    <row r="1843" spans="1:8" x14ac:dyDescent="0.2">
      <c r="A1843" s="260" t="s">
        <v>1099</v>
      </c>
      <c r="B1843" s="260"/>
      <c r="C1843" s="260"/>
      <c r="D1843" s="260"/>
      <c r="E1843" s="260"/>
      <c r="F1843" s="260"/>
      <c r="G1843" s="260"/>
      <c r="H1843" s="98">
        <f>SUM(H1840:H1842)</f>
        <v>0</v>
      </c>
    </row>
    <row r="1844" spans="1:8" ht="25.5" x14ac:dyDescent="0.2">
      <c r="A1844" s="99" t="s">
        <v>721</v>
      </c>
      <c r="B1844" s="75" t="s">
        <v>967</v>
      </c>
      <c r="C1844" s="262" t="s">
        <v>483</v>
      </c>
      <c r="D1844" s="262"/>
      <c r="E1844" s="262"/>
      <c r="F1844" s="262"/>
      <c r="G1844" s="262"/>
      <c r="H1844" s="262"/>
    </row>
    <row r="1845" spans="1:8" ht="25.5" x14ac:dyDescent="0.2">
      <c r="A1845" s="261" t="s">
        <v>1096</v>
      </c>
      <c r="B1845" s="261"/>
      <c r="C1845" s="100" t="s">
        <v>1100</v>
      </c>
      <c r="D1845" s="131" t="s">
        <v>1101</v>
      </c>
      <c r="E1845" s="137" t="s">
        <v>1102</v>
      </c>
      <c r="F1845" s="70" t="s">
        <v>1103</v>
      </c>
      <c r="G1845" s="100" t="s">
        <v>1097</v>
      </c>
      <c r="H1845" s="100" t="s">
        <v>1098</v>
      </c>
    </row>
    <row r="1846" spans="1:8" ht="25.5" customHeight="1" x14ac:dyDescent="0.2">
      <c r="A1846" s="261"/>
      <c r="B1846" s="261"/>
      <c r="C1846" s="100"/>
      <c r="D1846" s="131"/>
      <c r="E1846" s="137"/>
      <c r="F1846" s="70"/>
      <c r="G1846" s="100"/>
      <c r="H1846" s="100"/>
    </row>
    <row r="1847" spans="1:8" x14ac:dyDescent="0.2">
      <c r="A1847" s="261"/>
      <c r="B1847" s="261"/>
      <c r="C1847" s="100"/>
      <c r="D1847" s="131"/>
      <c r="E1847" s="137"/>
      <c r="F1847" s="70"/>
      <c r="G1847" s="100"/>
      <c r="H1847" s="100"/>
    </row>
    <row r="1848" spans="1:8" x14ac:dyDescent="0.2">
      <c r="A1848" s="261"/>
      <c r="B1848" s="261"/>
      <c r="C1848" s="100"/>
      <c r="D1848" s="131"/>
      <c r="E1848" s="137"/>
      <c r="F1848" s="70"/>
      <c r="G1848" s="100"/>
      <c r="H1848" s="100"/>
    </row>
    <row r="1849" spans="1:8" x14ac:dyDescent="0.2">
      <c r="A1849" s="260" t="s">
        <v>1099</v>
      </c>
      <c r="B1849" s="260"/>
      <c r="C1849" s="260"/>
      <c r="D1849" s="260"/>
      <c r="E1849" s="260"/>
      <c r="F1849" s="260"/>
      <c r="G1849" s="260"/>
      <c r="H1849" s="98">
        <f>SUM(H1846:H1848)</f>
        <v>0</v>
      </c>
    </row>
    <row r="1850" spans="1:8" ht="25.5" x14ac:dyDescent="0.2">
      <c r="A1850" s="99" t="s">
        <v>722</v>
      </c>
      <c r="B1850" s="75" t="s">
        <v>968</v>
      </c>
      <c r="C1850" s="262" t="s">
        <v>483</v>
      </c>
      <c r="D1850" s="262"/>
      <c r="E1850" s="262"/>
      <c r="F1850" s="262"/>
      <c r="G1850" s="262"/>
      <c r="H1850" s="262"/>
    </row>
    <row r="1851" spans="1:8" ht="25.5" x14ac:dyDescent="0.2">
      <c r="A1851" s="261" t="s">
        <v>1096</v>
      </c>
      <c r="B1851" s="261"/>
      <c r="C1851" s="100" t="s">
        <v>1100</v>
      </c>
      <c r="D1851" s="131" t="s">
        <v>1101</v>
      </c>
      <c r="E1851" s="137" t="s">
        <v>1102</v>
      </c>
      <c r="F1851" s="70" t="s">
        <v>1103</v>
      </c>
      <c r="G1851" s="100" t="s">
        <v>1097</v>
      </c>
      <c r="H1851" s="100" t="s">
        <v>1098</v>
      </c>
    </row>
    <row r="1852" spans="1:8" ht="25.5" customHeight="1" x14ac:dyDescent="0.2">
      <c r="A1852" s="261"/>
      <c r="B1852" s="261"/>
      <c r="C1852" s="100"/>
      <c r="D1852" s="131"/>
      <c r="E1852" s="137"/>
      <c r="F1852" s="70"/>
      <c r="G1852" s="100"/>
      <c r="H1852" s="100"/>
    </row>
    <row r="1853" spans="1:8" x14ac:dyDescent="0.2">
      <c r="A1853" s="261"/>
      <c r="B1853" s="261"/>
      <c r="C1853" s="100"/>
      <c r="D1853" s="131"/>
      <c r="E1853" s="137"/>
      <c r="F1853" s="70"/>
      <c r="G1853" s="100"/>
      <c r="H1853" s="100"/>
    </row>
    <row r="1854" spans="1:8" x14ac:dyDescent="0.2">
      <c r="A1854" s="261"/>
      <c r="B1854" s="261"/>
      <c r="C1854" s="100"/>
      <c r="D1854" s="131"/>
      <c r="E1854" s="137"/>
      <c r="F1854" s="70"/>
      <c r="G1854" s="100"/>
      <c r="H1854" s="100"/>
    </row>
    <row r="1855" spans="1:8" x14ac:dyDescent="0.2">
      <c r="A1855" s="260" t="s">
        <v>1099</v>
      </c>
      <c r="B1855" s="260"/>
      <c r="C1855" s="260"/>
      <c r="D1855" s="260"/>
      <c r="E1855" s="260"/>
      <c r="F1855" s="260"/>
      <c r="G1855" s="260"/>
      <c r="H1855" s="98">
        <f>SUM(H1852:H1854)</f>
        <v>0</v>
      </c>
    </row>
    <row r="1856" spans="1:8" x14ac:dyDescent="0.2">
      <c r="A1856" s="92" t="s">
        <v>723</v>
      </c>
      <c r="B1856" s="288" t="s">
        <v>247</v>
      </c>
      <c r="C1856" s="288"/>
      <c r="D1856" s="288"/>
      <c r="E1856" s="288"/>
      <c r="F1856" s="288"/>
      <c r="G1856" s="288"/>
      <c r="H1856" s="288"/>
    </row>
    <row r="1857" spans="1:8" x14ac:dyDescent="0.2">
      <c r="A1857" s="99" t="s">
        <v>724</v>
      </c>
      <c r="B1857" s="75" t="s">
        <v>969</v>
      </c>
      <c r="C1857" s="262" t="s">
        <v>481</v>
      </c>
      <c r="D1857" s="262"/>
      <c r="E1857" s="262"/>
      <c r="F1857" s="262"/>
      <c r="G1857" s="262"/>
      <c r="H1857" s="262"/>
    </row>
    <row r="1858" spans="1:8" ht="25.5" x14ac:dyDescent="0.2">
      <c r="A1858" s="261" t="s">
        <v>1096</v>
      </c>
      <c r="B1858" s="261"/>
      <c r="C1858" s="100" t="s">
        <v>1100</v>
      </c>
      <c r="D1858" s="131" t="s">
        <v>1101</v>
      </c>
      <c r="E1858" s="137" t="s">
        <v>1102</v>
      </c>
      <c r="F1858" s="70" t="s">
        <v>1103</v>
      </c>
      <c r="G1858" s="100" t="s">
        <v>1097</v>
      </c>
      <c r="H1858" s="100" t="s">
        <v>1098</v>
      </c>
    </row>
    <row r="1859" spans="1:8" x14ac:dyDescent="0.2">
      <c r="A1859" s="261"/>
      <c r="B1859" s="261"/>
      <c r="C1859" s="100"/>
      <c r="D1859" s="131"/>
      <c r="E1859" s="137"/>
      <c r="F1859" s="70"/>
      <c r="G1859" s="100"/>
      <c r="H1859" s="100"/>
    </row>
    <row r="1860" spans="1:8" x14ac:dyDescent="0.2">
      <c r="A1860" s="261"/>
      <c r="B1860" s="261"/>
      <c r="C1860" s="100"/>
      <c r="D1860" s="131"/>
      <c r="E1860" s="137"/>
      <c r="F1860" s="70"/>
      <c r="G1860" s="100"/>
      <c r="H1860" s="100"/>
    </row>
    <row r="1861" spans="1:8" x14ac:dyDescent="0.2">
      <c r="A1861" s="261"/>
      <c r="B1861" s="261"/>
      <c r="C1861" s="100"/>
      <c r="D1861" s="131"/>
      <c r="E1861" s="137"/>
      <c r="F1861" s="70"/>
      <c r="G1861" s="100"/>
      <c r="H1861" s="100"/>
    </row>
    <row r="1862" spans="1:8" x14ac:dyDescent="0.2">
      <c r="A1862" s="260" t="s">
        <v>1099</v>
      </c>
      <c r="B1862" s="260"/>
      <c r="C1862" s="260"/>
      <c r="D1862" s="260"/>
      <c r="E1862" s="260"/>
      <c r="F1862" s="260"/>
      <c r="G1862" s="260"/>
      <c r="H1862" s="98">
        <f>SUM(H1859:H1861)</f>
        <v>0</v>
      </c>
    </row>
    <row r="1863" spans="1:8" ht="25.5" x14ac:dyDescent="0.2">
      <c r="A1863" s="99" t="s">
        <v>725</v>
      </c>
      <c r="B1863" s="75" t="s">
        <v>970</v>
      </c>
      <c r="C1863" s="262" t="s">
        <v>483</v>
      </c>
      <c r="D1863" s="262"/>
      <c r="E1863" s="262"/>
      <c r="F1863" s="262"/>
      <c r="G1863" s="262"/>
      <c r="H1863" s="262"/>
    </row>
    <row r="1864" spans="1:8" ht="25.5" x14ac:dyDescent="0.2">
      <c r="A1864" s="261" t="s">
        <v>1096</v>
      </c>
      <c r="B1864" s="261"/>
      <c r="C1864" s="100" t="s">
        <v>1100</v>
      </c>
      <c r="D1864" s="131" t="s">
        <v>1101</v>
      </c>
      <c r="E1864" s="137" t="s">
        <v>1102</v>
      </c>
      <c r="F1864" s="70" t="s">
        <v>1103</v>
      </c>
      <c r="G1864" s="100" t="s">
        <v>1097</v>
      </c>
      <c r="H1864" s="100" t="s">
        <v>1098</v>
      </c>
    </row>
    <row r="1865" spans="1:8" x14ac:dyDescent="0.2">
      <c r="A1865" s="261"/>
      <c r="B1865" s="261"/>
      <c r="C1865" s="100"/>
      <c r="D1865" s="131"/>
      <c r="E1865" s="137"/>
      <c r="F1865" s="70"/>
      <c r="G1865" s="100"/>
      <c r="H1865" s="100"/>
    </row>
    <row r="1866" spans="1:8" x14ac:dyDescent="0.2">
      <c r="A1866" s="261"/>
      <c r="B1866" s="261"/>
      <c r="C1866" s="100"/>
      <c r="D1866" s="131"/>
      <c r="E1866" s="137"/>
      <c r="F1866" s="70"/>
      <c r="G1866" s="100"/>
      <c r="H1866" s="100"/>
    </row>
    <row r="1867" spans="1:8" x14ac:dyDescent="0.2">
      <c r="A1867" s="261"/>
      <c r="B1867" s="261"/>
      <c r="C1867" s="100"/>
      <c r="D1867" s="131"/>
      <c r="E1867" s="137"/>
      <c r="F1867" s="70"/>
      <c r="G1867" s="100"/>
      <c r="H1867" s="100"/>
    </row>
    <row r="1868" spans="1:8" x14ac:dyDescent="0.2">
      <c r="A1868" s="260" t="s">
        <v>1099</v>
      </c>
      <c r="B1868" s="260"/>
      <c r="C1868" s="260"/>
      <c r="D1868" s="260"/>
      <c r="E1868" s="260"/>
      <c r="F1868" s="260"/>
      <c r="G1868" s="260"/>
      <c r="H1868" s="98">
        <f>SUM(H1865:H1867)</f>
        <v>0</v>
      </c>
    </row>
    <row r="1869" spans="1:8" ht="25.5" x14ac:dyDescent="0.2">
      <c r="A1869" s="99" t="s">
        <v>726</v>
      </c>
      <c r="B1869" s="75" t="s">
        <v>971</v>
      </c>
      <c r="C1869" s="262" t="s">
        <v>482</v>
      </c>
      <c r="D1869" s="262"/>
      <c r="E1869" s="262"/>
      <c r="F1869" s="262"/>
      <c r="G1869" s="262"/>
      <c r="H1869" s="262"/>
    </row>
    <row r="1870" spans="1:8" ht="25.5" x14ac:dyDescent="0.2">
      <c r="A1870" s="261" t="s">
        <v>1096</v>
      </c>
      <c r="B1870" s="261"/>
      <c r="C1870" s="100" t="s">
        <v>1100</v>
      </c>
      <c r="D1870" s="131" t="s">
        <v>1101</v>
      </c>
      <c r="E1870" s="137" t="s">
        <v>1102</v>
      </c>
      <c r="F1870" s="70" t="s">
        <v>1103</v>
      </c>
      <c r="G1870" s="100" t="s">
        <v>1097</v>
      </c>
      <c r="H1870" s="100" t="s">
        <v>1098</v>
      </c>
    </row>
    <row r="1871" spans="1:8" x14ac:dyDescent="0.2">
      <c r="A1871" s="261"/>
      <c r="B1871" s="261"/>
      <c r="C1871" s="100"/>
      <c r="D1871" s="131"/>
      <c r="E1871" s="137"/>
      <c r="F1871" s="70"/>
      <c r="G1871" s="100"/>
      <c r="H1871" s="100"/>
    </row>
    <row r="1872" spans="1:8" x14ac:dyDescent="0.2">
      <c r="A1872" s="261"/>
      <c r="B1872" s="261"/>
      <c r="C1872" s="100"/>
      <c r="D1872" s="131"/>
      <c r="E1872" s="137"/>
      <c r="F1872" s="70"/>
      <c r="G1872" s="100"/>
      <c r="H1872" s="100"/>
    </row>
    <row r="1873" spans="1:8" x14ac:dyDescent="0.2">
      <c r="A1873" s="261"/>
      <c r="B1873" s="261"/>
      <c r="C1873" s="100"/>
      <c r="D1873" s="131"/>
      <c r="E1873" s="137"/>
      <c r="F1873" s="70"/>
      <c r="G1873" s="100"/>
      <c r="H1873" s="100"/>
    </row>
    <row r="1874" spans="1:8" x14ac:dyDescent="0.2">
      <c r="A1874" s="260" t="s">
        <v>1099</v>
      </c>
      <c r="B1874" s="260"/>
      <c r="C1874" s="260"/>
      <c r="D1874" s="260"/>
      <c r="E1874" s="260"/>
      <c r="F1874" s="260"/>
      <c r="G1874" s="260"/>
      <c r="H1874" s="98">
        <f>SUM(H1871:H1873)</f>
        <v>0</v>
      </c>
    </row>
    <row r="1875" spans="1:8" x14ac:dyDescent="0.2">
      <c r="A1875" s="85" t="s">
        <v>727</v>
      </c>
      <c r="B1875" s="281" t="s">
        <v>261</v>
      </c>
      <c r="C1875" s="281"/>
      <c r="D1875" s="281"/>
      <c r="E1875" s="281"/>
      <c r="F1875" s="281"/>
      <c r="G1875" s="281"/>
      <c r="H1875" s="281"/>
    </row>
    <row r="1876" spans="1:8" ht="25.5" x14ac:dyDescent="0.2">
      <c r="A1876" s="99" t="s">
        <v>728</v>
      </c>
      <c r="B1876" s="75" t="s">
        <v>972</v>
      </c>
      <c r="C1876" s="262" t="s">
        <v>483</v>
      </c>
      <c r="D1876" s="262"/>
      <c r="E1876" s="262"/>
      <c r="F1876" s="262"/>
      <c r="G1876" s="262"/>
      <c r="H1876" s="262"/>
    </row>
    <row r="1877" spans="1:8" ht="25.5" x14ac:dyDescent="0.2">
      <c r="A1877" s="261" t="s">
        <v>1096</v>
      </c>
      <c r="B1877" s="261"/>
      <c r="C1877" s="100" t="s">
        <v>1100</v>
      </c>
      <c r="D1877" s="131" t="s">
        <v>1101</v>
      </c>
      <c r="E1877" s="137" t="s">
        <v>1102</v>
      </c>
      <c r="F1877" s="70" t="s">
        <v>1103</v>
      </c>
      <c r="G1877" s="100" t="s">
        <v>1097</v>
      </c>
      <c r="H1877" s="100" t="s">
        <v>1098</v>
      </c>
    </row>
    <row r="1878" spans="1:8" x14ac:dyDescent="0.2">
      <c r="A1878" s="261"/>
      <c r="B1878" s="261"/>
      <c r="C1878" s="100"/>
      <c r="D1878" s="131"/>
      <c r="E1878" s="137"/>
      <c r="F1878" s="70"/>
      <c r="G1878" s="100"/>
      <c r="H1878" s="100"/>
    </row>
    <row r="1879" spans="1:8" x14ac:dyDescent="0.2">
      <c r="A1879" s="261"/>
      <c r="B1879" s="261"/>
      <c r="C1879" s="100"/>
      <c r="D1879" s="131"/>
      <c r="E1879" s="137"/>
      <c r="F1879" s="70"/>
      <c r="G1879" s="100"/>
      <c r="H1879" s="100"/>
    </row>
    <row r="1880" spans="1:8" x14ac:dyDescent="0.2">
      <c r="A1880" s="261"/>
      <c r="B1880" s="261"/>
      <c r="C1880" s="100"/>
      <c r="D1880" s="131"/>
      <c r="E1880" s="137"/>
      <c r="F1880" s="70"/>
      <c r="G1880" s="100"/>
      <c r="H1880" s="100"/>
    </row>
    <row r="1881" spans="1:8" x14ac:dyDescent="0.2">
      <c r="A1881" s="260" t="s">
        <v>1099</v>
      </c>
      <c r="B1881" s="260"/>
      <c r="C1881" s="260"/>
      <c r="D1881" s="260"/>
      <c r="E1881" s="260"/>
      <c r="F1881" s="260"/>
      <c r="G1881" s="260"/>
      <c r="H1881" s="98">
        <f>SUM(H1878:H1880)</f>
        <v>0</v>
      </c>
    </row>
    <row r="1882" spans="1:8" x14ac:dyDescent="0.2">
      <c r="A1882" s="149" t="s">
        <v>729</v>
      </c>
      <c r="B1882" s="75" t="s">
        <v>973</v>
      </c>
      <c r="C1882" s="262" t="s">
        <v>483</v>
      </c>
      <c r="D1882" s="262"/>
      <c r="E1882" s="262"/>
      <c r="F1882" s="262"/>
      <c r="G1882" s="262"/>
      <c r="H1882" s="262"/>
    </row>
    <row r="1883" spans="1:8" ht="25.5" x14ac:dyDescent="0.2">
      <c r="A1883" s="261" t="s">
        <v>1096</v>
      </c>
      <c r="B1883" s="261"/>
      <c r="C1883" s="100" t="s">
        <v>1100</v>
      </c>
      <c r="D1883" s="131" t="s">
        <v>1101</v>
      </c>
      <c r="E1883" s="137" t="s">
        <v>1102</v>
      </c>
      <c r="F1883" s="70" t="s">
        <v>1103</v>
      </c>
      <c r="G1883" s="100" t="s">
        <v>1097</v>
      </c>
      <c r="H1883" s="100" t="s">
        <v>1098</v>
      </c>
    </row>
    <row r="1884" spans="1:8" x14ac:dyDescent="0.2">
      <c r="A1884" s="261"/>
      <c r="B1884" s="261"/>
      <c r="C1884" s="100"/>
      <c r="D1884" s="69"/>
      <c r="E1884" s="69"/>
      <c r="F1884" s="70"/>
      <c r="G1884" s="100"/>
      <c r="H1884" s="100"/>
    </row>
    <row r="1885" spans="1:8" x14ac:dyDescent="0.2">
      <c r="A1885" s="261"/>
      <c r="B1885" s="261"/>
      <c r="C1885" s="100"/>
      <c r="D1885" s="131"/>
      <c r="E1885" s="137"/>
      <c r="F1885" s="70"/>
      <c r="G1885" s="100"/>
      <c r="H1885" s="100"/>
    </row>
    <row r="1886" spans="1:8" x14ac:dyDescent="0.2">
      <c r="A1886" s="261"/>
      <c r="B1886" s="261"/>
      <c r="C1886" s="100"/>
      <c r="D1886" s="131"/>
      <c r="E1886" s="137"/>
      <c r="F1886" s="70"/>
      <c r="G1886" s="100"/>
      <c r="H1886" s="100"/>
    </row>
    <row r="1887" spans="1:8" x14ac:dyDescent="0.2">
      <c r="A1887" s="260" t="s">
        <v>1099</v>
      </c>
      <c r="B1887" s="260"/>
      <c r="C1887" s="260"/>
      <c r="D1887" s="260"/>
      <c r="E1887" s="260"/>
      <c r="F1887" s="260"/>
      <c r="G1887" s="260"/>
      <c r="H1887" s="98">
        <f>SUM(H1884:H1886)</f>
        <v>0</v>
      </c>
    </row>
    <row r="1888" spans="1:8" x14ac:dyDescent="0.2">
      <c r="A1888" s="149" t="s">
        <v>730</v>
      </c>
      <c r="B1888" s="75" t="s">
        <v>974</v>
      </c>
      <c r="C1888" s="262" t="s">
        <v>483</v>
      </c>
      <c r="D1888" s="262"/>
      <c r="E1888" s="262"/>
      <c r="F1888" s="262"/>
      <c r="G1888" s="262"/>
      <c r="H1888" s="262"/>
    </row>
    <row r="1889" spans="1:8" ht="25.5" x14ac:dyDescent="0.2">
      <c r="A1889" s="261" t="s">
        <v>1096</v>
      </c>
      <c r="B1889" s="261"/>
      <c r="C1889" s="100" t="s">
        <v>1100</v>
      </c>
      <c r="D1889" s="131" t="s">
        <v>1101</v>
      </c>
      <c r="E1889" s="137" t="s">
        <v>1102</v>
      </c>
      <c r="F1889" s="70" t="s">
        <v>1103</v>
      </c>
      <c r="G1889" s="100" t="s">
        <v>1097</v>
      </c>
      <c r="H1889" s="100" t="s">
        <v>1098</v>
      </c>
    </row>
    <row r="1890" spans="1:8" x14ac:dyDescent="0.2">
      <c r="A1890" s="261"/>
      <c r="B1890" s="261"/>
      <c r="C1890" s="100"/>
      <c r="D1890" s="69"/>
      <c r="E1890" s="69"/>
      <c r="F1890" s="70"/>
      <c r="G1890" s="100"/>
      <c r="H1890" s="100"/>
    </row>
    <row r="1891" spans="1:8" x14ac:dyDescent="0.2">
      <c r="A1891" s="261"/>
      <c r="B1891" s="261"/>
      <c r="C1891" s="100"/>
      <c r="D1891" s="131"/>
      <c r="E1891" s="137"/>
      <c r="F1891" s="70"/>
      <c r="G1891" s="100"/>
      <c r="H1891" s="100"/>
    </row>
    <row r="1892" spans="1:8" x14ac:dyDescent="0.2">
      <c r="A1892" s="261"/>
      <c r="B1892" s="261"/>
      <c r="C1892" s="100"/>
      <c r="D1892" s="131"/>
      <c r="E1892" s="137"/>
      <c r="F1892" s="70"/>
      <c r="G1892" s="100"/>
      <c r="H1892" s="100"/>
    </row>
    <row r="1893" spans="1:8" x14ac:dyDescent="0.2">
      <c r="A1893" s="260" t="s">
        <v>1099</v>
      </c>
      <c r="B1893" s="260"/>
      <c r="C1893" s="260"/>
      <c r="D1893" s="260"/>
      <c r="E1893" s="260"/>
      <c r="F1893" s="260"/>
      <c r="G1893" s="260"/>
      <c r="H1893" s="98">
        <f>SUM(H1890:H1892)</f>
        <v>0</v>
      </c>
    </row>
    <row r="1894" spans="1:8" x14ac:dyDescent="0.2">
      <c r="A1894" s="99" t="s">
        <v>1056</v>
      </c>
      <c r="B1894" s="75" t="s">
        <v>975</v>
      </c>
      <c r="C1894" s="262" t="s">
        <v>483</v>
      </c>
      <c r="D1894" s="262"/>
      <c r="E1894" s="262"/>
      <c r="F1894" s="262"/>
      <c r="G1894" s="262"/>
      <c r="H1894" s="262"/>
    </row>
    <row r="1895" spans="1:8" ht="25.5" x14ac:dyDescent="0.2">
      <c r="A1895" s="261" t="s">
        <v>1096</v>
      </c>
      <c r="B1895" s="261"/>
      <c r="C1895" s="100" t="s">
        <v>1100</v>
      </c>
      <c r="D1895" s="131" t="s">
        <v>1101</v>
      </c>
      <c r="E1895" s="137" t="s">
        <v>1102</v>
      </c>
      <c r="F1895" s="70" t="s">
        <v>1103</v>
      </c>
      <c r="G1895" s="100" t="s">
        <v>1097</v>
      </c>
      <c r="H1895" s="100" t="s">
        <v>1098</v>
      </c>
    </row>
    <row r="1896" spans="1:8" x14ac:dyDescent="0.2">
      <c r="A1896" s="261"/>
      <c r="B1896" s="261"/>
      <c r="C1896" s="100"/>
      <c r="D1896" s="131"/>
      <c r="E1896" s="137"/>
      <c r="F1896" s="70"/>
      <c r="G1896" s="100"/>
      <c r="H1896" s="100"/>
    </row>
    <row r="1897" spans="1:8" x14ac:dyDescent="0.2">
      <c r="A1897" s="261"/>
      <c r="B1897" s="261"/>
      <c r="C1897" s="100"/>
      <c r="D1897" s="131"/>
      <c r="E1897" s="137"/>
      <c r="F1897" s="70"/>
      <c r="G1897" s="100"/>
      <c r="H1897" s="100"/>
    </row>
    <row r="1898" spans="1:8" x14ac:dyDescent="0.2">
      <c r="A1898" s="261"/>
      <c r="B1898" s="261"/>
      <c r="C1898" s="100"/>
      <c r="D1898" s="131"/>
      <c r="E1898" s="137"/>
      <c r="F1898" s="70"/>
      <c r="G1898" s="100"/>
      <c r="H1898" s="100"/>
    </row>
    <row r="1899" spans="1:8" x14ac:dyDescent="0.2">
      <c r="A1899" s="260" t="s">
        <v>1099</v>
      </c>
      <c r="B1899" s="260"/>
      <c r="C1899" s="260"/>
      <c r="D1899" s="260"/>
      <c r="E1899" s="260"/>
      <c r="F1899" s="260"/>
      <c r="G1899" s="260"/>
      <c r="H1899" s="98">
        <f>SUM(H1896:H1898)</f>
        <v>0</v>
      </c>
    </row>
    <row r="1900" spans="1:8" ht="25.5" x14ac:dyDescent="0.2">
      <c r="A1900" s="99" t="s">
        <v>1057</v>
      </c>
      <c r="B1900" s="75" t="s">
        <v>976</v>
      </c>
      <c r="C1900" s="262" t="s">
        <v>483</v>
      </c>
      <c r="D1900" s="262"/>
      <c r="E1900" s="262"/>
      <c r="F1900" s="262"/>
      <c r="G1900" s="262"/>
      <c r="H1900" s="262"/>
    </row>
    <row r="1901" spans="1:8" ht="25.5" x14ac:dyDescent="0.2">
      <c r="A1901" s="261" t="s">
        <v>1096</v>
      </c>
      <c r="B1901" s="261"/>
      <c r="C1901" s="100" t="s">
        <v>1100</v>
      </c>
      <c r="D1901" s="131" t="s">
        <v>1101</v>
      </c>
      <c r="E1901" s="137" t="s">
        <v>1102</v>
      </c>
      <c r="F1901" s="70" t="s">
        <v>1103</v>
      </c>
      <c r="G1901" s="100" t="s">
        <v>1097</v>
      </c>
      <c r="H1901" s="100" t="s">
        <v>1098</v>
      </c>
    </row>
    <row r="1902" spans="1:8" x14ac:dyDescent="0.2">
      <c r="A1902" s="261"/>
      <c r="B1902" s="261"/>
      <c r="C1902" s="100"/>
      <c r="D1902" s="131"/>
      <c r="E1902" s="137"/>
      <c r="F1902" s="70"/>
      <c r="G1902" s="100"/>
      <c r="H1902" s="100"/>
    </row>
    <row r="1903" spans="1:8" x14ac:dyDescent="0.2">
      <c r="A1903" s="261"/>
      <c r="B1903" s="261"/>
      <c r="C1903" s="100"/>
      <c r="D1903" s="131"/>
      <c r="E1903" s="137"/>
      <c r="F1903" s="70"/>
      <c r="G1903" s="100"/>
      <c r="H1903" s="100"/>
    </row>
    <row r="1904" spans="1:8" x14ac:dyDescent="0.2">
      <c r="A1904" s="261"/>
      <c r="B1904" s="261"/>
      <c r="C1904" s="100"/>
      <c r="D1904" s="131"/>
      <c r="E1904" s="137"/>
      <c r="F1904" s="70"/>
      <c r="G1904" s="100"/>
      <c r="H1904" s="100"/>
    </row>
    <row r="1905" spans="1:8" x14ac:dyDescent="0.2">
      <c r="A1905" s="260" t="s">
        <v>1099</v>
      </c>
      <c r="B1905" s="260"/>
      <c r="C1905" s="260"/>
      <c r="D1905" s="260"/>
      <c r="E1905" s="260"/>
      <c r="F1905" s="260"/>
      <c r="G1905" s="260"/>
      <c r="H1905" s="98">
        <f>SUM(H1902:H1904)</f>
        <v>0</v>
      </c>
    </row>
    <row r="1906" spans="1:8" x14ac:dyDescent="0.2">
      <c r="A1906" s="99" t="s">
        <v>1058</v>
      </c>
      <c r="B1906" s="75" t="s">
        <v>977</v>
      </c>
      <c r="C1906" s="262" t="s">
        <v>483</v>
      </c>
      <c r="D1906" s="262"/>
      <c r="E1906" s="262"/>
      <c r="F1906" s="262"/>
      <c r="G1906" s="262"/>
      <c r="H1906" s="262"/>
    </row>
    <row r="1907" spans="1:8" ht="25.5" x14ac:dyDescent="0.2">
      <c r="A1907" s="261" t="s">
        <v>1096</v>
      </c>
      <c r="B1907" s="261"/>
      <c r="C1907" s="100" t="s">
        <v>1100</v>
      </c>
      <c r="D1907" s="131" t="s">
        <v>1101</v>
      </c>
      <c r="E1907" s="137" t="s">
        <v>1102</v>
      </c>
      <c r="F1907" s="70" t="s">
        <v>1103</v>
      </c>
      <c r="G1907" s="100" t="s">
        <v>1097</v>
      </c>
      <c r="H1907" s="100" t="s">
        <v>1098</v>
      </c>
    </row>
    <row r="1908" spans="1:8" x14ac:dyDescent="0.2">
      <c r="A1908" s="261"/>
      <c r="B1908" s="261"/>
      <c r="C1908" s="100"/>
      <c r="D1908" s="131"/>
      <c r="E1908" s="137"/>
      <c r="F1908" s="70"/>
      <c r="G1908" s="100"/>
      <c r="H1908" s="100"/>
    </row>
    <row r="1909" spans="1:8" x14ac:dyDescent="0.2">
      <c r="A1909" s="261"/>
      <c r="B1909" s="261"/>
      <c r="C1909" s="100"/>
      <c r="D1909" s="131"/>
      <c r="E1909" s="137"/>
      <c r="F1909" s="70"/>
      <c r="G1909" s="100"/>
      <c r="H1909" s="100"/>
    </row>
    <row r="1910" spans="1:8" x14ac:dyDescent="0.2">
      <c r="A1910" s="261"/>
      <c r="B1910" s="261"/>
      <c r="C1910" s="100"/>
      <c r="D1910" s="131"/>
      <c r="E1910" s="137"/>
      <c r="F1910" s="70"/>
      <c r="G1910" s="100"/>
      <c r="H1910" s="100"/>
    </row>
    <row r="1911" spans="1:8" x14ac:dyDescent="0.2">
      <c r="A1911" s="260" t="s">
        <v>1099</v>
      </c>
      <c r="B1911" s="260"/>
      <c r="C1911" s="260"/>
      <c r="D1911" s="260"/>
      <c r="E1911" s="260"/>
      <c r="F1911" s="260"/>
      <c r="G1911" s="260"/>
      <c r="H1911" s="98">
        <f>SUM(H1908:H1910)</f>
        <v>0</v>
      </c>
    </row>
    <row r="1912" spans="1:8" x14ac:dyDescent="0.2">
      <c r="A1912" s="99" t="s">
        <v>1059</v>
      </c>
      <c r="B1912" s="75" t="s">
        <v>977</v>
      </c>
      <c r="C1912" s="262" t="s">
        <v>483</v>
      </c>
      <c r="D1912" s="262"/>
      <c r="E1912" s="262"/>
      <c r="F1912" s="262"/>
      <c r="G1912" s="262"/>
      <c r="H1912" s="262"/>
    </row>
    <row r="1913" spans="1:8" ht="25.5" x14ac:dyDescent="0.2">
      <c r="A1913" s="261" t="s">
        <v>1096</v>
      </c>
      <c r="B1913" s="261"/>
      <c r="C1913" s="100" t="s">
        <v>1100</v>
      </c>
      <c r="D1913" s="131" t="s">
        <v>1101</v>
      </c>
      <c r="E1913" s="137" t="s">
        <v>1102</v>
      </c>
      <c r="F1913" s="70" t="s">
        <v>1103</v>
      </c>
      <c r="G1913" s="100" t="s">
        <v>1097</v>
      </c>
      <c r="H1913" s="100" t="s">
        <v>1098</v>
      </c>
    </row>
    <row r="1914" spans="1:8" x14ac:dyDescent="0.2">
      <c r="A1914" s="261"/>
      <c r="B1914" s="261"/>
      <c r="C1914" s="100"/>
      <c r="D1914" s="131"/>
      <c r="E1914" s="137"/>
      <c r="F1914" s="70"/>
      <c r="G1914" s="100"/>
      <c r="H1914" s="100"/>
    </row>
    <row r="1915" spans="1:8" x14ac:dyDescent="0.2">
      <c r="A1915" s="261"/>
      <c r="B1915" s="261"/>
      <c r="C1915" s="100"/>
      <c r="D1915" s="131"/>
      <c r="E1915" s="137"/>
      <c r="F1915" s="70"/>
      <c r="G1915" s="100"/>
      <c r="H1915" s="100"/>
    </row>
    <row r="1916" spans="1:8" x14ac:dyDescent="0.2">
      <c r="A1916" s="261"/>
      <c r="B1916" s="261"/>
      <c r="C1916" s="100"/>
      <c r="D1916" s="131"/>
      <c r="E1916" s="137"/>
      <c r="F1916" s="70"/>
      <c r="G1916" s="100"/>
      <c r="H1916" s="100"/>
    </row>
    <row r="1917" spans="1:8" x14ac:dyDescent="0.2">
      <c r="A1917" s="260" t="s">
        <v>1099</v>
      </c>
      <c r="B1917" s="260"/>
      <c r="C1917" s="260"/>
      <c r="D1917" s="260"/>
      <c r="E1917" s="260"/>
      <c r="F1917" s="260"/>
      <c r="G1917" s="260"/>
      <c r="H1917" s="98">
        <f>SUM(H1914:H1916)</f>
        <v>0</v>
      </c>
    </row>
    <row r="1918" spans="1:8" x14ac:dyDescent="0.2">
      <c r="A1918" s="99" t="s">
        <v>1060</v>
      </c>
      <c r="B1918" s="75" t="s">
        <v>977</v>
      </c>
      <c r="C1918" s="262" t="s">
        <v>483</v>
      </c>
      <c r="D1918" s="262"/>
      <c r="E1918" s="262"/>
      <c r="F1918" s="262"/>
      <c r="G1918" s="262"/>
      <c r="H1918" s="262"/>
    </row>
    <row r="1919" spans="1:8" ht="25.5" x14ac:dyDescent="0.2">
      <c r="A1919" s="261" t="s">
        <v>1096</v>
      </c>
      <c r="B1919" s="261"/>
      <c r="C1919" s="100" t="s">
        <v>1100</v>
      </c>
      <c r="D1919" s="131" t="s">
        <v>1101</v>
      </c>
      <c r="E1919" s="137" t="s">
        <v>1102</v>
      </c>
      <c r="F1919" s="70" t="s">
        <v>1103</v>
      </c>
      <c r="G1919" s="100" t="s">
        <v>1097</v>
      </c>
      <c r="H1919" s="100" t="s">
        <v>1098</v>
      </c>
    </row>
    <row r="1920" spans="1:8" x14ac:dyDescent="0.2">
      <c r="A1920" s="261"/>
      <c r="B1920" s="261"/>
      <c r="C1920" s="100"/>
      <c r="D1920" s="131"/>
      <c r="E1920" s="137"/>
      <c r="F1920" s="70"/>
      <c r="G1920" s="100"/>
      <c r="H1920" s="100"/>
    </row>
    <row r="1921" spans="1:8" x14ac:dyDescent="0.2">
      <c r="A1921" s="261"/>
      <c r="B1921" s="261"/>
      <c r="C1921" s="100"/>
      <c r="D1921" s="131"/>
      <c r="E1921" s="137"/>
      <c r="F1921" s="70"/>
      <c r="G1921" s="100"/>
      <c r="H1921" s="100"/>
    </row>
    <row r="1922" spans="1:8" x14ac:dyDescent="0.2">
      <c r="A1922" s="261"/>
      <c r="B1922" s="261"/>
      <c r="C1922" s="100"/>
      <c r="D1922" s="131"/>
      <c r="E1922" s="137"/>
      <c r="F1922" s="70"/>
      <c r="G1922" s="100"/>
      <c r="H1922" s="100"/>
    </row>
    <row r="1923" spans="1:8" x14ac:dyDescent="0.2">
      <c r="A1923" s="260" t="s">
        <v>1099</v>
      </c>
      <c r="B1923" s="260"/>
      <c r="C1923" s="260"/>
      <c r="D1923" s="260"/>
      <c r="E1923" s="260"/>
      <c r="F1923" s="260"/>
      <c r="G1923" s="260"/>
      <c r="H1923" s="98">
        <f>SUM(H1920:H1922)</f>
        <v>0</v>
      </c>
    </row>
    <row r="1924" spans="1:8" x14ac:dyDescent="0.2">
      <c r="A1924" s="99" t="s">
        <v>1061</v>
      </c>
      <c r="B1924" s="75" t="s">
        <v>977</v>
      </c>
      <c r="C1924" s="262" t="s">
        <v>483</v>
      </c>
      <c r="D1924" s="262"/>
      <c r="E1924" s="262"/>
      <c r="F1924" s="262"/>
      <c r="G1924" s="262"/>
      <c r="H1924" s="262"/>
    </row>
    <row r="1925" spans="1:8" ht="25.5" x14ac:dyDescent="0.2">
      <c r="A1925" s="261" t="s">
        <v>1096</v>
      </c>
      <c r="B1925" s="261"/>
      <c r="C1925" s="100" t="s">
        <v>1100</v>
      </c>
      <c r="D1925" s="131" t="s">
        <v>1101</v>
      </c>
      <c r="E1925" s="137" t="s">
        <v>1102</v>
      </c>
      <c r="F1925" s="70" t="s">
        <v>1103</v>
      </c>
      <c r="G1925" s="100" t="s">
        <v>1097</v>
      </c>
      <c r="H1925" s="100" t="s">
        <v>1098</v>
      </c>
    </row>
    <row r="1926" spans="1:8" x14ac:dyDescent="0.2">
      <c r="A1926" s="261"/>
      <c r="B1926" s="261"/>
      <c r="C1926" s="100"/>
      <c r="D1926" s="131"/>
      <c r="E1926" s="137"/>
      <c r="F1926" s="70"/>
      <c r="G1926" s="100"/>
      <c r="H1926" s="100"/>
    </row>
    <row r="1927" spans="1:8" x14ac:dyDescent="0.2">
      <c r="A1927" s="261"/>
      <c r="B1927" s="261"/>
      <c r="C1927" s="100"/>
      <c r="D1927" s="131"/>
      <c r="E1927" s="137"/>
      <c r="F1927" s="70"/>
      <c r="G1927" s="100"/>
      <c r="H1927" s="100"/>
    </row>
    <row r="1928" spans="1:8" x14ac:dyDescent="0.2">
      <c r="A1928" s="261"/>
      <c r="B1928" s="261"/>
      <c r="C1928" s="100"/>
      <c r="D1928" s="131"/>
      <c r="E1928" s="137"/>
      <c r="F1928" s="70"/>
      <c r="G1928" s="100"/>
      <c r="H1928" s="100"/>
    </row>
    <row r="1929" spans="1:8" x14ac:dyDescent="0.2">
      <c r="A1929" s="260" t="s">
        <v>1099</v>
      </c>
      <c r="B1929" s="260"/>
      <c r="C1929" s="260"/>
      <c r="D1929" s="260"/>
      <c r="E1929" s="260"/>
      <c r="F1929" s="260"/>
      <c r="G1929" s="260"/>
      <c r="H1929" s="98">
        <f>SUM(H1926:H1928)</f>
        <v>0</v>
      </c>
    </row>
    <row r="1930" spans="1:8" x14ac:dyDescent="0.2">
      <c r="A1930" s="99" t="s">
        <v>1062</v>
      </c>
      <c r="B1930" s="75" t="s">
        <v>978</v>
      </c>
      <c r="C1930" s="262" t="s">
        <v>483</v>
      </c>
      <c r="D1930" s="262"/>
      <c r="E1930" s="262"/>
      <c r="F1930" s="262"/>
      <c r="G1930" s="262"/>
      <c r="H1930" s="262"/>
    </row>
    <row r="1931" spans="1:8" ht="25.5" x14ac:dyDescent="0.2">
      <c r="A1931" s="261" t="s">
        <v>1096</v>
      </c>
      <c r="B1931" s="261"/>
      <c r="C1931" s="100" t="s">
        <v>1100</v>
      </c>
      <c r="D1931" s="131" t="s">
        <v>1101</v>
      </c>
      <c r="E1931" s="137" t="s">
        <v>1102</v>
      </c>
      <c r="F1931" s="70" t="s">
        <v>1103</v>
      </c>
      <c r="G1931" s="100" t="s">
        <v>1097</v>
      </c>
      <c r="H1931" s="100" t="s">
        <v>1098</v>
      </c>
    </row>
    <row r="1932" spans="1:8" x14ac:dyDescent="0.2">
      <c r="A1932" s="261"/>
      <c r="B1932" s="261"/>
      <c r="C1932" s="100"/>
      <c r="D1932" s="131"/>
      <c r="E1932" s="137"/>
      <c r="F1932" s="70"/>
      <c r="G1932" s="100"/>
      <c r="H1932" s="100"/>
    </row>
    <row r="1933" spans="1:8" x14ac:dyDescent="0.2">
      <c r="A1933" s="261"/>
      <c r="B1933" s="261"/>
      <c r="C1933" s="100"/>
      <c r="D1933" s="131"/>
      <c r="E1933" s="137"/>
      <c r="F1933" s="70"/>
      <c r="G1933" s="100"/>
      <c r="H1933" s="100"/>
    </row>
    <row r="1934" spans="1:8" x14ac:dyDescent="0.2">
      <c r="A1934" s="261"/>
      <c r="B1934" s="261"/>
      <c r="C1934" s="100"/>
      <c r="D1934" s="131"/>
      <c r="E1934" s="137"/>
      <c r="F1934" s="70"/>
      <c r="G1934" s="100"/>
      <c r="H1934" s="100"/>
    </row>
    <row r="1935" spans="1:8" ht="19.350000000000001" customHeight="1" x14ac:dyDescent="0.2">
      <c r="A1935" s="260" t="s">
        <v>1099</v>
      </c>
      <c r="B1935" s="260"/>
      <c r="C1935" s="260"/>
      <c r="D1935" s="260"/>
      <c r="E1935" s="260"/>
      <c r="F1935" s="260"/>
      <c r="G1935" s="260"/>
      <c r="H1935" s="98">
        <f>SUM(H1932:H1934)</f>
        <v>0</v>
      </c>
    </row>
    <row r="1936" spans="1:8" ht="25.5" x14ac:dyDescent="0.2">
      <c r="A1936" s="99" t="s">
        <v>1063</v>
      </c>
      <c r="B1936" s="75" t="s">
        <v>979</v>
      </c>
      <c r="C1936" s="262" t="s">
        <v>483</v>
      </c>
      <c r="D1936" s="262"/>
      <c r="E1936" s="262"/>
      <c r="F1936" s="262"/>
      <c r="G1936" s="262"/>
      <c r="H1936" s="262"/>
    </row>
    <row r="1937" spans="1:8" ht="25.5" x14ac:dyDescent="0.2">
      <c r="A1937" s="261" t="s">
        <v>1096</v>
      </c>
      <c r="B1937" s="261"/>
      <c r="C1937" s="100" t="s">
        <v>1100</v>
      </c>
      <c r="D1937" s="131" t="s">
        <v>1101</v>
      </c>
      <c r="E1937" s="137" t="s">
        <v>1102</v>
      </c>
      <c r="F1937" s="70" t="s">
        <v>1103</v>
      </c>
      <c r="G1937" s="100" t="s">
        <v>1097</v>
      </c>
      <c r="H1937" s="100" t="s">
        <v>1098</v>
      </c>
    </row>
    <row r="1938" spans="1:8" x14ac:dyDescent="0.2">
      <c r="A1938" s="261"/>
      <c r="B1938" s="261"/>
      <c r="C1938" s="100"/>
      <c r="D1938" s="131"/>
      <c r="E1938" s="137"/>
      <c r="F1938" s="70"/>
      <c r="G1938" s="100"/>
      <c r="H1938" s="100"/>
    </row>
    <row r="1939" spans="1:8" x14ac:dyDescent="0.2">
      <c r="A1939" s="261"/>
      <c r="B1939" s="261"/>
      <c r="C1939" s="100"/>
      <c r="D1939" s="131"/>
      <c r="E1939" s="137"/>
      <c r="F1939" s="70"/>
      <c r="G1939" s="100"/>
      <c r="H1939" s="100"/>
    </row>
    <row r="1940" spans="1:8" x14ac:dyDescent="0.2">
      <c r="A1940" s="261"/>
      <c r="B1940" s="261"/>
      <c r="C1940" s="100"/>
      <c r="D1940" s="131"/>
      <c r="E1940" s="137"/>
      <c r="F1940" s="70"/>
      <c r="G1940" s="100"/>
      <c r="H1940" s="100"/>
    </row>
    <row r="1941" spans="1:8" x14ac:dyDescent="0.2">
      <c r="A1941" s="260" t="s">
        <v>1099</v>
      </c>
      <c r="B1941" s="260"/>
      <c r="C1941" s="260"/>
      <c r="D1941" s="260"/>
      <c r="E1941" s="260"/>
      <c r="F1941" s="260"/>
      <c r="G1941" s="260"/>
      <c r="H1941" s="98">
        <f>SUM(H1938:H1940)</f>
        <v>0</v>
      </c>
    </row>
    <row r="1942" spans="1:8" ht="25.5" x14ac:dyDescent="0.2">
      <c r="A1942" s="99" t="s">
        <v>1064</v>
      </c>
      <c r="B1942" s="75" t="s">
        <v>980</v>
      </c>
      <c r="C1942" s="262" t="s">
        <v>483</v>
      </c>
      <c r="D1942" s="262"/>
      <c r="E1942" s="262"/>
      <c r="F1942" s="262"/>
      <c r="G1942" s="262"/>
      <c r="H1942" s="262"/>
    </row>
    <row r="1943" spans="1:8" ht="25.5" x14ac:dyDescent="0.2">
      <c r="A1943" s="261" t="s">
        <v>1096</v>
      </c>
      <c r="B1943" s="261"/>
      <c r="C1943" s="100" t="s">
        <v>1100</v>
      </c>
      <c r="D1943" s="131" t="s">
        <v>1101</v>
      </c>
      <c r="E1943" s="137" t="s">
        <v>1102</v>
      </c>
      <c r="F1943" s="70" t="s">
        <v>1103</v>
      </c>
      <c r="G1943" s="100" t="s">
        <v>1097</v>
      </c>
      <c r="H1943" s="100" t="s">
        <v>1098</v>
      </c>
    </row>
    <row r="1944" spans="1:8" x14ac:dyDescent="0.2">
      <c r="A1944" s="261"/>
      <c r="B1944" s="261"/>
      <c r="C1944" s="100"/>
      <c r="D1944" s="131"/>
      <c r="E1944" s="137"/>
      <c r="F1944" s="70"/>
      <c r="G1944" s="100"/>
      <c r="H1944" s="100"/>
    </row>
    <row r="1945" spans="1:8" x14ac:dyDescent="0.2">
      <c r="A1945" s="261"/>
      <c r="B1945" s="261"/>
      <c r="C1945" s="100"/>
      <c r="D1945" s="131"/>
      <c r="E1945" s="137"/>
      <c r="F1945" s="70"/>
      <c r="G1945" s="100"/>
      <c r="H1945" s="100"/>
    </row>
    <row r="1946" spans="1:8" x14ac:dyDescent="0.2">
      <c r="A1946" s="261"/>
      <c r="B1946" s="261"/>
      <c r="C1946" s="100"/>
      <c r="D1946" s="131"/>
      <c r="E1946" s="137"/>
      <c r="F1946" s="70"/>
      <c r="G1946" s="100"/>
      <c r="H1946" s="100"/>
    </row>
    <row r="1947" spans="1:8" x14ac:dyDescent="0.2">
      <c r="A1947" s="260" t="s">
        <v>1099</v>
      </c>
      <c r="B1947" s="260"/>
      <c r="C1947" s="260"/>
      <c r="D1947" s="260"/>
      <c r="E1947" s="260"/>
      <c r="F1947" s="260"/>
      <c r="G1947" s="260"/>
      <c r="H1947" s="98">
        <f>SUM(H1944:H1946)</f>
        <v>0</v>
      </c>
    </row>
    <row r="1948" spans="1:8" x14ac:dyDescent="0.2">
      <c r="A1948" s="99" t="s">
        <v>1065</v>
      </c>
      <c r="B1948" s="75" t="s">
        <v>981</v>
      </c>
      <c r="C1948" s="262" t="s">
        <v>481</v>
      </c>
      <c r="D1948" s="262"/>
      <c r="E1948" s="262"/>
      <c r="F1948" s="262"/>
      <c r="G1948" s="262"/>
      <c r="H1948" s="262"/>
    </row>
    <row r="1949" spans="1:8" ht="25.5" x14ac:dyDescent="0.2">
      <c r="A1949" s="261" t="s">
        <v>1096</v>
      </c>
      <c r="B1949" s="261"/>
      <c r="C1949" s="100" t="s">
        <v>1100</v>
      </c>
      <c r="D1949" s="131" t="s">
        <v>1101</v>
      </c>
      <c r="E1949" s="137" t="s">
        <v>1102</v>
      </c>
      <c r="F1949" s="70" t="s">
        <v>1103</v>
      </c>
      <c r="G1949" s="100" t="s">
        <v>1097</v>
      </c>
      <c r="H1949" s="100" t="s">
        <v>1098</v>
      </c>
    </row>
    <row r="1950" spans="1:8" x14ac:dyDescent="0.2">
      <c r="A1950" s="261"/>
      <c r="B1950" s="261"/>
      <c r="C1950" s="100"/>
      <c r="D1950" s="131"/>
      <c r="E1950" s="137"/>
      <c r="F1950" s="70"/>
      <c r="G1950" s="100"/>
      <c r="H1950" s="100"/>
    </row>
    <row r="1951" spans="1:8" x14ac:dyDescent="0.2">
      <c r="A1951" s="261"/>
      <c r="B1951" s="261"/>
      <c r="C1951" s="100"/>
      <c r="D1951" s="131"/>
      <c r="E1951" s="137"/>
      <c r="F1951" s="70"/>
      <c r="G1951" s="100"/>
      <c r="H1951" s="100"/>
    </row>
    <row r="1952" spans="1:8" x14ac:dyDescent="0.2">
      <c r="A1952" s="261"/>
      <c r="B1952" s="261"/>
      <c r="C1952" s="100"/>
      <c r="D1952" s="131"/>
      <c r="E1952" s="137"/>
      <c r="F1952" s="70"/>
      <c r="G1952" s="100"/>
      <c r="H1952" s="100"/>
    </row>
    <row r="1953" spans="1:8" x14ac:dyDescent="0.2">
      <c r="A1953" s="260" t="s">
        <v>1099</v>
      </c>
      <c r="B1953" s="260"/>
      <c r="C1953" s="260"/>
      <c r="D1953" s="260"/>
      <c r="E1953" s="260"/>
      <c r="F1953" s="260"/>
      <c r="G1953" s="260"/>
      <c r="H1953" s="98">
        <f>SUM(H1950:H1952)</f>
        <v>0</v>
      </c>
    </row>
    <row r="1954" spans="1:8" x14ac:dyDescent="0.2">
      <c r="A1954" s="149" t="s">
        <v>1066</v>
      </c>
      <c r="B1954" s="75" t="s">
        <v>257</v>
      </c>
      <c r="C1954" s="262" t="s">
        <v>483</v>
      </c>
      <c r="D1954" s="262"/>
      <c r="E1954" s="262"/>
      <c r="F1954" s="262"/>
      <c r="G1954" s="262"/>
      <c r="H1954" s="262"/>
    </row>
    <row r="1955" spans="1:8" ht="25.5" x14ac:dyDescent="0.2">
      <c r="A1955" s="261" t="s">
        <v>1096</v>
      </c>
      <c r="B1955" s="261"/>
      <c r="C1955" s="100" t="s">
        <v>1100</v>
      </c>
      <c r="D1955" s="131" t="s">
        <v>1101</v>
      </c>
      <c r="E1955" s="137" t="s">
        <v>1102</v>
      </c>
      <c r="F1955" s="70" t="s">
        <v>1103</v>
      </c>
      <c r="G1955" s="100" t="s">
        <v>1097</v>
      </c>
      <c r="H1955" s="100" t="s">
        <v>1098</v>
      </c>
    </row>
    <row r="1956" spans="1:8" x14ac:dyDescent="0.2">
      <c r="A1956" s="261"/>
      <c r="B1956" s="261"/>
      <c r="C1956" s="100"/>
      <c r="D1956" s="69"/>
      <c r="E1956" s="69"/>
      <c r="F1956" s="70"/>
      <c r="G1956" s="100"/>
      <c r="H1956" s="100"/>
    </row>
    <row r="1957" spans="1:8" x14ac:dyDescent="0.2">
      <c r="A1957" s="261"/>
      <c r="B1957" s="261"/>
      <c r="C1957" s="100"/>
      <c r="D1957" s="131"/>
      <c r="E1957" s="137"/>
      <c r="F1957" s="70"/>
      <c r="G1957" s="100"/>
      <c r="H1957" s="100"/>
    </row>
    <row r="1958" spans="1:8" x14ac:dyDescent="0.2">
      <c r="A1958" s="261"/>
      <c r="B1958" s="261"/>
      <c r="C1958" s="100"/>
      <c r="D1958" s="131"/>
      <c r="E1958" s="137"/>
      <c r="F1958" s="70"/>
      <c r="G1958" s="100"/>
      <c r="H1958" s="100"/>
    </row>
    <row r="1959" spans="1:8" x14ac:dyDescent="0.2">
      <c r="A1959" s="260" t="s">
        <v>1099</v>
      </c>
      <c r="B1959" s="260"/>
      <c r="C1959" s="260"/>
      <c r="D1959" s="260"/>
      <c r="E1959" s="260"/>
      <c r="F1959" s="260"/>
      <c r="G1959" s="260"/>
      <c r="H1959" s="98">
        <f>SUM(H1956:H1958)</f>
        <v>0</v>
      </c>
    </row>
    <row r="1960" spans="1:8" x14ac:dyDescent="0.2">
      <c r="A1960" s="99" t="s">
        <v>1280</v>
      </c>
      <c r="B1960" s="75" t="s">
        <v>982</v>
      </c>
      <c r="C1960" s="262" t="s">
        <v>483</v>
      </c>
      <c r="D1960" s="262"/>
      <c r="E1960" s="262"/>
      <c r="F1960" s="262"/>
      <c r="G1960" s="262"/>
      <c r="H1960" s="262"/>
    </row>
    <row r="1961" spans="1:8" ht="25.5" x14ac:dyDescent="0.2">
      <c r="A1961" s="261" t="s">
        <v>1096</v>
      </c>
      <c r="B1961" s="261"/>
      <c r="C1961" s="100" t="s">
        <v>1100</v>
      </c>
      <c r="D1961" s="131" t="s">
        <v>1101</v>
      </c>
      <c r="E1961" s="137" t="s">
        <v>1102</v>
      </c>
      <c r="F1961" s="70" t="s">
        <v>1103</v>
      </c>
      <c r="G1961" s="100" t="s">
        <v>1097</v>
      </c>
      <c r="H1961" s="100" t="s">
        <v>1098</v>
      </c>
    </row>
    <row r="1962" spans="1:8" x14ac:dyDescent="0.2">
      <c r="A1962" s="261"/>
      <c r="B1962" s="261"/>
      <c r="C1962" s="100"/>
      <c r="D1962" s="131"/>
      <c r="E1962" s="137"/>
      <c r="F1962" s="70"/>
      <c r="G1962" s="100"/>
      <c r="H1962" s="100"/>
    </row>
    <row r="1963" spans="1:8" x14ac:dyDescent="0.2">
      <c r="A1963" s="261"/>
      <c r="B1963" s="261"/>
      <c r="C1963" s="100"/>
      <c r="D1963" s="131"/>
      <c r="E1963" s="137"/>
      <c r="F1963" s="70"/>
      <c r="G1963" s="100"/>
      <c r="H1963" s="100"/>
    </row>
    <row r="1964" spans="1:8" x14ac:dyDescent="0.2">
      <c r="A1964" s="261"/>
      <c r="B1964" s="261"/>
      <c r="C1964" s="100"/>
      <c r="D1964" s="131"/>
      <c r="E1964" s="137"/>
      <c r="F1964" s="70"/>
      <c r="G1964" s="100"/>
      <c r="H1964" s="100"/>
    </row>
    <row r="1965" spans="1:8" x14ac:dyDescent="0.2">
      <c r="A1965" s="260" t="s">
        <v>1099</v>
      </c>
      <c r="B1965" s="260"/>
      <c r="C1965" s="260"/>
      <c r="D1965" s="260"/>
      <c r="E1965" s="260"/>
      <c r="F1965" s="260"/>
      <c r="G1965" s="260"/>
      <c r="H1965" s="98">
        <f>SUM(H1962:H1964)</f>
        <v>0</v>
      </c>
    </row>
    <row r="1966" spans="1:8" ht="102" x14ac:dyDescent="0.2">
      <c r="A1966" s="149" t="s">
        <v>1281</v>
      </c>
      <c r="B1966" s="108" t="s">
        <v>1302</v>
      </c>
      <c r="C1966" s="262" t="s">
        <v>483</v>
      </c>
      <c r="D1966" s="262"/>
      <c r="E1966" s="262"/>
      <c r="F1966" s="262"/>
      <c r="G1966" s="262"/>
      <c r="H1966" s="262"/>
    </row>
    <row r="1967" spans="1:8" ht="25.5" x14ac:dyDescent="0.2">
      <c r="A1967" s="261" t="s">
        <v>1096</v>
      </c>
      <c r="B1967" s="261"/>
      <c r="C1967" s="100" t="s">
        <v>1100</v>
      </c>
      <c r="D1967" s="131" t="s">
        <v>1101</v>
      </c>
      <c r="E1967" s="137" t="s">
        <v>1102</v>
      </c>
      <c r="F1967" s="70" t="s">
        <v>1103</v>
      </c>
      <c r="G1967" s="100" t="s">
        <v>1097</v>
      </c>
      <c r="H1967" s="100" t="s">
        <v>1098</v>
      </c>
    </row>
    <row r="1968" spans="1:8" x14ac:dyDescent="0.2">
      <c r="A1968" s="261"/>
      <c r="B1968" s="261"/>
      <c r="C1968" s="100"/>
      <c r="D1968" s="69"/>
      <c r="E1968" s="69"/>
      <c r="F1968" s="70"/>
      <c r="G1968" s="100"/>
      <c r="H1968" s="100"/>
    </row>
    <row r="1969" spans="1:8" x14ac:dyDescent="0.2">
      <c r="A1969" s="261"/>
      <c r="B1969" s="261"/>
      <c r="C1969" s="100"/>
      <c r="D1969" s="131"/>
      <c r="E1969" s="137"/>
      <c r="F1969" s="70"/>
      <c r="G1969" s="100"/>
      <c r="H1969" s="100"/>
    </row>
    <row r="1970" spans="1:8" x14ac:dyDescent="0.2">
      <c r="A1970" s="261"/>
      <c r="B1970" s="261"/>
      <c r="C1970" s="100"/>
      <c r="D1970" s="131"/>
      <c r="E1970" s="137"/>
      <c r="F1970" s="70"/>
      <c r="G1970" s="100"/>
      <c r="H1970" s="100"/>
    </row>
    <row r="1971" spans="1:8" x14ac:dyDescent="0.2">
      <c r="A1971" s="260" t="s">
        <v>1099</v>
      </c>
      <c r="B1971" s="260"/>
      <c r="C1971" s="260"/>
      <c r="D1971" s="260"/>
      <c r="E1971" s="260"/>
      <c r="F1971" s="260"/>
      <c r="G1971" s="260"/>
      <c r="H1971" s="98">
        <f>SUM(H1968:H1970)</f>
        <v>0</v>
      </c>
    </row>
    <row r="1972" spans="1:8" ht="25.5" x14ac:dyDescent="0.2">
      <c r="A1972" s="99" t="s">
        <v>1282</v>
      </c>
      <c r="B1972" s="75" t="s">
        <v>983</v>
      </c>
      <c r="C1972" s="262" t="s">
        <v>483</v>
      </c>
      <c r="D1972" s="262"/>
      <c r="E1972" s="262"/>
      <c r="F1972" s="262"/>
      <c r="G1972" s="262"/>
      <c r="H1972" s="262"/>
    </row>
    <row r="1973" spans="1:8" ht="25.5" x14ac:dyDescent="0.2">
      <c r="A1973" s="261" t="s">
        <v>1096</v>
      </c>
      <c r="B1973" s="261"/>
      <c r="C1973" s="100" t="s">
        <v>1100</v>
      </c>
      <c r="D1973" s="131" t="s">
        <v>1101</v>
      </c>
      <c r="E1973" s="137" t="s">
        <v>1102</v>
      </c>
      <c r="F1973" s="70" t="s">
        <v>1103</v>
      </c>
      <c r="G1973" s="100" t="s">
        <v>1097</v>
      </c>
      <c r="H1973" s="100" t="s">
        <v>1098</v>
      </c>
    </row>
    <row r="1974" spans="1:8" x14ac:dyDescent="0.2">
      <c r="A1974" s="261"/>
      <c r="B1974" s="261"/>
      <c r="C1974" s="100"/>
      <c r="D1974" s="131"/>
      <c r="E1974" s="137"/>
      <c r="F1974" s="70"/>
      <c r="G1974" s="100"/>
      <c r="H1974" s="100"/>
    </row>
    <row r="1975" spans="1:8" x14ac:dyDescent="0.2">
      <c r="A1975" s="261"/>
      <c r="B1975" s="261"/>
      <c r="C1975" s="100"/>
      <c r="D1975" s="131"/>
      <c r="E1975" s="137"/>
      <c r="F1975" s="70"/>
      <c r="G1975" s="100"/>
      <c r="H1975" s="100"/>
    </row>
    <row r="1976" spans="1:8" x14ac:dyDescent="0.2">
      <c r="A1976" s="261"/>
      <c r="B1976" s="261"/>
      <c r="C1976" s="100"/>
      <c r="D1976" s="131"/>
      <c r="E1976" s="137"/>
      <c r="F1976" s="70"/>
      <c r="G1976" s="100"/>
      <c r="H1976" s="100"/>
    </row>
    <row r="1977" spans="1:8" x14ac:dyDescent="0.2">
      <c r="A1977" s="260" t="s">
        <v>1099</v>
      </c>
      <c r="B1977" s="260"/>
      <c r="C1977" s="260"/>
      <c r="D1977" s="260"/>
      <c r="E1977" s="260"/>
      <c r="F1977" s="260"/>
      <c r="G1977" s="260"/>
      <c r="H1977" s="98">
        <f>SUM(H1974:H1976)</f>
        <v>0</v>
      </c>
    </row>
    <row r="1978" spans="1:8" ht="25.5" x14ac:dyDescent="0.2">
      <c r="A1978" s="99" t="s">
        <v>1424</v>
      </c>
      <c r="B1978" s="75" t="s">
        <v>983</v>
      </c>
      <c r="C1978" s="262" t="s">
        <v>483</v>
      </c>
      <c r="D1978" s="262"/>
      <c r="E1978" s="262"/>
      <c r="F1978" s="262"/>
      <c r="G1978" s="262"/>
      <c r="H1978" s="262"/>
    </row>
    <row r="1979" spans="1:8" ht="25.5" x14ac:dyDescent="0.2">
      <c r="A1979" s="261" t="s">
        <v>1096</v>
      </c>
      <c r="B1979" s="261"/>
      <c r="C1979" s="100" t="s">
        <v>1100</v>
      </c>
      <c r="D1979" s="131" t="s">
        <v>1101</v>
      </c>
      <c r="E1979" s="137" t="s">
        <v>1102</v>
      </c>
      <c r="F1979" s="70" t="s">
        <v>1103</v>
      </c>
      <c r="G1979" s="100" t="s">
        <v>1097</v>
      </c>
      <c r="H1979" s="100" t="s">
        <v>1098</v>
      </c>
    </row>
    <row r="1980" spans="1:8" x14ac:dyDescent="0.2">
      <c r="A1980" s="261"/>
      <c r="B1980" s="261"/>
      <c r="C1980" s="100"/>
      <c r="D1980" s="131"/>
      <c r="E1980" s="137"/>
      <c r="F1980" s="70"/>
      <c r="G1980" s="100"/>
      <c r="H1980" s="100"/>
    </row>
    <row r="1981" spans="1:8" x14ac:dyDescent="0.2">
      <c r="A1981" s="261"/>
      <c r="B1981" s="261"/>
      <c r="C1981" s="100"/>
      <c r="D1981" s="131"/>
      <c r="E1981" s="137"/>
      <c r="F1981" s="70"/>
      <c r="G1981" s="100"/>
      <c r="H1981" s="100"/>
    </row>
    <row r="1982" spans="1:8" x14ac:dyDescent="0.2">
      <c r="A1982" s="261"/>
      <c r="B1982" s="261"/>
      <c r="C1982" s="100"/>
      <c r="D1982" s="131"/>
      <c r="E1982" s="137"/>
      <c r="F1982" s="70"/>
      <c r="G1982" s="100"/>
      <c r="H1982" s="100"/>
    </row>
    <row r="1983" spans="1:8" x14ac:dyDescent="0.2">
      <c r="A1983" s="260" t="s">
        <v>1099</v>
      </c>
      <c r="B1983" s="260"/>
      <c r="C1983" s="260"/>
      <c r="D1983" s="260"/>
      <c r="E1983" s="260"/>
      <c r="F1983" s="260"/>
      <c r="G1983" s="260"/>
      <c r="H1983" s="98">
        <f>SUM(H1980:H1982)</f>
        <v>0</v>
      </c>
    </row>
    <row r="1984" spans="1:8" ht="25.5" x14ac:dyDescent="0.2">
      <c r="A1984" s="99" t="s">
        <v>1425</v>
      </c>
      <c r="B1984" s="75" t="s">
        <v>983</v>
      </c>
      <c r="C1984" s="262" t="s">
        <v>483</v>
      </c>
      <c r="D1984" s="262"/>
      <c r="E1984" s="262"/>
      <c r="F1984" s="262"/>
      <c r="G1984" s="262"/>
      <c r="H1984" s="262"/>
    </row>
    <row r="1985" spans="1:8" ht="25.5" x14ac:dyDescent="0.2">
      <c r="A1985" s="261" t="s">
        <v>1096</v>
      </c>
      <c r="B1985" s="261"/>
      <c r="C1985" s="100" t="s">
        <v>1100</v>
      </c>
      <c r="D1985" s="131" t="s">
        <v>1101</v>
      </c>
      <c r="E1985" s="137" t="s">
        <v>1102</v>
      </c>
      <c r="F1985" s="70" t="s">
        <v>1103</v>
      </c>
      <c r="G1985" s="100" t="s">
        <v>1097</v>
      </c>
      <c r="H1985" s="100" t="s">
        <v>1098</v>
      </c>
    </row>
    <row r="1986" spans="1:8" x14ac:dyDescent="0.2">
      <c r="A1986" s="261"/>
      <c r="B1986" s="261"/>
      <c r="C1986" s="100"/>
      <c r="D1986" s="131"/>
      <c r="E1986" s="137"/>
      <c r="F1986" s="70"/>
      <c r="G1986" s="100"/>
      <c r="H1986" s="100"/>
    </row>
    <row r="1987" spans="1:8" x14ac:dyDescent="0.2">
      <c r="A1987" s="261"/>
      <c r="B1987" s="261"/>
      <c r="C1987" s="100"/>
      <c r="D1987" s="131"/>
      <c r="E1987" s="137"/>
      <c r="F1987" s="70"/>
      <c r="G1987" s="100"/>
      <c r="H1987" s="100"/>
    </row>
    <row r="1988" spans="1:8" x14ac:dyDescent="0.2">
      <c r="A1988" s="261"/>
      <c r="B1988" s="261"/>
      <c r="C1988" s="100"/>
      <c r="D1988" s="131"/>
      <c r="E1988" s="137"/>
      <c r="F1988" s="70"/>
      <c r="G1988" s="100"/>
      <c r="H1988" s="100"/>
    </row>
    <row r="1989" spans="1:8" x14ac:dyDescent="0.2">
      <c r="A1989" s="260" t="s">
        <v>1099</v>
      </c>
      <c r="B1989" s="260"/>
      <c r="C1989" s="260"/>
      <c r="D1989" s="260"/>
      <c r="E1989" s="260"/>
      <c r="F1989" s="260"/>
      <c r="G1989" s="260"/>
      <c r="H1989" s="98">
        <f>SUM(H1986:H1988)</f>
        <v>0</v>
      </c>
    </row>
    <row r="1990" spans="1:8" x14ac:dyDescent="0.2">
      <c r="A1990" s="165"/>
      <c r="B1990" s="165"/>
      <c r="C1990" s="165"/>
      <c r="D1990" s="165"/>
      <c r="E1990" s="165"/>
      <c r="F1990" s="165"/>
      <c r="G1990" s="165"/>
      <c r="H1990" s="98"/>
    </row>
    <row r="1991" spans="1:8" ht="25.5" x14ac:dyDescent="0.2">
      <c r="A1991" s="99" t="s">
        <v>1427</v>
      </c>
      <c r="B1991" s="75" t="s">
        <v>983</v>
      </c>
      <c r="C1991" s="262" t="s">
        <v>483</v>
      </c>
      <c r="D1991" s="262"/>
      <c r="E1991" s="262"/>
      <c r="F1991" s="262"/>
      <c r="G1991" s="262"/>
      <c r="H1991" s="262"/>
    </row>
    <row r="1992" spans="1:8" ht="25.5" x14ac:dyDescent="0.2">
      <c r="A1992" s="261" t="s">
        <v>1096</v>
      </c>
      <c r="B1992" s="261"/>
      <c r="C1992" s="100" t="s">
        <v>1100</v>
      </c>
      <c r="D1992" s="131" t="s">
        <v>1101</v>
      </c>
      <c r="E1992" s="137" t="s">
        <v>1102</v>
      </c>
      <c r="F1992" s="70" t="s">
        <v>1103</v>
      </c>
      <c r="G1992" s="100" t="s">
        <v>1097</v>
      </c>
      <c r="H1992" s="100" t="s">
        <v>1098</v>
      </c>
    </row>
    <row r="1993" spans="1:8" x14ac:dyDescent="0.2">
      <c r="A1993" s="261"/>
      <c r="B1993" s="261"/>
      <c r="C1993" s="100"/>
      <c r="D1993" s="131"/>
      <c r="E1993" s="137"/>
      <c r="F1993" s="70"/>
      <c r="G1993" s="100"/>
      <c r="H1993" s="100"/>
    </row>
    <row r="1994" spans="1:8" x14ac:dyDescent="0.2">
      <c r="A1994" s="261"/>
      <c r="B1994" s="261"/>
      <c r="C1994" s="100"/>
      <c r="D1994" s="131"/>
      <c r="E1994" s="137"/>
      <c r="F1994" s="70"/>
      <c r="G1994" s="100"/>
      <c r="H1994" s="100"/>
    </row>
    <row r="1995" spans="1:8" x14ac:dyDescent="0.2">
      <c r="A1995" s="261"/>
      <c r="B1995" s="261"/>
      <c r="C1995" s="100"/>
      <c r="D1995" s="131"/>
      <c r="E1995" s="137"/>
      <c r="F1995" s="70"/>
      <c r="G1995" s="100"/>
      <c r="H1995" s="100"/>
    </row>
    <row r="1996" spans="1:8" x14ac:dyDescent="0.2">
      <c r="A1996" s="260" t="s">
        <v>1099</v>
      </c>
      <c r="B1996" s="260"/>
      <c r="C1996" s="260"/>
      <c r="D1996" s="260"/>
      <c r="E1996" s="260"/>
      <c r="F1996" s="260"/>
      <c r="G1996" s="260"/>
      <c r="H1996" s="98">
        <f>SUM(H1993:H1995)</f>
        <v>0</v>
      </c>
    </row>
    <row r="1997" spans="1:8" x14ac:dyDescent="0.2">
      <c r="A1997" s="93" t="s">
        <v>731</v>
      </c>
      <c r="B1997" s="291" t="s">
        <v>262</v>
      </c>
      <c r="C1997" s="291"/>
      <c r="D1997" s="291"/>
      <c r="E1997" s="291"/>
      <c r="F1997" s="291"/>
      <c r="G1997" s="291"/>
      <c r="H1997" s="291"/>
    </row>
    <row r="1998" spans="1:8" x14ac:dyDescent="0.2">
      <c r="A1998" s="99" t="s">
        <v>732</v>
      </c>
      <c r="B1998" s="75" t="s">
        <v>984</v>
      </c>
      <c r="C1998" s="262" t="s">
        <v>481</v>
      </c>
      <c r="D1998" s="262"/>
      <c r="E1998" s="262"/>
      <c r="F1998" s="262"/>
      <c r="G1998" s="262"/>
      <c r="H1998" s="262"/>
    </row>
    <row r="1999" spans="1:8" ht="25.5" x14ac:dyDescent="0.2">
      <c r="A1999" s="261" t="s">
        <v>1096</v>
      </c>
      <c r="B1999" s="261"/>
      <c r="C1999" s="100" t="s">
        <v>1100</v>
      </c>
      <c r="D1999" s="131" t="s">
        <v>1101</v>
      </c>
      <c r="E1999" s="137" t="s">
        <v>1102</v>
      </c>
      <c r="F1999" s="70" t="s">
        <v>1103</v>
      </c>
      <c r="G1999" s="100" t="s">
        <v>1097</v>
      </c>
      <c r="H1999" s="100" t="s">
        <v>1098</v>
      </c>
    </row>
    <row r="2000" spans="1:8" x14ac:dyDescent="0.2">
      <c r="A2000" s="261"/>
      <c r="B2000" s="261"/>
      <c r="C2000" s="100"/>
      <c r="D2000" s="131"/>
      <c r="E2000" s="137"/>
      <c r="F2000" s="70"/>
      <c r="G2000" s="100"/>
      <c r="H2000" s="100"/>
    </row>
    <row r="2001" spans="1:8" x14ac:dyDescent="0.2">
      <c r="A2001" s="261"/>
      <c r="B2001" s="261"/>
      <c r="C2001" s="100"/>
      <c r="D2001" s="131"/>
      <c r="E2001" s="137"/>
      <c r="F2001" s="70"/>
      <c r="G2001" s="100"/>
      <c r="H2001" s="100"/>
    </row>
    <row r="2002" spans="1:8" x14ac:dyDescent="0.2">
      <c r="A2002" s="261"/>
      <c r="B2002" s="261"/>
      <c r="C2002" s="100"/>
      <c r="D2002" s="131"/>
      <c r="E2002" s="137"/>
      <c r="F2002" s="70"/>
      <c r="G2002" s="100"/>
      <c r="H2002" s="100"/>
    </row>
    <row r="2003" spans="1:8" x14ac:dyDescent="0.2">
      <c r="A2003" s="260" t="s">
        <v>1099</v>
      </c>
      <c r="B2003" s="260"/>
      <c r="C2003" s="260"/>
      <c r="D2003" s="260"/>
      <c r="E2003" s="260"/>
      <c r="F2003" s="260"/>
      <c r="G2003" s="260"/>
      <c r="H2003" s="98">
        <f>SUM(H2000:H2002)</f>
        <v>0</v>
      </c>
    </row>
    <row r="2004" spans="1:8" x14ac:dyDescent="0.2">
      <c r="A2004" s="99" t="s">
        <v>733</v>
      </c>
      <c r="B2004" s="75" t="s">
        <v>264</v>
      </c>
      <c r="C2004" s="262" t="s">
        <v>481</v>
      </c>
      <c r="D2004" s="262"/>
      <c r="E2004" s="262"/>
      <c r="F2004" s="262"/>
      <c r="G2004" s="262"/>
      <c r="H2004" s="262"/>
    </row>
    <row r="2005" spans="1:8" ht="25.5" x14ac:dyDescent="0.2">
      <c r="A2005" s="261" t="s">
        <v>1096</v>
      </c>
      <c r="B2005" s="261"/>
      <c r="C2005" s="100" t="s">
        <v>1100</v>
      </c>
      <c r="D2005" s="131" t="s">
        <v>1101</v>
      </c>
      <c r="E2005" s="137" t="s">
        <v>1102</v>
      </c>
      <c r="F2005" s="70" t="s">
        <v>1103</v>
      </c>
      <c r="G2005" s="100" t="s">
        <v>1097</v>
      </c>
      <c r="H2005" s="100" t="s">
        <v>1098</v>
      </c>
    </row>
    <row r="2006" spans="1:8" x14ac:dyDescent="0.2">
      <c r="A2006" s="261"/>
      <c r="B2006" s="261"/>
      <c r="C2006" s="100"/>
      <c r="D2006" s="131"/>
      <c r="E2006" s="137"/>
      <c r="F2006" s="70"/>
      <c r="G2006" s="100"/>
      <c r="H2006" s="100"/>
    </row>
    <row r="2007" spans="1:8" x14ac:dyDescent="0.2">
      <c r="A2007" s="261"/>
      <c r="B2007" s="261"/>
      <c r="C2007" s="100"/>
      <c r="D2007" s="131"/>
      <c r="E2007" s="137"/>
      <c r="F2007" s="70"/>
      <c r="G2007" s="100"/>
      <c r="H2007" s="100"/>
    </row>
    <row r="2008" spans="1:8" x14ac:dyDescent="0.2">
      <c r="A2008" s="261"/>
      <c r="B2008" s="261"/>
      <c r="C2008" s="100"/>
      <c r="D2008" s="131"/>
      <c r="E2008" s="137"/>
      <c r="F2008" s="70"/>
      <c r="G2008" s="100"/>
      <c r="H2008" s="100"/>
    </row>
    <row r="2009" spans="1:8" x14ac:dyDescent="0.2">
      <c r="A2009" s="260" t="s">
        <v>1099</v>
      </c>
      <c r="B2009" s="260"/>
      <c r="C2009" s="260"/>
      <c r="D2009" s="260"/>
      <c r="E2009" s="260"/>
      <c r="F2009" s="260"/>
      <c r="G2009" s="260"/>
      <c r="H2009" s="98">
        <f>SUM(H2006:H2008)</f>
        <v>0</v>
      </c>
    </row>
    <row r="2010" spans="1:8" x14ac:dyDescent="0.2">
      <c r="A2010" s="99" t="s">
        <v>734</v>
      </c>
      <c r="B2010" s="75" t="s">
        <v>265</v>
      </c>
      <c r="C2010" s="262" t="s">
        <v>481</v>
      </c>
      <c r="D2010" s="262"/>
      <c r="E2010" s="262"/>
      <c r="F2010" s="262"/>
      <c r="G2010" s="262"/>
      <c r="H2010" s="262"/>
    </row>
    <row r="2011" spans="1:8" ht="25.5" x14ac:dyDescent="0.2">
      <c r="A2011" s="261" t="s">
        <v>1096</v>
      </c>
      <c r="B2011" s="261"/>
      <c r="C2011" s="100" t="s">
        <v>1100</v>
      </c>
      <c r="D2011" s="131" t="s">
        <v>1101</v>
      </c>
      <c r="E2011" s="137" t="s">
        <v>1102</v>
      </c>
      <c r="F2011" s="70" t="s">
        <v>1103</v>
      </c>
      <c r="G2011" s="100" t="s">
        <v>1097</v>
      </c>
      <c r="H2011" s="100" t="s">
        <v>1098</v>
      </c>
    </row>
    <row r="2012" spans="1:8" x14ac:dyDescent="0.2">
      <c r="A2012" s="261"/>
      <c r="B2012" s="261"/>
      <c r="C2012" s="100"/>
      <c r="D2012" s="131"/>
      <c r="E2012" s="137"/>
      <c r="F2012" s="70"/>
      <c r="G2012" s="100"/>
      <c r="H2012" s="100"/>
    </row>
    <row r="2013" spans="1:8" x14ac:dyDescent="0.2">
      <c r="A2013" s="261"/>
      <c r="B2013" s="261"/>
      <c r="C2013" s="100"/>
      <c r="D2013" s="131"/>
      <c r="E2013" s="137"/>
      <c r="F2013" s="70"/>
      <c r="G2013" s="100"/>
      <c r="H2013" s="100"/>
    </row>
    <row r="2014" spans="1:8" x14ac:dyDescent="0.2">
      <c r="A2014" s="261"/>
      <c r="B2014" s="261"/>
      <c r="C2014" s="100"/>
      <c r="D2014" s="131"/>
      <c r="E2014" s="137"/>
      <c r="F2014" s="70"/>
      <c r="G2014" s="100"/>
      <c r="H2014" s="100"/>
    </row>
    <row r="2015" spans="1:8" x14ac:dyDescent="0.2">
      <c r="A2015" s="260" t="s">
        <v>1099</v>
      </c>
      <c r="B2015" s="260"/>
      <c r="C2015" s="260"/>
      <c r="D2015" s="260"/>
      <c r="E2015" s="260"/>
      <c r="F2015" s="260"/>
      <c r="G2015" s="260"/>
      <c r="H2015" s="98">
        <f>SUM(H2012:H2014)</f>
        <v>0</v>
      </c>
    </row>
    <row r="2016" spans="1:8" x14ac:dyDescent="0.2">
      <c r="A2016" s="94" t="s">
        <v>735</v>
      </c>
      <c r="B2016" s="292" t="s">
        <v>266</v>
      </c>
      <c r="C2016" s="292"/>
      <c r="D2016" s="292"/>
      <c r="E2016" s="292"/>
      <c r="F2016" s="292"/>
      <c r="G2016" s="292"/>
      <c r="H2016" s="292"/>
    </row>
    <row r="2017" spans="1:8" x14ac:dyDescent="0.2">
      <c r="A2017" s="149" t="s">
        <v>736</v>
      </c>
      <c r="B2017" s="75" t="s">
        <v>985</v>
      </c>
      <c r="C2017" s="262" t="s">
        <v>481</v>
      </c>
      <c r="D2017" s="262"/>
      <c r="E2017" s="262"/>
      <c r="F2017" s="262"/>
      <c r="G2017" s="262"/>
      <c r="H2017" s="262"/>
    </row>
    <row r="2018" spans="1:8" ht="25.5" x14ac:dyDescent="0.2">
      <c r="A2018" s="261" t="s">
        <v>1096</v>
      </c>
      <c r="B2018" s="261"/>
      <c r="C2018" s="100" t="s">
        <v>1100</v>
      </c>
      <c r="D2018" s="131" t="s">
        <v>1101</v>
      </c>
      <c r="E2018" s="137" t="s">
        <v>1102</v>
      </c>
      <c r="F2018" s="70" t="s">
        <v>1103</v>
      </c>
      <c r="G2018" s="100" t="s">
        <v>1097</v>
      </c>
      <c r="H2018" s="100" t="s">
        <v>1098</v>
      </c>
    </row>
    <row r="2019" spans="1:8" x14ac:dyDescent="0.2">
      <c r="A2019" s="261"/>
      <c r="B2019" s="261"/>
      <c r="C2019" s="100"/>
      <c r="D2019" s="100"/>
      <c r="E2019" s="69"/>
      <c r="F2019" s="70"/>
      <c r="G2019" s="100"/>
      <c r="H2019" s="100">
        <v>150</v>
      </c>
    </row>
    <row r="2020" spans="1:8" x14ac:dyDescent="0.2">
      <c r="A2020" s="261"/>
      <c r="B2020" s="261"/>
      <c r="C2020" s="100"/>
      <c r="D2020" s="100"/>
      <c r="E2020" s="69"/>
      <c r="F2020" s="70"/>
      <c r="G2020" s="100"/>
      <c r="H2020" s="100"/>
    </row>
    <row r="2021" spans="1:8" x14ac:dyDescent="0.2">
      <c r="A2021" s="261"/>
      <c r="B2021" s="261"/>
      <c r="C2021" s="100"/>
      <c r="D2021" s="100"/>
      <c r="E2021" s="69"/>
      <c r="F2021" s="70"/>
      <c r="G2021" s="100"/>
      <c r="H2021" s="100"/>
    </row>
    <row r="2022" spans="1:8" x14ac:dyDescent="0.2">
      <c r="A2022" s="261"/>
      <c r="B2022" s="261"/>
      <c r="C2022" s="100"/>
      <c r="D2022" s="131"/>
      <c r="E2022" s="137"/>
      <c r="F2022" s="70"/>
      <c r="G2022" s="100"/>
      <c r="H2022" s="100"/>
    </row>
    <row r="2023" spans="1:8" x14ac:dyDescent="0.2">
      <c r="A2023" s="260" t="s">
        <v>1099</v>
      </c>
      <c r="B2023" s="260"/>
      <c r="C2023" s="260"/>
      <c r="D2023" s="260"/>
      <c r="E2023" s="260"/>
      <c r="F2023" s="260"/>
      <c r="G2023" s="260"/>
      <c r="H2023" s="98">
        <f>SUM(H2019:H2022)</f>
        <v>150</v>
      </c>
    </row>
    <row r="2024" spans="1:8" x14ac:dyDescent="0.2">
      <c r="A2024" s="99" t="s">
        <v>737</v>
      </c>
      <c r="B2024" s="75" t="s">
        <v>986</v>
      </c>
      <c r="C2024" s="262" t="s">
        <v>481</v>
      </c>
      <c r="D2024" s="262"/>
      <c r="E2024" s="262"/>
      <c r="F2024" s="262"/>
      <c r="G2024" s="262"/>
      <c r="H2024" s="262"/>
    </row>
    <row r="2025" spans="1:8" ht="25.5" x14ac:dyDescent="0.2">
      <c r="A2025" s="261" t="s">
        <v>1096</v>
      </c>
      <c r="B2025" s="261"/>
      <c r="C2025" s="100" t="s">
        <v>1100</v>
      </c>
      <c r="D2025" s="131" t="s">
        <v>1101</v>
      </c>
      <c r="E2025" s="137" t="s">
        <v>1102</v>
      </c>
      <c r="F2025" s="70" t="s">
        <v>1103</v>
      </c>
      <c r="G2025" s="100" t="s">
        <v>1097</v>
      </c>
      <c r="H2025" s="100" t="s">
        <v>1098</v>
      </c>
    </row>
    <row r="2026" spans="1:8" x14ac:dyDescent="0.2">
      <c r="A2026" s="261"/>
      <c r="B2026" s="261"/>
      <c r="C2026" s="120"/>
      <c r="D2026" s="141"/>
      <c r="E2026" s="141"/>
      <c r="F2026" s="141"/>
      <c r="G2026" s="120"/>
      <c r="H2026" s="120"/>
    </row>
    <row r="2027" spans="1:8" x14ac:dyDescent="0.2">
      <c r="A2027" s="261"/>
      <c r="B2027" s="261"/>
      <c r="C2027" s="120"/>
      <c r="D2027" s="141"/>
      <c r="E2027" s="141"/>
      <c r="F2027" s="141"/>
      <c r="G2027" s="120"/>
      <c r="H2027" s="120"/>
    </row>
    <row r="2028" spans="1:8" x14ac:dyDescent="0.2">
      <c r="A2028" s="261"/>
      <c r="B2028" s="261"/>
      <c r="C2028" s="120"/>
      <c r="D2028" s="141"/>
      <c r="E2028" s="141"/>
      <c r="F2028" s="141"/>
      <c r="G2028" s="120"/>
      <c r="H2028" s="120"/>
    </row>
    <row r="2029" spans="1:8" x14ac:dyDescent="0.2">
      <c r="A2029" s="261"/>
      <c r="B2029" s="261"/>
      <c r="C2029" s="120"/>
      <c r="D2029" s="141"/>
      <c r="E2029" s="141"/>
      <c r="F2029" s="141"/>
      <c r="G2029" s="120"/>
      <c r="H2029" s="120"/>
    </row>
    <row r="2030" spans="1:8" x14ac:dyDescent="0.2">
      <c r="A2030" s="261"/>
      <c r="B2030" s="261"/>
      <c r="C2030" s="100"/>
      <c r="D2030" s="131"/>
      <c r="E2030" s="137"/>
      <c r="F2030" s="70"/>
      <c r="G2030" s="100"/>
      <c r="H2030" s="100"/>
    </row>
    <row r="2031" spans="1:8" x14ac:dyDescent="0.2">
      <c r="A2031" s="260" t="s">
        <v>1099</v>
      </c>
      <c r="B2031" s="260"/>
      <c r="C2031" s="260"/>
      <c r="D2031" s="260"/>
      <c r="E2031" s="260"/>
      <c r="F2031" s="260"/>
      <c r="G2031" s="260"/>
      <c r="H2031" s="98">
        <f>SUM(H2026:H2030)</f>
        <v>0</v>
      </c>
    </row>
    <row r="2032" spans="1:8" x14ac:dyDescent="0.2">
      <c r="A2032" s="99" t="s">
        <v>738</v>
      </c>
      <c r="B2032" s="75" t="s">
        <v>987</v>
      </c>
      <c r="C2032" s="262" t="s">
        <v>481</v>
      </c>
      <c r="D2032" s="262"/>
      <c r="E2032" s="262"/>
      <c r="F2032" s="262"/>
      <c r="G2032" s="262"/>
      <c r="H2032" s="262"/>
    </row>
    <row r="2033" spans="1:8" ht="25.5" x14ac:dyDescent="0.2">
      <c r="A2033" s="261" t="s">
        <v>1096</v>
      </c>
      <c r="B2033" s="261"/>
      <c r="C2033" s="100" t="s">
        <v>1100</v>
      </c>
      <c r="D2033" s="131" t="s">
        <v>1101</v>
      </c>
      <c r="E2033" s="137" t="s">
        <v>1102</v>
      </c>
      <c r="F2033" s="70" t="s">
        <v>1103</v>
      </c>
      <c r="G2033" s="100" t="s">
        <v>1097</v>
      </c>
      <c r="H2033" s="100" t="s">
        <v>1098</v>
      </c>
    </row>
    <row r="2034" spans="1:8" x14ac:dyDescent="0.2">
      <c r="A2034" s="261"/>
      <c r="B2034" s="261"/>
      <c r="C2034" s="100"/>
      <c r="D2034" s="131"/>
      <c r="E2034" s="137"/>
      <c r="F2034" s="70"/>
      <c r="G2034" s="100"/>
      <c r="H2034" s="100"/>
    </row>
    <row r="2035" spans="1:8" x14ac:dyDescent="0.2">
      <c r="A2035" s="261"/>
      <c r="B2035" s="261"/>
      <c r="C2035" s="100"/>
      <c r="D2035" s="131"/>
      <c r="E2035" s="137"/>
      <c r="F2035" s="70"/>
      <c r="G2035" s="100"/>
      <c r="H2035" s="100"/>
    </row>
    <row r="2036" spans="1:8" x14ac:dyDescent="0.2">
      <c r="A2036" s="261"/>
      <c r="B2036" s="261"/>
      <c r="C2036" s="100"/>
      <c r="D2036" s="131"/>
      <c r="E2036" s="137"/>
      <c r="F2036" s="70"/>
      <c r="G2036" s="100"/>
      <c r="H2036" s="100"/>
    </row>
    <row r="2037" spans="1:8" x14ac:dyDescent="0.2">
      <c r="A2037" s="260" t="s">
        <v>1099</v>
      </c>
      <c r="B2037" s="260"/>
      <c r="C2037" s="260"/>
      <c r="D2037" s="260"/>
      <c r="E2037" s="260"/>
      <c r="F2037" s="260"/>
      <c r="G2037" s="260"/>
      <c r="H2037" s="98">
        <f>SUM(H2034:H2036)</f>
        <v>0</v>
      </c>
    </row>
    <row r="2038" spans="1:8" x14ac:dyDescent="0.2">
      <c r="A2038" s="99" t="s">
        <v>1067</v>
      </c>
      <c r="B2038" s="75" t="s">
        <v>988</v>
      </c>
      <c r="C2038" s="262" t="s">
        <v>481</v>
      </c>
      <c r="D2038" s="262"/>
      <c r="E2038" s="262"/>
      <c r="F2038" s="262"/>
      <c r="G2038" s="262"/>
      <c r="H2038" s="262"/>
    </row>
    <row r="2039" spans="1:8" ht="25.5" x14ac:dyDescent="0.2">
      <c r="A2039" s="261" t="s">
        <v>1096</v>
      </c>
      <c r="B2039" s="261"/>
      <c r="C2039" s="100" t="s">
        <v>1100</v>
      </c>
      <c r="D2039" s="131" t="s">
        <v>1101</v>
      </c>
      <c r="E2039" s="137" t="s">
        <v>1102</v>
      </c>
      <c r="F2039" s="70" t="s">
        <v>1103</v>
      </c>
      <c r="G2039" s="100" t="s">
        <v>1097</v>
      </c>
      <c r="H2039" s="100" t="s">
        <v>1098</v>
      </c>
    </row>
    <row r="2040" spans="1:8" x14ac:dyDescent="0.2">
      <c r="A2040" s="261"/>
      <c r="B2040" s="261"/>
      <c r="C2040" s="100"/>
      <c r="D2040" s="131"/>
      <c r="E2040" s="137"/>
      <c r="F2040" s="70"/>
      <c r="G2040" s="100"/>
      <c r="H2040" s="100"/>
    </row>
    <row r="2041" spans="1:8" x14ac:dyDescent="0.2">
      <c r="A2041" s="261"/>
      <c r="B2041" s="261"/>
      <c r="C2041" s="100"/>
      <c r="D2041" s="131"/>
      <c r="E2041" s="137"/>
      <c r="F2041" s="70"/>
      <c r="G2041" s="100"/>
      <c r="H2041" s="100"/>
    </row>
    <row r="2042" spans="1:8" x14ac:dyDescent="0.2">
      <c r="A2042" s="261"/>
      <c r="B2042" s="261"/>
      <c r="C2042" s="100"/>
      <c r="D2042" s="131"/>
      <c r="E2042" s="137"/>
      <c r="F2042" s="70"/>
      <c r="G2042" s="100"/>
      <c r="H2042" s="100"/>
    </row>
    <row r="2043" spans="1:8" x14ac:dyDescent="0.2">
      <c r="A2043" s="260" t="s">
        <v>1099</v>
      </c>
      <c r="B2043" s="260"/>
      <c r="C2043" s="260"/>
      <c r="D2043" s="260"/>
      <c r="E2043" s="260"/>
      <c r="F2043" s="260"/>
      <c r="G2043" s="260"/>
      <c r="H2043" s="98">
        <f>SUM(H2040:H2042)</f>
        <v>0</v>
      </c>
    </row>
    <row r="2044" spans="1:8" x14ac:dyDescent="0.2">
      <c r="A2044" s="99" t="s">
        <v>1068</v>
      </c>
      <c r="B2044" s="75" t="s">
        <v>989</v>
      </c>
      <c r="C2044" s="262" t="s">
        <v>481</v>
      </c>
      <c r="D2044" s="262"/>
      <c r="E2044" s="262"/>
      <c r="F2044" s="262"/>
      <c r="G2044" s="262"/>
      <c r="H2044" s="262"/>
    </row>
    <row r="2045" spans="1:8" ht="25.5" x14ac:dyDescent="0.2">
      <c r="A2045" s="261" t="s">
        <v>1096</v>
      </c>
      <c r="B2045" s="261"/>
      <c r="C2045" s="100" t="s">
        <v>1100</v>
      </c>
      <c r="D2045" s="131" t="s">
        <v>1101</v>
      </c>
      <c r="E2045" s="137" t="s">
        <v>1102</v>
      </c>
      <c r="F2045" s="70" t="s">
        <v>1103</v>
      </c>
      <c r="G2045" s="100" t="s">
        <v>1097</v>
      </c>
      <c r="H2045" s="100" t="s">
        <v>1098</v>
      </c>
    </row>
    <row r="2046" spans="1:8" x14ac:dyDescent="0.2">
      <c r="A2046" s="261"/>
      <c r="B2046" s="261"/>
      <c r="C2046" s="100"/>
      <c r="D2046" s="131"/>
      <c r="E2046" s="137"/>
      <c r="F2046" s="70"/>
      <c r="G2046" s="100"/>
      <c r="H2046" s="100"/>
    </row>
    <row r="2047" spans="1:8" x14ac:dyDescent="0.2">
      <c r="A2047" s="261"/>
      <c r="B2047" s="261"/>
      <c r="C2047" s="100"/>
      <c r="D2047" s="131"/>
      <c r="E2047" s="137"/>
      <c r="F2047" s="70"/>
      <c r="G2047" s="100"/>
      <c r="H2047" s="100"/>
    </row>
    <row r="2048" spans="1:8" x14ac:dyDescent="0.2">
      <c r="A2048" s="261"/>
      <c r="B2048" s="261"/>
      <c r="C2048" s="100"/>
      <c r="D2048" s="131"/>
      <c r="E2048" s="137"/>
      <c r="F2048" s="70"/>
      <c r="G2048" s="100"/>
      <c r="H2048" s="100"/>
    </row>
    <row r="2049" spans="1:8" x14ac:dyDescent="0.2">
      <c r="A2049" s="260" t="s">
        <v>1099</v>
      </c>
      <c r="B2049" s="260"/>
      <c r="C2049" s="260"/>
      <c r="D2049" s="260"/>
      <c r="E2049" s="260"/>
      <c r="F2049" s="260"/>
      <c r="G2049" s="260"/>
      <c r="H2049" s="98">
        <f>SUM(H2046:H2048)</f>
        <v>0</v>
      </c>
    </row>
    <row r="2050" spans="1:8" x14ac:dyDescent="0.2">
      <c r="A2050" s="99" t="s">
        <v>1069</v>
      </c>
      <c r="B2050" s="75" t="s">
        <v>990</v>
      </c>
      <c r="C2050" s="262" t="s">
        <v>483</v>
      </c>
      <c r="D2050" s="262"/>
      <c r="E2050" s="262"/>
      <c r="F2050" s="262"/>
      <c r="G2050" s="262"/>
      <c r="H2050" s="262"/>
    </row>
    <row r="2051" spans="1:8" ht="25.5" x14ac:dyDescent="0.2">
      <c r="A2051" s="261" t="s">
        <v>1096</v>
      </c>
      <c r="B2051" s="261"/>
      <c r="C2051" s="100" t="s">
        <v>1100</v>
      </c>
      <c r="D2051" s="131" t="s">
        <v>1101</v>
      </c>
      <c r="E2051" s="137" t="s">
        <v>1102</v>
      </c>
      <c r="F2051" s="70" t="s">
        <v>1103</v>
      </c>
      <c r="G2051" s="100" t="s">
        <v>1097</v>
      </c>
      <c r="H2051" s="100" t="s">
        <v>1098</v>
      </c>
    </row>
    <row r="2052" spans="1:8" x14ac:dyDescent="0.2">
      <c r="A2052" s="261"/>
      <c r="B2052" s="261"/>
      <c r="C2052" s="100"/>
      <c r="D2052" s="131"/>
      <c r="E2052" s="131"/>
      <c r="F2052" s="70"/>
      <c r="G2052" s="100"/>
      <c r="H2052" s="100"/>
    </row>
    <row r="2053" spans="1:8" x14ac:dyDescent="0.2">
      <c r="A2053" s="261"/>
      <c r="B2053" s="261"/>
      <c r="C2053" s="100"/>
      <c r="D2053" s="135"/>
      <c r="E2053" s="135"/>
      <c r="F2053" s="70"/>
      <c r="G2053" s="100"/>
      <c r="H2053" s="100"/>
    </row>
    <row r="2054" spans="1:8" x14ac:dyDescent="0.2">
      <c r="A2054" s="261"/>
      <c r="B2054" s="261"/>
      <c r="C2054" s="100"/>
      <c r="D2054" s="131"/>
      <c r="E2054" s="137"/>
      <c r="F2054" s="70"/>
      <c r="G2054" s="100"/>
      <c r="H2054" s="100"/>
    </row>
    <row r="2055" spans="1:8" x14ac:dyDescent="0.2">
      <c r="A2055" s="260" t="s">
        <v>1099</v>
      </c>
      <c r="B2055" s="260"/>
      <c r="C2055" s="260"/>
      <c r="D2055" s="260"/>
      <c r="E2055" s="260"/>
      <c r="F2055" s="260"/>
      <c r="G2055" s="260"/>
      <c r="H2055" s="98">
        <f>SUM(H2052:H2054)</f>
        <v>0</v>
      </c>
    </row>
    <row r="2056" spans="1:8" x14ac:dyDescent="0.2">
      <c r="A2056" s="149" t="s">
        <v>1070</v>
      </c>
      <c r="B2056" s="75" t="s">
        <v>991</v>
      </c>
      <c r="C2056" s="262" t="s">
        <v>481</v>
      </c>
      <c r="D2056" s="262"/>
      <c r="E2056" s="262"/>
      <c r="F2056" s="262"/>
      <c r="G2056" s="262"/>
      <c r="H2056" s="262"/>
    </row>
    <row r="2057" spans="1:8" ht="25.5" x14ac:dyDescent="0.2">
      <c r="A2057" s="261" t="s">
        <v>1096</v>
      </c>
      <c r="B2057" s="261"/>
      <c r="C2057" s="100" t="s">
        <v>1100</v>
      </c>
      <c r="D2057" s="131" t="s">
        <v>1101</v>
      </c>
      <c r="E2057" s="137" t="s">
        <v>1102</v>
      </c>
      <c r="F2057" s="70" t="s">
        <v>1103</v>
      </c>
      <c r="G2057" s="100" t="s">
        <v>1097</v>
      </c>
      <c r="H2057" s="100" t="s">
        <v>1098</v>
      </c>
    </row>
    <row r="2058" spans="1:8" x14ac:dyDescent="0.2">
      <c r="A2058" s="261"/>
      <c r="B2058" s="261"/>
      <c r="C2058" s="100"/>
      <c r="D2058" s="100"/>
      <c r="E2058" s="69"/>
      <c r="F2058" s="70"/>
      <c r="G2058" s="100"/>
      <c r="H2058" s="100"/>
    </row>
    <row r="2059" spans="1:8" x14ac:dyDescent="0.2">
      <c r="A2059" s="261"/>
      <c r="B2059" s="261"/>
      <c r="C2059" s="100"/>
      <c r="D2059" s="100"/>
      <c r="E2059" s="69"/>
      <c r="F2059" s="70"/>
      <c r="G2059" s="100"/>
      <c r="H2059" s="100"/>
    </row>
    <row r="2060" spans="1:8" x14ac:dyDescent="0.2">
      <c r="A2060" s="261"/>
      <c r="B2060" s="261"/>
      <c r="C2060" s="100"/>
      <c r="D2060" s="100"/>
      <c r="E2060" s="69"/>
      <c r="F2060" s="70"/>
      <c r="G2060" s="100"/>
      <c r="H2060" s="100"/>
    </row>
    <row r="2061" spans="1:8" x14ac:dyDescent="0.2">
      <c r="A2061" s="261"/>
      <c r="B2061" s="261"/>
      <c r="C2061" s="100"/>
      <c r="D2061" s="100"/>
      <c r="E2061" s="69"/>
      <c r="F2061" s="70"/>
      <c r="G2061" s="100"/>
      <c r="H2061" s="100"/>
    </row>
    <row r="2062" spans="1:8" x14ac:dyDescent="0.2">
      <c r="A2062" s="261"/>
      <c r="B2062" s="261"/>
      <c r="C2062" s="100"/>
      <c r="D2062" s="100"/>
      <c r="E2062" s="69"/>
      <c r="F2062" s="70"/>
      <c r="G2062" s="100"/>
      <c r="H2062" s="100"/>
    </row>
    <row r="2063" spans="1:8" x14ac:dyDescent="0.2">
      <c r="A2063" s="261"/>
      <c r="B2063" s="261"/>
      <c r="C2063" s="100"/>
      <c r="D2063" s="100"/>
      <c r="E2063" s="69"/>
      <c r="F2063" s="70"/>
      <c r="G2063" s="100"/>
      <c r="H2063" s="100"/>
    </row>
    <row r="2064" spans="1:8" x14ac:dyDescent="0.2">
      <c r="A2064" s="260" t="s">
        <v>1099</v>
      </c>
      <c r="B2064" s="260"/>
      <c r="C2064" s="260"/>
      <c r="D2064" s="260"/>
      <c r="E2064" s="260"/>
      <c r="F2064" s="260"/>
      <c r="G2064" s="260"/>
      <c r="H2064" s="98">
        <f>SUM(H2058:H2063)</f>
        <v>0</v>
      </c>
    </row>
    <row r="2065" spans="1:8" x14ac:dyDescent="0.2">
      <c r="A2065" s="99" t="s">
        <v>1071</v>
      </c>
      <c r="B2065" s="75" t="s">
        <v>992</v>
      </c>
      <c r="C2065" s="262" t="s">
        <v>481</v>
      </c>
      <c r="D2065" s="262"/>
      <c r="E2065" s="262"/>
      <c r="F2065" s="262"/>
      <c r="G2065" s="262"/>
      <c r="H2065" s="262"/>
    </row>
    <row r="2066" spans="1:8" ht="25.5" x14ac:dyDescent="0.2">
      <c r="A2066" s="261" t="s">
        <v>1096</v>
      </c>
      <c r="B2066" s="261"/>
      <c r="C2066" s="100" t="s">
        <v>1100</v>
      </c>
      <c r="D2066" s="131" t="s">
        <v>1101</v>
      </c>
      <c r="E2066" s="137" t="s">
        <v>1102</v>
      </c>
      <c r="F2066" s="70" t="s">
        <v>1103</v>
      </c>
      <c r="G2066" s="100" t="s">
        <v>1097</v>
      </c>
      <c r="H2066" s="100" t="s">
        <v>1098</v>
      </c>
    </row>
    <row r="2067" spans="1:8" x14ac:dyDescent="0.2">
      <c r="A2067" s="261"/>
      <c r="B2067" s="261"/>
      <c r="C2067" s="100"/>
      <c r="D2067" s="131"/>
      <c r="E2067" s="137"/>
      <c r="F2067" s="70"/>
      <c r="G2067" s="100"/>
      <c r="H2067" s="100"/>
    </row>
    <row r="2068" spans="1:8" x14ac:dyDescent="0.2">
      <c r="A2068" s="261"/>
      <c r="B2068" s="261"/>
      <c r="C2068" s="100"/>
      <c r="D2068" s="131"/>
      <c r="E2068" s="137"/>
      <c r="F2068" s="70"/>
      <c r="G2068" s="100"/>
      <c r="H2068" s="100"/>
    </row>
    <row r="2069" spans="1:8" x14ac:dyDescent="0.2">
      <c r="A2069" s="261"/>
      <c r="B2069" s="261"/>
      <c r="C2069" s="100"/>
      <c r="D2069" s="131"/>
      <c r="E2069" s="137"/>
      <c r="F2069" s="70"/>
      <c r="G2069" s="100"/>
      <c r="H2069" s="100"/>
    </row>
    <row r="2070" spans="1:8" x14ac:dyDescent="0.2">
      <c r="A2070" s="260" t="s">
        <v>1099</v>
      </c>
      <c r="B2070" s="260"/>
      <c r="C2070" s="260"/>
      <c r="D2070" s="260"/>
      <c r="E2070" s="260"/>
      <c r="F2070" s="260"/>
      <c r="G2070" s="260"/>
      <c r="H2070" s="98">
        <f>SUM(H2067:H2069)</f>
        <v>0</v>
      </c>
    </row>
    <row r="2071" spans="1:8" x14ac:dyDescent="0.2">
      <c r="A2071" s="149" t="s">
        <v>1072</v>
      </c>
      <c r="B2071" s="75" t="s">
        <v>993</v>
      </c>
      <c r="C2071" s="262" t="s">
        <v>267</v>
      </c>
      <c r="D2071" s="262"/>
      <c r="E2071" s="262"/>
      <c r="F2071" s="262"/>
      <c r="G2071" s="262"/>
      <c r="H2071" s="262"/>
    </row>
    <row r="2072" spans="1:8" ht="25.5" x14ac:dyDescent="0.2">
      <c r="A2072" s="261" t="s">
        <v>1096</v>
      </c>
      <c r="B2072" s="261"/>
      <c r="C2072" s="100" t="s">
        <v>1100</v>
      </c>
      <c r="D2072" s="131" t="s">
        <v>1101</v>
      </c>
      <c r="E2072" s="137" t="s">
        <v>1102</v>
      </c>
      <c r="F2072" s="70" t="s">
        <v>1103</v>
      </c>
      <c r="G2072" s="100" t="s">
        <v>1097</v>
      </c>
      <c r="H2072" s="100" t="s">
        <v>1098</v>
      </c>
    </row>
    <row r="2073" spans="1:8" x14ac:dyDescent="0.2">
      <c r="A2073" s="261"/>
      <c r="B2073" s="261"/>
      <c r="C2073" s="100"/>
      <c r="D2073" s="69"/>
      <c r="E2073" s="69"/>
      <c r="F2073" s="70"/>
      <c r="G2073" s="100"/>
      <c r="H2073" s="100"/>
    </row>
    <row r="2074" spans="1:8" x14ac:dyDescent="0.2">
      <c r="A2074" s="261"/>
      <c r="B2074" s="261"/>
      <c r="C2074" s="100"/>
      <c r="D2074" s="69"/>
      <c r="E2074" s="69"/>
      <c r="F2074" s="70"/>
      <c r="G2074" s="100"/>
      <c r="H2074" s="100"/>
    </row>
    <row r="2075" spans="1:8" x14ac:dyDescent="0.2">
      <c r="A2075" s="261"/>
      <c r="B2075" s="261"/>
      <c r="C2075" s="100"/>
      <c r="D2075" s="69"/>
      <c r="E2075" s="69"/>
      <c r="F2075" s="70"/>
      <c r="G2075" s="100"/>
      <c r="H2075" s="100"/>
    </row>
    <row r="2076" spans="1:8" x14ac:dyDescent="0.2">
      <c r="A2076" s="261"/>
      <c r="B2076" s="261"/>
      <c r="C2076" s="100"/>
      <c r="D2076" s="69"/>
      <c r="E2076" s="69"/>
      <c r="F2076" s="70"/>
      <c r="G2076" s="100"/>
      <c r="H2076" s="100"/>
    </row>
    <row r="2077" spans="1:8" x14ac:dyDescent="0.2">
      <c r="A2077" s="261"/>
      <c r="B2077" s="261"/>
      <c r="C2077" s="100"/>
      <c r="D2077" s="131"/>
      <c r="E2077" s="137"/>
      <c r="F2077" s="70"/>
      <c r="G2077" s="100"/>
      <c r="H2077" s="100"/>
    </row>
    <row r="2078" spans="1:8" x14ac:dyDescent="0.2">
      <c r="A2078" s="260" t="s">
        <v>1099</v>
      </c>
      <c r="B2078" s="260"/>
      <c r="C2078" s="260"/>
      <c r="D2078" s="260"/>
      <c r="E2078" s="260"/>
      <c r="F2078" s="260"/>
      <c r="G2078" s="260"/>
      <c r="H2078" s="98">
        <f>SUM(H2073:H2077)</f>
        <v>0</v>
      </c>
    </row>
    <row r="2079" spans="1:8" x14ac:dyDescent="0.2">
      <c r="A2079" s="149" t="s">
        <v>1073</v>
      </c>
      <c r="B2079" s="75" t="s">
        <v>994</v>
      </c>
      <c r="C2079" s="262" t="s">
        <v>481</v>
      </c>
      <c r="D2079" s="262"/>
      <c r="E2079" s="262"/>
      <c r="F2079" s="262"/>
      <c r="G2079" s="262"/>
      <c r="H2079" s="262"/>
    </row>
    <row r="2080" spans="1:8" ht="25.5" x14ac:dyDescent="0.2">
      <c r="A2080" s="261" t="s">
        <v>1096</v>
      </c>
      <c r="B2080" s="261"/>
      <c r="C2080" s="100" t="s">
        <v>1100</v>
      </c>
      <c r="D2080" s="131" t="s">
        <v>1101</v>
      </c>
      <c r="E2080" s="137" t="s">
        <v>1102</v>
      </c>
      <c r="F2080" s="70" t="s">
        <v>1103</v>
      </c>
      <c r="G2080" s="100" t="s">
        <v>1097</v>
      </c>
      <c r="H2080" s="100" t="s">
        <v>1098</v>
      </c>
    </row>
    <row r="2081" spans="1:8" ht="13.35" customHeight="1" x14ac:dyDescent="0.2">
      <c r="A2081" s="261"/>
      <c r="B2081" s="261"/>
      <c r="C2081" s="100"/>
      <c r="D2081" s="100"/>
      <c r="E2081" s="120"/>
      <c r="F2081" s="70"/>
      <c r="G2081" s="100"/>
      <c r="H2081" s="100"/>
    </row>
    <row r="2082" spans="1:8" ht="13.35" customHeight="1" x14ac:dyDescent="0.2">
      <c r="A2082" s="261"/>
      <c r="B2082" s="261"/>
      <c r="C2082" s="100"/>
      <c r="D2082" s="100"/>
      <c r="E2082" s="100"/>
      <c r="F2082" s="70"/>
      <c r="G2082" s="100"/>
      <c r="H2082" s="100"/>
    </row>
    <row r="2083" spans="1:8" ht="13.35" customHeight="1" x14ac:dyDescent="0.2">
      <c r="A2083" s="261"/>
      <c r="B2083" s="261"/>
      <c r="C2083" s="100"/>
      <c r="D2083" s="100"/>
      <c r="E2083" s="100"/>
      <c r="F2083" s="70"/>
      <c r="G2083" s="100"/>
      <c r="H2083" s="100"/>
    </row>
    <row r="2084" spans="1:8" ht="13.35" customHeight="1" x14ac:dyDescent="0.2">
      <c r="A2084" s="261"/>
      <c r="B2084" s="261"/>
      <c r="C2084" s="100"/>
      <c r="D2084" s="69"/>
      <c r="E2084" s="69"/>
      <c r="F2084" s="70"/>
      <c r="G2084" s="100"/>
      <c r="H2084" s="100"/>
    </row>
    <row r="2085" spans="1:8" x14ac:dyDescent="0.2">
      <c r="A2085" s="261"/>
      <c r="B2085" s="261"/>
      <c r="C2085" s="100"/>
      <c r="D2085" s="131"/>
      <c r="E2085" s="137"/>
      <c r="F2085" s="70"/>
      <c r="G2085" s="100"/>
      <c r="H2085" s="100"/>
    </row>
    <row r="2086" spans="1:8" x14ac:dyDescent="0.2">
      <c r="A2086" s="261"/>
      <c r="B2086" s="261"/>
      <c r="C2086" s="100"/>
      <c r="D2086" s="131"/>
      <c r="E2086" s="137"/>
      <c r="F2086" s="70"/>
      <c r="G2086" s="100"/>
      <c r="H2086" s="100"/>
    </row>
    <row r="2087" spans="1:8" x14ac:dyDescent="0.2">
      <c r="A2087" s="260" t="s">
        <v>1099</v>
      </c>
      <c r="B2087" s="260"/>
      <c r="C2087" s="260"/>
      <c r="D2087" s="260"/>
      <c r="E2087" s="260"/>
      <c r="F2087" s="260"/>
      <c r="G2087" s="260"/>
      <c r="H2087" s="98">
        <f>SUM(H2081:H2086)</f>
        <v>0</v>
      </c>
    </row>
    <row r="2088" spans="1:8" x14ac:dyDescent="0.2">
      <c r="A2088" s="99" t="s">
        <v>1074</v>
      </c>
      <c r="B2088" s="75" t="s">
        <v>995</v>
      </c>
      <c r="C2088" s="262" t="s">
        <v>481</v>
      </c>
      <c r="D2088" s="262"/>
      <c r="E2088" s="262"/>
      <c r="F2088" s="262"/>
      <c r="G2088" s="262"/>
      <c r="H2088" s="262"/>
    </row>
    <row r="2089" spans="1:8" ht="25.5" x14ac:dyDescent="0.2">
      <c r="A2089" s="261" t="s">
        <v>1096</v>
      </c>
      <c r="B2089" s="261"/>
      <c r="C2089" s="100" t="s">
        <v>1100</v>
      </c>
      <c r="D2089" s="131" t="s">
        <v>1101</v>
      </c>
      <c r="E2089" s="137" t="s">
        <v>1102</v>
      </c>
      <c r="F2089" s="70" t="s">
        <v>1103</v>
      </c>
      <c r="G2089" s="100" t="s">
        <v>1097</v>
      </c>
      <c r="H2089" s="100" t="s">
        <v>1098</v>
      </c>
    </row>
    <row r="2090" spans="1:8" x14ac:dyDescent="0.2">
      <c r="A2090" s="261"/>
      <c r="B2090" s="261"/>
      <c r="C2090" s="100"/>
      <c r="D2090" s="131"/>
      <c r="E2090" s="137"/>
      <c r="F2090" s="70"/>
      <c r="G2090" s="100"/>
      <c r="H2090" s="100"/>
    </row>
    <row r="2091" spans="1:8" x14ac:dyDescent="0.2">
      <c r="A2091" s="261"/>
      <c r="B2091" s="261"/>
      <c r="C2091" s="100"/>
      <c r="D2091" s="131"/>
      <c r="E2091" s="137"/>
      <c r="F2091" s="70"/>
      <c r="G2091" s="100"/>
      <c r="H2091" s="100"/>
    </row>
    <row r="2092" spans="1:8" x14ac:dyDescent="0.2">
      <c r="A2092" s="261"/>
      <c r="B2092" s="261"/>
      <c r="C2092" s="100"/>
      <c r="D2092" s="131"/>
      <c r="E2092" s="137"/>
      <c r="F2092" s="70"/>
      <c r="G2092" s="100"/>
      <c r="H2092" s="100"/>
    </row>
    <row r="2093" spans="1:8" x14ac:dyDescent="0.2">
      <c r="A2093" s="260" t="s">
        <v>1099</v>
      </c>
      <c r="B2093" s="260"/>
      <c r="C2093" s="260"/>
      <c r="D2093" s="260"/>
      <c r="E2093" s="260"/>
      <c r="F2093" s="260"/>
      <c r="G2093" s="260"/>
      <c r="H2093" s="98">
        <f>SUM(H2090:H2092)</f>
        <v>0</v>
      </c>
    </row>
    <row r="2094" spans="1:8" x14ac:dyDescent="0.2">
      <c r="A2094" s="99" t="s">
        <v>1075</v>
      </c>
      <c r="B2094" s="75" t="s">
        <v>996</v>
      </c>
      <c r="C2094" s="262" t="s">
        <v>481</v>
      </c>
      <c r="D2094" s="262"/>
      <c r="E2094" s="262"/>
      <c r="F2094" s="262"/>
      <c r="G2094" s="262"/>
      <c r="H2094" s="262"/>
    </row>
    <row r="2095" spans="1:8" ht="25.5" x14ac:dyDescent="0.2">
      <c r="A2095" s="261" t="s">
        <v>1096</v>
      </c>
      <c r="B2095" s="261"/>
      <c r="C2095" s="100" t="s">
        <v>1100</v>
      </c>
      <c r="D2095" s="131" t="s">
        <v>1101</v>
      </c>
      <c r="E2095" s="137" t="s">
        <v>1102</v>
      </c>
      <c r="F2095" s="70" t="s">
        <v>1103</v>
      </c>
      <c r="G2095" s="100" t="s">
        <v>1097</v>
      </c>
      <c r="H2095" s="100" t="s">
        <v>1098</v>
      </c>
    </row>
    <row r="2096" spans="1:8" x14ac:dyDescent="0.2">
      <c r="A2096" s="261"/>
      <c r="B2096" s="261"/>
      <c r="C2096" s="100"/>
      <c r="D2096" s="131"/>
      <c r="E2096" s="137"/>
      <c r="F2096" s="70"/>
      <c r="G2096" s="100"/>
      <c r="H2096" s="100"/>
    </row>
    <row r="2097" spans="1:8" x14ac:dyDescent="0.2">
      <c r="A2097" s="261"/>
      <c r="B2097" s="261"/>
      <c r="C2097" s="100"/>
      <c r="D2097" s="131"/>
      <c r="E2097" s="137"/>
      <c r="F2097" s="70"/>
      <c r="G2097" s="100"/>
      <c r="H2097" s="100"/>
    </row>
    <row r="2098" spans="1:8" x14ac:dyDescent="0.2">
      <c r="A2098" s="261"/>
      <c r="B2098" s="261"/>
      <c r="C2098" s="100"/>
      <c r="D2098" s="131"/>
      <c r="E2098" s="137"/>
      <c r="F2098" s="70"/>
      <c r="G2098" s="100"/>
      <c r="H2098" s="100"/>
    </row>
    <row r="2099" spans="1:8" x14ac:dyDescent="0.2">
      <c r="A2099" s="260" t="s">
        <v>1099</v>
      </c>
      <c r="B2099" s="260"/>
      <c r="C2099" s="260"/>
      <c r="D2099" s="260"/>
      <c r="E2099" s="260"/>
      <c r="F2099" s="260"/>
      <c r="G2099" s="260"/>
      <c r="H2099" s="98">
        <f>SUM(H2096:H2098)</f>
        <v>0</v>
      </c>
    </row>
    <row r="2100" spans="1:8" ht="25.5" x14ac:dyDescent="0.2">
      <c r="A2100" s="99" t="s">
        <v>1076</v>
      </c>
      <c r="B2100" s="75" t="s">
        <v>314</v>
      </c>
      <c r="C2100" s="262" t="s">
        <v>481</v>
      </c>
      <c r="D2100" s="262"/>
      <c r="E2100" s="262"/>
      <c r="F2100" s="262"/>
      <c r="G2100" s="262"/>
      <c r="H2100" s="262"/>
    </row>
    <row r="2101" spans="1:8" ht="25.5" x14ac:dyDescent="0.2">
      <c r="A2101" s="261" t="s">
        <v>1096</v>
      </c>
      <c r="B2101" s="261"/>
      <c r="C2101" s="100" t="s">
        <v>1100</v>
      </c>
      <c r="D2101" s="131" t="s">
        <v>1101</v>
      </c>
      <c r="E2101" s="137" t="s">
        <v>1102</v>
      </c>
      <c r="F2101" s="70" t="s">
        <v>1103</v>
      </c>
      <c r="G2101" s="100" t="s">
        <v>1097</v>
      </c>
      <c r="H2101" s="100" t="s">
        <v>1098</v>
      </c>
    </row>
    <row r="2102" spans="1:8" x14ac:dyDescent="0.2">
      <c r="A2102" s="261"/>
      <c r="B2102" s="261"/>
      <c r="C2102" s="100"/>
      <c r="D2102" s="131"/>
      <c r="E2102" s="137"/>
      <c r="F2102" s="70"/>
      <c r="G2102" s="100"/>
      <c r="H2102" s="100"/>
    </row>
    <row r="2103" spans="1:8" x14ac:dyDescent="0.2">
      <c r="A2103" s="261"/>
      <c r="B2103" s="261"/>
      <c r="C2103" s="100"/>
      <c r="D2103" s="131"/>
      <c r="E2103" s="137"/>
      <c r="F2103" s="70"/>
      <c r="G2103" s="100"/>
      <c r="H2103" s="100"/>
    </row>
    <row r="2104" spans="1:8" x14ac:dyDescent="0.2">
      <c r="A2104" s="261"/>
      <c r="B2104" s="261"/>
      <c r="C2104" s="100"/>
      <c r="D2104" s="131"/>
      <c r="E2104" s="137"/>
      <c r="F2104" s="70"/>
      <c r="G2104" s="100"/>
      <c r="H2104" s="100"/>
    </row>
    <row r="2105" spans="1:8" x14ac:dyDescent="0.2">
      <c r="A2105" s="260" t="s">
        <v>1099</v>
      </c>
      <c r="B2105" s="260"/>
      <c r="C2105" s="260"/>
      <c r="D2105" s="260"/>
      <c r="E2105" s="260"/>
      <c r="F2105" s="260"/>
      <c r="G2105" s="260"/>
      <c r="H2105" s="98">
        <f>SUM(H2102:H2104)</f>
        <v>0</v>
      </c>
    </row>
    <row r="2106" spans="1:8" x14ac:dyDescent="0.2">
      <c r="A2106" s="99" t="s">
        <v>1077</v>
      </c>
      <c r="B2106" s="75" t="s">
        <v>997</v>
      </c>
      <c r="C2106" s="262" t="s">
        <v>481</v>
      </c>
      <c r="D2106" s="262"/>
      <c r="E2106" s="262"/>
      <c r="F2106" s="262"/>
      <c r="G2106" s="262"/>
      <c r="H2106" s="262"/>
    </row>
    <row r="2107" spans="1:8" ht="25.5" x14ac:dyDescent="0.2">
      <c r="A2107" s="261" t="s">
        <v>1096</v>
      </c>
      <c r="B2107" s="261"/>
      <c r="C2107" s="100" t="s">
        <v>1100</v>
      </c>
      <c r="D2107" s="131" t="s">
        <v>1101</v>
      </c>
      <c r="E2107" s="137" t="s">
        <v>1102</v>
      </c>
      <c r="F2107" s="70" t="s">
        <v>1103</v>
      </c>
      <c r="G2107" s="100" t="s">
        <v>1097</v>
      </c>
      <c r="H2107" s="100" t="s">
        <v>1098</v>
      </c>
    </row>
    <row r="2108" spans="1:8" x14ac:dyDescent="0.2">
      <c r="A2108" s="261"/>
      <c r="B2108" s="261"/>
      <c r="C2108" s="100"/>
      <c r="D2108" s="131"/>
      <c r="E2108" s="137"/>
      <c r="F2108" s="70"/>
      <c r="G2108" s="100"/>
      <c r="H2108" s="100"/>
    </row>
    <row r="2109" spans="1:8" x14ac:dyDescent="0.2">
      <c r="A2109" s="261"/>
      <c r="B2109" s="261"/>
      <c r="C2109" s="100"/>
      <c r="D2109" s="131"/>
      <c r="E2109" s="137"/>
      <c r="F2109" s="70"/>
      <c r="G2109" s="100"/>
      <c r="H2109" s="100"/>
    </row>
    <row r="2110" spans="1:8" x14ac:dyDescent="0.2">
      <c r="A2110" s="261"/>
      <c r="B2110" s="261"/>
      <c r="C2110" s="100"/>
      <c r="D2110" s="131"/>
      <c r="E2110" s="137"/>
      <c r="F2110" s="70"/>
      <c r="G2110" s="100"/>
      <c r="H2110" s="100"/>
    </row>
    <row r="2111" spans="1:8" x14ac:dyDescent="0.2">
      <c r="A2111" s="260" t="s">
        <v>1099</v>
      </c>
      <c r="B2111" s="260"/>
      <c r="C2111" s="260"/>
      <c r="D2111" s="260"/>
      <c r="E2111" s="260"/>
      <c r="F2111" s="260"/>
      <c r="G2111" s="260"/>
      <c r="H2111" s="98">
        <f>SUM(H2108:H2110)</f>
        <v>0</v>
      </c>
    </row>
    <row r="2112" spans="1:8" x14ac:dyDescent="0.2">
      <c r="A2112" s="99" t="s">
        <v>1078</v>
      </c>
      <c r="B2112" s="75" t="s">
        <v>998</v>
      </c>
      <c r="C2112" s="262" t="s">
        <v>481</v>
      </c>
      <c r="D2112" s="262"/>
      <c r="E2112" s="262"/>
      <c r="F2112" s="262"/>
      <c r="G2112" s="262"/>
      <c r="H2112" s="262"/>
    </row>
    <row r="2113" spans="1:8" ht="25.5" x14ac:dyDescent="0.2">
      <c r="A2113" s="261" t="s">
        <v>1096</v>
      </c>
      <c r="B2113" s="261"/>
      <c r="C2113" s="100" t="s">
        <v>1100</v>
      </c>
      <c r="D2113" s="131" t="s">
        <v>1101</v>
      </c>
      <c r="E2113" s="137" t="s">
        <v>1102</v>
      </c>
      <c r="F2113" s="70" t="s">
        <v>1103</v>
      </c>
      <c r="G2113" s="100" t="s">
        <v>1097</v>
      </c>
      <c r="H2113" s="100" t="s">
        <v>1098</v>
      </c>
    </row>
    <row r="2114" spans="1:8" x14ac:dyDescent="0.2">
      <c r="A2114" s="261"/>
      <c r="B2114" s="261"/>
      <c r="C2114" s="100"/>
      <c r="D2114" s="131"/>
      <c r="E2114" s="137"/>
      <c r="F2114" s="70"/>
      <c r="G2114" s="100"/>
      <c r="H2114" s="100"/>
    </row>
    <row r="2115" spans="1:8" x14ac:dyDescent="0.2">
      <c r="A2115" s="261"/>
      <c r="B2115" s="261"/>
      <c r="C2115" s="100"/>
      <c r="D2115" s="131"/>
      <c r="E2115" s="137"/>
      <c r="F2115" s="70"/>
      <c r="G2115" s="100"/>
      <c r="H2115" s="100"/>
    </row>
    <row r="2116" spans="1:8" x14ac:dyDescent="0.2">
      <c r="A2116" s="261"/>
      <c r="B2116" s="261"/>
      <c r="C2116" s="100"/>
      <c r="D2116" s="131"/>
      <c r="E2116" s="137"/>
      <c r="F2116" s="70"/>
      <c r="G2116" s="100"/>
      <c r="H2116" s="100"/>
    </row>
    <row r="2117" spans="1:8" x14ac:dyDescent="0.2">
      <c r="A2117" s="260" t="s">
        <v>1099</v>
      </c>
      <c r="B2117" s="260"/>
      <c r="C2117" s="260"/>
      <c r="D2117" s="260"/>
      <c r="E2117" s="260"/>
      <c r="F2117" s="260"/>
      <c r="G2117" s="260"/>
      <c r="H2117" s="98">
        <f>SUM(H2114:H2116)</f>
        <v>0</v>
      </c>
    </row>
    <row r="2118" spans="1:8" x14ac:dyDescent="0.2">
      <c r="A2118" s="99" t="s">
        <v>1079</v>
      </c>
      <c r="B2118" s="75" t="s">
        <v>279</v>
      </c>
      <c r="C2118" s="262" t="s">
        <v>482</v>
      </c>
      <c r="D2118" s="262"/>
      <c r="E2118" s="262"/>
      <c r="F2118" s="262"/>
      <c r="G2118" s="262"/>
      <c r="H2118" s="262"/>
    </row>
    <row r="2119" spans="1:8" ht="25.5" x14ac:dyDescent="0.2">
      <c r="A2119" s="261" t="s">
        <v>1096</v>
      </c>
      <c r="B2119" s="261"/>
      <c r="C2119" s="100" t="s">
        <v>1100</v>
      </c>
      <c r="D2119" s="131" t="s">
        <v>1101</v>
      </c>
      <c r="E2119" s="137" t="s">
        <v>1102</v>
      </c>
      <c r="F2119" s="70" t="s">
        <v>1103</v>
      </c>
      <c r="G2119" s="100" t="s">
        <v>1097</v>
      </c>
      <c r="H2119" s="100" t="s">
        <v>1098</v>
      </c>
    </row>
    <row r="2120" spans="1:8" x14ac:dyDescent="0.2">
      <c r="A2120" s="261"/>
      <c r="B2120" s="261"/>
      <c r="C2120" s="100"/>
      <c r="D2120" s="131"/>
      <c r="E2120" s="137"/>
      <c r="F2120" s="70"/>
      <c r="G2120" s="100"/>
      <c r="H2120" s="100">
        <v>150</v>
      </c>
    </row>
    <row r="2121" spans="1:8" x14ac:dyDescent="0.2">
      <c r="A2121" s="261"/>
      <c r="B2121" s="261"/>
      <c r="C2121" s="100"/>
      <c r="D2121" s="131"/>
      <c r="E2121" s="137"/>
      <c r="F2121" s="70"/>
      <c r="G2121" s="100"/>
      <c r="H2121" s="100"/>
    </row>
    <row r="2122" spans="1:8" x14ac:dyDescent="0.2">
      <c r="A2122" s="261"/>
      <c r="B2122" s="261"/>
      <c r="C2122" s="100"/>
      <c r="D2122" s="131"/>
      <c r="E2122" s="137"/>
      <c r="F2122" s="70"/>
      <c r="G2122" s="100"/>
      <c r="H2122" s="100"/>
    </row>
    <row r="2123" spans="1:8" x14ac:dyDescent="0.2">
      <c r="A2123" s="260" t="s">
        <v>1099</v>
      </c>
      <c r="B2123" s="260"/>
      <c r="C2123" s="260"/>
      <c r="D2123" s="260"/>
      <c r="E2123" s="260"/>
      <c r="F2123" s="260"/>
      <c r="G2123" s="260"/>
      <c r="H2123" s="98">
        <f>SUM(H2120:H2122)</f>
        <v>150</v>
      </c>
    </row>
    <row r="2124" spans="1:8" ht="25.5" x14ac:dyDescent="0.2">
      <c r="A2124" s="99" t="s">
        <v>1080</v>
      </c>
      <c r="B2124" s="75" t="s">
        <v>999</v>
      </c>
      <c r="C2124" s="262" t="s">
        <v>482</v>
      </c>
      <c r="D2124" s="262"/>
      <c r="E2124" s="262"/>
      <c r="F2124" s="262"/>
      <c r="G2124" s="262"/>
      <c r="H2124" s="262"/>
    </row>
    <row r="2125" spans="1:8" ht="25.5" x14ac:dyDescent="0.2">
      <c r="A2125" s="261" t="s">
        <v>1096</v>
      </c>
      <c r="B2125" s="261"/>
      <c r="C2125" s="100" t="s">
        <v>1100</v>
      </c>
      <c r="D2125" s="131" t="s">
        <v>1101</v>
      </c>
      <c r="E2125" s="137" t="s">
        <v>1102</v>
      </c>
      <c r="F2125" s="70" t="s">
        <v>1103</v>
      </c>
      <c r="G2125" s="100" t="s">
        <v>1097</v>
      </c>
      <c r="H2125" s="100" t="s">
        <v>1098</v>
      </c>
    </row>
    <row r="2126" spans="1:8" x14ac:dyDescent="0.2">
      <c r="A2126" s="261"/>
      <c r="B2126" s="261"/>
      <c r="C2126" s="100"/>
      <c r="D2126" s="131"/>
      <c r="E2126" s="137"/>
      <c r="F2126" s="70"/>
      <c r="G2126" s="100"/>
      <c r="H2126" s="100"/>
    </row>
    <row r="2127" spans="1:8" x14ac:dyDescent="0.2">
      <c r="A2127" s="261"/>
      <c r="B2127" s="261"/>
      <c r="C2127" s="100"/>
      <c r="D2127" s="131"/>
      <c r="E2127" s="137"/>
      <c r="F2127" s="70"/>
      <c r="G2127" s="100"/>
      <c r="H2127" s="100"/>
    </row>
    <row r="2128" spans="1:8" x14ac:dyDescent="0.2">
      <c r="A2128" s="261"/>
      <c r="B2128" s="261"/>
      <c r="C2128" s="100"/>
      <c r="D2128" s="131"/>
      <c r="E2128" s="137"/>
      <c r="F2128" s="70"/>
      <c r="G2128" s="100"/>
      <c r="H2128" s="100"/>
    </row>
    <row r="2129" spans="1:8" x14ac:dyDescent="0.2">
      <c r="A2129" s="260" t="s">
        <v>1099</v>
      </c>
      <c r="B2129" s="260"/>
      <c r="C2129" s="260"/>
      <c r="D2129" s="260"/>
      <c r="E2129" s="260"/>
      <c r="F2129" s="260"/>
      <c r="G2129" s="260"/>
      <c r="H2129" s="98">
        <f>SUM(H2126:H2128)</f>
        <v>0</v>
      </c>
    </row>
    <row r="2130" spans="1:8" x14ac:dyDescent="0.2">
      <c r="A2130" s="99" t="s">
        <v>1081</v>
      </c>
      <c r="B2130" s="75" t="s">
        <v>1000</v>
      </c>
      <c r="C2130" s="262" t="s">
        <v>482</v>
      </c>
      <c r="D2130" s="262"/>
      <c r="E2130" s="262"/>
      <c r="F2130" s="262"/>
      <c r="G2130" s="262"/>
      <c r="H2130" s="262"/>
    </row>
    <row r="2131" spans="1:8" ht="25.5" x14ac:dyDescent="0.2">
      <c r="A2131" s="261" t="s">
        <v>1096</v>
      </c>
      <c r="B2131" s="261"/>
      <c r="C2131" s="100" t="s">
        <v>1100</v>
      </c>
      <c r="D2131" s="131" t="s">
        <v>1101</v>
      </c>
      <c r="E2131" s="137" t="s">
        <v>1102</v>
      </c>
      <c r="F2131" s="70" t="s">
        <v>1103</v>
      </c>
      <c r="G2131" s="100" t="s">
        <v>1097</v>
      </c>
      <c r="H2131" s="100" t="s">
        <v>1098</v>
      </c>
    </row>
    <row r="2132" spans="1:8" x14ac:dyDescent="0.2">
      <c r="A2132" s="261"/>
      <c r="B2132" s="261"/>
      <c r="C2132" s="100"/>
      <c r="D2132" s="131"/>
      <c r="E2132" s="137"/>
      <c r="F2132" s="70"/>
      <c r="G2132" s="100"/>
      <c r="H2132" s="100"/>
    </row>
    <row r="2133" spans="1:8" x14ac:dyDescent="0.2">
      <c r="A2133" s="261"/>
      <c r="B2133" s="261"/>
      <c r="C2133" s="100"/>
      <c r="D2133" s="131"/>
      <c r="E2133" s="137"/>
      <c r="F2133" s="70"/>
      <c r="G2133" s="100"/>
      <c r="H2133" s="100"/>
    </row>
    <row r="2134" spans="1:8" x14ac:dyDescent="0.2">
      <c r="A2134" s="261"/>
      <c r="B2134" s="261"/>
      <c r="C2134" s="100"/>
      <c r="D2134" s="131"/>
      <c r="E2134" s="137"/>
      <c r="F2134" s="70"/>
      <c r="G2134" s="100"/>
      <c r="H2134" s="100"/>
    </row>
    <row r="2135" spans="1:8" x14ac:dyDescent="0.2">
      <c r="A2135" s="260" t="s">
        <v>1099</v>
      </c>
      <c r="B2135" s="260"/>
      <c r="C2135" s="260"/>
      <c r="D2135" s="260"/>
      <c r="E2135" s="260"/>
      <c r="F2135" s="260"/>
      <c r="G2135" s="260"/>
      <c r="H2135" s="98">
        <f>SUM(H2132:H2134)</f>
        <v>0</v>
      </c>
    </row>
    <row r="2136" spans="1:8" ht="25.5" x14ac:dyDescent="0.2">
      <c r="A2136" s="99" t="s">
        <v>1430</v>
      </c>
      <c r="B2136" s="75" t="str">
        <f>+PRESUPUESTO!B363</f>
        <v>Suministro y aplicación de pintura en aceite para cerchas y correas metálicas.</v>
      </c>
      <c r="C2136" s="262" t="s">
        <v>482</v>
      </c>
      <c r="D2136" s="262"/>
      <c r="E2136" s="262"/>
      <c r="F2136" s="262"/>
      <c r="G2136" s="262"/>
      <c r="H2136" s="262"/>
    </row>
    <row r="2137" spans="1:8" ht="25.5" x14ac:dyDescent="0.2">
      <c r="A2137" s="261" t="s">
        <v>1096</v>
      </c>
      <c r="B2137" s="261"/>
      <c r="C2137" s="100" t="s">
        <v>1100</v>
      </c>
      <c r="D2137" s="131" t="s">
        <v>1101</v>
      </c>
      <c r="E2137" s="137" t="s">
        <v>1102</v>
      </c>
      <c r="F2137" s="70" t="s">
        <v>1103</v>
      </c>
      <c r="G2137" s="100" t="s">
        <v>1097</v>
      </c>
      <c r="H2137" s="100" t="s">
        <v>1098</v>
      </c>
    </row>
    <row r="2138" spans="1:8" x14ac:dyDescent="0.2">
      <c r="A2138" s="261"/>
      <c r="B2138" s="261"/>
      <c r="C2138" s="100"/>
      <c r="D2138" s="131"/>
      <c r="E2138" s="137"/>
      <c r="F2138" s="70"/>
      <c r="G2138" s="100"/>
      <c r="H2138" s="100"/>
    </row>
    <row r="2139" spans="1:8" x14ac:dyDescent="0.2">
      <c r="A2139" s="261"/>
      <c r="B2139" s="261"/>
      <c r="C2139" s="100"/>
      <c r="D2139" s="131"/>
      <c r="E2139" s="137"/>
      <c r="F2139" s="70"/>
      <c r="G2139" s="100"/>
      <c r="H2139" s="100"/>
    </row>
    <row r="2140" spans="1:8" x14ac:dyDescent="0.2">
      <c r="A2140" s="261"/>
      <c r="B2140" s="261"/>
      <c r="C2140" s="100"/>
      <c r="D2140" s="131"/>
      <c r="E2140" s="137"/>
      <c r="F2140" s="70"/>
      <c r="G2140" s="100"/>
      <c r="H2140" s="100"/>
    </row>
    <row r="2141" spans="1:8" x14ac:dyDescent="0.2">
      <c r="A2141" s="260" t="s">
        <v>1099</v>
      </c>
      <c r="B2141" s="260"/>
      <c r="C2141" s="260"/>
      <c r="D2141" s="260"/>
      <c r="E2141" s="260"/>
      <c r="F2141" s="260"/>
      <c r="G2141" s="260"/>
      <c r="H2141" s="98">
        <f>SUM(H2138:H2140)</f>
        <v>0</v>
      </c>
    </row>
    <row r="2142" spans="1:8" x14ac:dyDescent="0.2">
      <c r="A2142" s="95" t="s">
        <v>739</v>
      </c>
      <c r="B2142" s="293" t="s">
        <v>281</v>
      </c>
      <c r="C2142" s="293"/>
      <c r="D2142" s="293"/>
      <c r="E2142" s="293"/>
      <c r="F2142" s="293"/>
      <c r="G2142" s="293"/>
      <c r="H2142" s="293"/>
    </row>
    <row r="2143" spans="1:8" x14ac:dyDescent="0.2">
      <c r="A2143" s="99" t="s">
        <v>740</v>
      </c>
      <c r="B2143" s="66" t="s">
        <v>2</v>
      </c>
      <c r="C2143" s="262" t="s">
        <v>485</v>
      </c>
      <c r="D2143" s="262"/>
      <c r="E2143" s="262"/>
      <c r="F2143" s="262"/>
      <c r="G2143" s="262"/>
      <c r="H2143" s="262"/>
    </row>
    <row r="2144" spans="1:8" ht="25.5" x14ac:dyDescent="0.2">
      <c r="A2144" s="261" t="s">
        <v>1096</v>
      </c>
      <c r="B2144" s="261"/>
      <c r="C2144" s="100" t="s">
        <v>1100</v>
      </c>
      <c r="D2144" s="131" t="s">
        <v>1101</v>
      </c>
      <c r="E2144" s="137" t="s">
        <v>1102</v>
      </c>
      <c r="F2144" s="70" t="s">
        <v>1103</v>
      </c>
      <c r="G2144" s="100" t="s">
        <v>1097</v>
      </c>
      <c r="H2144" s="100" t="s">
        <v>1098</v>
      </c>
    </row>
    <row r="2145" spans="1:8" x14ac:dyDescent="0.2">
      <c r="A2145" s="261"/>
      <c r="B2145" s="261"/>
      <c r="C2145" s="100"/>
      <c r="D2145" s="131"/>
      <c r="E2145" s="137"/>
      <c r="F2145" s="70"/>
      <c r="G2145" s="100"/>
      <c r="H2145" s="100"/>
    </row>
    <row r="2146" spans="1:8" x14ac:dyDescent="0.2">
      <c r="A2146" s="261"/>
      <c r="B2146" s="261"/>
      <c r="C2146" s="100"/>
      <c r="D2146" s="131"/>
      <c r="E2146" s="137"/>
      <c r="F2146" s="70"/>
      <c r="G2146" s="100"/>
      <c r="H2146" s="100"/>
    </row>
    <row r="2147" spans="1:8" x14ac:dyDescent="0.2">
      <c r="A2147" s="261"/>
      <c r="B2147" s="261"/>
      <c r="C2147" s="100"/>
      <c r="D2147" s="131"/>
      <c r="E2147" s="137"/>
      <c r="F2147" s="70"/>
      <c r="G2147" s="100"/>
      <c r="H2147" s="100"/>
    </row>
    <row r="2148" spans="1:8" x14ac:dyDescent="0.2">
      <c r="A2148" s="260" t="s">
        <v>1099</v>
      </c>
      <c r="B2148" s="260"/>
      <c r="C2148" s="260"/>
      <c r="D2148" s="260"/>
      <c r="E2148" s="260"/>
      <c r="F2148" s="260"/>
      <c r="G2148" s="260"/>
      <c r="H2148" s="98">
        <f>SUM(H2145:H2147)</f>
        <v>0</v>
      </c>
    </row>
    <row r="2149" spans="1:8" x14ac:dyDescent="0.2">
      <c r="A2149" s="99" t="s">
        <v>741</v>
      </c>
      <c r="B2149" s="66" t="s">
        <v>1</v>
      </c>
      <c r="C2149" s="262" t="s">
        <v>485</v>
      </c>
      <c r="D2149" s="262"/>
      <c r="E2149" s="262"/>
      <c r="F2149" s="262"/>
      <c r="G2149" s="262"/>
      <c r="H2149" s="262"/>
    </row>
    <row r="2150" spans="1:8" ht="25.5" x14ac:dyDescent="0.2">
      <c r="A2150" s="261" t="s">
        <v>1096</v>
      </c>
      <c r="B2150" s="261"/>
      <c r="C2150" s="100" t="s">
        <v>1100</v>
      </c>
      <c r="D2150" s="131" t="s">
        <v>1101</v>
      </c>
      <c r="E2150" s="137" t="s">
        <v>1102</v>
      </c>
      <c r="F2150" s="70" t="s">
        <v>1103</v>
      </c>
      <c r="G2150" s="100" t="s">
        <v>1097</v>
      </c>
      <c r="H2150" s="100" t="s">
        <v>1098</v>
      </c>
    </row>
    <row r="2151" spans="1:8" x14ac:dyDescent="0.2">
      <c r="A2151" s="261"/>
      <c r="B2151" s="261"/>
      <c r="C2151" s="100"/>
      <c r="D2151" s="131"/>
      <c r="E2151" s="137"/>
      <c r="F2151" s="70"/>
      <c r="G2151" s="100"/>
      <c r="H2151" s="100"/>
    </row>
    <row r="2152" spans="1:8" x14ac:dyDescent="0.2">
      <c r="A2152" s="261"/>
      <c r="B2152" s="261"/>
      <c r="C2152" s="100"/>
      <c r="D2152" s="131"/>
      <c r="E2152" s="137"/>
      <c r="F2152" s="70"/>
      <c r="G2152" s="100"/>
      <c r="H2152" s="100"/>
    </row>
    <row r="2153" spans="1:8" x14ac:dyDescent="0.2">
      <c r="A2153" s="261"/>
      <c r="B2153" s="261"/>
      <c r="C2153" s="100"/>
      <c r="D2153" s="131"/>
      <c r="E2153" s="137"/>
      <c r="F2153" s="70"/>
      <c r="G2153" s="100"/>
      <c r="H2153" s="100"/>
    </row>
    <row r="2154" spans="1:8" x14ac:dyDescent="0.2">
      <c r="A2154" s="260" t="s">
        <v>1099</v>
      </c>
      <c r="B2154" s="260"/>
      <c r="C2154" s="260"/>
      <c r="D2154" s="260"/>
      <c r="E2154" s="260"/>
      <c r="F2154" s="260"/>
      <c r="G2154" s="260"/>
      <c r="H2154" s="98">
        <f>SUM(H2151:H2153)</f>
        <v>0</v>
      </c>
    </row>
    <row r="2155" spans="1:8" x14ac:dyDescent="0.2">
      <c r="A2155" s="99" t="s">
        <v>742</v>
      </c>
      <c r="B2155" s="66" t="s">
        <v>282</v>
      </c>
      <c r="C2155" s="262" t="s">
        <v>482</v>
      </c>
      <c r="D2155" s="262"/>
      <c r="E2155" s="262"/>
      <c r="F2155" s="262"/>
      <c r="G2155" s="262"/>
      <c r="H2155" s="262"/>
    </row>
    <row r="2156" spans="1:8" ht="25.5" x14ac:dyDescent="0.2">
      <c r="A2156" s="261" t="s">
        <v>1096</v>
      </c>
      <c r="B2156" s="261"/>
      <c r="C2156" s="100" t="s">
        <v>1100</v>
      </c>
      <c r="D2156" s="131" t="s">
        <v>1101</v>
      </c>
      <c r="E2156" s="137" t="s">
        <v>1102</v>
      </c>
      <c r="F2156" s="70" t="s">
        <v>1103</v>
      </c>
      <c r="G2156" s="100" t="s">
        <v>1097</v>
      </c>
      <c r="H2156" s="100" t="s">
        <v>1098</v>
      </c>
    </row>
    <row r="2157" spans="1:8" x14ac:dyDescent="0.2">
      <c r="A2157" s="261"/>
      <c r="B2157" s="261"/>
      <c r="C2157" s="100"/>
      <c r="D2157" s="131"/>
      <c r="E2157" s="137"/>
      <c r="F2157" s="70"/>
      <c r="G2157" s="100"/>
      <c r="H2157" s="100"/>
    </row>
    <row r="2158" spans="1:8" x14ac:dyDescent="0.2">
      <c r="A2158" s="261"/>
      <c r="B2158" s="261"/>
      <c r="C2158" s="100"/>
      <c r="D2158" s="131"/>
      <c r="E2158" s="137"/>
      <c r="F2158" s="70"/>
      <c r="G2158" s="100"/>
      <c r="H2158" s="100"/>
    </row>
    <row r="2159" spans="1:8" x14ac:dyDescent="0.2">
      <c r="A2159" s="261"/>
      <c r="B2159" s="261"/>
      <c r="C2159" s="100"/>
      <c r="D2159" s="131"/>
      <c r="E2159" s="137"/>
      <c r="F2159" s="70"/>
      <c r="G2159" s="100"/>
      <c r="H2159" s="100"/>
    </row>
    <row r="2160" spans="1:8" x14ac:dyDescent="0.2">
      <c r="A2160" s="260" t="s">
        <v>1099</v>
      </c>
      <c r="B2160" s="260"/>
      <c r="C2160" s="260"/>
      <c r="D2160" s="260"/>
      <c r="E2160" s="260"/>
      <c r="F2160" s="260"/>
      <c r="G2160" s="260"/>
      <c r="H2160" s="98">
        <f>SUM(H2157:H2159)</f>
        <v>0</v>
      </c>
    </row>
    <row r="2161" spans="1:8" x14ac:dyDescent="0.2">
      <c r="A2161" s="99" t="s">
        <v>743</v>
      </c>
      <c r="B2161" s="66" t="s">
        <v>3</v>
      </c>
      <c r="C2161" s="262" t="s">
        <v>482</v>
      </c>
      <c r="D2161" s="262"/>
      <c r="E2161" s="262"/>
      <c r="F2161" s="262"/>
      <c r="G2161" s="262"/>
      <c r="H2161" s="262"/>
    </row>
    <row r="2162" spans="1:8" ht="25.5" x14ac:dyDescent="0.2">
      <c r="A2162" s="261" t="s">
        <v>1096</v>
      </c>
      <c r="B2162" s="261"/>
      <c r="C2162" s="100" t="s">
        <v>1100</v>
      </c>
      <c r="D2162" s="131" t="s">
        <v>1101</v>
      </c>
      <c r="E2162" s="137" t="s">
        <v>1102</v>
      </c>
      <c r="F2162" s="70" t="s">
        <v>1103</v>
      </c>
      <c r="G2162" s="100" t="s">
        <v>1097</v>
      </c>
      <c r="H2162" s="100" t="s">
        <v>1098</v>
      </c>
    </row>
    <row r="2163" spans="1:8" x14ac:dyDescent="0.2">
      <c r="A2163" s="261"/>
      <c r="B2163" s="261"/>
      <c r="C2163" s="100"/>
      <c r="D2163" s="131"/>
      <c r="E2163" s="137"/>
      <c r="F2163" s="70"/>
      <c r="G2163" s="100"/>
      <c r="H2163" s="100"/>
    </row>
    <row r="2164" spans="1:8" x14ac:dyDescent="0.2">
      <c r="A2164" s="261"/>
      <c r="B2164" s="261"/>
      <c r="C2164" s="100"/>
      <c r="D2164" s="131"/>
      <c r="E2164" s="137"/>
      <c r="F2164" s="70"/>
      <c r="G2164" s="100"/>
      <c r="H2164" s="100"/>
    </row>
    <row r="2165" spans="1:8" x14ac:dyDescent="0.2">
      <c r="A2165" s="261"/>
      <c r="B2165" s="261"/>
      <c r="C2165" s="100"/>
      <c r="D2165" s="131"/>
      <c r="E2165" s="137"/>
      <c r="F2165" s="70"/>
      <c r="G2165" s="100"/>
      <c r="H2165" s="100"/>
    </row>
    <row r="2166" spans="1:8" x14ac:dyDescent="0.2">
      <c r="A2166" s="260" t="s">
        <v>1099</v>
      </c>
      <c r="B2166" s="260"/>
      <c r="C2166" s="260"/>
      <c r="D2166" s="260"/>
      <c r="E2166" s="260"/>
      <c r="F2166" s="260"/>
      <c r="G2166" s="260"/>
      <c r="H2166" s="98">
        <f>SUM(H2163:H2165)</f>
        <v>0</v>
      </c>
    </row>
    <row r="2167" spans="1:8" x14ac:dyDescent="0.2">
      <c r="A2167" s="149" t="s">
        <v>744</v>
      </c>
      <c r="B2167" s="66" t="s">
        <v>0</v>
      </c>
      <c r="C2167" s="262" t="s">
        <v>482</v>
      </c>
      <c r="D2167" s="262"/>
      <c r="E2167" s="262"/>
      <c r="F2167" s="262"/>
      <c r="G2167" s="262"/>
      <c r="H2167" s="262"/>
    </row>
    <row r="2168" spans="1:8" ht="25.5" x14ac:dyDescent="0.2">
      <c r="A2168" s="261" t="s">
        <v>1096</v>
      </c>
      <c r="B2168" s="261"/>
      <c r="C2168" s="100" t="s">
        <v>1100</v>
      </c>
      <c r="D2168" s="131" t="s">
        <v>1101</v>
      </c>
      <c r="E2168" s="137" t="s">
        <v>1102</v>
      </c>
      <c r="F2168" s="70" t="s">
        <v>1103</v>
      </c>
      <c r="G2168" s="100" t="s">
        <v>1097</v>
      </c>
      <c r="H2168" s="100" t="s">
        <v>1098</v>
      </c>
    </row>
    <row r="2169" spans="1:8" x14ac:dyDescent="0.2">
      <c r="A2169" s="261"/>
      <c r="B2169" s="261"/>
      <c r="C2169" s="100"/>
      <c r="D2169" s="120"/>
      <c r="E2169" s="100"/>
      <c r="F2169" s="70"/>
      <c r="G2169" s="100"/>
      <c r="H2169" s="101"/>
    </row>
    <row r="2170" spans="1:8" x14ac:dyDescent="0.2">
      <c r="A2170" s="261"/>
      <c r="B2170" s="261"/>
      <c r="C2170" s="100"/>
      <c r="D2170" s="131"/>
      <c r="E2170" s="137"/>
      <c r="F2170" s="70"/>
      <c r="G2170" s="100"/>
      <c r="H2170" s="100"/>
    </row>
    <row r="2171" spans="1:8" x14ac:dyDescent="0.2">
      <c r="A2171" s="261"/>
      <c r="B2171" s="261"/>
      <c r="C2171" s="100"/>
      <c r="D2171" s="131"/>
      <c r="E2171" s="137"/>
      <c r="F2171" s="70"/>
      <c r="G2171" s="100"/>
      <c r="H2171" s="100"/>
    </row>
    <row r="2172" spans="1:8" x14ac:dyDescent="0.2">
      <c r="A2172" s="260" t="s">
        <v>1099</v>
      </c>
      <c r="B2172" s="260"/>
      <c r="C2172" s="260"/>
      <c r="D2172" s="260"/>
      <c r="E2172" s="260"/>
      <c r="F2172" s="260"/>
      <c r="G2172" s="260"/>
      <c r="H2172" s="98">
        <f>SUM(H2169:H2171)</f>
        <v>0</v>
      </c>
    </row>
    <row r="2173" spans="1:8" ht="25.5" x14ac:dyDescent="0.2">
      <c r="A2173" s="99" t="s">
        <v>745</v>
      </c>
      <c r="B2173" s="66" t="s">
        <v>238</v>
      </c>
      <c r="C2173" s="262" t="s">
        <v>481</v>
      </c>
      <c r="D2173" s="262"/>
      <c r="E2173" s="262"/>
      <c r="F2173" s="262"/>
      <c r="G2173" s="262"/>
      <c r="H2173" s="262"/>
    </row>
    <row r="2174" spans="1:8" ht="25.5" x14ac:dyDescent="0.2">
      <c r="A2174" s="261" t="s">
        <v>1096</v>
      </c>
      <c r="B2174" s="261"/>
      <c r="C2174" s="100" t="s">
        <v>1100</v>
      </c>
      <c r="D2174" s="131" t="s">
        <v>1101</v>
      </c>
      <c r="E2174" s="137" t="s">
        <v>1102</v>
      </c>
      <c r="F2174" s="70" t="s">
        <v>1103</v>
      </c>
      <c r="G2174" s="100" t="s">
        <v>1097</v>
      </c>
      <c r="H2174" s="100" t="s">
        <v>1098</v>
      </c>
    </row>
    <row r="2175" spans="1:8" x14ac:dyDescent="0.2">
      <c r="A2175" s="261"/>
      <c r="B2175" s="261"/>
      <c r="C2175" s="100"/>
      <c r="D2175" s="131"/>
      <c r="E2175" s="137"/>
      <c r="F2175" s="70"/>
      <c r="G2175" s="100"/>
      <c r="H2175" s="100"/>
    </row>
    <row r="2176" spans="1:8" x14ac:dyDescent="0.2">
      <c r="A2176" s="261"/>
      <c r="B2176" s="261"/>
      <c r="C2176" s="100"/>
      <c r="D2176" s="131"/>
      <c r="E2176" s="137"/>
      <c r="F2176" s="70"/>
      <c r="G2176" s="100"/>
      <c r="H2176" s="100"/>
    </row>
    <row r="2177" spans="1:8" x14ac:dyDescent="0.2">
      <c r="A2177" s="261"/>
      <c r="B2177" s="261"/>
      <c r="C2177" s="100"/>
      <c r="D2177" s="131"/>
      <c r="E2177" s="137"/>
      <c r="F2177" s="70"/>
      <c r="G2177" s="100"/>
      <c r="H2177" s="100"/>
    </row>
    <row r="2178" spans="1:8" x14ac:dyDescent="0.2">
      <c r="A2178" s="260" t="s">
        <v>1099</v>
      </c>
      <c r="B2178" s="260"/>
      <c r="C2178" s="260"/>
      <c r="D2178" s="260"/>
      <c r="E2178" s="260"/>
      <c r="F2178" s="260"/>
      <c r="G2178" s="260"/>
      <c r="H2178" s="98">
        <f>SUM(H2175:H2177)</f>
        <v>0</v>
      </c>
    </row>
    <row r="2179" spans="1:8" x14ac:dyDescent="0.2">
      <c r="A2179" s="99" t="s">
        <v>1082</v>
      </c>
      <c r="B2179" s="66" t="s">
        <v>283</v>
      </c>
      <c r="C2179" s="262" t="s">
        <v>481</v>
      </c>
      <c r="D2179" s="262"/>
      <c r="E2179" s="262"/>
      <c r="F2179" s="262"/>
      <c r="G2179" s="262"/>
      <c r="H2179" s="262"/>
    </row>
    <row r="2180" spans="1:8" ht="25.5" x14ac:dyDescent="0.2">
      <c r="A2180" s="261" t="s">
        <v>1096</v>
      </c>
      <c r="B2180" s="261"/>
      <c r="C2180" s="100" t="s">
        <v>1100</v>
      </c>
      <c r="D2180" s="131" t="s">
        <v>1101</v>
      </c>
      <c r="E2180" s="137" t="s">
        <v>1102</v>
      </c>
      <c r="F2180" s="70" t="s">
        <v>1103</v>
      </c>
      <c r="G2180" s="100" t="s">
        <v>1097</v>
      </c>
      <c r="H2180" s="100" t="s">
        <v>1098</v>
      </c>
    </row>
    <row r="2181" spans="1:8" x14ac:dyDescent="0.2">
      <c r="A2181" s="261"/>
      <c r="B2181" s="261"/>
      <c r="C2181" s="100"/>
      <c r="D2181" s="131"/>
      <c r="E2181" s="137"/>
      <c r="F2181" s="70"/>
      <c r="G2181" s="100"/>
      <c r="H2181" s="100"/>
    </row>
    <row r="2182" spans="1:8" x14ac:dyDescent="0.2">
      <c r="A2182" s="261"/>
      <c r="B2182" s="261"/>
      <c r="C2182" s="100"/>
      <c r="D2182" s="131"/>
      <c r="E2182" s="137"/>
      <c r="F2182" s="70"/>
      <c r="G2182" s="100"/>
      <c r="H2182" s="100"/>
    </row>
    <row r="2183" spans="1:8" x14ac:dyDescent="0.2">
      <c r="A2183" s="261"/>
      <c r="B2183" s="261"/>
      <c r="C2183" s="100"/>
      <c r="D2183" s="131"/>
      <c r="E2183" s="137"/>
      <c r="F2183" s="70"/>
      <c r="G2183" s="100"/>
      <c r="H2183" s="100"/>
    </row>
    <row r="2184" spans="1:8" x14ac:dyDescent="0.2">
      <c r="A2184" s="260" t="s">
        <v>1099</v>
      </c>
      <c r="B2184" s="260"/>
      <c r="C2184" s="260"/>
      <c r="D2184" s="260"/>
      <c r="E2184" s="260"/>
      <c r="F2184" s="260"/>
      <c r="G2184" s="260"/>
      <c r="H2184" s="98">
        <f>SUM(H2181:H2183)</f>
        <v>0</v>
      </c>
    </row>
    <row r="2185" spans="1:8" ht="25.5" x14ac:dyDescent="0.2">
      <c r="A2185" s="99" t="s">
        <v>1083</v>
      </c>
      <c r="B2185" s="66" t="s">
        <v>239</v>
      </c>
      <c r="C2185" s="262" t="s">
        <v>481</v>
      </c>
      <c r="D2185" s="262"/>
      <c r="E2185" s="262"/>
      <c r="F2185" s="262"/>
      <c r="G2185" s="262"/>
      <c r="H2185" s="262"/>
    </row>
    <row r="2186" spans="1:8" ht="25.5" x14ac:dyDescent="0.2">
      <c r="A2186" s="261" t="s">
        <v>1096</v>
      </c>
      <c r="B2186" s="261"/>
      <c r="C2186" s="100" t="s">
        <v>1100</v>
      </c>
      <c r="D2186" s="131" t="s">
        <v>1101</v>
      </c>
      <c r="E2186" s="137" t="s">
        <v>1102</v>
      </c>
      <c r="F2186" s="70" t="s">
        <v>1103</v>
      </c>
      <c r="G2186" s="100" t="s">
        <v>1097</v>
      </c>
      <c r="H2186" s="100" t="s">
        <v>1098</v>
      </c>
    </row>
    <row r="2187" spans="1:8" x14ac:dyDescent="0.2">
      <c r="A2187" s="261"/>
      <c r="B2187" s="261"/>
      <c r="C2187" s="100"/>
      <c r="D2187" s="131"/>
      <c r="E2187" s="137"/>
      <c r="F2187" s="70"/>
      <c r="G2187" s="100"/>
      <c r="H2187" s="100"/>
    </row>
    <row r="2188" spans="1:8" x14ac:dyDescent="0.2">
      <c r="A2188" s="261"/>
      <c r="B2188" s="261"/>
      <c r="C2188" s="100"/>
      <c r="D2188" s="131"/>
      <c r="E2188" s="137"/>
      <c r="F2188" s="70"/>
      <c r="G2188" s="100"/>
      <c r="H2188" s="100"/>
    </row>
    <row r="2189" spans="1:8" x14ac:dyDescent="0.2">
      <c r="A2189" s="261"/>
      <c r="B2189" s="261"/>
      <c r="C2189" s="100"/>
      <c r="D2189" s="131"/>
      <c r="E2189" s="137"/>
      <c r="F2189" s="70"/>
      <c r="G2189" s="100"/>
      <c r="H2189" s="100"/>
    </row>
    <row r="2190" spans="1:8" x14ac:dyDescent="0.2">
      <c r="A2190" s="260" t="s">
        <v>1099</v>
      </c>
      <c r="B2190" s="260"/>
      <c r="C2190" s="260"/>
      <c r="D2190" s="260"/>
      <c r="E2190" s="260"/>
      <c r="F2190" s="260"/>
      <c r="G2190" s="260"/>
      <c r="H2190" s="98">
        <f>SUM(H2187:H2189)</f>
        <v>0</v>
      </c>
    </row>
    <row r="2191" spans="1:8" ht="25.5" x14ac:dyDescent="0.2">
      <c r="A2191" s="99" t="s">
        <v>1084</v>
      </c>
      <c r="B2191" s="66" t="s">
        <v>392</v>
      </c>
      <c r="C2191" s="262" t="s">
        <v>481</v>
      </c>
      <c r="D2191" s="262"/>
      <c r="E2191" s="262"/>
      <c r="F2191" s="262"/>
      <c r="G2191" s="262"/>
      <c r="H2191" s="262"/>
    </row>
    <row r="2192" spans="1:8" ht="25.5" x14ac:dyDescent="0.2">
      <c r="A2192" s="261" t="s">
        <v>1096</v>
      </c>
      <c r="B2192" s="261"/>
      <c r="C2192" s="100" t="s">
        <v>1100</v>
      </c>
      <c r="D2192" s="131" t="s">
        <v>1101</v>
      </c>
      <c r="E2192" s="137" t="s">
        <v>1102</v>
      </c>
      <c r="F2192" s="70" t="s">
        <v>1103</v>
      </c>
      <c r="G2192" s="100" t="s">
        <v>1097</v>
      </c>
      <c r="H2192" s="100" t="s">
        <v>1098</v>
      </c>
    </row>
    <row r="2193" spans="1:8" x14ac:dyDescent="0.2">
      <c r="A2193" s="261"/>
      <c r="B2193" s="261"/>
      <c r="C2193" s="100"/>
      <c r="D2193" s="131"/>
      <c r="E2193" s="137"/>
      <c r="F2193" s="70"/>
      <c r="G2193" s="100"/>
      <c r="H2193" s="100"/>
    </row>
    <row r="2194" spans="1:8" x14ac:dyDescent="0.2">
      <c r="A2194" s="261"/>
      <c r="B2194" s="261"/>
      <c r="C2194" s="100"/>
      <c r="D2194" s="131"/>
      <c r="E2194" s="137"/>
      <c r="F2194" s="70"/>
      <c r="G2194" s="100"/>
      <c r="H2194" s="100"/>
    </row>
    <row r="2195" spans="1:8" x14ac:dyDescent="0.2">
      <c r="A2195" s="261"/>
      <c r="B2195" s="261"/>
      <c r="C2195" s="100"/>
      <c r="D2195" s="131"/>
      <c r="E2195" s="137"/>
      <c r="F2195" s="70"/>
      <c r="G2195" s="100"/>
      <c r="H2195" s="100"/>
    </row>
    <row r="2196" spans="1:8" x14ac:dyDescent="0.2">
      <c r="A2196" s="260" t="s">
        <v>1099</v>
      </c>
      <c r="B2196" s="260"/>
      <c r="C2196" s="260"/>
      <c r="D2196" s="260"/>
      <c r="E2196" s="260"/>
      <c r="F2196" s="260"/>
      <c r="G2196" s="260"/>
      <c r="H2196" s="98">
        <f>SUM(H2193:H2195)</f>
        <v>0</v>
      </c>
    </row>
    <row r="2197" spans="1:8" x14ac:dyDescent="0.2">
      <c r="A2197" s="99" t="s">
        <v>1085</v>
      </c>
      <c r="B2197" s="66" t="s">
        <v>284</v>
      </c>
      <c r="C2197" s="262" t="s">
        <v>482</v>
      </c>
      <c r="D2197" s="262"/>
      <c r="E2197" s="262"/>
      <c r="F2197" s="262"/>
      <c r="G2197" s="262"/>
      <c r="H2197" s="262"/>
    </row>
    <row r="2198" spans="1:8" ht="25.5" x14ac:dyDescent="0.2">
      <c r="A2198" s="261" t="s">
        <v>1096</v>
      </c>
      <c r="B2198" s="261"/>
      <c r="C2198" s="100" t="s">
        <v>1100</v>
      </c>
      <c r="D2198" s="131" t="s">
        <v>1101</v>
      </c>
      <c r="E2198" s="137" t="s">
        <v>1102</v>
      </c>
      <c r="F2198" s="70" t="s">
        <v>1103</v>
      </c>
      <c r="G2198" s="100" t="s">
        <v>1097</v>
      </c>
      <c r="H2198" s="100" t="s">
        <v>1098</v>
      </c>
    </row>
    <row r="2199" spans="1:8" x14ac:dyDescent="0.2">
      <c r="A2199" s="261"/>
      <c r="B2199" s="261"/>
      <c r="C2199" s="100"/>
      <c r="D2199" s="131"/>
      <c r="E2199" s="137"/>
      <c r="F2199" s="70"/>
      <c r="G2199" s="100"/>
      <c r="H2199" s="100"/>
    </row>
    <row r="2200" spans="1:8" x14ac:dyDescent="0.2">
      <c r="A2200" s="261"/>
      <c r="B2200" s="261"/>
      <c r="C2200" s="100"/>
      <c r="D2200" s="131"/>
      <c r="E2200" s="137"/>
      <c r="F2200" s="70"/>
      <c r="G2200" s="100"/>
      <c r="H2200" s="100"/>
    </row>
    <row r="2201" spans="1:8" x14ac:dyDescent="0.2">
      <c r="A2201" s="261"/>
      <c r="B2201" s="261"/>
      <c r="C2201" s="100"/>
      <c r="D2201" s="131"/>
      <c r="E2201" s="137"/>
      <c r="F2201" s="70"/>
      <c r="G2201" s="100"/>
      <c r="H2201" s="100"/>
    </row>
    <row r="2202" spans="1:8" x14ac:dyDescent="0.2">
      <c r="A2202" s="260" t="s">
        <v>1099</v>
      </c>
      <c r="B2202" s="260"/>
      <c r="C2202" s="260"/>
      <c r="D2202" s="260"/>
      <c r="E2202" s="260"/>
      <c r="F2202" s="260"/>
      <c r="G2202" s="260"/>
      <c r="H2202" s="98">
        <f>SUM(H2199:H2201)</f>
        <v>0</v>
      </c>
    </row>
    <row r="2203" spans="1:8" x14ac:dyDescent="0.2">
      <c r="A2203" s="99" t="s">
        <v>1086</v>
      </c>
      <c r="B2203" s="66" t="s">
        <v>285</v>
      </c>
      <c r="C2203" s="262" t="s">
        <v>482</v>
      </c>
      <c r="D2203" s="262"/>
      <c r="E2203" s="262"/>
      <c r="F2203" s="262"/>
      <c r="G2203" s="262"/>
      <c r="H2203" s="262"/>
    </row>
    <row r="2204" spans="1:8" ht="25.5" x14ac:dyDescent="0.2">
      <c r="A2204" s="261" t="s">
        <v>1096</v>
      </c>
      <c r="B2204" s="261"/>
      <c r="C2204" s="100" t="s">
        <v>1100</v>
      </c>
      <c r="D2204" s="131" t="s">
        <v>1101</v>
      </c>
      <c r="E2204" s="137" t="s">
        <v>1102</v>
      </c>
      <c r="F2204" s="70" t="s">
        <v>1103</v>
      </c>
      <c r="G2204" s="100" t="s">
        <v>1097</v>
      </c>
      <c r="H2204" s="100" t="s">
        <v>1098</v>
      </c>
    </row>
    <row r="2205" spans="1:8" x14ac:dyDescent="0.2">
      <c r="A2205" s="261"/>
      <c r="B2205" s="261"/>
      <c r="C2205" s="100"/>
      <c r="D2205" s="131"/>
      <c r="E2205" s="137"/>
      <c r="F2205" s="70"/>
      <c r="G2205" s="100"/>
      <c r="H2205" s="100"/>
    </row>
    <row r="2206" spans="1:8" x14ac:dyDescent="0.2">
      <c r="A2206" s="261"/>
      <c r="B2206" s="261"/>
      <c r="C2206" s="100"/>
      <c r="D2206" s="131"/>
      <c r="E2206" s="137"/>
      <c r="F2206" s="70"/>
      <c r="G2206" s="100"/>
      <c r="H2206" s="100"/>
    </row>
    <row r="2207" spans="1:8" x14ac:dyDescent="0.2">
      <c r="A2207" s="261"/>
      <c r="B2207" s="261"/>
      <c r="C2207" s="100"/>
      <c r="D2207" s="131"/>
      <c r="E2207" s="137"/>
      <c r="F2207" s="70"/>
      <c r="G2207" s="100"/>
      <c r="H2207" s="100"/>
    </row>
    <row r="2208" spans="1:8" x14ac:dyDescent="0.2">
      <c r="A2208" s="260" t="s">
        <v>1099</v>
      </c>
      <c r="B2208" s="260"/>
      <c r="C2208" s="260"/>
      <c r="D2208" s="260"/>
      <c r="E2208" s="260"/>
      <c r="F2208" s="260"/>
      <c r="G2208" s="260"/>
      <c r="H2208" s="98">
        <f>SUM(H2205:H2207)</f>
        <v>0</v>
      </c>
    </row>
    <row r="2209" spans="1:8" ht="25.5" x14ac:dyDescent="0.2">
      <c r="A2209" s="99" t="s">
        <v>1087</v>
      </c>
      <c r="B2209" s="66" t="s">
        <v>240</v>
      </c>
      <c r="C2209" s="262" t="s">
        <v>482</v>
      </c>
      <c r="D2209" s="262"/>
      <c r="E2209" s="262"/>
      <c r="F2209" s="262"/>
      <c r="G2209" s="262"/>
      <c r="H2209" s="262"/>
    </row>
    <row r="2210" spans="1:8" ht="25.5" x14ac:dyDescent="0.2">
      <c r="A2210" s="261" t="s">
        <v>1096</v>
      </c>
      <c r="B2210" s="261"/>
      <c r="C2210" s="100" t="s">
        <v>1100</v>
      </c>
      <c r="D2210" s="131" t="s">
        <v>1101</v>
      </c>
      <c r="E2210" s="137" t="s">
        <v>1102</v>
      </c>
      <c r="F2210" s="70" t="s">
        <v>1103</v>
      </c>
      <c r="G2210" s="100" t="s">
        <v>1097</v>
      </c>
      <c r="H2210" s="100" t="s">
        <v>1098</v>
      </c>
    </row>
    <row r="2211" spans="1:8" x14ac:dyDescent="0.2">
      <c r="A2211" s="261"/>
      <c r="B2211" s="261"/>
      <c r="C2211" s="100"/>
      <c r="D2211" s="131"/>
      <c r="E2211" s="137"/>
      <c r="F2211" s="70"/>
      <c r="G2211" s="100"/>
      <c r="H2211" s="100"/>
    </row>
    <row r="2212" spans="1:8" x14ac:dyDescent="0.2">
      <c r="A2212" s="261"/>
      <c r="B2212" s="261"/>
      <c r="C2212" s="100"/>
      <c r="D2212" s="131"/>
      <c r="E2212" s="137"/>
      <c r="F2212" s="70"/>
      <c r="G2212" s="100"/>
      <c r="H2212" s="100"/>
    </row>
    <row r="2213" spans="1:8" x14ac:dyDescent="0.2">
      <c r="A2213" s="261"/>
      <c r="B2213" s="261"/>
      <c r="C2213" s="100"/>
      <c r="D2213" s="131"/>
      <c r="E2213" s="137"/>
      <c r="F2213" s="70"/>
      <c r="G2213" s="100"/>
      <c r="H2213" s="100"/>
    </row>
    <row r="2214" spans="1:8" x14ac:dyDescent="0.2">
      <c r="A2214" s="260" t="s">
        <v>1099</v>
      </c>
      <c r="B2214" s="260"/>
      <c r="C2214" s="260"/>
      <c r="D2214" s="260"/>
      <c r="E2214" s="260"/>
      <c r="F2214" s="260"/>
      <c r="G2214" s="260"/>
      <c r="H2214" s="98">
        <f>SUM(H2211:H2213)</f>
        <v>0</v>
      </c>
    </row>
    <row r="2215" spans="1:8" x14ac:dyDescent="0.2">
      <c r="A2215" s="99" t="s">
        <v>1088</v>
      </c>
      <c r="B2215" s="66" t="s">
        <v>286</v>
      </c>
      <c r="C2215" s="262" t="s">
        <v>481</v>
      </c>
      <c r="D2215" s="262"/>
      <c r="E2215" s="262"/>
      <c r="F2215" s="262"/>
      <c r="G2215" s="262"/>
      <c r="H2215" s="262"/>
    </row>
    <row r="2216" spans="1:8" ht="25.5" x14ac:dyDescent="0.2">
      <c r="A2216" s="261" t="s">
        <v>1096</v>
      </c>
      <c r="B2216" s="261"/>
      <c r="C2216" s="100" t="s">
        <v>1100</v>
      </c>
      <c r="D2216" s="131" t="s">
        <v>1101</v>
      </c>
      <c r="E2216" s="137" t="s">
        <v>1102</v>
      </c>
      <c r="F2216" s="70" t="s">
        <v>1103</v>
      </c>
      <c r="G2216" s="100" t="s">
        <v>1097</v>
      </c>
      <c r="H2216" s="100" t="s">
        <v>1098</v>
      </c>
    </row>
    <row r="2217" spans="1:8" x14ac:dyDescent="0.2">
      <c r="A2217" s="261"/>
      <c r="B2217" s="261"/>
      <c r="C2217" s="100"/>
      <c r="D2217" s="131"/>
      <c r="E2217" s="137"/>
      <c r="F2217" s="70"/>
      <c r="G2217" s="100"/>
      <c r="H2217" s="100"/>
    </row>
    <row r="2218" spans="1:8" x14ac:dyDescent="0.2">
      <c r="A2218" s="261"/>
      <c r="B2218" s="261"/>
      <c r="C2218" s="100"/>
      <c r="D2218" s="131"/>
      <c r="E2218" s="137"/>
      <c r="F2218" s="70"/>
      <c r="G2218" s="100"/>
      <c r="H2218" s="100"/>
    </row>
    <row r="2219" spans="1:8" x14ac:dyDescent="0.2">
      <c r="A2219" s="261"/>
      <c r="B2219" s="261"/>
      <c r="C2219" s="100"/>
      <c r="D2219" s="131"/>
      <c r="E2219" s="137"/>
      <c r="F2219" s="70"/>
      <c r="G2219" s="100"/>
      <c r="H2219" s="100"/>
    </row>
    <row r="2220" spans="1:8" x14ac:dyDescent="0.2">
      <c r="A2220" s="260" t="s">
        <v>1099</v>
      </c>
      <c r="B2220" s="260"/>
      <c r="C2220" s="260"/>
      <c r="D2220" s="260"/>
      <c r="E2220" s="260"/>
      <c r="F2220" s="260"/>
      <c r="G2220" s="260"/>
      <c r="H2220" s="98">
        <f>SUM(H2217:H2219)</f>
        <v>0</v>
      </c>
    </row>
    <row r="2221" spans="1:8" ht="25.5" x14ac:dyDescent="0.2">
      <c r="A2221" s="99" t="s">
        <v>1089</v>
      </c>
      <c r="B2221" s="66" t="s">
        <v>241</v>
      </c>
      <c r="C2221" s="262" t="s">
        <v>481</v>
      </c>
      <c r="D2221" s="262"/>
      <c r="E2221" s="262"/>
      <c r="F2221" s="262"/>
      <c r="G2221" s="262"/>
      <c r="H2221" s="262"/>
    </row>
    <row r="2222" spans="1:8" ht="25.5" x14ac:dyDescent="0.2">
      <c r="A2222" s="261" t="s">
        <v>1096</v>
      </c>
      <c r="B2222" s="261"/>
      <c r="C2222" s="100" t="s">
        <v>1100</v>
      </c>
      <c r="D2222" s="131" t="s">
        <v>1101</v>
      </c>
      <c r="E2222" s="137" t="s">
        <v>1102</v>
      </c>
      <c r="F2222" s="70" t="s">
        <v>1103</v>
      </c>
      <c r="G2222" s="100" t="s">
        <v>1097</v>
      </c>
      <c r="H2222" s="100" t="s">
        <v>1098</v>
      </c>
    </row>
    <row r="2223" spans="1:8" x14ac:dyDescent="0.2">
      <c r="A2223" s="261"/>
      <c r="B2223" s="261"/>
      <c r="C2223" s="100"/>
      <c r="D2223" s="131"/>
      <c r="E2223" s="137"/>
      <c r="F2223" s="70"/>
      <c r="G2223" s="100"/>
      <c r="H2223" s="100"/>
    </row>
    <row r="2224" spans="1:8" x14ac:dyDescent="0.2">
      <c r="A2224" s="261"/>
      <c r="B2224" s="261"/>
      <c r="C2224" s="100"/>
      <c r="D2224" s="131"/>
      <c r="E2224" s="137"/>
      <c r="F2224" s="70"/>
      <c r="G2224" s="100"/>
      <c r="H2224" s="100"/>
    </row>
    <row r="2225" spans="1:8" x14ac:dyDescent="0.2">
      <c r="A2225" s="261"/>
      <c r="B2225" s="261"/>
      <c r="C2225" s="100"/>
      <c r="D2225" s="131"/>
      <c r="E2225" s="137"/>
      <c r="F2225" s="70"/>
      <c r="G2225" s="100"/>
      <c r="H2225" s="100"/>
    </row>
    <row r="2226" spans="1:8" x14ac:dyDescent="0.2">
      <c r="A2226" s="260" t="s">
        <v>1099</v>
      </c>
      <c r="B2226" s="260"/>
      <c r="C2226" s="260"/>
      <c r="D2226" s="260"/>
      <c r="E2226" s="260"/>
      <c r="F2226" s="260"/>
      <c r="G2226" s="260"/>
      <c r="H2226" s="98">
        <f>SUM(H2223:H2225)</f>
        <v>0</v>
      </c>
    </row>
    <row r="2227" spans="1:8" x14ac:dyDescent="0.2">
      <c r="A2227" s="99" t="s">
        <v>1090</v>
      </c>
      <c r="B2227" s="66" t="s">
        <v>287</v>
      </c>
      <c r="C2227" s="262" t="s">
        <v>482</v>
      </c>
      <c r="D2227" s="262"/>
      <c r="E2227" s="262"/>
      <c r="F2227" s="262"/>
      <c r="G2227" s="262"/>
      <c r="H2227" s="262"/>
    </row>
    <row r="2228" spans="1:8" ht="25.5" x14ac:dyDescent="0.2">
      <c r="A2228" s="261" t="s">
        <v>1096</v>
      </c>
      <c r="B2228" s="261"/>
      <c r="C2228" s="100" t="s">
        <v>1100</v>
      </c>
      <c r="D2228" s="131" t="s">
        <v>1101</v>
      </c>
      <c r="E2228" s="137" t="s">
        <v>1102</v>
      </c>
      <c r="F2228" s="70" t="s">
        <v>1103</v>
      </c>
      <c r="G2228" s="100" t="s">
        <v>1097</v>
      </c>
      <c r="H2228" s="100" t="s">
        <v>1098</v>
      </c>
    </row>
    <row r="2229" spans="1:8" x14ac:dyDescent="0.2">
      <c r="A2229" s="261"/>
      <c r="B2229" s="261"/>
      <c r="C2229" s="100"/>
      <c r="D2229" s="131"/>
      <c r="E2229" s="137"/>
      <c r="F2229" s="70"/>
      <c r="G2229" s="100"/>
      <c r="H2229" s="100"/>
    </row>
    <row r="2230" spans="1:8" x14ac:dyDescent="0.2">
      <c r="A2230" s="261"/>
      <c r="B2230" s="261"/>
      <c r="C2230" s="100"/>
      <c r="D2230" s="131"/>
      <c r="E2230" s="137"/>
      <c r="F2230" s="70"/>
      <c r="G2230" s="100"/>
      <c r="H2230" s="100"/>
    </row>
    <row r="2231" spans="1:8" x14ac:dyDescent="0.2">
      <c r="A2231" s="261"/>
      <c r="B2231" s="261"/>
      <c r="C2231" s="100"/>
      <c r="D2231" s="131"/>
      <c r="E2231" s="137"/>
      <c r="F2231" s="70"/>
      <c r="G2231" s="100"/>
      <c r="H2231" s="100"/>
    </row>
    <row r="2232" spans="1:8" x14ac:dyDescent="0.2">
      <c r="A2232" s="260" t="s">
        <v>1099</v>
      </c>
      <c r="B2232" s="260"/>
      <c r="C2232" s="260"/>
      <c r="D2232" s="260"/>
      <c r="E2232" s="260"/>
      <c r="F2232" s="260"/>
      <c r="G2232" s="260"/>
      <c r="H2232" s="98">
        <f>SUM(H2229:H2231)</f>
        <v>0</v>
      </c>
    </row>
    <row r="2233" spans="1:8" x14ac:dyDescent="0.2">
      <c r="A2233" s="99" t="s">
        <v>1091</v>
      </c>
      <c r="B2233" s="66" t="s">
        <v>409</v>
      </c>
      <c r="C2233" s="262" t="s">
        <v>482</v>
      </c>
      <c r="D2233" s="262"/>
      <c r="E2233" s="262"/>
      <c r="F2233" s="262"/>
      <c r="G2233" s="262"/>
      <c r="H2233" s="262"/>
    </row>
    <row r="2234" spans="1:8" ht="25.5" x14ac:dyDescent="0.2">
      <c r="A2234" s="261" t="s">
        <v>1096</v>
      </c>
      <c r="B2234" s="261"/>
      <c r="C2234" s="100" t="s">
        <v>1100</v>
      </c>
      <c r="D2234" s="131" t="s">
        <v>1101</v>
      </c>
      <c r="E2234" s="137" t="s">
        <v>1102</v>
      </c>
      <c r="F2234" s="70" t="s">
        <v>1103</v>
      </c>
      <c r="G2234" s="100" t="s">
        <v>1097</v>
      </c>
      <c r="H2234" s="100" t="s">
        <v>1098</v>
      </c>
    </row>
    <row r="2235" spans="1:8" x14ac:dyDescent="0.2">
      <c r="A2235" s="261"/>
      <c r="B2235" s="261"/>
      <c r="C2235" s="100"/>
      <c r="D2235" s="131"/>
      <c r="E2235" s="137"/>
      <c r="F2235" s="70"/>
      <c r="G2235" s="100"/>
      <c r="H2235" s="100"/>
    </row>
    <row r="2236" spans="1:8" x14ac:dyDescent="0.2">
      <c r="A2236" s="261"/>
      <c r="B2236" s="261"/>
      <c r="C2236" s="100"/>
      <c r="D2236" s="131"/>
      <c r="E2236" s="137"/>
      <c r="F2236" s="70"/>
      <c r="G2236" s="100"/>
      <c r="H2236" s="100"/>
    </row>
    <row r="2237" spans="1:8" x14ac:dyDescent="0.2">
      <c r="A2237" s="261"/>
      <c r="B2237" s="261"/>
      <c r="C2237" s="100"/>
      <c r="D2237" s="131"/>
      <c r="E2237" s="137"/>
      <c r="F2237" s="70"/>
      <c r="G2237" s="100"/>
      <c r="H2237" s="100"/>
    </row>
    <row r="2238" spans="1:8" x14ac:dyDescent="0.2">
      <c r="A2238" s="260" t="s">
        <v>1099</v>
      </c>
      <c r="B2238" s="260"/>
      <c r="C2238" s="260"/>
      <c r="D2238" s="260"/>
      <c r="E2238" s="260"/>
      <c r="F2238" s="260"/>
      <c r="G2238" s="260"/>
      <c r="H2238" s="98">
        <f>SUM(H2235:H2237)</f>
        <v>0</v>
      </c>
    </row>
    <row r="2239" spans="1:8" x14ac:dyDescent="0.2">
      <c r="A2239" s="78" t="s">
        <v>746</v>
      </c>
      <c r="B2239" s="263" t="s">
        <v>1306</v>
      </c>
      <c r="C2239" s="264"/>
      <c r="D2239" s="264"/>
      <c r="E2239" s="264"/>
      <c r="F2239" s="264"/>
      <c r="G2239" s="264"/>
      <c r="H2239" s="265"/>
    </row>
    <row r="2240" spans="1:8" x14ac:dyDescent="0.2">
      <c r="A2240" s="99" t="s">
        <v>747</v>
      </c>
      <c r="B2240" s="66" t="s">
        <v>1305</v>
      </c>
      <c r="C2240" s="266" t="s">
        <v>482</v>
      </c>
      <c r="D2240" s="267"/>
      <c r="E2240" s="267"/>
      <c r="F2240" s="267"/>
      <c r="G2240" s="267"/>
      <c r="H2240" s="268"/>
    </row>
    <row r="2241" spans="1:8" ht="25.5" x14ac:dyDescent="0.2">
      <c r="A2241" s="261" t="s">
        <v>1096</v>
      </c>
      <c r="B2241" s="261"/>
      <c r="C2241" s="100" t="s">
        <v>1100</v>
      </c>
      <c r="D2241" s="131" t="s">
        <v>1101</v>
      </c>
      <c r="E2241" s="137" t="s">
        <v>1102</v>
      </c>
      <c r="F2241" s="70" t="s">
        <v>1103</v>
      </c>
      <c r="G2241" s="100" t="s">
        <v>1097</v>
      </c>
      <c r="H2241" s="100" t="s">
        <v>1098</v>
      </c>
    </row>
    <row r="2242" spans="1:8" x14ac:dyDescent="0.2">
      <c r="A2242" s="261" t="s">
        <v>1358</v>
      </c>
      <c r="B2242" s="261"/>
      <c r="C2242" s="100"/>
      <c r="D2242" s="120"/>
      <c r="E2242" s="100"/>
      <c r="F2242" s="70"/>
      <c r="G2242" s="100"/>
      <c r="H2242" s="101"/>
    </row>
    <row r="2243" spans="1:8" x14ac:dyDescent="0.2">
      <c r="A2243" s="261"/>
      <c r="B2243" s="261"/>
      <c r="C2243" s="100"/>
      <c r="D2243" s="131"/>
      <c r="E2243" s="137"/>
      <c r="F2243" s="70"/>
      <c r="G2243" s="100"/>
      <c r="H2243" s="100"/>
    </row>
    <row r="2244" spans="1:8" x14ac:dyDescent="0.2">
      <c r="A2244" s="261"/>
      <c r="B2244" s="261"/>
      <c r="C2244" s="100"/>
      <c r="D2244" s="131"/>
      <c r="E2244" s="137"/>
      <c r="F2244" s="70"/>
      <c r="G2244" s="100"/>
      <c r="H2244" s="100"/>
    </row>
    <row r="2245" spans="1:8" x14ac:dyDescent="0.2">
      <c r="A2245" s="260" t="s">
        <v>1099</v>
      </c>
      <c r="B2245" s="260"/>
      <c r="C2245" s="260"/>
      <c r="D2245" s="260"/>
      <c r="E2245" s="260"/>
      <c r="F2245" s="260"/>
      <c r="G2245" s="260"/>
      <c r="H2245" s="98">
        <f>SUM(H2242:H2244)</f>
        <v>0</v>
      </c>
    </row>
    <row r="2246" spans="1:8" x14ac:dyDescent="0.2">
      <c r="A2246" s="99" t="s">
        <v>748</v>
      </c>
      <c r="B2246" s="66" t="s">
        <v>1307</v>
      </c>
      <c r="C2246" s="266" t="s">
        <v>482</v>
      </c>
      <c r="D2246" s="267"/>
      <c r="E2246" s="267"/>
      <c r="F2246" s="267"/>
      <c r="G2246" s="267"/>
      <c r="H2246" s="268"/>
    </row>
    <row r="2247" spans="1:8" ht="25.5" x14ac:dyDescent="0.2">
      <c r="A2247" s="261" t="s">
        <v>1096</v>
      </c>
      <c r="B2247" s="261"/>
      <c r="C2247" s="100" t="s">
        <v>1100</v>
      </c>
      <c r="D2247" s="131" t="s">
        <v>1101</v>
      </c>
      <c r="E2247" s="137" t="s">
        <v>1102</v>
      </c>
      <c r="F2247" s="70" t="s">
        <v>1103</v>
      </c>
      <c r="G2247" s="100" t="s">
        <v>1097</v>
      </c>
      <c r="H2247" s="100" t="s">
        <v>1098</v>
      </c>
    </row>
    <row r="2248" spans="1:8" x14ac:dyDescent="0.2">
      <c r="A2248" s="261"/>
      <c r="B2248" s="261"/>
      <c r="C2248" s="100"/>
      <c r="D2248" s="131"/>
      <c r="E2248" s="137"/>
      <c r="F2248" s="70"/>
      <c r="G2248" s="100"/>
      <c r="H2248" s="100"/>
    </row>
    <row r="2249" spans="1:8" x14ac:dyDescent="0.2">
      <c r="A2249" s="261"/>
      <c r="B2249" s="261"/>
      <c r="C2249" s="100"/>
      <c r="D2249" s="131"/>
      <c r="E2249" s="137"/>
      <c r="F2249" s="70"/>
      <c r="G2249" s="100"/>
      <c r="H2249" s="100"/>
    </row>
    <row r="2250" spans="1:8" x14ac:dyDescent="0.2">
      <c r="A2250" s="261"/>
      <c r="B2250" s="261"/>
      <c r="C2250" s="100"/>
      <c r="D2250" s="131"/>
      <c r="E2250" s="137"/>
      <c r="F2250" s="70"/>
      <c r="G2250" s="100"/>
      <c r="H2250" s="100"/>
    </row>
    <row r="2251" spans="1:8" x14ac:dyDescent="0.2">
      <c r="A2251" s="260" t="s">
        <v>1099</v>
      </c>
      <c r="B2251" s="260"/>
      <c r="C2251" s="260"/>
      <c r="D2251" s="260"/>
      <c r="E2251" s="260"/>
      <c r="F2251" s="260"/>
      <c r="G2251" s="260"/>
      <c r="H2251" s="98">
        <f>SUM(H2248:H2250)</f>
        <v>0</v>
      </c>
    </row>
    <row r="2252" spans="1:8" x14ac:dyDescent="0.2">
      <c r="A2252" s="99" t="s">
        <v>1308</v>
      </c>
      <c r="B2252" s="66" t="s">
        <v>1309</v>
      </c>
      <c r="C2252" s="266" t="s">
        <v>482</v>
      </c>
      <c r="D2252" s="267"/>
      <c r="E2252" s="267"/>
      <c r="F2252" s="267"/>
      <c r="G2252" s="267"/>
      <c r="H2252" s="268"/>
    </row>
    <row r="2253" spans="1:8" ht="25.5" x14ac:dyDescent="0.2">
      <c r="A2253" s="261" t="s">
        <v>1096</v>
      </c>
      <c r="B2253" s="261"/>
      <c r="C2253" s="100" t="s">
        <v>1100</v>
      </c>
      <c r="D2253" s="131" t="s">
        <v>1101</v>
      </c>
      <c r="E2253" s="137" t="s">
        <v>1102</v>
      </c>
      <c r="F2253" s="70" t="s">
        <v>1103</v>
      </c>
      <c r="G2253" s="100" t="s">
        <v>1097</v>
      </c>
      <c r="H2253" s="100" t="s">
        <v>1098</v>
      </c>
    </row>
    <row r="2254" spans="1:8" x14ac:dyDescent="0.2">
      <c r="A2254" s="261"/>
      <c r="B2254" s="261"/>
      <c r="C2254" s="100"/>
      <c r="D2254" s="131"/>
      <c r="E2254" s="137"/>
      <c r="F2254" s="70"/>
      <c r="G2254" s="100"/>
      <c r="H2254" s="100"/>
    </row>
    <row r="2255" spans="1:8" x14ac:dyDescent="0.2">
      <c r="A2255" s="261"/>
      <c r="B2255" s="261"/>
      <c r="C2255" s="100"/>
      <c r="D2255" s="131"/>
      <c r="E2255" s="137"/>
      <c r="F2255" s="70"/>
      <c r="G2255" s="100"/>
      <c r="H2255" s="100"/>
    </row>
    <row r="2256" spans="1:8" x14ac:dyDescent="0.2">
      <c r="A2256" s="261"/>
      <c r="B2256" s="261"/>
      <c r="C2256" s="100"/>
      <c r="D2256" s="131"/>
      <c r="E2256" s="137"/>
      <c r="F2256" s="70"/>
      <c r="G2256" s="100"/>
      <c r="H2256" s="100"/>
    </row>
    <row r="2257" spans="1:8" x14ac:dyDescent="0.2">
      <c r="A2257" s="260" t="s">
        <v>1099</v>
      </c>
      <c r="B2257" s="260"/>
      <c r="C2257" s="260"/>
      <c r="D2257" s="260"/>
      <c r="E2257" s="260"/>
      <c r="F2257" s="260"/>
      <c r="G2257" s="260"/>
      <c r="H2257" s="98">
        <f>SUM(H2254:H2256)</f>
        <v>0</v>
      </c>
    </row>
    <row r="2258" spans="1:8" x14ac:dyDescent="0.2">
      <c r="A2258" s="149" t="s">
        <v>1317</v>
      </c>
      <c r="B2258" s="66" t="s">
        <v>1310</v>
      </c>
      <c r="C2258" s="266" t="s">
        <v>482</v>
      </c>
      <c r="D2258" s="267"/>
      <c r="E2258" s="267"/>
      <c r="F2258" s="267"/>
      <c r="G2258" s="267"/>
      <c r="H2258" s="268"/>
    </row>
    <row r="2259" spans="1:8" ht="25.5" x14ac:dyDescent="0.2">
      <c r="A2259" s="261" t="s">
        <v>1096</v>
      </c>
      <c r="B2259" s="261"/>
      <c r="C2259" s="100" t="s">
        <v>1100</v>
      </c>
      <c r="D2259" s="131" t="s">
        <v>1101</v>
      </c>
      <c r="E2259" s="137" t="s">
        <v>1102</v>
      </c>
      <c r="F2259" s="70" t="s">
        <v>1103</v>
      </c>
      <c r="G2259" s="100" t="s">
        <v>1097</v>
      </c>
      <c r="H2259" s="100" t="s">
        <v>1098</v>
      </c>
    </row>
    <row r="2260" spans="1:8" x14ac:dyDescent="0.2">
      <c r="A2260" s="261"/>
      <c r="B2260" s="261"/>
      <c r="C2260" s="100"/>
      <c r="D2260" s="120"/>
      <c r="E2260" s="100"/>
      <c r="F2260" s="70"/>
      <c r="G2260" s="100"/>
      <c r="H2260" s="101"/>
    </row>
    <row r="2261" spans="1:8" x14ac:dyDescent="0.2">
      <c r="A2261" s="261"/>
      <c r="B2261" s="261"/>
      <c r="C2261" s="100"/>
      <c r="D2261" s="131"/>
      <c r="E2261" s="137"/>
      <c r="F2261" s="70"/>
      <c r="G2261" s="100"/>
      <c r="H2261" s="100"/>
    </row>
    <row r="2262" spans="1:8" x14ac:dyDescent="0.2">
      <c r="A2262" s="261"/>
      <c r="B2262" s="261"/>
      <c r="C2262" s="100"/>
      <c r="D2262" s="131"/>
      <c r="E2262" s="137"/>
      <c r="F2262" s="70"/>
      <c r="G2262" s="100"/>
      <c r="H2262" s="100"/>
    </row>
    <row r="2263" spans="1:8" x14ac:dyDescent="0.2">
      <c r="A2263" s="260" t="s">
        <v>1099</v>
      </c>
      <c r="B2263" s="260"/>
      <c r="C2263" s="260"/>
      <c r="D2263" s="260"/>
      <c r="E2263" s="260"/>
      <c r="F2263" s="260"/>
      <c r="G2263" s="260"/>
      <c r="H2263" s="98">
        <f>SUM(H2260:H2262)</f>
        <v>0</v>
      </c>
    </row>
    <row r="2264" spans="1:8" x14ac:dyDescent="0.2">
      <c r="A2264" s="99" t="s">
        <v>1318</v>
      </c>
      <c r="B2264" s="66" t="s">
        <v>1311</v>
      </c>
      <c r="C2264" s="266" t="s">
        <v>482</v>
      </c>
      <c r="D2264" s="267"/>
      <c r="E2264" s="267"/>
      <c r="F2264" s="267"/>
      <c r="G2264" s="267"/>
      <c r="H2264" s="268"/>
    </row>
    <row r="2265" spans="1:8" ht="25.5" x14ac:dyDescent="0.2">
      <c r="A2265" s="261" t="s">
        <v>1096</v>
      </c>
      <c r="B2265" s="261"/>
      <c r="C2265" s="100" t="s">
        <v>1100</v>
      </c>
      <c r="D2265" s="131" t="s">
        <v>1101</v>
      </c>
      <c r="E2265" s="137" t="s">
        <v>1102</v>
      </c>
      <c r="F2265" s="70" t="s">
        <v>1103</v>
      </c>
      <c r="G2265" s="100" t="s">
        <v>1097</v>
      </c>
      <c r="H2265" s="100" t="s">
        <v>1098</v>
      </c>
    </row>
    <row r="2266" spans="1:8" x14ac:dyDescent="0.2">
      <c r="A2266" s="261"/>
      <c r="B2266" s="261"/>
      <c r="C2266" s="100"/>
      <c r="D2266" s="131"/>
      <c r="E2266" s="137"/>
      <c r="F2266" s="70"/>
      <c r="G2266" s="100"/>
      <c r="H2266" s="100"/>
    </row>
    <row r="2267" spans="1:8" x14ac:dyDescent="0.2">
      <c r="A2267" s="261"/>
      <c r="B2267" s="261"/>
      <c r="C2267" s="100"/>
      <c r="D2267" s="131"/>
      <c r="E2267" s="137"/>
      <c r="F2267" s="70"/>
      <c r="G2267" s="100"/>
      <c r="H2267" s="100"/>
    </row>
    <row r="2268" spans="1:8" x14ac:dyDescent="0.2">
      <c r="A2268" s="261"/>
      <c r="B2268" s="261"/>
      <c r="C2268" s="100"/>
      <c r="D2268" s="131"/>
      <c r="E2268" s="137"/>
      <c r="F2268" s="70"/>
      <c r="G2268" s="100"/>
      <c r="H2268" s="100"/>
    </row>
    <row r="2269" spans="1:8" x14ac:dyDescent="0.2">
      <c r="A2269" s="260" t="s">
        <v>1099</v>
      </c>
      <c r="B2269" s="260"/>
      <c r="C2269" s="260"/>
      <c r="D2269" s="260"/>
      <c r="E2269" s="260"/>
      <c r="F2269" s="260"/>
      <c r="G2269" s="260"/>
      <c r="H2269" s="98">
        <f>SUM(H2266:H2268)</f>
        <v>0</v>
      </c>
    </row>
    <row r="2270" spans="1:8" x14ac:dyDescent="0.2">
      <c r="A2270" s="99" t="s">
        <v>1319</v>
      </c>
      <c r="B2270" s="66" t="s">
        <v>1312</v>
      </c>
      <c r="C2270" s="266" t="s">
        <v>482</v>
      </c>
      <c r="D2270" s="267"/>
      <c r="E2270" s="267"/>
      <c r="F2270" s="267"/>
      <c r="G2270" s="267"/>
      <c r="H2270" s="268"/>
    </row>
    <row r="2271" spans="1:8" ht="25.5" x14ac:dyDescent="0.2">
      <c r="A2271" s="261" t="s">
        <v>1096</v>
      </c>
      <c r="B2271" s="261"/>
      <c r="C2271" s="100" t="s">
        <v>1100</v>
      </c>
      <c r="D2271" s="131" t="s">
        <v>1101</v>
      </c>
      <c r="E2271" s="137" t="s">
        <v>1102</v>
      </c>
      <c r="F2271" s="70" t="s">
        <v>1103</v>
      </c>
      <c r="G2271" s="100" t="s">
        <v>1097</v>
      </c>
      <c r="H2271" s="100" t="s">
        <v>1098</v>
      </c>
    </row>
    <row r="2272" spans="1:8" x14ac:dyDescent="0.2">
      <c r="A2272" s="261"/>
      <c r="B2272" s="261"/>
      <c r="C2272" s="100"/>
      <c r="D2272" s="131"/>
      <c r="E2272" s="137"/>
      <c r="F2272" s="70"/>
      <c r="G2272" s="100"/>
      <c r="H2272" s="100"/>
    </row>
    <row r="2273" spans="1:8" x14ac:dyDescent="0.2">
      <c r="A2273" s="261"/>
      <c r="B2273" s="261"/>
      <c r="C2273" s="100"/>
      <c r="D2273" s="131"/>
      <c r="E2273" s="137"/>
      <c r="F2273" s="70"/>
      <c r="G2273" s="100"/>
      <c r="H2273" s="100"/>
    </row>
    <row r="2274" spans="1:8" x14ac:dyDescent="0.2">
      <c r="A2274" s="261"/>
      <c r="B2274" s="261"/>
      <c r="C2274" s="100"/>
      <c r="D2274" s="131"/>
      <c r="E2274" s="137"/>
      <c r="F2274" s="70"/>
      <c r="G2274" s="100"/>
      <c r="H2274" s="100"/>
    </row>
    <row r="2275" spans="1:8" x14ac:dyDescent="0.2">
      <c r="A2275" s="260" t="s">
        <v>1099</v>
      </c>
      <c r="B2275" s="260"/>
      <c r="C2275" s="260"/>
      <c r="D2275" s="260"/>
      <c r="E2275" s="260"/>
      <c r="F2275" s="260"/>
      <c r="G2275" s="260"/>
      <c r="H2275" s="98">
        <f>SUM(H2272:H2274)</f>
        <v>0</v>
      </c>
    </row>
    <row r="2276" spans="1:8" x14ac:dyDescent="0.2">
      <c r="A2276" s="149" t="s">
        <v>1320</v>
      </c>
      <c r="B2276" s="66" t="s">
        <v>1313</v>
      </c>
      <c r="C2276" s="266" t="s">
        <v>483</v>
      </c>
      <c r="D2276" s="267"/>
      <c r="E2276" s="267"/>
      <c r="F2276" s="267"/>
      <c r="G2276" s="267"/>
      <c r="H2276" s="268"/>
    </row>
    <row r="2277" spans="1:8" ht="25.5" x14ac:dyDescent="0.2">
      <c r="A2277" s="261" t="s">
        <v>1096</v>
      </c>
      <c r="B2277" s="261"/>
      <c r="C2277" s="100" t="s">
        <v>1100</v>
      </c>
      <c r="D2277" s="131" t="s">
        <v>1101</v>
      </c>
      <c r="E2277" s="137" t="s">
        <v>1102</v>
      </c>
      <c r="F2277" s="70" t="s">
        <v>1103</v>
      </c>
      <c r="G2277" s="100" t="s">
        <v>1097</v>
      </c>
      <c r="H2277" s="100" t="s">
        <v>1098</v>
      </c>
    </row>
    <row r="2278" spans="1:8" x14ac:dyDescent="0.2">
      <c r="A2278" s="261"/>
      <c r="B2278" s="261"/>
      <c r="C2278" s="100"/>
      <c r="D2278" s="120"/>
      <c r="E2278" s="100"/>
      <c r="F2278" s="70"/>
      <c r="G2278" s="100"/>
      <c r="H2278" s="101"/>
    </row>
    <row r="2279" spans="1:8" x14ac:dyDescent="0.2">
      <c r="A2279" s="261"/>
      <c r="B2279" s="261"/>
      <c r="C2279" s="100"/>
      <c r="D2279" s="131"/>
      <c r="E2279" s="137"/>
      <c r="F2279" s="70"/>
      <c r="G2279" s="100"/>
      <c r="H2279" s="100"/>
    </row>
    <row r="2280" spans="1:8" x14ac:dyDescent="0.2">
      <c r="A2280" s="261"/>
      <c r="B2280" s="261"/>
      <c r="C2280" s="100"/>
      <c r="D2280" s="131"/>
      <c r="E2280" s="137"/>
      <c r="F2280" s="70"/>
      <c r="G2280" s="100"/>
      <c r="H2280" s="100"/>
    </row>
    <row r="2281" spans="1:8" x14ac:dyDescent="0.2">
      <c r="A2281" s="260" t="s">
        <v>1099</v>
      </c>
      <c r="B2281" s="260"/>
      <c r="C2281" s="260"/>
      <c r="D2281" s="260"/>
      <c r="E2281" s="260"/>
      <c r="F2281" s="260"/>
      <c r="G2281" s="260"/>
      <c r="H2281" s="98">
        <f>SUM(H2278:H2280)</f>
        <v>0</v>
      </c>
    </row>
    <row r="2282" spans="1:8" x14ac:dyDescent="0.2">
      <c r="A2282" s="99" t="s">
        <v>1321</v>
      </c>
      <c r="B2282" s="66" t="s">
        <v>1314</v>
      </c>
      <c r="C2282" s="266" t="s">
        <v>483</v>
      </c>
      <c r="D2282" s="267"/>
      <c r="E2282" s="267"/>
      <c r="F2282" s="267"/>
      <c r="G2282" s="267"/>
      <c r="H2282" s="268"/>
    </row>
    <row r="2283" spans="1:8" ht="25.5" x14ac:dyDescent="0.2">
      <c r="A2283" s="261" t="s">
        <v>1096</v>
      </c>
      <c r="B2283" s="261"/>
      <c r="C2283" s="100" t="s">
        <v>1100</v>
      </c>
      <c r="D2283" s="131" t="s">
        <v>1101</v>
      </c>
      <c r="E2283" s="137" t="s">
        <v>1102</v>
      </c>
      <c r="F2283" s="70" t="s">
        <v>1103</v>
      </c>
      <c r="G2283" s="100" t="s">
        <v>1097</v>
      </c>
      <c r="H2283" s="100" t="s">
        <v>1098</v>
      </c>
    </row>
    <row r="2284" spans="1:8" x14ac:dyDescent="0.2">
      <c r="A2284" s="261"/>
      <c r="B2284" s="261"/>
      <c r="C2284" s="100"/>
      <c r="D2284" s="131"/>
      <c r="E2284" s="137"/>
      <c r="F2284" s="70"/>
      <c r="G2284" s="100"/>
      <c r="H2284" s="100"/>
    </row>
    <row r="2285" spans="1:8" x14ac:dyDescent="0.2">
      <c r="A2285" s="261"/>
      <c r="B2285" s="261"/>
      <c r="C2285" s="100"/>
      <c r="D2285" s="131"/>
      <c r="E2285" s="137"/>
      <c r="F2285" s="70"/>
      <c r="G2285" s="100"/>
      <c r="H2285" s="100"/>
    </row>
    <row r="2286" spans="1:8" x14ac:dyDescent="0.2">
      <c r="A2286" s="261"/>
      <c r="B2286" s="261"/>
      <c r="C2286" s="100"/>
      <c r="D2286" s="131"/>
      <c r="E2286" s="137"/>
      <c r="F2286" s="70"/>
      <c r="G2286" s="100"/>
      <c r="H2286" s="100"/>
    </row>
    <row r="2287" spans="1:8" x14ac:dyDescent="0.2">
      <c r="A2287" s="260" t="s">
        <v>1099</v>
      </c>
      <c r="B2287" s="260"/>
      <c r="C2287" s="260"/>
      <c r="D2287" s="260"/>
      <c r="E2287" s="260"/>
      <c r="F2287" s="260"/>
      <c r="G2287" s="260"/>
      <c r="H2287" s="98">
        <f>SUM(H2284:H2286)</f>
        <v>0</v>
      </c>
    </row>
    <row r="2288" spans="1:8" x14ac:dyDescent="0.2">
      <c r="A2288" s="99" t="s">
        <v>1322</v>
      </c>
      <c r="B2288" s="66" t="s">
        <v>1315</v>
      </c>
      <c r="C2288" s="266" t="s">
        <v>483</v>
      </c>
      <c r="D2288" s="267"/>
      <c r="E2288" s="267"/>
      <c r="F2288" s="267"/>
      <c r="G2288" s="267"/>
      <c r="H2288" s="268"/>
    </row>
    <row r="2289" spans="1:8" ht="25.5" x14ac:dyDescent="0.2">
      <c r="A2289" s="261" t="s">
        <v>1096</v>
      </c>
      <c r="B2289" s="261"/>
      <c r="C2289" s="100" t="s">
        <v>1100</v>
      </c>
      <c r="D2289" s="131" t="s">
        <v>1101</v>
      </c>
      <c r="E2289" s="137" t="s">
        <v>1102</v>
      </c>
      <c r="F2289" s="70" t="s">
        <v>1103</v>
      </c>
      <c r="G2289" s="100" t="s">
        <v>1097</v>
      </c>
      <c r="H2289" s="100" t="s">
        <v>1098</v>
      </c>
    </row>
    <row r="2290" spans="1:8" x14ac:dyDescent="0.2">
      <c r="A2290" s="261"/>
      <c r="B2290" s="261"/>
      <c r="C2290" s="100"/>
      <c r="D2290" s="131"/>
      <c r="E2290" s="137"/>
      <c r="F2290" s="70"/>
      <c r="G2290" s="100"/>
      <c r="H2290" s="100"/>
    </row>
    <row r="2291" spans="1:8" x14ac:dyDescent="0.2">
      <c r="A2291" s="261"/>
      <c r="B2291" s="261"/>
      <c r="C2291" s="100"/>
      <c r="D2291" s="131"/>
      <c r="E2291" s="137"/>
      <c r="F2291" s="70"/>
      <c r="G2291" s="100"/>
      <c r="H2291" s="100"/>
    </row>
    <row r="2292" spans="1:8" x14ac:dyDescent="0.2">
      <c r="A2292" s="261"/>
      <c r="B2292" s="261"/>
      <c r="C2292" s="100"/>
      <c r="D2292" s="131"/>
      <c r="E2292" s="137"/>
      <c r="F2292" s="70"/>
      <c r="G2292" s="100"/>
      <c r="H2292" s="100"/>
    </row>
    <row r="2293" spans="1:8" x14ac:dyDescent="0.2">
      <c r="A2293" s="260" t="s">
        <v>1099</v>
      </c>
      <c r="B2293" s="260"/>
      <c r="C2293" s="260"/>
      <c r="D2293" s="260"/>
      <c r="E2293" s="260"/>
      <c r="F2293" s="260"/>
      <c r="G2293" s="260"/>
      <c r="H2293" s="98">
        <f>SUM(H2290:H2292)</f>
        <v>0</v>
      </c>
    </row>
    <row r="2294" spans="1:8" x14ac:dyDescent="0.2">
      <c r="A2294" s="99" t="s">
        <v>1323</v>
      </c>
      <c r="B2294" s="66" t="s">
        <v>1316</v>
      </c>
      <c r="C2294" s="266" t="s">
        <v>482</v>
      </c>
      <c r="D2294" s="267"/>
      <c r="E2294" s="267"/>
      <c r="F2294" s="267"/>
      <c r="G2294" s="267"/>
      <c r="H2294" s="268"/>
    </row>
    <row r="2295" spans="1:8" ht="25.5" x14ac:dyDescent="0.2">
      <c r="A2295" s="261" t="s">
        <v>1096</v>
      </c>
      <c r="B2295" s="261"/>
      <c r="C2295" s="100" t="s">
        <v>1100</v>
      </c>
      <c r="D2295" s="131" t="s">
        <v>1101</v>
      </c>
      <c r="E2295" s="137" t="s">
        <v>1102</v>
      </c>
      <c r="F2295" s="70" t="s">
        <v>1103</v>
      </c>
      <c r="G2295" s="100" t="s">
        <v>1097</v>
      </c>
      <c r="H2295" s="100" t="s">
        <v>1098</v>
      </c>
    </row>
    <row r="2296" spans="1:8" x14ac:dyDescent="0.2">
      <c r="A2296" s="261"/>
      <c r="B2296" s="261"/>
      <c r="C2296" s="100"/>
      <c r="D2296" s="131"/>
      <c r="E2296" s="137"/>
      <c r="F2296" s="70"/>
      <c r="G2296" s="100"/>
      <c r="H2296" s="100"/>
    </row>
    <row r="2297" spans="1:8" x14ac:dyDescent="0.2">
      <c r="A2297" s="261"/>
      <c r="B2297" s="261"/>
      <c r="C2297" s="100"/>
      <c r="D2297" s="131"/>
      <c r="E2297" s="137"/>
      <c r="F2297" s="70"/>
      <c r="G2297" s="100"/>
      <c r="H2297" s="100"/>
    </row>
    <row r="2298" spans="1:8" x14ac:dyDescent="0.2">
      <c r="A2298" s="261"/>
      <c r="B2298" s="261"/>
      <c r="C2298" s="100"/>
      <c r="D2298" s="131"/>
      <c r="E2298" s="137"/>
      <c r="F2298" s="70"/>
      <c r="G2298" s="100"/>
      <c r="H2298" s="100"/>
    </row>
    <row r="2299" spans="1:8" x14ac:dyDescent="0.2">
      <c r="A2299" s="260" t="s">
        <v>1099</v>
      </c>
      <c r="B2299" s="260"/>
      <c r="C2299" s="260"/>
      <c r="D2299" s="260"/>
      <c r="E2299" s="260"/>
      <c r="F2299" s="260"/>
      <c r="G2299" s="260"/>
      <c r="H2299" s="98">
        <f>SUM(H2296:H2298)</f>
        <v>0</v>
      </c>
    </row>
    <row r="2300" spans="1:8" x14ac:dyDescent="0.2">
      <c r="A2300" s="96" t="s">
        <v>749</v>
      </c>
      <c r="B2300" s="298" t="s">
        <v>288</v>
      </c>
      <c r="C2300" s="298"/>
      <c r="D2300" s="298"/>
      <c r="E2300" s="298"/>
      <c r="F2300" s="298"/>
      <c r="G2300" s="298"/>
      <c r="H2300" s="298"/>
    </row>
    <row r="2301" spans="1:8" x14ac:dyDescent="0.2">
      <c r="A2301" s="99" t="s">
        <v>750</v>
      </c>
      <c r="B2301" s="66" t="s">
        <v>289</v>
      </c>
      <c r="C2301" s="262" t="s">
        <v>484</v>
      </c>
      <c r="D2301" s="262"/>
      <c r="E2301" s="262"/>
      <c r="F2301" s="262"/>
      <c r="G2301" s="262"/>
      <c r="H2301" s="262"/>
    </row>
    <row r="2302" spans="1:8" ht="25.5" x14ac:dyDescent="0.2">
      <c r="A2302" s="261" t="s">
        <v>1096</v>
      </c>
      <c r="B2302" s="261"/>
      <c r="C2302" s="100" t="s">
        <v>1100</v>
      </c>
      <c r="D2302" s="131" t="s">
        <v>1101</v>
      </c>
      <c r="E2302" s="137" t="s">
        <v>1102</v>
      </c>
      <c r="F2302" s="70" t="s">
        <v>1103</v>
      </c>
      <c r="G2302" s="100" t="s">
        <v>1097</v>
      </c>
      <c r="H2302" s="100" t="s">
        <v>1098</v>
      </c>
    </row>
    <row r="2303" spans="1:8" x14ac:dyDescent="0.2">
      <c r="A2303" s="261"/>
      <c r="B2303" s="261"/>
      <c r="C2303" s="100"/>
      <c r="D2303" s="120"/>
      <c r="E2303" s="100"/>
      <c r="F2303" s="70"/>
      <c r="G2303" s="100"/>
      <c r="H2303" s="101"/>
    </row>
    <row r="2304" spans="1:8" x14ac:dyDescent="0.2">
      <c r="A2304" s="261"/>
      <c r="B2304" s="261"/>
      <c r="C2304" s="100"/>
      <c r="D2304" s="131"/>
      <c r="E2304" s="137"/>
      <c r="F2304" s="70"/>
      <c r="G2304" s="100"/>
      <c r="H2304" s="100"/>
    </row>
    <row r="2305" spans="1:8" x14ac:dyDescent="0.2">
      <c r="A2305" s="261"/>
      <c r="B2305" s="261"/>
      <c r="C2305" s="100"/>
      <c r="D2305" s="131"/>
      <c r="E2305" s="137"/>
      <c r="F2305" s="70"/>
      <c r="G2305" s="100"/>
      <c r="H2305" s="100"/>
    </row>
    <row r="2306" spans="1:8" x14ac:dyDescent="0.2">
      <c r="A2306" s="260" t="s">
        <v>1099</v>
      </c>
      <c r="B2306" s="260"/>
      <c r="C2306" s="260"/>
      <c r="D2306" s="260"/>
      <c r="E2306" s="260"/>
      <c r="F2306" s="260"/>
      <c r="G2306" s="260"/>
      <c r="H2306" s="98">
        <f>SUM(H2303:H2305)</f>
        <v>0</v>
      </c>
    </row>
    <row r="2307" spans="1:8" x14ac:dyDescent="0.2">
      <c r="A2307" s="149" t="s">
        <v>1324</v>
      </c>
      <c r="B2307" s="66" t="s">
        <v>290</v>
      </c>
      <c r="C2307" s="262" t="s">
        <v>481</v>
      </c>
      <c r="D2307" s="262"/>
      <c r="E2307" s="262"/>
      <c r="F2307" s="262"/>
      <c r="G2307" s="262"/>
      <c r="H2307" s="262"/>
    </row>
    <row r="2308" spans="1:8" ht="25.5" x14ac:dyDescent="0.2">
      <c r="A2308" s="261" t="s">
        <v>1096</v>
      </c>
      <c r="B2308" s="261"/>
      <c r="C2308" s="100" t="s">
        <v>1100</v>
      </c>
      <c r="D2308" s="131" t="s">
        <v>1101</v>
      </c>
      <c r="E2308" s="137" t="s">
        <v>1102</v>
      </c>
      <c r="F2308" s="70" t="s">
        <v>1103</v>
      </c>
      <c r="G2308" s="100" t="s">
        <v>1097</v>
      </c>
      <c r="H2308" s="100" t="s">
        <v>1098</v>
      </c>
    </row>
    <row r="2309" spans="1:8" x14ac:dyDescent="0.2">
      <c r="A2309" s="261"/>
      <c r="B2309" s="261"/>
      <c r="C2309" s="100"/>
      <c r="D2309" s="120"/>
      <c r="E2309" s="100"/>
      <c r="F2309" s="70"/>
      <c r="G2309" s="100"/>
      <c r="H2309" s="101"/>
    </row>
    <row r="2310" spans="1:8" x14ac:dyDescent="0.2">
      <c r="A2310" s="261"/>
      <c r="B2310" s="261"/>
      <c r="C2310" s="100"/>
      <c r="D2310" s="131"/>
      <c r="E2310" s="137"/>
      <c r="F2310" s="70"/>
      <c r="G2310" s="100"/>
      <c r="H2310" s="100"/>
    </row>
    <row r="2311" spans="1:8" x14ac:dyDescent="0.2">
      <c r="A2311" s="261"/>
      <c r="B2311" s="261"/>
      <c r="C2311" s="100"/>
      <c r="D2311" s="131"/>
      <c r="E2311" s="137"/>
      <c r="F2311" s="70"/>
      <c r="G2311" s="100"/>
      <c r="H2311" s="100"/>
    </row>
    <row r="2312" spans="1:8" x14ac:dyDescent="0.2">
      <c r="A2312" s="260" t="s">
        <v>1099</v>
      </c>
      <c r="B2312" s="260"/>
      <c r="C2312" s="260"/>
      <c r="D2312" s="260"/>
      <c r="E2312" s="260"/>
      <c r="F2312" s="260"/>
      <c r="G2312" s="260"/>
      <c r="H2312" s="98">
        <f>SUM(H2309:H2311)</f>
        <v>0</v>
      </c>
    </row>
    <row r="2313" spans="1:8" x14ac:dyDescent="0.2">
      <c r="A2313" s="97" t="s">
        <v>1325</v>
      </c>
      <c r="B2313" s="297" t="s">
        <v>1092</v>
      </c>
      <c r="C2313" s="297"/>
      <c r="D2313" s="297"/>
      <c r="E2313" s="297"/>
      <c r="F2313" s="297"/>
      <c r="G2313" s="297"/>
      <c r="H2313" s="297"/>
    </row>
    <row r="2314" spans="1:8" ht="25.5" x14ac:dyDescent="0.2">
      <c r="A2314" s="99" t="s">
        <v>1326</v>
      </c>
      <c r="B2314" s="66" t="s">
        <v>1093</v>
      </c>
      <c r="C2314" s="262" t="s">
        <v>1094</v>
      </c>
      <c r="D2314" s="262"/>
      <c r="E2314" s="262"/>
      <c r="F2314" s="262"/>
      <c r="G2314" s="262"/>
      <c r="H2314" s="262"/>
    </row>
    <row r="2315" spans="1:8" ht="25.5" x14ac:dyDescent="0.2">
      <c r="A2315" s="261" t="s">
        <v>1096</v>
      </c>
      <c r="B2315" s="261"/>
      <c r="C2315" s="100" t="s">
        <v>1100</v>
      </c>
      <c r="D2315" s="131" t="s">
        <v>1101</v>
      </c>
      <c r="E2315" s="137" t="s">
        <v>1102</v>
      </c>
      <c r="F2315" s="70" t="s">
        <v>1103</v>
      </c>
      <c r="G2315" s="100" t="s">
        <v>1097</v>
      </c>
      <c r="H2315" s="100" t="s">
        <v>1098</v>
      </c>
    </row>
    <row r="2316" spans="1:8" x14ac:dyDescent="0.2">
      <c r="A2316" s="261"/>
      <c r="B2316" s="261"/>
      <c r="C2316" s="100"/>
      <c r="D2316" s="100"/>
      <c r="E2316" s="69"/>
      <c r="F2316" s="70"/>
      <c r="G2316" s="100"/>
      <c r="H2316" s="100"/>
    </row>
    <row r="2317" spans="1:8" x14ac:dyDescent="0.2">
      <c r="A2317" s="261"/>
      <c r="B2317" s="261"/>
      <c r="C2317" s="100"/>
      <c r="D2317" s="131"/>
      <c r="E2317" s="137"/>
      <c r="F2317" s="70"/>
      <c r="G2317" s="100"/>
      <c r="H2317" s="100"/>
    </row>
    <row r="2318" spans="1:8" x14ac:dyDescent="0.2">
      <c r="A2318" s="261"/>
      <c r="B2318" s="261"/>
      <c r="C2318" s="100"/>
      <c r="D2318" s="131"/>
      <c r="E2318" s="137"/>
      <c r="F2318" s="70"/>
      <c r="G2318" s="100"/>
      <c r="H2318" s="100"/>
    </row>
    <row r="2319" spans="1:8" x14ac:dyDescent="0.2">
      <c r="A2319" s="260" t="s">
        <v>1099</v>
      </c>
      <c r="B2319" s="260"/>
      <c r="C2319" s="260"/>
      <c r="D2319" s="260"/>
      <c r="E2319" s="260"/>
      <c r="F2319" s="260"/>
      <c r="G2319" s="260"/>
      <c r="H2319" s="98">
        <f>SUM(H2316:H2318)</f>
        <v>0</v>
      </c>
    </row>
    <row r="2322" spans="1:6" x14ac:dyDescent="0.2">
      <c r="A2322" s="71" t="s">
        <v>1108</v>
      </c>
    </row>
    <row r="2323" spans="1:6" x14ac:dyDescent="0.2">
      <c r="B2323" s="107" t="s">
        <v>1106</v>
      </c>
      <c r="C2323" s="102"/>
      <c r="D2323" s="133"/>
      <c r="E2323" s="139"/>
      <c r="F2323" s="103"/>
    </row>
    <row r="2324" spans="1:6" x14ac:dyDescent="0.2">
      <c r="B2324" s="106" t="s">
        <v>1107</v>
      </c>
      <c r="C2324" s="102"/>
      <c r="D2324" s="133"/>
      <c r="E2324" s="139"/>
      <c r="F2324" s="103"/>
    </row>
    <row r="2325" spans="1:6" x14ac:dyDescent="0.2">
      <c r="B2325" s="106" t="s">
        <v>1104</v>
      </c>
      <c r="C2325" s="104"/>
      <c r="D2325" s="134"/>
      <c r="E2325" s="140"/>
      <c r="F2325" s="105"/>
    </row>
    <row r="2326" spans="1:6" x14ac:dyDescent="0.2">
      <c r="B2326" s="106" t="s">
        <v>1105</v>
      </c>
      <c r="C2326" s="104"/>
      <c r="D2326" s="134"/>
      <c r="E2326" s="140"/>
      <c r="F2326" s="105"/>
    </row>
  </sheetData>
  <mergeCells count="2315">
    <mergeCell ref="A312:B312"/>
    <mergeCell ref="A313:G313"/>
    <mergeCell ref="A295:G295"/>
    <mergeCell ref="C296:H296"/>
    <mergeCell ref="A297:B297"/>
    <mergeCell ref="A298:B298"/>
    <mergeCell ref="A299:B299"/>
    <mergeCell ref="A300:B300"/>
    <mergeCell ref="A301:G301"/>
    <mergeCell ref="C302:H302"/>
    <mergeCell ref="A303:B303"/>
    <mergeCell ref="A304:B304"/>
    <mergeCell ref="A305:B305"/>
    <mergeCell ref="A306:B306"/>
    <mergeCell ref="A307:G307"/>
    <mergeCell ref="C308:H308"/>
    <mergeCell ref="A309:B309"/>
    <mergeCell ref="A310:B310"/>
    <mergeCell ref="A311:B311"/>
    <mergeCell ref="C278:H278"/>
    <mergeCell ref="A279:B279"/>
    <mergeCell ref="A280:B280"/>
    <mergeCell ref="A281:B281"/>
    <mergeCell ref="A282:B282"/>
    <mergeCell ref="A283:G283"/>
    <mergeCell ref="C284:H284"/>
    <mergeCell ref="A285:B285"/>
    <mergeCell ref="A286:B286"/>
    <mergeCell ref="A287:B287"/>
    <mergeCell ref="A288:B288"/>
    <mergeCell ref="A289:G289"/>
    <mergeCell ref="C290:H290"/>
    <mergeCell ref="A291:B291"/>
    <mergeCell ref="A292:B292"/>
    <mergeCell ref="A293:B293"/>
    <mergeCell ref="A294:B294"/>
    <mergeCell ref="A261:B261"/>
    <mergeCell ref="A262:B262"/>
    <mergeCell ref="A263:B263"/>
    <mergeCell ref="A264:B264"/>
    <mergeCell ref="A265:G265"/>
    <mergeCell ref="C266:H266"/>
    <mergeCell ref="A267:B267"/>
    <mergeCell ref="A268:B268"/>
    <mergeCell ref="A269:B269"/>
    <mergeCell ref="A270:B270"/>
    <mergeCell ref="A271:G271"/>
    <mergeCell ref="C272:H272"/>
    <mergeCell ref="A273:B273"/>
    <mergeCell ref="A274:B274"/>
    <mergeCell ref="A275:B275"/>
    <mergeCell ref="A276:B276"/>
    <mergeCell ref="A277:G277"/>
    <mergeCell ref="A244:B244"/>
    <mergeCell ref="A245:B245"/>
    <mergeCell ref="A246:B246"/>
    <mergeCell ref="A247:G247"/>
    <mergeCell ref="C248:H248"/>
    <mergeCell ref="A249:B249"/>
    <mergeCell ref="A250:B250"/>
    <mergeCell ref="A251:B251"/>
    <mergeCell ref="A252:B252"/>
    <mergeCell ref="A253:G253"/>
    <mergeCell ref="C254:H254"/>
    <mergeCell ref="A255:B255"/>
    <mergeCell ref="A256:B256"/>
    <mergeCell ref="A257:B257"/>
    <mergeCell ref="A258:B258"/>
    <mergeCell ref="A259:G259"/>
    <mergeCell ref="C260:H260"/>
    <mergeCell ref="A227:B227"/>
    <mergeCell ref="A228:B228"/>
    <mergeCell ref="A229:G229"/>
    <mergeCell ref="C230:H230"/>
    <mergeCell ref="A231:B231"/>
    <mergeCell ref="A232:B232"/>
    <mergeCell ref="A233:B233"/>
    <mergeCell ref="A234:B234"/>
    <mergeCell ref="A235:G235"/>
    <mergeCell ref="C236:H236"/>
    <mergeCell ref="A237:B237"/>
    <mergeCell ref="A238:B238"/>
    <mergeCell ref="A239:B239"/>
    <mergeCell ref="A240:B240"/>
    <mergeCell ref="A241:G241"/>
    <mergeCell ref="C242:H242"/>
    <mergeCell ref="A243:B243"/>
    <mergeCell ref="A210:B210"/>
    <mergeCell ref="A211:G211"/>
    <mergeCell ref="C212:H212"/>
    <mergeCell ref="A213:B213"/>
    <mergeCell ref="A214:B214"/>
    <mergeCell ref="A215:B215"/>
    <mergeCell ref="A216:B216"/>
    <mergeCell ref="A217:G217"/>
    <mergeCell ref="C218:H218"/>
    <mergeCell ref="A219:B219"/>
    <mergeCell ref="A220:B220"/>
    <mergeCell ref="A221:B221"/>
    <mergeCell ref="A222:B222"/>
    <mergeCell ref="A223:G223"/>
    <mergeCell ref="C224:H224"/>
    <mergeCell ref="A225:B225"/>
    <mergeCell ref="A226:B226"/>
    <mergeCell ref="A1201:B1201"/>
    <mergeCell ref="A1202:G1202"/>
    <mergeCell ref="C1203:H1203"/>
    <mergeCell ref="A1204:B1204"/>
    <mergeCell ref="A1205:B1205"/>
    <mergeCell ref="A1206:B1206"/>
    <mergeCell ref="A1207:B1207"/>
    <mergeCell ref="A1208:G1208"/>
    <mergeCell ref="C1978:H1978"/>
    <mergeCell ref="A1979:B1979"/>
    <mergeCell ref="A1980:B1980"/>
    <mergeCell ref="A1981:B1981"/>
    <mergeCell ref="A1982:B1982"/>
    <mergeCell ref="A1983:G1983"/>
    <mergeCell ref="C1984:H1984"/>
    <mergeCell ref="A1985:B1985"/>
    <mergeCell ref="A1986:B1986"/>
    <mergeCell ref="C1463:H1463"/>
    <mergeCell ref="A1464:B1464"/>
    <mergeCell ref="A1465:B1465"/>
    <mergeCell ref="A1466:B1466"/>
    <mergeCell ref="A1467:B1467"/>
    <mergeCell ref="A1468:G1468"/>
    <mergeCell ref="A1460:B1460"/>
    <mergeCell ref="A1461:B1461"/>
    <mergeCell ref="A1462:G1462"/>
    <mergeCell ref="A1444:G1444"/>
    <mergeCell ref="C1445:H1445"/>
    <mergeCell ref="A1902:B1902"/>
    <mergeCell ref="A1903:B1903"/>
    <mergeCell ref="A1904:B1904"/>
    <mergeCell ref="A1905:G1905"/>
    <mergeCell ref="C931:H931"/>
    <mergeCell ref="A932:B932"/>
    <mergeCell ref="A933:B933"/>
    <mergeCell ref="A934:B934"/>
    <mergeCell ref="A935:B935"/>
    <mergeCell ref="A936:G936"/>
    <mergeCell ref="C1185:H1185"/>
    <mergeCell ref="A1186:B1186"/>
    <mergeCell ref="A1187:B1187"/>
    <mergeCell ref="A1188:B1188"/>
    <mergeCell ref="A1189:B1189"/>
    <mergeCell ref="A1190:G1190"/>
    <mergeCell ref="C1191:H1191"/>
    <mergeCell ref="A1192:B1192"/>
    <mergeCell ref="A1193:B1193"/>
    <mergeCell ref="A1194:B1194"/>
    <mergeCell ref="A1195:B1195"/>
    <mergeCell ref="A1150:B1150"/>
    <mergeCell ref="A1151:B1151"/>
    <mergeCell ref="A1152:B1152"/>
    <mergeCell ref="A1156:B1156"/>
    <mergeCell ref="A1157:B1157"/>
    <mergeCell ref="C1149:H1149"/>
    <mergeCell ref="A1153:B1153"/>
    <mergeCell ref="A1154:G1154"/>
    <mergeCell ref="C1155:H1155"/>
    <mergeCell ref="A1144:B1144"/>
    <mergeCell ref="A1145:B1145"/>
    <mergeCell ref="A1146:B1146"/>
    <mergeCell ref="A1140:B1140"/>
    <mergeCell ref="A1141:B1141"/>
    <mergeCell ref="A1142:G1142"/>
    <mergeCell ref="A1196:G1196"/>
    <mergeCell ref="C1197:H1197"/>
    <mergeCell ref="A1198:B1198"/>
    <mergeCell ref="A1446:B1446"/>
    <mergeCell ref="A1447:B1447"/>
    <mergeCell ref="A1448:B1448"/>
    <mergeCell ref="A1449:B1449"/>
    <mergeCell ref="A1450:G1450"/>
    <mergeCell ref="C1451:H1451"/>
    <mergeCell ref="A1452:B1452"/>
    <mergeCell ref="A1453:B1453"/>
    <mergeCell ref="A1454:B1454"/>
    <mergeCell ref="A1455:B1455"/>
    <mergeCell ref="A1456:G1456"/>
    <mergeCell ref="C1457:H1457"/>
    <mergeCell ref="A1458:B1458"/>
    <mergeCell ref="A1459:B1459"/>
    <mergeCell ref="A1429:B1429"/>
    <mergeCell ref="A1430:B1430"/>
    <mergeCell ref="A1431:B1431"/>
    <mergeCell ref="A1432:G1432"/>
    <mergeCell ref="C1433:H1433"/>
    <mergeCell ref="A1434:B1434"/>
    <mergeCell ref="A1435:B1435"/>
    <mergeCell ref="A1436:B1436"/>
    <mergeCell ref="A1437:B1437"/>
    <mergeCell ref="A1438:G1438"/>
    <mergeCell ref="C1439:H1439"/>
    <mergeCell ref="A1440:B1440"/>
    <mergeCell ref="A1441:B1441"/>
    <mergeCell ref="A1442:B1442"/>
    <mergeCell ref="A1443:B1443"/>
    <mergeCell ref="A920:B920"/>
    <mergeCell ref="A1230:B1230"/>
    <mergeCell ref="A1231:B1231"/>
    <mergeCell ref="A1232:B1232"/>
    <mergeCell ref="A1233:B1233"/>
    <mergeCell ref="A1234:B1234"/>
    <mergeCell ref="A1241:B1241"/>
    <mergeCell ref="A1242:B1242"/>
    <mergeCell ref="A1243:B1243"/>
    <mergeCell ref="A1244:B1244"/>
    <mergeCell ref="A1245:B1245"/>
    <mergeCell ref="A1246:B1246"/>
    <mergeCell ref="A1247:B1247"/>
    <mergeCell ref="A1235:B1235"/>
    <mergeCell ref="A1236:B1236"/>
    <mergeCell ref="A1237:B1237"/>
    <mergeCell ref="A1238:B1238"/>
    <mergeCell ref="A1239:B1239"/>
    <mergeCell ref="A1240:B1240"/>
    <mergeCell ref="A1227:G1227"/>
    <mergeCell ref="C1228:H1228"/>
    <mergeCell ref="A1218:B1218"/>
    <mergeCell ref="A1219:B1219"/>
    <mergeCell ref="A1223:B1223"/>
    <mergeCell ref="A1224:B1224"/>
    <mergeCell ref="A1225:B1225"/>
    <mergeCell ref="A1220:B1220"/>
    <mergeCell ref="A1221:G1221"/>
    <mergeCell ref="C1222:H1222"/>
    <mergeCell ref="A1226:B1226"/>
    <mergeCell ref="A1211:B1211"/>
    <mergeCell ref="A1212:B1212"/>
    <mergeCell ref="A559:B559"/>
    <mergeCell ref="A558:B558"/>
    <mergeCell ref="A557:B557"/>
    <mergeCell ref="A556:B556"/>
    <mergeCell ref="A699:B699"/>
    <mergeCell ref="A700:B700"/>
    <mergeCell ref="A701:B701"/>
    <mergeCell ref="A702:B702"/>
    <mergeCell ref="A703:B703"/>
    <mergeCell ref="A546:B546"/>
    <mergeCell ref="A547:B547"/>
    <mergeCell ref="A548:B548"/>
    <mergeCell ref="A549:B549"/>
    <mergeCell ref="A550:B550"/>
    <mergeCell ref="A551:B551"/>
    <mergeCell ref="A552:B552"/>
    <mergeCell ref="A553:B553"/>
    <mergeCell ref="A554:B554"/>
    <mergeCell ref="A555:B555"/>
    <mergeCell ref="A566:B566"/>
    <mergeCell ref="A567:B567"/>
    <mergeCell ref="A568:B568"/>
    <mergeCell ref="A569:G569"/>
    <mergeCell ref="C570:H570"/>
    <mergeCell ref="A695:B695"/>
    <mergeCell ref="A698:B698"/>
    <mergeCell ref="A677:B677"/>
    <mergeCell ref="A680:B680"/>
    <mergeCell ref="A683:B683"/>
    <mergeCell ref="A675:B675"/>
    <mergeCell ref="A676:B676"/>
    <mergeCell ref="A678:G678"/>
    <mergeCell ref="A516:B516"/>
    <mergeCell ref="A517:B517"/>
    <mergeCell ref="A518:B518"/>
    <mergeCell ref="A519:B519"/>
    <mergeCell ref="A520:B520"/>
    <mergeCell ref="A521:B521"/>
    <mergeCell ref="A522:B522"/>
    <mergeCell ref="A523:B523"/>
    <mergeCell ref="A529:B529"/>
    <mergeCell ref="A530:B530"/>
    <mergeCell ref="A531:B531"/>
    <mergeCell ref="A532:B532"/>
    <mergeCell ref="A533:B533"/>
    <mergeCell ref="A534:B534"/>
    <mergeCell ref="A535:B535"/>
    <mergeCell ref="A536:B536"/>
    <mergeCell ref="A537:B537"/>
    <mergeCell ref="A538:B538"/>
    <mergeCell ref="A539:B539"/>
    <mergeCell ref="A540:B540"/>
    <mergeCell ref="A541:B541"/>
    <mergeCell ref="A542:B542"/>
    <mergeCell ref="A543:B543"/>
    <mergeCell ref="A544:B544"/>
    <mergeCell ref="A545:B545"/>
    <mergeCell ref="A322:B322"/>
    <mergeCell ref="A317:B317"/>
    <mergeCell ref="A359:B359"/>
    <mergeCell ref="A360:B360"/>
    <mergeCell ref="A361:B361"/>
    <mergeCell ref="A399:B399"/>
    <mergeCell ref="A400:B400"/>
    <mergeCell ref="A401:B401"/>
    <mergeCell ref="A402:B402"/>
    <mergeCell ref="A403:B403"/>
    <mergeCell ref="A404:B404"/>
    <mergeCell ref="A405:B405"/>
    <mergeCell ref="A524:B524"/>
    <mergeCell ref="A525:B525"/>
    <mergeCell ref="A526:B526"/>
    <mergeCell ref="A527:B527"/>
    <mergeCell ref="A528:B528"/>
    <mergeCell ref="A515:B515"/>
    <mergeCell ref="A436:B436"/>
    <mergeCell ref="A437:B437"/>
    <mergeCell ref="A438:B438"/>
    <mergeCell ref="A439:G439"/>
    <mergeCell ref="A453:B453"/>
    <mergeCell ref="A454:B454"/>
    <mergeCell ref="A455:B455"/>
    <mergeCell ref="A456:B456"/>
    <mergeCell ref="A457:G457"/>
    <mergeCell ref="C1307:H1307"/>
    <mergeCell ref="A1310:B1310"/>
    <mergeCell ref="A1311:B1311"/>
    <mergeCell ref="A1312:G1312"/>
    <mergeCell ref="A561:B561"/>
    <mergeCell ref="A493:B493"/>
    <mergeCell ref="A494:G494"/>
    <mergeCell ref="C495:H495"/>
    <mergeCell ref="A496:B496"/>
    <mergeCell ref="A497:B497"/>
    <mergeCell ref="A498:B498"/>
    <mergeCell ref="A499:B499"/>
    <mergeCell ref="A500:G500"/>
    <mergeCell ref="C501:H501"/>
    <mergeCell ref="A598:B598"/>
    <mergeCell ref="A599:G599"/>
    <mergeCell ref="A571:B571"/>
    <mergeCell ref="A572:B572"/>
    <mergeCell ref="A573:B573"/>
    <mergeCell ref="A574:B574"/>
    <mergeCell ref="A575:G575"/>
    <mergeCell ref="C588:H588"/>
    <mergeCell ref="A589:B589"/>
    <mergeCell ref="A590:B590"/>
    <mergeCell ref="A591:B591"/>
    <mergeCell ref="A562:B562"/>
    <mergeCell ref="A563:G563"/>
    <mergeCell ref="C564:H564"/>
    <mergeCell ref="A565:B565"/>
    <mergeCell ref="C1906:H1906"/>
    <mergeCell ref="A1907:B1907"/>
    <mergeCell ref="A1908:B1908"/>
    <mergeCell ref="A1909:B1909"/>
    <mergeCell ref="A1910:B1910"/>
    <mergeCell ref="A1893:G1893"/>
    <mergeCell ref="C1894:H1894"/>
    <mergeCell ref="A1895:B1895"/>
    <mergeCell ref="A1896:B1896"/>
    <mergeCell ref="A1897:B1897"/>
    <mergeCell ref="A1898:B1898"/>
    <mergeCell ref="A1181:B1181"/>
    <mergeCell ref="A1182:B1182"/>
    <mergeCell ref="A1183:B1183"/>
    <mergeCell ref="A1184:G1184"/>
    <mergeCell ref="C1731:H1731"/>
    <mergeCell ref="A1732:B1732"/>
    <mergeCell ref="A1733:B1733"/>
    <mergeCell ref="A1734:B1734"/>
    <mergeCell ref="A1735:B1735"/>
    <mergeCell ref="A1736:G1736"/>
    <mergeCell ref="C1882:H1882"/>
    <mergeCell ref="A1883:B1883"/>
    <mergeCell ref="A1871:B1871"/>
    <mergeCell ref="A1872:B1872"/>
    <mergeCell ref="A1873:B1873"/>
    <mergeCell ref="A1874:G1874"/>
    <mergeCell ref="C1857:H1857"/>
    <mergeCell ref="A1870:B1870"/>
    <mergeCell ref="A1858:B1858"/>
    <mergeCell ref="A1859:B1859"/>
    <mergeCell ref="A1860:B1860"/>
    <mergeCell ref="C391:H391"/>
    <mergeCell ref="C385:H385"/>
    <mergeCell ref="C379:H379"/>
    <mergeCell ref="C373:H373"/>
    <mergeCell ref="B372:H372"/>
    <mergeCell ref="A420:B420"/>
    <mergeCell ref="A421:G421"/>
    <mergeCell ref="A423:B423"/>
    <mergeCell ref="A424:B424"/>
    <mergeCell ref="A425:B425"/>
    <mergeCell ref="A426:B426"/>
    <mergeCell ref="A427:G427"/>
    <mergeCell ref="A429:B429"/>
    <mergeCell ref="A430:B430"/>
    <mergeCell ref="C428:H428"/>
    <mergeCell ref="A431:B431"/>
    <mergeCell ref="A432:B432"/>
    <mergeCell ref="A392:B392"/>
    <mergeCell ref="A393:B393"/>
    <mergeCell ref="A394:B394"/>
    <mergeCell ref="A395:B395"/>
    <mergeCell ref="A396:G396"/>
    <mergeCell ref="A398:B398"/>
    <mergeCell ref="A406:B406"/>
    <mergeCell ref="A407:B407"/>
    <mergeCell ref="A408:B408"/>
    <mergeCell ref="C397:H397"/>
    <mergeCell ref="A387:B387"/>
    <mergeCell ref="A388:B388"/>
    <mergeCell ref="A389:B389"/>
    <mergeCell ref="A390:G390"/>
    <mergeCell ref="A381:B381"/>
    <mergeCell ref="A2316:B2316"/>
    <mergeCell ref="A2317:B2317"/>
    <mergeCell ref="A2318:B2318"/>
    <mergeCell ref="A2319:G2319"/>
    <mergeCell ref="A4:H4"/>
    <mergeCell ref="A3:H3"/>
    <mergeCell ref="A2:H2"/>
    <mergeCell ref="A1:H1"/>
    <mergeCell ref="C2307:H2307"/>
    <mergeCell ref="A2308:B2308"/>
    <mergeCell ref="A2309:B2309"/>
    <mergeCell ref="A2310:B2310"/>
    <mergeCell ref="A2311:B2311"/>
    <mergeCell ref="A2312:G2312"/>
    <mergeCell ref="B2313:H2313"/>
    <mergeCell ref="C2314:H2314"/>
    <mergeCell ref="A2315:B2315"/>
    <mergeCell ref="A2237:B2237"/>
    <mergeCell ref="A2238:G2238"/>
    <mergeCell ref="B2300:H2300"/>
    <mergeCell ref="C2301:H2301"/>
    <mergeCell ref="A2302:B2302"/>
    <mergeCell ref="A2303:B2303"/>
    <mergeCell ref="A2304:B2304"/>
    <mergeCell ref="A368:B368"/>
    <mergeCell ref="A369:B369"/>
    <mergeCell ref="A370:B370"/>
    <mergeCell ref="A371:G371"/>
    <mergeCell ref="C440:H440"/>
    <mergeCell ref="A441:B441"/>
    <mergeCell ref="A442:B442"/>
    <mergeCell ref="A443:B443"/>
    <mergeCell ref="A2305:B2305"/>
    <mergeCell ref="A2306:G2306"/>
    <mergeCell ref="A2228:B2228"/>
    <mergeCell ref="A2229:B2229"/>
    <mergeCell ref="A2230:B2230"/>
    <mergeCell ref="A2231:B2231"/>
    <mergeCell ref="A2232:G2232"/>
    <mergeCell ref="C2233:H2233"/>
    <mergeCell ref="A2234:B2234"/>
    <mergeCell ref="A2235:B2235"/>
    <mergeCell ref="A2236:B2236"/>
    <mergeCell ref="A2219:B2219"/>
    <mergeCell ref="A2220:G2220"/>
    <mergeCell ref="C2221:H2221"/>
    <mergeCell ref="A2222:B2222"/>
    <mergeCell ref="A2223:B2223"/>
    <mergeCell ref="A2224:B2224"/>
    <mergeCell ref="A2225:B2225"/>
    <mergeCell ref="A2226:G2226"/>
    <mergeCell ref="C2227:H2227"/>
    <mergeCell ref="A2259:B2259"/>
    <mergeCell ref="A2260:B2260"/>
    <mergeCell ref="A2261:B2261"/>
    <mergeCell ref="A2262:B2262"/>
    <mergeCell ref="A2263:G2263"/>
    <mergeCell ref="A2265:B2265"/>
    <mergeCell ref="A2266:B2266"/>
    <mergeCell ref="A2267:B2267"/>
    <mergeCell ref="A2268:B2268"/>
    <mergeCell ref="A2269:G2269"/>
    <mergeCell ref="A2271:B2271"/>
    <mergeCell ref="A2272:B2272"/>
    <mergeCell ref="A2210:B2210"/>
    <mergeCell ref="A2211:B2211"/>
    <mergeCell ref="A2212:B2212"/>
    <mergeCell ref="A2213:B2213"/>
    <mergeCell ref="A2214:G2214"/>
    <mergeCell ref="C2215:H2215"/>
    <mergeCell ref="A2216:B2216"/>
    <mergeCell ref="A2217:B2217"/>
    <mergeCell ref="A2218:B2218"/>
    <mergeCell ref="A2201:B2201"/>
    <mergeCell ref="A2202:G2202"/>
    <mergeCell ref="C2203:H2203"/>
    <mergeCell ref="A2204:B2204"/>
    <mergeCell ref="A2205:B2205"/>
    <mergeCell ref="A2206:B2206"/>
    <mergeCell ref="A2207:B2207"/>
    <mergeCell ref="A2208:G2208"/>
    <mergeCell ref="C2209:H2209"/>
    <mergeCell ref="A2192:B2192"/>
    <mergeCell ref="A2193:B2193"/>
    <mergeCell ref="A2194:B2194"/>
    <mergeCell ref="A2195:B2195"/>
    <mergeCell ref="A2196:G2196"/>
    <mergeCell ref="C2197:H2197"/>
    <mergeCell ref="A2198:B2198"/>
    <mergeCell ref="A2199:B2199"/>
    <mergeCell ref="A2200:B2200"/>
    <mergeCell ref="A2183:B2183"/>
    <mergeCell ref="A2184:G2184"/>
    <mergeCell ref="C2185:H2185"/>
    <mergeCell ref="A2186:B2186"/>
    <mergeCell ref="A2187:B2187"/>
    <mergeCell ref="A2188:B2188"/>
    <mergeCell ref="A2189:B2189"/>
    <mergeCell ref="A2190:G2190"/>
    <mergeCell ref="C2191:H2191"/>
    <mergeCell ref="A2174:B2174"/>
    <mergeCell ref="A2175:B2175"/>
    <mergeCell ref="A2176:B2176"/>
    <mergeCell ref="A2177:B2177"/>
    <mergeCell ref="A2178:G2178"/>
    <mergeCell ref="C2179:H2179"/>
    <mergeCell ref="A2180:B2180"/>
    <mergeCell ref="A2181:B2181"/>
    <mergeCell ref="A2182:B2182"/>
    <mergeCell ref="A2165:B2165"/>
    <mergeCell ref="A2166:G2166"/>
    <mergeCell ref="C2167:H2167"/>
    <mergeCell ref="A2168:B2168"/>
    <mergeCell ref="A2169:B2169"/>
    <mergeCell ref="A2170:B2170"/>
    <mergeCell ref="A2171:B2171"/>
    <mergeCell ref="A2172:G2172"/>
    <mergeCell ref="C2173:H2173"/>
    <mergeCell ref="A2156:B2156"/>
    <mergeCell ref="A2157:B2157"/>
    <mergeCell ref="A2158:B2158"/>
    <mergeCell ref="A2159:B2159"/>
    <mergeCell ref="A2160:G2160"/>
    <mergeCell ref="C2161:H2161"/>
    <mergeCell ref="A2162:B2162"/>
    <mergeCell ref="A2163:B2163"/>
    <mergeCell ref="A2164:B2164"/>
    <mergeCell ref="A2147:B2147"/>
    <mergeCell ref="A2148:G2148"/>
    <mergeCell ref="C2149:H2149"/>
    <mergeCell ref="A2150:B2150"/>
    <mergeCell ref="A2151:B2151"/>
    <mergeCell ref="A2152:B2152"/>
    <mergeCell ref="A2153:B2153"/>
    <mergeCell ref="A2154:G2154"/>
    <mergeCell ref="C2155:H2155"/>
    <mergeCell ref="B2142:H2142"/>
    <mergeCell ref="C2143:H2143"/>
    <mergeCell ref="A2144:B2144"/>
    <mergeCell ref="A2145:B2145"/>
    <mergeCell ref="A2146:B2146"/>
    <mergeCell ref="C2130:H2130"/>
    <mergeCell ref="A2131:B2131"/>
    <mergeCell ref="A2132:B2132"/>
    <mergeCell ref="A2133:B2133"/>
    <mergeCell ref="A2134:B2134"/>
    <mergeCell ref="A2135:G2135"/>
    <mergeCell ref="A2121:B2121"/>
    <mergeCell ref="A2122:B2122"/>
    <mergeCell ref="A2123:G2123"/>
    <mergeCell ref="C2124:H2124"/>
    <mergeCell ref="A2125:B2125"/>
    <mergeCell ref="A2126:B2126"/>
    <mergeCell ref="A2127:B2127"/>
    <mergeCell ref="A2128:B2128"/>
    <mergeCell ref="A2129:G2129"/>
    <mergeCell ref="C2136:H2136"/>
    <mergeCell ref="A2137:B2137"/>
    <mergeCell ref="A2138:B2138"/>
    <mergeCell ref="A2139:B2139"/>
    <mergeCell ref="A2140:B2140"/>
    <mergeCell ref="A2141:G2141"/>
    <mergeCell ref="C2112:H2112"/>
    <mergeCell ref="A2113:B2113"/>
    <mergeCell ref="A2114:B2114"/>
    <mergeCell ref="A2115:B2115"/>
    <mergeCell ref="A2116:B2116"/>
    <mergeCell ref="A2117:G2117"/>
    <mergeCell ref="C2118:H2118"/>
    <mergeCell ref="A2119:B2119"/>
    <mergeCell ref="A2120:B2120"/>
    <mergeCell ref="A2103:B2103"/>
    <mergeCell ref="A2104:B2104"/>
    <mergeCell ref="A2105:G2105"/>
    <mergeCell ref="C2106:H2106"/>
    <mergeCell ref="A2107:B2107"/>
    <mergeCell ref="A2108:B2108"/>
    <mergeCell ref="A2109:B2109"/>
    <mergeCell ref="A2110:B2110"/>
    <mergeCell ref="A2111:G2111"/>
    <mergeCell ref="C2094:H2094"/>
    <mergeCell ref="A2095:B2095"/>
    <mergeCell ref="A2096:B2096"/>
    <mergeCell ref="A2097:B2097"/>
    <mergeCell ref="A2098:B2098"/>
    <mergeCell ref="A2099:G2099"/>
    <mergeCell ref="C2100:H2100"/>
    <mergeCell ref="A2101:B2101"/>
    <mergeCell ref="A2102:B2102"/>
    <mergeCell ref="A2085:B2085"/>
    <mergeCell ref="A2086:B2086"/>
    <mergeCell ref="A2087:G2087"/>
    <mergeCell ref="C2088:H2088"/>
    <mergeCell ref="A2089:B2089"/>
    <mergeCell ref="A2090:B2090"/>
    <mergeCell ref="A2091:B2091"/>
    <mergeCell ref="A2092:B2092"/>
    <mergeCell ref="A2093:G2093"/>
    <mergeCell ref="C2071:H2071"/>
    <mergeCell ref="A2072:B2072"/>
    <mergeCell ref="A2075:B2075"/>
    <mergeCell ref="A2076:B2076"/>
    <mergeCell ref="A2077:B2077"/>
    <mergeCell ref="A2078:G2078"/>
    <mergeCell ref="C2079:H2079"/>
    <mergeCell ref="A2080:B2080"/>
    <mergeCell ref="A2084:B2084"/>
    <mergeCell ref="A2062:B2062"/>
    <mergeCell ref="A2063:B2063"/>
    <mergeCell ref="A2064:G2064"/>
    <mergeCell ref="C2065:H2065"/>
    <mergeCell ref="A2066:B2066"/>
    <mergeCell ref="A2067:B2067"/>
    <mergeCell ref="A2068:B2068"/>
    <mergeCell ref="A2069:B2069"/>
    <mergeCell ref="A2070:G2070"/>
    <mergeCell ref="A2073:B2073"/>
    <mergeCell ref="A2074:B2074"/>
    <mergeCell ref="A2081:B2081"/>
    <mergeCell ref="A2082:B2082"/>
    <mergeCell ref="A2083:B2083"/>
    <mergeCell ref="C2050:H2050"/>
    <mergeCell ref="A2051:B2051"/>
    <mergeCell ref="A2052:B2052"/>
    <mergeCell ref="A2053:B2053"/>
    <mergeCell ref="A2054:B2054"/>
    <mergeCell ref="A2055:G2055"/>
    <mergeCell ref="C2056:H2056"/>
    <mergeCell ref="A2057:B2057"/>
    <mergeCell ref="A2061:B2061"/>
    <mergeCell ref="A2041:B2041"/>
    <mergeCell ref="A2042:B2042"/>
    <mergeCell ref="A2043:G2043"/>
    <mergeCell ref="C2044:H2044"/>
    <mergeCell ref="A2045:B2045"/>
    <mergeCell ref="A2046:B2046"/>
    <mergeCell ref="A2047:B2047"/>
    <mergeCell ref="A2048:B2048"/>
    <mergeCell ref="A2049:G2049"/>
    <mergeCell ref="A2058:B2058"/>
    <mergeCell ref="A2059:B2059"/>
    <mergeCell ref="A2060:B2060"/>
    <mergeCell ref="C2032:H2032"/>
    <mergeCell ref="A2033:B2033"/>
    <mergeCell ref="A2034:B2034"/>
    <mergeCell ref="A2035:B2035"/>
    <mergeCell ref="A2036:B2036"/>
    <mergeCell ref="A2037:G2037"/>
    <mergeCell ref="C2038:H2038"/>
    <mergeCell ref="A2039:B2039"/>
    <mergeCell ref="A2040:B2040"/>
    <mergeCell ref="A2021:B2021"/>
    <mergeCell ref="A2022:B2022"/>
    <mergeCell ref="A2023:G2023"/>
    <mergeCell ref="C2024:H2024"/>
    <mergeCell ref="A2025:B2025"/>
    <mergeCell ref="A2026:B2026"/>
    <mergeCell ref="A2029:B2029"/>
    <mergeCell ref="A2030:B2030"/>
    <mergeCell ref="A2031:G2031"/>
    <mergeCell ref="A2011:B2011"/>
    <mergeCell ref="A2012:B2012"/>
    <mergeCell ref="A2013:B2013"/>
    <mergeCell ref="A2014:B2014"/>
    <mergeCell ref="A2015:G2015"/>
    <mergeCell ref="B2016:H2016"/>
    <mergeCell ref="C2017:H2017"/>
    <mergeCell ref="A2018:B2018"/>
    <mergeCell ref="A2020:B2020"/>
    <mergeCell ref="A2002:B2002"/>
    <mergeCell ref="A2003:G2003"/>
    <mergeCell ref="C2004:H2004"/>
    <mergeCell ref="A2005:B2005"/>
    <mergeCell ref="A2006:B2006"/>
    <mergeCell ref="A2007:B2007"/>
    <mergeCell ref="A2008:B2008"/>
    <mergeCell ref="A2009:G2009"/>
    <mergeCell ref="C2010:H2010"/>
    <mergeCell ref="A2019:B2019"/>
    <mergeCell ref="A1974:B1974"/>
    <mergeCell ref="A1975:B1975"/>
    <mergeCell ref="A1976:B1976"/>
    <mergeCell ref="A1977:G1977"/>
    <mergeCell ref="B1997:H1997"/>
    <mergeCell ref="C1998:H1998"/>
    <mergeCell ref="A1999:B1999"/>
    <mergeCell ref="A2000:B2000"/>
    <mergeCell ref="A2001:B2001"/>
    <mergeCell ref="A1965:G1965"/>
    <mergeCell ref="C1966:H1966"/>
    <mergeCell ref="A1967:B1967"/>
    <mergeCell ref="A1968:B1968"/>
    <mergeCell ref="A1969:B1969"/>
    <mergeCell ref="A1970:B1970"/>
    <mergeCell ref="A1971:G1971"/>
    <mergeCell ref="C1972:H1972"/>
    <mergeCell ref="A1973:B1973"/>
    <mergeCell ref="A1987:B1987"/>
    <mergeCell ref="A1988:B1988"/>
    <mergeCell ref="A1989:G1989"/>
    <mergeCell ref="C1991:H1991"/>
    <mergeCell ref="A1992:B1992"/>
    <mergeCell ref="A1993:B1993"/>
    <mergeCell ref="A1994:B1994"/>
    <mergeCell ref="A1995:B1995"/>
    <mergeCell ref="A1996:G1996"/>
    <mergeCell ref="A1956:B1956"/>
    <mergeCell ref="A1957:B1957"/>
    <mergeCell ref="A1958:B1958"/>
    <mergeCell ref="A1959:G1959"/>
    <mergeCell ref="C1960:H1960"/>
    <mergeCell ref="A1961:B1961"/>
    <mergeCell ref="A1962:B1962"/>
    <mergeCell ref="A1963:B1963"/>
    <mergeCell ref="A1964:B1964"/>
    <mergeCell ref="A1947:G1947"/>
    <mergeCell ref="C1948:H1948"/>
    <mergeCell ref="A1949:B1949"/>
    <mergeCell ref="A1950:B1950"/>
    <mergeCell ref="A1951:B1951"/>
    <mergeCell ref="A1952:B1952"/>
    <mergeCell ref="A1953:G1953"/>
    <mergeCell ref="C1954:H1954"/>
    <mergeCell ref="A1955:B1955"/>
    <mergeCell ref="A1938:B1938"/>
    <mergeCell ref="A1939:B1939"/>
    <mergeCell ref="A1940:B1940"/>
    <mergeCell ref="A1941:G1941"/>
    <mergeCell ref="C1942:H1942"/>
    <mergeCell ref="A1943:B1943"/>
    <mergeCell ref="A1944:B1944"/>
    <mergeCell ref="A1945:B1945"/>
    <mergeCell ref="A1946:B1946"/>
    <mergeCell ref="A1911:G1911"/>
    <mergeCell ref="C1930:H1930"/>
    <mergeCell ref="A1931:B1931"/>
    <mergeCell ref="A1932:B1932"/>
    <mergeCell ref="A1933:B1933"/>
    <mergeCell ref="A1934:B1934"/>
    <mergeCell ref="A1935:G1935"/>
    <mergeCell ref="C1936:H1936"/>
    <mergeCell ref="A1937:B1937"/>
    <mergeCell ref="C1924:H1924"/>
    <mergeCell ref="A1927:B1927"/>
    <mergeCell ref="A1928:B1928"/>
    <mergeCell ref="A1929:G1929"/>
    <mergeCell ref="C1918:H1918"/>
    <mergeCell ref="A1921:B1921"/>
    <mergeCell ref="A1922:B1922"/>
    <mergeCell ref="A1923:G1923"/>
    <mergeCell ref="C1912:H1912"/>
    <mergeCell ref="A1915:B1915"/>
    <mergeCell ref="A1916:B1916"/>
    <mergeCell ref="A1917:G1917"/>
    <mergeCell ref="A1861:B1861"/>
    <mergeCell ref="A1862:G1862"/>
    <mergeCell ref="C1863:H1863"/>
    <mergeCell ref="A1864:B1864"/>
    <mergeCell ref="A1865:B1865"/>
    <mergeCell ref="A1899:G1899"/>
    <mergeCell ref="C1900:H1900"/>
    <mergeCell ref="A1901:B1901"/>
    <mergeCell ref="A1884:B1884"/>
    <mergeCell ref="A1885:B1885"/>
    <mergeCell ref="A1886:B1886"/>
    <mergeCell ref="A1887:G1887"/>
    <mergeCell ref="C1888:H1888"/>
    <mergeCell ref="A1889:B1889"/>
    <mergeCell ref="A1890:B1890"/>
    <mergeCell ref="A1891:B1891"/>
    <mergeCell ref="A1892:B1892"/>
    <mergeCell ref="B1875:H1875"/>
    <mergeCell ref="C1876:H1876"/>
    <mergeCell ref="A1877:B1877"/>
    <mergeCell ref="A1878:B1878"/>
    <mergeCell ref="A1879:B1879"/>
    <mergeCell ref="A1880:B1880"/>
    <mergeCell ref="A1881:G1881"/>
    <mergeCell ref="C513:H513"/>
    <mergeCell ref="B1856:H1856"/>
    <mergeCell ref="A1925:B1925"/>
    <mergeCell ref="A1926:B1926"/>
    <mergeCell ref="A1914:B1914"/>
    <mergeCell ref="A1919:B1919"/>
    <mergeCell ref="A1920:B1920"/>
    <mergeCell ref="A1913:B1913"/>
    <mergeCell ref="B458:H458"/>
    <mergeCell ref="C477:H477"/>
    <mergeCell ref="C483:H483"/>
    <mergeCell ref="B606:H606"/>
    <mergeCell ref="C607:H607"/>
    <mergeCell ref="A609:B609"/>
    <mergeCell ref="A610:B610"/>
    <mergeCell ref="A612:G612"/>
    <mergeCell ref="A601:B601"/>
    <mergeCell ref="A602:B602"/>
    <mergeCell ref="A603:B603"/>
    <mergeCell ref="A604:B604"/>
    <mergeCell ref="A605:G605"/>
    <mergeCell ref="C600:H600"/>
    <mergeCell ref="A592:B592"/>
    <mergeCell ref="A593:G593"/>
    <mergeCell ref="C594:H594"/>
    <mergeCell ref="A595:B595"/>
    <mergeCell ref="A596:B596"/>
    <mergeCell ref="A597:B597"/>
    <mergeCell ref="A1866:B1866"/>
    <mergeCell ref="A1867:B1867"/>
    <mergeCell ref="A1868:G1868"/>
    <mergeCell ref="C1869:H1869"/>
    <mergeCell ref="A512:G512"/>
    <mergeCell ref="C507:H507"/>
    <mergeCell ref="A508:B508"/>
    <mergeCell ref="A467:B467"/>
    <mergeCell ref="A468:B468"/>
    <mergeCell ref="A469:B469"/>
    <mergeCell ref="A470:G470"/>
    <mergeCell ref="C471:H471"/>
    <mergeCell ref="A472:B472"/>
    <mergeCell ref="A473:B473"/>
    <mergeCell ref="A474:B474"/>
    <mergeCell ref="A475:B475"/>
    <mergeCell ref="A502:B502"/>
    <mergeCell ref="A503:B503"/>
    <mergeCell ref="A504:B504"/>
    <mergeCell ref="A505:B505"/>
    <mergeCell ref="A506:G506"/>
    <mergeCell ref="C1825:H1825"/>
    <mergeCell ref="A1826:B1826"/>
    <mergeCell ref="A1827:B1827"/>
    <mergeCell ref="A1816:B1816"/>
    <mergeCell ref="A1817:B1817"/>
    <mergeCell ref="A1822:B1822"/>
    <mergeCell ref="A1823:B1823"/>
    <mergeCell ref="A1818:G1818"/>
    <mergeCell ref="C1819:H1819"/>
    <mergeCell ref="A1820:B1820"/>
    <mergeCell ref="A1821:B1821"/>
    <mergeCell ref="A1824:G1824"/>
    <mergeCell ref="A514:B514"/>
    <mergeCell ref="A560:B560"/>
    <mergeCell ref="A476:G476"/>
    <mergeCell ref="A478:B478"/>
    <mergeCell ref="A479:B479"/>
    <mergeCell ref="A480:B480"/>
    <mergeCell ref="A481:B481"/>
    <mergeCell ref="A482:G482"/>
    <mergeCell ref="A484:B484"/>
    <mergeCell ref="A485:B485"/>
    <mergeCell ref="A486:B486"/>
    <mergeCell ref="A487:B487"/>
    <mergeCell ref="A488:G488"/>
    <mergeCell ref="C489:H489"/>
    <mergeCell ref="A490:B490"/>
    <mergeCell ref="A491:B491"/>
    <mergeCell ref="A492:B492"/>
    <mergeCell ref="A509:B509"/>
    <mergeCell ref="A510:B510"/>
    <mergeCell ref="A511:B511"/>
    <mergeCell ref="A1855:G1855"/>
    <mergeCell ref="A1840:B1840"/>
    <mergeCell ref="A1841:B1841"/>
    <mergeCell ref="A1842:B1842"/>
    <mergeCell ref="A1846:B1846"/>
    <mergeCell ref="A1847:B1847"/>
    <mergeCell ref="A1848:B1848"/>
    <mergeCell ref="A1843:G1843"/>
    <mergeCell ref="C1844:H1844"/>
    <mergeCell ref="A1845:B1845"/>
    <mergeCell ref="B1837:H1837"/>
    <mergeCell ref="C1838:H1838"/>
    <mergeCell ref="A1839:B1839"/>
    <mergeCell ref="A1834:B1834"/>
    <mergeCell ref="A1835:B1835"/>
    <mergeCell ref="A1836:G1836"/>
    <mergeCell ref="A1828:B1828"/>
    <mergeCell ref="A1829:B1829"/>
    <mergeCell ref="A1830:G1830"/>
    <mergeCell ref="C1831:H1831"/>
    <mergeCell ref="A1832:B1832"/>
    <mergeCell ref="A1833:B1833"/>
    <mergeCell ref="A1852:B1852"/>
    <mergeCell ref="A1853:B1853"/>
    <mergeCell ref="A1854:B1854"/>
    <mergeCell ref="A1849:G1849"/>
    <mergeCell ref="C1850:H1850"/>
    <mergeCell ref="A1851:B1851"/>
    <mergeCell ref="C1807:H1807"/>
    <mergeCell ref="A1808:B1808"/>
    <mergeCell ref="A1812:G1812"/>
    <mergeCell ref="C1813:H1813"/>
    <mergeCell ref="A1814:B1814"/>
    <mergeCell ref="A1815:B1815"/>
    <mergeCell ref="A1798:B1798"/>
    <mergeCell ref="A1799:B1799"/>
    <mergeCell ref="A1803:B1803"/>
    <mergeCell ref="A1804:B1804"/>
    <mergeCell ref="A1805:B1805"/>
    <mergeCell ref="A1800:G1800"/>
    <mergeCell ref="C1801:H1801"/>
    <mergeCell ref="A1802:B1802"/>
    <mergeCell ref="A1806:G1806"/>
    <mergeCell ref="A1791:B1791"/>
    <mergeCell ref="A1792:B1792"/>
    <mergeCell ref="A1793:B1793"/>
    <mergeCell ref="A1797:B1797"/>
    <mergeCell ref="A1809:B1809"/>
    <mergeCell ref="A1810:B1810"/>
    <mergeCell ref="A1811:B1811"/>
    <mergeCell ref="C1789:H1789"/>
    <mergeCell ref="A1790:B1790"/>
    <mergeCell ref="A1794:G1794"/>
    <mergeCell ref="C1795:H1795"/>
    <mergeCell ref="A1796:B1796"/>
    <mergeCell ref="A1780:B1780"/>
    <mergeCell ref="A1781:B1781"/>
    <mergeCell ref="A1785:B1785"/>
    <mergeCell ref="A1786:B1786"/>
    <mergeCell ref="A1787:B1787"/>
    <mergeCell ref="A1782:G1782"/>
    <mergeCell ref="C1783:H1783"/>
    <mergeCell ref="A1784:B1784"/>
    <mergeCell ref="A1788:G1788"/>
    <mergeCell ref="A1773:B1773"/>
    <mergeCell ref="A1774:B1774"/>
    <mergeCell ref="A1775:B1775"/>
    <mergeCell ref="A1779:B1779"/>
    <mergeCell ref="C1771:H1771"/>
    <mergeCell ref="A1772:B1772"/>
    <mergeCell ref="A1776:G1776"/>
    <mergeCell ref="C1777:H1777"/>
    <mergeCell ref="A1778:B1778"/>
    <mergeCell ref="A1762:B1762"/>
    <mergeCell ref="A1763:B1763"/>
    <mergeCell ref="A1767:B1767"/>
    <mergeCell ref="A1768:B1768"/>
    <mergeCell ref="A1769:B1769"/>
    <mergeCell ref="A1764:G1764"/>
    <mergeCell ref="C1765:H1765"/>
    <mergeCell ref="A1766:B1766"/>
    <mergeCell ref="A1770:G1770"/>
    <mergeCell ref="A1755:B1755"/>
    <mergeCell ref="A1756:B1756"/>
    <mergeCell ref="A1757:B1757"/>
    <mergeCell ref="A1761:B1761"/>
    <mergeCell ref="C1753:H1753"/>
    <mergeCell ref="A1754:B1754"/>
    <mergeCell ref="A1758:G1758"/>
    <mergeCell ref="C1759:H1759"/>
    <mergeCell ref="A1760:B1760"/>
    <mergeCell ref="A1744:B1744"/>
    <mergeCell ref="A1745:B1745"/>
    <mergeCell ref="A1749:B1749"/>
    <mergeCell ref="A1750:B1750"/>
    <mergeCell ref="A1751:B1751"/>
    <mergeCell ref="A1746:G1746"/>
    <mergeCell ref="C1747:H1747"/>
    <mergeCell ref="A1748:B1748"/>
    <mergeCell ref="A1752:G1752"/>
    <mergeCell ref="A1743:B1743"/>
    <mergeCell ref="B1737:H1737"/>
    <mergeCell ref="C1738:H1738"/>
    <mergeCell ref="A1739:B1739"/>
    <mergeCell ref="A1723:B1723"/>
    <mergeCell ref="A1727:B1727"/>
    <mergeCell ref="A1728:B1728"/>
    <mergeCell ref="A1729:B1729"/>
    <mergeCell ref="A1724:G1724"/>
    <mergeCell ref="C1725:H1725"/>
    <mergeCell ref="A1726:B1726"/>
    <mergeCell ref="A1730:G1730"/>
    <mergeCell ref="A1715:B1715"/>
    <mergeCell ref="A1716:B1716"/>
    <mergeCell ref="A1717:B1717"/>
    <mergeCell ref="A1721:B1721"/>
    <mergeCell ref="A1722:B1722"/>
    <mergeCell ref="A1740:B1740"/>
    <mergeCell ref="A1741:B1741"/>
    <mergeCell ref="A1742:B1742"/>
    <mergeCell ref="A1714:B1714"/>
    <mergeCell ref="A1718:G1718"/>
    <mergeCell ref="C1719:H1719"/>
    <mergeCell ref="A1720:B1720"/>
    <mergeCell ref="A1705:B1705"/>
    <mergeCell ref="A1709:B1709"/>
    <mergeCell ref="A1710:B1710"/>
    <mergeCell ref="A1711:B1711"/>
    <mergeCell ref="A1706:G1706"/>
    <mergeCell ref="C1707:H1707"/>
    <mergeCell ref="A1708:B1708"/>
    <mergeCell ref="A1712:G1712"/>
    <mergeCell ref="C1713:H1713"/>
    <mergeCell ref="A1697:B1697"/>
    <mergeCell ref="A1698:B1698"/>
    <mergeCell ref="A1699:B1699"/>
    <mergeCell ref="A1703:B1703"/>
    <mergeCell ref="A1704:B1704"/>
    <mergeCell ref="A1696:B1696"/>
    <mergeCell ref="A1700:G1700"/>
    <mergeCell ref="C1701:H1701"/>
    <mergeCell ref="A1702:B1702"/>
    <mergeCell ref="A1687:B1687"/>
    <mergeCell ref="A1691:B1691"/>
    <mergeCell ref="A1692:B1692"/>
    <mergeCell ref="A1693:B1693"/>
    <mergeCell ref="A1688:G1688"/>
    <mergeCell ref="C1689:H1689"/>
    <mergeCell ref="A1690:B1690"/>
    <mergeCell ref="A1694:G1694"/>
    <mergeCell ref="C1695:H1695"/>
    <mergeCell ref="A1679:B1679"/>
    <mergeCell ref="A1680:B1680"/>
    <mergeCell ref="A1681:B1681"/>
    <mergeCell ref="A1685:B1685"/>
    <mergeCell ref="A1686:B1686"/>
    <mergeCell ref="A1678:B1678"/>
    <mergeCell ref="A1682:G1682"/>
    <mergeCell ref="C1683:H1683"/>
    <mergeCell ref="A1684:B1684"/>
    <mergeCell ref="A1669:B1669"/>
    <mergeCell ref="A1673:B1673"/>
    <mergeCell ref="A1674:B1674"/>
    <mergeCell ref="A1675:B1675"/>
    <mergeCell ref="A1670:G1670"/>
    <mergeCell ref="C1671:H1671"/>
    <mergeCell ref="A1672:B1672"/>
    <mergeCell ref="A1676:G1676"/>
    <mergeCell ref="C1677:H1677"/>
    <mergeCell ref="A1661:B1661"/>
    <mergeCell ref="A1662:B1662"/>
    <mergeCell ref="A1663:B1663"/>
    <mergeCell ref="A1667:B1667"/>
    <mergeCell ref="A1668:B1668"/>
    <mergeCell ref="A1660:B1660"/>
    <mergeCell ref="A1664:G1664"/>
    <mergeCell ref="C1665:H1665"/>
    <mergeCell ref="A1666:B1666"/>
    <mergeCell ref="A1651:B1651"/>
    <mergeCell ref="A1655:B1655"/>
    <mergeCell ref="A1656:B1656"/>
    <mergeCell ref="A1657:B1657"/>
    <mergeCell ref="A1652:G1652"/>
    <mergeCell ref="C1653:H1653"/>
    <mergeCell ref="A1654:B1654"/>
    <mergeCell ref="A1658:G1658"/>
    <mergeCell ref="C1659:H1659"/>
    <mergeCell ref="A1643:B1643"/>
    <mergeCell ref="A1644:B1644"/>
    <mergeCell ref="A1645:B1645"/>
    <mergeCell ref="A1649:B1649"/>
    <mergeCell ref="A1650:B1650"/>
    <mergeCell ref="A1642:B1642"/>
    <mergeCell ref="A1646:G1646"/>
    <mergeCell ref="C1647:H1647"/>
    <mergeCell ref="A1648:B1648"/>
    <mergeCell ref="A1633:B1633"/>
    <mergeCell ref="A1637:B1637"/>
    <mergeCell ref="A1638:B1638"/>
    <mergeCell ref="A1639:B1639"/>
    <mergeCell ref="A1634:G1634"/>
    <mergeCell ref="C1635:H1635"/>
    <mergeCell ref="A1636:B1636"/>
    <mergeCell ref="A1640:G1640"/>
    <mergeCell ref="C1641:H1641"/>
    <mergeCell ref="A1625:B1625"/>
    <mergeCell ref="A1626:B1626"/>
    <mergeCell ref="A1627:B1627"/>
    <mergeCell ref="A1631:B1631"/>
    <mergeCell ref="A1632:B1632"/>
    <mergeCell ref="A1624:B1624"/>
    <mergeCell ref="A1628:G1628"/>
    <mergeCell ref="C1629:H1629"/>
    <mergeCell ref="A1630:B1630"/>
    <mergeCell ref="A1615:B1615"/>
    <mergeCell ref="A1619:B1619"/>
    <mergeCell ref="A1620:B1620"/>
    <mergeCell ref="A1621:B1621"/>
    <mergeCell ref="A1616:G1616"/>
    <mergeCell ref="C1617:H1617"/>
    <mergeCell ref="A1618:B1618"/>
    <mergeCell ref="A1622:G1622"/>
    <mergeCell ref="C1623:H1623"/>
    <mergeCell ref="A1607:B1607"/>
    <mergeCell ref="A1608:B1608"/>
    <mergeCell ref="A1609:B1609"/>
    <mergeCell ref="A1613:B1613"/>
    <mergeCell ref="A1614:B1614"/>
    <mergeCell ref="A1606:B1606"/>
    <mergeCell ref="A1610:G1610"/>
    <mergeCell ref="C1611:H1611"/>
    <mergeCell ref="A1612:B1612"/>
    <mergeCell ref="A1597:B1597"/>
    <mergeCell ref="A1601:B1601"/>
    <mergeCell ref="A1602:B1602"/>
    <mergeCell ref="A1603:B1603"/>
    <mergeCell ref="A1598:G1598"/>
    <mergeCell ref="C1599:H1599"/>
    <mergeCell ref="A1600:B1600"/>
    <mergeCell ref="A1604:G1604"/>
    <mergeCell ref="C1605:H1605"/>
    <mergeCell ref="A1589:B1589"/>
    <mergeCell ref="A1590:B1590"/>
    <mergeCell ref="A1591:B1591"/>
    <mergeCell ref="A1595:B1595"/>
    <mergeCell ref="A1596:B1596"/>
    <mergeCell ref="A1588:B1588"/>
    <mergeCell ref="A1592:G1592"/>
    <mergeCell ref="C1593:H1593"/>
    <mergeCell ref="A1594:B1594"/>
    <mergeCell ref="A1579:B1579"/>
    <mergeCell ref="A1583:B1583"/>
    <mergeCell ref="A1584:B1584"/>
    <mergeCell ref="A1585:B1585"/>
    <mergeCell ref="A1580:G1580"/>
    <mergeCell ref="C1581:H1581"/>
    <mergeCell ref="A1582:B1582"/>
    <mergeCell ref="A1586:G1586"/>
    <mergeCell ref="C1587:H1587"/>
    <mergeCell ref="A1571:B1571"/>
    <mergeCell ref="A1572:B1572"/>
    <mergeCell ref="A1573:B1573"/>
    <mergeCell ref="A1577:B1577"/>
    <mergeCell ref="A1578:B1578"/>
    <mergeCell ref="A1570:B1570"/>
    <mergeCell ref="A1574:G1574"/>
    <mergeCell ref="C1575:H1575"/>
    <mergeCell ref="A1576:B1576"/>
    <mergeCell ref="A1561:B1561"/>
    <mergeCell ref="A1565:B1565"/>
    <mergeCell ref="A1566:B1566"/>
    <mergeCell ref="A1567:B1567"/>
    <mergeCell ref="A1562:G1562"/>
    <mergeCell ref="C1563:H1563"/>
    <mergeCell ref="A1564:B1564"/>
    <mergeCell ref="A1568:G1568"/>
    <mergeCell ref="C1569:H1569"/>
    <mergeCell ref="A1553:B1553"/>
    <mergeCell ref="A1554:B1554"/>
    <mergeCell ref="A1555:B1555"/>
    <mergeCell ref="A1559:B1559"/>
    <mergeCell ref="A1560:B1560"/>
    <mergeCell ref="A1552:B1552"/>
    <mergeCell ref="A1556:G1556"/>
    <mergeCell ref="C1557:H1557"/>
    <mergeCell ref="A1558:B1558"/>
    <mergeCell ref="A1543:B1543"/>
    <mergeCell ref="A1547:B1547"/>
    <mergeCell ref="A1548:B1548"/>
    <mergeCell ref="A1549:B1549"/>
    <mergeCell ref="A1544:G1544"/>
    <mergeCell ref="C1545:H1545"/>
    <mergeCell ref="A1546:B1546"/>
    <mergeCell ref="A1550:G1550"/>
    <mergeCell ref="C1551:H1551"/>
    <mergeCell ref="A1535:B1535"/>
    <mergeCell ref="A1536:B1536"/>
    <mergeCell ref="A1537:B1537"/>
    <mergeCell ref="A1541:B1541"/>
    <mergeCell ref="A1542:B1542"/>
    <mergeCell ref="A1534:B1534"/>
    <mergeCell ref="A1538:G1538"/>
    <mergeCell ref="C1539:H1539"/>
    <mergeCell ref="A1540:B1540"/>
    <mergeCell ref="A1529:B1529"/>
    <mergeCell ref="A1530:B1530"/>
    <mergeCell ref="A1531:B1531"/>
    <mergeCell ref="A1525:G1525"/>
    <mergeCell ref="B1526:H1526"/>
    <mergeCell ref="C1527:H1527"/>
    <mergeCell ref="A1528:B1528"/>
    <mergeCell ref="A1532:G1532"/>
    <mergeCell ref="C1533:H1533"/>
    <mergeCell ref="A1517:B1517"/>
    <mergeCell ref="A1518:B1518"/>
    <mergeCell ref="A1523:B1523"/>
    <mergeCell ref="A1524:B1524"/>
    <mergeCell ref="A1516:B1516"/>
    <mergeCell ref="A1519:G1519"/>
    <mergeCell ref="C1520:H1520"/>
    <mergeCell ref="A1521:B1521"/>
    <mergeCell ref="A1522:B1522"/>
    <mergeCell ref="A1511:B1511"/>
    <mergeCell ref="A1512:B1512"/>
    <mergeCell ref="B1507:H1507"/>
    <mergeCell ref="C1508:H1508"/>
    <mergeCell ref="A1509:B1509"/>
    <mergeCell ref="A1510:B1510"/>
    <mergeCell ref="A1513:G1513"/>
    <mergeCell ref="C1514:H1514"/>
    <mergeCell ref="A1515:B1515"/>
    <mergeCell ref="A1504:B1504"/>
    <mergeCell ref="A1505:B1505"/>
    <mergeCell ref="C1501:H1501"/>
    <mergeCell ref="A1502:B1502"/>
    <mergeCell ref="A1503:B1503"/>
    <mergeCell ref="A1506:G1506"/>
    <mergeCell ref="A1492:B1492"/>
    <mergeCell ref="A1493:B1493"/>
    <mergeCell ref="A1498:B1498"/>
    <mergeCell ref="A1499:B1499"/>
    <mergeCell ref="A1494:G1494"/>
    <mergeCell ref="C1495:H1495"/>
    <mergeCell ref="A1496:B1496"/>
    <mergeCell ref="A1497:B1497"/>
    <mergeCell ref="A1500:G1500"/>
    <mergeCell ref="A1484:B1484"/>
    <mergeCell ref="A1485:B1485"/>
    <mergeCell ref="A1487:B1487"/>
    <mergeCell ref="C1482:H1482"/>
    <mergeCell ref="A1483:B1483"/>
    <mergeCell ref="A1488:G1488"/>
    <mergeCell ref="C1489:H1489"/>
    <mergeCell ref="A1490:B1490"/>
    <mergeCell ref="A1491:B1491"/>
    <mergeCell ref="A1473:B1473"/>
    <mergeCell ref="A1474:B1474"/>
    <mergeCell ref="A1478:B1478"/>
    <mergeCell ref="A1479:B1479"/>
    <mergeCell ref="A1480:B1480"/>
    <mergeCell ref="A1475:G1475"/>
    <mergeCell ref="C1476:H1476"/>
    <mergeCell ref="A1477:B1477"/>
    <mergeCell ref="A1481:G1481"/>
    <mergeCell ref="A1472:B1472"/>
    <mergeCell ref="B1469:H1469"/>
    <mergeCell ref="C1470:H1470"/>
    <mergeCell ref="A1471:B1471"/>
    <mergeCell ref="A1413:B1413"/>
    <mergeCell ref="A1414:G1414"/>
    <mergeCell ref="A1404:B1404"/>
    <mergeCell ref="A1405:B1405"/>
    <mergeCell ref="A1406:B1406"/>
    <mergeCell ref="A1410:B1410"/>
    <mergeCell ref="A1411:B1411"/>
    <mergeCell ref="A1412:B1412"/>
    <mergeCell ref="A1407:B1407"/>
    <mergeCell ref="A1408:G1408"/>
    <mergeCell ref="C1409:H1409"/>
    <mergeCell ref="A1398:B1398"/>
    <mergeCell ref="A1399:B1399"/>
    <mergeCell ref="A1400:B1400"/>
    <mergeCell ref="C1415:H1415"/>
    <mergeCell ref="A1416:B1416"/>
    <mergeCell ref="A1417:B1417"/>
    <mergeCell ref="A1418:B1418"/>
    <mergeCell ref="A1419:B1419"/>
    <mergeCell ref="A1420:G1420"/>
    <mergeCell ref="C1421:H1421"/>
    <mergeCell ref="A1422:B1422"/>
    <mergeCell ref="A1423:B1423"/>
    <mergeCell ref="A1424:B1424"/>
    <mergeCell ref="A1425:B1425"/>
    <mergeCell ref="A1426:G1426"/>
    <mergeCell ref="C1427:H1427"/>
    <mergeCell ref="A1428:B1428"/>
    <mergeCell ref="A1395:B1395"/>
    <mergeCell ref="A1396:G1396"/>
    <mergeCell ref="C1397:H1397"/>
    <mergeCell ref="A1401:B1401"/>
    <mergeCell ref="A1402:G1402"/>
    <mergeCell ref="C1403:H1403"/>
    <mergeCell ref="A1386:B1386"/>
    <mergeCell ref="A1387:B1387"/>
    <mergeCell ref="A1388:B1388"/>
    <mergeCell ref="A1392:B1392"/>
    <mergeCell ref="A1393:B1393"/>
    <mergeCell ref="A1394:B1394"/>
    <mergeCell ref="A1389:B1389"/>
    <mergeCell ref="A1390:G1390"/>
    <mergeCell ref="C1391:H1391"/>
    <mergeCell ref="A1380:B1380"/>
    <mergeCell ref="A1381:B1381"/>
    <mergeCell ref="A1382:B1382"/>
    <mergeCell ref="A1377:B1377"/>
    <mergeCell ref="A1378:G1378"/>
    <mergeCell ref="C1379:H1379"/>
    <mergeCell ref="A1383:B1383"/>
    <mergeCell ref="A1384:G1384"/>
    <mergeCell ref="C1385:H1385"/>
    <mergeCell ref="A1368:B1368"/>
    <mergeCell ref="A1369:B1369"/>
    <mergeCell ref="A1370:B1370"/>
    <mergeCell ref="A1374:B1374"/>
    <mergeCell ref="A1375:B1375"/>
    <mergeCell ref="A1376:B1376"/>
    <mergeCell ref="A1371:B1371"/>
    <mergeCell ref="A1372:G1372"/>
    <mergeCell ref="C1373:H1373"/>
    <mergeCell ref="A1362:B1362"/>
    <mergeCell ref="A1363:B1363"/>
    <mergeCell ref="A1364:B1364"/>
    <mergeCell ref="A1359:B1359"/>
    <mergeCell ref="A1360:G1360"/>
    <mergeCell ref="C1361:H1361"/>
    <mergeCell ref="A1365:B1365"/>
    <mergeCell ref="A1366:G1366"/>
    <mergeCell ref="C1367:H1367"/>
    <mergeCell ref="A1350:B1350"/>
    <mergeCell ref="A1351:B1351"/>
    <mergeCell ref="A1352:B1352"/>
    <mergeCell ref="A1356:B1356"/>
    <mergeCell ref="A1357:B1357"/>
    <mergeCell ref="A1358:B1358"/>
    <mergeCell ref="A1353:B1353"/>
    <mergeCell ref="A1354:G1354"/>
    <mergeCell ref="C1355:H1355"/>
    <mergeCell ref="A1344:B1344"/>
    <mergeCell ref="A1345:B1345"/>
    <mergeCell ref="A1341:B1341"/>
    <mergeCell ref="A1342:G1342"/>
    <mergeCell ref="C1343:H1343"/>
    <mergeCell ref="A1346:B1346"/>
    <mergeCell ref="A1347:B1347"/>
    <mergeCell ref="A1348:G1348"/>
    <mergeCell ref="C1349:H1349"/>
    <mergeCell ref="A1332:B1332"/>
    <mergeCell ref="A1333:B1333"/>
    <mergeCell ref="A1338:B1338"/>
    <mergeCell ref="A1339:B1339"/>
    <mergeCell ref="A1334:B1334"/>
    <mergeCell ref="A1335:B1335"/>
    <mergeCell ref="A1336:G1336"/>
    <mergeCell ref="C1337:H1337"/>
    <mergeCell ref="A1340:B1340"/>
    <mergeCell ref="A1326:B1326"/>
    <mergeCell ref="A1327:B1327"/>
    <mergeCell ref="A1323:B1323"/>
    <mergeCell ref="A1324:G1324"/>
    <mergeCell ref="C1325:H1325"/>
    <mergeCell ref="A1328:B1328"/>
    <mergeCell ref="A1329:B1329"/>
    <mergeCell ref="A1330:G1330"/>
    <mergeCell ref="C1331:H1331"/>
    <mergeCell ref="A1314:B1314"/>
    <mergeCell ref="A1315:B1315"/>
    <mergeCell ref="A1320:B1320"/>
    <mergeCell ref="A1321:B1321"/>
    <mergeCell ref="A1316:B1316"/>
    <mergeCell ref="A1317:B1317"/>
    <mergeCell ref="A1318:G1318"/>
    <mergeCell ref="C1319:H1319"/>
    <mergeCell ref="A1322:B1322"/>
    <mergeCell ref="A1302:B1302"/>
    <mergeCell ref="A1303:B1303"/>
    <mergeCell ref="A1299:B1299"/>
    <mergeCell ref="A1300:G1300"/>
    <mergeCell ref="C1301:H1301"/>
    <mergeCell ref="A1304:B1304"/>
    <mergeCell ref="A1305:B1305"/>
    <mergeCell ref="A1306:G1306"/>
    <mergeCell ref="C1313:H1313"/>
    <mergeCell ref="A1290:B1290"/>
    <mergeCell ref="A1291:B1291"/>
    <mergeCell ref="A1296:B1296"/>
    <mergeCell ref="A1297:B1297"/>
    <mergeCell ref="A1292:B1292"/>
    <mergeCell ref="A1293:B1293"/>
    <mergeCell ref="A1294:G1294"/>
    <mergeCell ref="C1295:H1295"/>
    <mergeCell ref="A1298:B1298"/>
    <mergeCell ref="A1284:B1284"/>
    <mergeCell ref="A1285:B1285"/>
    <mergeCell ref="A1281:B1281"/>
    <mergeCell ref="A1282:G1282"/>
    <mergeCell ref="C1283:H1283"/>
    <mergeCell ref="A1286:B1286"/>
    <mergeCell ref="A1287:B1287"/>
    <mergeCell ref="A1288:G1288"/>
    <mergeCell ref="C1289:H1289"/>
    <mergeCell ref="A1272:B1272"/>
    <mergeCell ref="A1273:B1273"/>
    <mergeCell ref="A1278:B1278"/>
    <mergeCell ref="A1279:B1279"/>
    <mergeCell ref="A1274:B1274"/>
    <mergeCell ref="A1275:G1275"/>
    <mergeCell ref="B1276:H1276"/>
    <mergeCell ref="C1277:H1277"/>
    <mergeCell ref="A1280:B1280"/>
    <mergeCell ref="A1265:B1265"/>
    <mergeCell ref="A1266:B1266"/>
    <mergeCell ref="A1267:B1267"/>
    <mergeCell ref="A1271:B1271"/>
    <mergeCell ref="A1263:G1263"/>
    <mergeCell ref="C1264:H1264"/>
    <mergeCell ref="A1268:B1268"/>
    <mergeCell ref="A1269:G1269"/>
    <mergeCell ref="C1270:H1270"/>
    <mergeCell ref="A1254:B1254"/>
    <mergeCell ref="A1255:B1255"/>
    <mergeCell ref="A1259:B1259"/>
    <mergeCell ref="A1260:B1260"/>
    <mergeCell ref="A1261:B1261"/>
    <mergeCell ref="A1256:B1256"/>
    <mergeCell ref="A1257:G1257"/>
    <mergeCell ref="C1258:H1258"/>
    <mergeCell ref="A1262:B1262"/>
    <mergeCell ref="A1229:B1229"/>
    <mergeCell ref="A1248:B1248"/>
    <mergeCell ref="A1249:B1249"/>
    <mergeCell ref="A1253:B1253"/>
    <mergeCell ref="A1250:B1250"/>
    <mergeCell ref="A1251:G1251"/>
    <mergeCell ref="C1252:H1252"/>
    <mergeCell ref="A1213:B1213"/>
    <mergeCell ref="A1217:B1217"/>
    <mergeCell ref="B1209:H1209"/>
    <mergeCell ref="C1210:H1210"/>
    <mergeCell ref="A1214:B1214"/>
    <mergeCell ref="A1215:G1215"/>
    <mergeCell ref="C1216:H1216"/>
    <mergeCell ref="C1167:H1167"/>
    <mergeCell ref="A1168:B1168"/>
    <mergeCell ref="A1169:B1169"/>
    <mergeCell ref="A1170:B1170"/>
    <mergeCell ref="A1171:B1171"/>
    <mergeCell ref="A1172:G1172"/>
    <mergeCell ref="A1158:B1158"/>
    <mergeCell ref="C1161:H1161"/>
    <mergeCell ref="A1162:B1162"/>
    <mergeCell ref="A1163:B1163"/>
    <mergeCell ref="A1164:B1164"/>
    <mergeCell ref="A1165:B1165"/>
    <mergeCell ref="A1166:G1166"/>
    <mergeCell ref="A1159:B1159"/>
    <mergeCell ref="A1160:G1160"/>
    <mergeCell ref="C1173:H1173"/>
    <mergeCell ref="A1174:B1174"/>
    <mergeCell ref="A1175:B1175"/>
    <mergeCell ref="A1176:B1176"/>
    <mergeCell ref="A1177:B1177"/>
    <mergeCell ref="A1178:G1178"/>
    <mergeCell ref="C1179:H1179"/>
    <mergeCell ref="A1180:B1180"/>
    <mergeCell ref="A1199:B1199"/>
    <mergeCell ref="A1200:B1200"/>
    <mergeCell ref="C1143:H1143"/>
    <mergeCell ref="A1147:B1147"/>
    <mergeCell ref="A1148:G1148"/>
    <mergeCell ref="A1110:B1110"/>
    <mergeCell ref="A1111:B1111"/>
    <mergeCell ref="A1112:G1112"/>
    <mergeCell ref="A1132:B1132"/>
    <mergeCell ref="A1133:B1133"/>
    <mergeCell ref="A1138:B1138"/>
    <mergeCell ref="A1139:B1139"/>
    <mergeCell ref="C1131:H1131"/>
    <mergeCell ref="A1134:B1134"/>
    <mergeCell ref="A1135:B1135"/>
    <mergeCell ref="A1136:G1136"/>
    <mergeCell ref="C1137:H1137"/>
    <mergeCell ref="A1126:B1126"/>
    <mergeCell ref="A1127:B1127"/>
    <mergeCell ref="A1122:B1122"/>
    <mergeCell ref="A1123:B1123"/>
    <mergeCell ref="A1124:G1124"/>
    <mergeCell ref="C1125:H1125"/>
    <mergeCell ref="A1128:B1128"/>
    <mergeCell ref="A1129:B1129"/>
    <mergeCell ref="A1130:G1130"/>
    <mergeCell ref="A1096:B1096"/>
    <mergeCell ref="A1097:B1097"/>
    <mergeCell ref="A1102:B1102"/>
    <mergeCell ref="A1103:B1103"/>
    <mergeCell ref="C1095:H1095"/>
    <mergeCell ref="A1098:B1098"/>
    <mergeCell ref="A1099:B1099"/>
    <mergeCell ref="A1100:G1100"/>
    <mergeCell ref="C1101:H1101"/>
    <mergeCell ref="A1090:B1090"/>
    <mergeCell ref="A1091:B1091"/>
    <mergeCell ref="C1089:H1089"/>
    <mergeCell ref="A1092:B1092"/>
    <mergeCell ref="A1093:B1093"/>
    <mergeCell ref="A1094:G1094"/>
    <mergeCell ref="A1309:B1309"/>
    <mergeCell ref="A1308:B1308"/>
    <mergeCell ref="A1114:B1114"/>
    <mergeCell ref="A1115:B1115"/>
    <mergeCell ref="A1120:B1120"/>
    <mergeCell ref="A1121:B1121"/>
    <mergeCell ref="C1113:H1113"/>
    <mergeCell ref="A1116:B1116"/>
    <mergeCell ref="A1117:B1117"/>
    <mergeCell ref="A1118:G1118"/>
    <mergeCell ref="C1119:H1119"/>
    <mergeCell ref="A1108:B1108"/>
    <mergeCell ref="A1109:B1109"/>
    <mergeCell ref="A1104:B1104"/>
    <mergeCell ref="A1105:B1105"/>
    <mergeCell ref="A1106:G1106"/>
    <mergeCell ref="C1107:H1107"/>
    <mergeCell ref="A1087:B1087"/>
    <mergeCell ref="A1086:B1086"/>
    <mergeCell ref="A1088:G1088"/>
    <mergeCell ref="A1078:B1078"/>
    <mergeCell ref="A1081:B1081"/>
    <mergeCell ref="A1084:B1084"/>
    <mergeCell ref="C1077:H1077"/>
    <mergeCell ref="A1079:B1079"/>
    <mergeCell ref="A1080:B1080"/>
    <mergeCell ref="A1082:G1082"/>
    <mergeCell ref="C1083:H1083"/>
    <mergeCell ref="A1085:B1085"/>
    <mergeCell ref="A1069:B1069"/>
    <mergeCell ref="A1072:B1072"/>
    <mergeCell ref="A1075:B1075"/>
    <mergeCell ref="A1068:B1068"/>
    <mergeCell ref="A1070:G1070"/>
    <mergeCell ref="C1071:H1071"/>
    <mergeCell ref="A1073:B1073"/>
    <mergeCell ref="A1074:B1074"/>
    <mergeCell ref="A1076:G1076"/>
    <mergeCell ref="A1060:B1060"/>
    <mergeCell ref="A1063:B1063"/>
    <mergeCell ref="A1066:B1066"/>
    <mergeCell ref="C1059:H1059"/>
    <mergeCell ref="A1061:B1061"/>
    <mergeCell ref="A1062:B1062"/>
    <mergeCell ref="A1064:G1064"/>
    <mergeCell ref="C1065:H1065"/>
    <mergeCell ref="A1067:B1067"/>
    <mergeCell ref="A1051:B1051"/>
    <mergeCell ref="A1054:B1054"/>
    <mergeCell ref="A1057:B1057"/>
    <mergeCell ref="A1050:B1050"/>
    <mergeCell ref="A1052:G1052"/>
    <mergeCell ref="C1053:H1053"/>
    <mergeCell ref="A1055:B1055"/>
    <mergeCell ref="A1056:B1056"/>
    <mergeCell ref="A1058:G1058"/>
    <mergeCell ref="A1042:B1042"/>
    <mergeCell ref="A1045:B1045"/>
    <mergeCell ref="A1048:B1048"/>
    <mergeCell ref="C1041:H1041"/>
    <mergeCell ref="A1043:B1043"/>
    <mergeCell ref="A1044:B1044"/>
    <mergeCell ref="A1046:G1046"/>
    <mergeCell ref="C1047:H1047"/>
    <mergeCell ref="A1049:B1049"/>
    <mergeCell ref="A1033:B1033"/>
    <mergeCell ref="A1036:B1036"/>
    <mergeCell ref="A1039:B1039"/>
    <mergeCell ref="A1032:B1032"/>
    <mergeCell ref="A1034:G1034"/>
    <mergeCell ref="C1035:H1035"/>
    <mergeCell ref="A1037:B1037"/>
    <mergeCell ref="A1038:B1038"/>
    <mergeCell ref="A1040:G1040"/>
    <mergeCell ref="A1024:B1024"/>
    <mergeCell ref="A1027:B1027"/>
    <mergeCell ref="A1030:B1030"/>
    <mergeCell ref="C1023:H1023"/>
    <mergeCell ref="A1025:B1025"/>
    <mergeCell ref="A1026:B1026"/>
    <mergeCell ref="A1028:G1028"/>
    <mergeCell ref="C1029:H1029"/>
    <mergeCell ref="A1031:B1031"/>
    <mergeCell ref="A1015:B1015"/>
    <mergeCell ref="A1018:B1018"/>
    <mergeCell ref="A1021:B1021"/>
    <mergeCell ref="A1014:B1014"/>
    <mergeCell ref="A1016:G1016"/>
    <mergeCell ref="C1017:H1017"/>
    <mergeCell ref="A1019:B1019"/>
    <mergeCell ref="A1020:B1020"/>
    <mergeCell ref="A1022:G1022"/>
    <mergeCell ref="A1006:B1006"/>
    <mergeCell ref="A1009:B1009"/>
    <mergeCell ref="A1012:B1012"/>
    <mergeCell ref="C1005:H1005"/>
    <mergeCell ref="A1007:B1007"/>
    <mergeCell ref="A1008:B1008"/>
    <mergeCell ref="A1010:G1010"/>
    <mergeCell ref="C1011:H1011"/>
    <mergeCell ref="A1013:B1013"/>
    <mergeCell ref="A997:B997"/>
    <mergeCell ref="A1000:B1000"/>
    <mergeCell ref="A1003:B1003"/>
    <mergeCell ref="A996:B996"/>
    <mergeCell ref="A998:G998"/>
    <mergeCell ref="C999:H999"/>
    <mergeCell ref="A1001:B1001"/>
    <mergeCell ref="A1002:B1002"/>
    <mergeCell ref="A1004:G1004"/>
    <mergeCell ref="A988:B988"/>
    <mergeCell ref="A991:B991"/>
    <mergeCell ref="A994:B994"/>
    <mergeCell ref="C987:H987"/>
    <mergeCell ref="A989:B989"/>
    <mergeCell ref="A990:B990"/>
    <mergeCell ref="A992:G992"/>
    <mergeCell ref="C993:H993"/>
    <mergeCell ref="A995:B995"/>
    <mergeCell ref="A979:B979"/>
    <mergeCell ref="A982:B982"/>
    <mergeCell ref="A985:B985"/>
    <mergeCell ref="A978:B978"/>
    <mergeCell ref="A980:G980"/>
    <mergeCell ref="C981:H981"/>
    <mergeCell ref="A983:B983"/>
    <mergeCell ref="A984:B984"/>
    <mergeCell ref="A986:G986"/>
    <mergeCell ref="A970:B970"/>
    <mergeCell ref="A973:B973"/>
    <mergeCell ref="A976:B976"/>
    <mergeCell ref="C969:H969"/>
    <mergeCell ref="A971:B971"/>
    <mergeCell ref="A972:B972"/>
    <mergeCell ref="A974:G974"/>
    <mergeCell ref="C975:H975"/>
    <mergeCell ref="A977:B977"/>
    <mergeCell ref="A961:B961"/>
    <mergeCell ref="A964:B964"/>
    <mergeCell ref="A967:B967"/>
    <mergeCell ref="A960:B960"/>
    <mergeCell ref="A962:G962"/>
    <mergeCell ref="C963:H963"/>
    <mergeCell ref="A965:B965"/>
    <mergeCell ref="A966:B966"/>
    <mergeCell ref="A968:G968"/>
    <mergeCell ref="A952:B952"/>
    <mergeCell ref="A955:B955"/>
    <mergeCell ref="A958:B958"/>
    <mergeCell ref="C951:H951"/>
    <mergeCell ref="A953:B953"/>
    <mergeCell ref="A954:B954"/>
    <mergeCell ref="A956:G956"/>
    <mergeCell ref="C957:H957"/>
    <mergeCell ref="A959:B959"/>
    <mergeCell ref="A943:B943"/>
    <mergeCell ref="A946:B946"/>
    <mergeCell ref="A949:B949"/>
    <mergeCell ref="A942:B942"/>
    <mergeCell ref="A944:G944"/>
    <mergeCell ref="C945:H945"/>
    <mergeCell ref="A947:B947"/>
    <mergeCell ref="A948:B948"/>
    <mergeCell ref="A950:G950"/>
    <mergeCell ref="A940:B940"/>
    <mergeCell ref="B938:H938"/>
    <mergeCell ref="C939:H939"/>
    <mergeCell ref="A941:B941"/>
    <mergeCell ref="A909:B909"/>
    <mergeCell ref="A910:G910"/>
    <mergeCell ref="A902:B902"/>
    <mergeCell ref="A903:B903"/>
    <mergeCell ref="A908:B908"/>
    <mergeCell ref="A900:B900"/>
    <mergeCell ref="A901:B901"/>
    <mergeCell ref="A906:B906"/>
    <mergeCell ref="A907:B907"/>
    <mergeCell ref="A904:G904"/>
    <mergeCell ref="C905:H905"/>
    <mergeCell ref="A891:B891"/>
    <mergeCell ref="A896:B896"/>
    <mergeCell ref="A897:B897"/>
    <mergeCell ref="A894:B894"/>
    <mergeCell ref="A895:B895"/>
    <mergeCell ref="A892:G892"/>
    <mergeCell ref="A898:G898"/>
    <mergeCell ref="C893:H893"/>
    <mergeCell ref="C899:H899"/>
    <mergeCell ref="C911:H911"/>
    <mergeCell ref="A912:B912"/>
    <mergeCell ref="A913:B913"/>
    <mergeCell ref="A914:B914"/>
    <mergeCell ref="A915:B915"/>
    <mergeCell ref="A916:G916"/>
    <mergeCell ref="C917:H917"/>
    <mergeCell ref="A918:B918"/>
    <mergeCell ref="A884:B884"/>
    <mergeCell ref="A885:B885"/>
    <mergeCell ref="A890:B890"/>
    <mergeCell ref="A882:B882"/>
    <mergeCell ref="A883:B883"/>
    <mergeCell ref="A888:B888"/>
    <mergeCell ref="A889:B889"/>
    <mergeCell ref="A886:G886"/>
    <mergeCell ref="C887:H887"/>
    <mergeCell ref="A873:B873"/>
    <mergeCell ref="A878:B878"/>
    <mergeCell ref="A879:B879"/>
    <mergeCell ref="A876:B876"/>
    <mergeCell ref="A877:B877"/>
    <mergeCell ref="A874:G874"/>
    <mergeCell ref="A880:G880"/>
    <mergeCell ref="C875:H875"/>
    <mergeCell ref="C881:H881"/>
    <mergeCell ref="A865:B865"/>
    <mergeCell ref="A866:B866"/>
    <mergeCell ref="A872:B872"/>
    <mergeCell ref="A863:B863"/>
    <mergeCell ref="A864:B864"/>
    <mergeCell ref="A869:B869"/>
    <mergeCell ref="A870:B870"/>
    <mergeCell ref="A867:G867"/>
    <mergeCell ref="C868:H868"/>
    <mergeCell ref="A854:B854"/>
    <mergeCell ref="A859:B859"/>
    <mergeCell ref="A860:B860"/>
    <mergeCell ref="A857:B857"/>
    <mergeCell ref="A858:B858"/>
    <mergeCell ref="A855:G855"/>
    <mergeCell ref="A861:G861"/>
    <mergeCell ref="C856:H856"/>
    <mergeCell ref="C862:H862"/>
    <mergeCell ref="A871:B871"/>
    <mergeCell ref="A847:B847"/>
    <mergeCell ref="A848:B848"/>
    <mergeCell ref="A853:B853"/>
    <mergeCell ref="A845:B845"/>
    <mergeCell ref="A846:B846"/>
    <mergeCell ref="A851:B851"/>
    <mergeCell ref="A852:B852"/>
    <mergeCell ref="A849:G849"/>
    <mergeCell ref="C850:H850"/>
    <mergeCell ref="A836:B836"/>
    <mergeCell ref="A841:B841"/>
    <mergeCell ref="A842:B842"/>
    <mergeCell ref="A839:B839"/>
    <mergeCell ref="A840:B840"/>
    <mergeCell ref="A837:G837"/>
    <mergeCell ref="A843:G843"/>
    <mergeCell ref="C838:H838"/>
    <mergeCell ref="C844:H844"/>
    <mergeCell ref="A829:B829"/>
    <mergeCell ref="A830:B830"/>
    <mergeCell ref="A835:B835"/>
    <mergeCell ref="A827:B827"/>
    <mergeCell ref="A828:B828"/>
    <mergeCell ref="A833:B833"/>
    <mergeCell ref="A834:B834"/>
    <mergeCell ref="A831:G831"/>
    <mergeCell ref="C832:H832"/>
    <mergeCell ref="A818:B818"/>
    <mergeCell ref="A823:B823"/>
    <mergeCell ref="A824:B824"/>
    <mergeCell ref="A821:B821"/>
    <mergeCell ref="A822:B822"/>
    <mergeCell ref="A819:G819"/>
    <mergeCell ref="A825:G825"/>
    <mergeCell ref="C820:H820"/>
    <mergeCell ref="C826:H826"/>
    <mergeCell ref="A811:B811"/>
    <mergeCell ref="A812:B812"/>
    <mergeCell ref="A817:B817"/>
    <mergeCell ref="A809:B809"/>
    <mergeCell ref="A810:B810"/>
    <mergeCell ref="A815:B815"/>
    <mergeCell ref="A816:B816"/>
    <mergeCell ref="A813:G813"/>
    <mergeCell ref="C814:H814"/>
    <mergeCell ref="A805:B805"/>
    <mergeCell ref="A806:B806"/>
    <mergeCell ref="A800:G800"/>
    <mergeCell ref="A803:B803"/>
    <mergeCell ref="A804:B804"/>
    <mergeCell ref="C802:H802"/>
    <mergeCell ref="A807:G807"/>
    <mergeCell ref="B801:H801"/>
    <mergeCell ref="C808:H808"/>
    <mergeCell ref="A793:B793"/>
    <mergeCell ref="A796:B796"/>
    <mergeCell ref="A799:B799"/>
    <mergeCell ref="A791:B791"/>
    <mergeCell ref="A792:B792"/>
    <mergeCell ref="A794:G794"/>
    <mergeCell ref="C795:H795"/>
    <mergeCell ref="A797:B797"/>
    <mergeCell ref="A798:B798"/>
    <mergeCell ref="A784:B784"/>
    <mergeCell ref="A787:B787"/>
    <mergeCell ref="A790:B790"/>
    <mergeCell ref="A782:G782"/>
    <mergeCell ref="C783:H783"/>
    <mergeCell ref="A785:B785"/>
    <mergeCell ref="A786:B786"/>
    <mergeCell ref="A788:G788"/>
    <mergeCell ref="C789:H789"/>
    <mergeCell ref="A775:B775"/>
    <mergeCell ref="A778:B778"/>
    <mergeCell ref="A781:B781"/>
    <mergeCell ref="A773:B773"/>
    <mergeCell ref="A774:B774"/>
    <mergeCell ref="A776:G776"/>
    <mergeCell ref="C777:H777"/>
    <mergeCell ref="A779:B779"/>
    <mergeCell ref="A780:B780"/>
    <mergeCell ref="A766:B766"/>
    <mergeCell ref="A769:B769"/>
    <mergeCell ref="A772:B772"/>
    <mergeCell ref="A764:G764"/>
    <mergeCell ref="C765:H765"/>
    <mergeCell ref="A767:B767"/>
    <mergeCell ref="A768:B768"/>
    <mergeCell ref="A770:G770"/>
    <mergeCell ref="C771:H771"/>
    <mergeCell ref="A757:B757"/>
    <mergeCell ref="A760:B760"/>
    <mergeCell ref="A763:B763"/>
    <mergeCell ref="A755:B755"/>
    <mergeCell ref="A756:B756"/>
    <mergeCell ref="A758:G758"/>
    <mergeCell ref="C759:H759"/>
    <mergeCell ref="A761:B761"/>
    <mergeCell ref="A762:B762"/>
    <mergeCell ref="A748:B748"/>
    <mergeCell ref="A751:B751"/>
    <mergeCell ref="A754:B754"/>
    <mergeCell ref="A746:G746"/>
    <mergeCell ref="C747:H747"/>
    <mergeCell ref="A749:B749"/>
    <mergeCell ref="A750:B750"/>
    <mergeCell ref="A752:G752"/>
    <mergeCell ref="C753:H753"/>
    <mergeCell ref="A739:B739"/>
    <mergeCell ref="A742:B742"/>
    <mergeCell ref="A745:B745"/>
    <mergeCell ref="A737:B737"/>
    <mergeCell ref="A738:B738"/>
    <mergeCell ref="A740:G740"/>
    <mergeCell ref="C741:H741"/>
    <mergeCell ref="A743:B743"/>
    <mergeCell ref="A744:B744"/>
    <mergeCell ref="A730:B730"/>
    <mergeCell ref="A733:B733"/>
    <mergeCell ref="A736:B736"/>
    <mergeCell ref="A728:G728"/>
    <mergeCell ref="C729:H729"/>
    <mergeCell ref="A731:B731"/>
    <mergeCell ref="A732:B732"/>
    <mergeCell ref="A734:G734"/>
    <mergeCell ref="C735:H735"/>
    <mergeCell ref="A721:B721"/>
    <mergeCell ref="A724:B724"/>
    <mergeCell ref="A727:B727"/>
    <mergeCell ref="A719:B719"/>
    <mergeCell ref="A720:B720"/>
    <mergeCell ref="A722:G722"/>
    <mergeCell ref="C723:H723"/>
    <mergeCell ref="A725:B725"/>
    <mergeCell ref="A726:B726"/>
    <mergeCell ref="A712:B712"/>
    <mergeCell ref="A715:B715"/>
    <mergeCell ref="A718:B718"/>
    <mergeCell ref="A710:G710"/>
    <mergeCell ref="C711:H711"/>
    <mergeCell ref="A713:B713"/>
    <mergeCell ref="A714:B714"/>
    <mergeCell ref="A716:G716"/>
    <mergeCell ref="C717:H717"/>
    <mergeCell ref="A709:B709"/>
    <mergeCell ref="A693:B693"/>
    <mergeCell ref="A694:B694"/>
    <mergeCell ref="A696:G696"/>
    <mergeCell ref="C697:H697"/>
    <mergeCell ref="A707:B707"/>
    <mergeCell ref="A708:B708"/>
    <mergeCell ref="A686:B686"/>
    <mergeCell ref="A689:B689"/>
    <mergeCell ref="A692:B692"/>
    <mergeCell ref="A684:G684"/>
    <mergeCell ref="C685:H685"/>
    <mergeCell ref="A687:B687"/>
    <mergeCell ref="A688:B688"/>
    <mergeCell ref="A690:G690"/>
    <mergeCell ref="C691:H691"/>
    <mergeCell ref="A704:B704"/>
    <mergeCell ref="A705:B705"/>
    <mergeCell ref="A706:B706"/>
    <mergeCell ref="C679:H679"/>
    <mergeCell ref="A681:B681"/>
    <mergeCell ref="A682:B682"/>
    <mergeCell ref="A668:B668"/>
    <mergeCell ref="A671:B671"/>
    <mergeCell ref="A674:B674"/>
    <mergeCell ref="A666:G666"/>
    <mergeCell ref="C667:H667"/>
    <mergeCell ref="A669:B669"/>
    <mergeCell ref="A670:B670"/>
    <mergeCell ref="A672:G672"/>
    <mergeCell ref="C673:H673"/>
    <mergeCell ref="A659:B659"/>
    <mergeCell ref="A662:B662"/>
    <mergeCell ref="A665:B665"/>
    <mergeCell ref="A657:B657"/>
    <mergeCell ref="A658:B658"/>
    <mergeCell ref="A660:G660"/>
    <mergeCell ref="C661:H661"/>
    <mergeCell ref="A663:B663"/>
    <mergeCell ref="A664:B664"/>
    <mergeCell ref="A650:B650"/>
    <mergeCell ref="A653:B653"/>
    <mergeCell ref="A656:B656"/>
    <mergeCell ref="A648:G648"/>
    <mergeCell ref="C649:H649"/>
    <mergeCell ref="A651:B651"/>
    <mergeCell ref="A652:B652"/>
    <mergeCell ref="A654:G654"/>
    <mergeCell ref="C655:H655"/>
    <mergeCell ref="C643:H643"/>
    <mergeCell ref="A641:B641"/>
    <mergeCell ref="A644:B644"/>
    <mergeCell ref="A647:B647"/>
    <mergeCell ref="A639:B639"/>
    <mergeCell ref="A640:B640"/>
    <mergeCell ref="A642:G642"/>
    <mergeCell ref="A645:B645"/>
    <mergeCell ref="A646:B646"/>
    <mergeCell ref="C637:H637"/>
    <mergeCell ref="A632:B632"/>
    <mergeCell ref="A635:B635"/>
    <mergeCell ref="A638:B638"/>
    <mergeCell ref="A630:G630"/>
    <mergeCell ref="A633:B633"/>
    <mergeCell ref="A634:B634"/>
    <mergeCell ref="A636:G636"/>
    <mergeCell ref="C631:H631"/>
    <mergeCell ref="A617:B617"/>
    <mergeCell ref="A626:B626"/>
    <mergeCell ref="A629:B629"/>
    <mergeCell ref="A615:B615"/>
    <mergeCell ref="A616:B616"/>
    <mergeCell ref="A618:G618"/>
    <mergeCell ref="C625:H625"/>
    <mergeCell ref="A627:B627"/>
    <mergeCell ref="A628:B628"/>
    <mergeCell ref="C619:H619"/>
    <mergeCell ref="A620:B620"/>
    <mergeCell ref="A621:B621"/>
    <mergeCell ref="A622:B622"/>
    <mergeCell ref="A623:B623"/>
    <mergeCell ref="A608:B608"/>
    <mergeCell ref="A611:B611"/>
    <mergeCell ref="A614:B614"/>
    <mergeCell ref="C613:H613"/>
    <mergeCell ref="A624:G624"/>
    <mergeCell ref="C434:H434"/>
    <mergeCell ref="C459:H459"/>
    <mergeCell ref="A460:B460"/>
    <mergeCell ref="A461:B461"/>
    <mergeCell ref="A462:B462"/>
    <mergeCell ref="A463:B463"/>
    <mergeCell ref="A464:G464"/>
    <mergeCell ref="C465:H465"/>
    <mergeCell ref="A466:B466"/>
    <mergeCell ref="C422:H422"/>
    <mergeCell ref="A409:G409"/>
    <mergeCell ref="A411:B411"/>
    <mergeCell ref="A412:B412"/>
    <mergeCell ref="A413:B413"/>
    <mergeCell ref="A414:B414"/>
    <mergeCell ref="A415:G415"/>
    <mergeCell ref="A417:B417"/>
    <mergeCell ref="A418:B418"/>
    <mergeCell ref="A419:B419"/>
    <mergeCell ref="C416:H416"/>
    <mergeCell ref="C410:H410"/>
    <mergeCell ref="A444:B444"/>
    <mergeCell ref="A445:G445"/>
    <mergeCell ref="C446:H446"/>
    <mergeCell ref="A447:B447"/>
    <mergeCell ref="A448:B448"/>
    <mergeCell ref="A449:B449"/>
    <mergeCell ref="A450:B450"/>
    <mergeCell ref="A451:G451"/>
    <mergeCell ref="C452:H452"/>
    <mergeCell ref="A433:G433"/>
    <mergeCell ref="A435:B435"/>
    <mergeCell ref="C327:H327"/>
    <mergeCell ref="C315:H315"/>
    <mergeCell ref="B314:H314"/>
    <mergeCell ref="A374:B374"/>
    <mergeCell ref="A375:B375"/>
    <mergeCell ref="A376:B376"/>
    <mergeCell ref="A377:B377"/>
    <mergeCell ref="A378:G378"/>
    <mergeCell ref="A380:B380"/>
    <mergeCell ref="A355:B355"/>
    <mergeCell ref="A356:G356"/>
    <mergeCell ref="A358:B358"/>
    <mergeCell ref="A362:B362"/>
    <mergeCell ref="A363:B363"/>
    <mergeCell ref="A364:B364"/>
    <mergeCell ref="A365:G365"/>
    <mergeCell ref="C357:H357"/>
    <mergeCell ref="C351:H351"/>
    <mergeCell ref="A338:G338"/>
    <mergeCell ref="A346:B346"/>
    <mergeCell ref="A347:B347"/>
    <mergeCell ref="A348:B348"/>
    <mergeCell ref="A349:B349"/>
    <mergeCell ref="C339:H339"/>
    <mergeCell ref="A340:B340"/>
    <mergeCell ref="A341:B341"/>
    <mergeCell ref="A342:B342"/>
    <mergeCell ref="C170:H170"/>
    <mergeCell ref="C164:H164"/>
    <mergeCell ref="A171:B171"/>
    <mergeCell ref="A172:B172"/>
    <mergeCell ref="A173:B173"/>
    <mergeCell ref="A174:B174"/>
    <mergeCell ref="A175:G175"/>
    <mergeCell ref="A177:B177"/>
    <mergeCell ref="A178:B178"/>
    <mergeCell ref="A179:B179"/>
    <mergeCell ref="A180:B180"/>
    <mergeCell ref="C176:H176"/>
    <mergeCell ref="C333:H333"/>
    <mergeCell ref="A316:B316"/>
    <mergeCell ref="A323:B323"/>
    <mergeCell ref="A324:B324"/>
    <mergeCell ref="A325:B325"/>
    <mergeCell ref="A326:G326"/>
    <mergeCell ref="A202:B202"/>
    <mergeCell ref="A203:B203"/>
    <mergeCell ref="A204:B204"/>
    <mergeCell ref="A205:G205"/>
    <mergeCell ref="C194:H194"/>
    <mergeCell ref="C188:H188"/>
    <mergeCell ref="A201:B201"/>
    <mergeCell ref="A192:B192"/>
    <mergeCell ref="A193:G193"/>
    <mergeCell ref="A199:G199"/>
    <mergeCell ref="C206:H206"/>
    <mergeCell ref="A207:B207"/>
    <mergeCell ref="A208:B208"/>
    <mergeCell ref="A209:B209"/>
    <mergeCell ref="A382:B382"/>
    <mergeCell ref="A383:B383"/>
    <mergeCell ref="A384:G384"/>
    <mergeCell ref="A386:B386"/>
    <mergeCell ref="A344:G344"/>
    <mergeCell ref="C366:H366"/>
    <mergeCell ref="A367:B367"/>
    <mergeCell ref="A181:G181"/>
    <mergeCell ref="A183:B183"/>
    <mergeCell ref="A184:B184"/>
    <mergeCell ref="A185:B185"/>
    <mergeCell ref="A186:B186"/>
    <mergeCell ref="A187:G187"/>
    <mergeCell ref="A189:B189"/>
    <mergeCell ref="A190:B190"/>
    <mergeCell ref="A191:B191"/>
    <mergeCell ref="C182:H182"/>
    <mergeCell ref="A350:G350"/>
    <mergeCell ref="A352:B352"/>
    <mergeCell ref="A353:B353"/>
    <mergeCell ref="A354:B354"/>
    <mergeCell ref="C345:H345"/>
    <mergeCell ref="A328:B328"/>
    <mergeCell ref="A329:B329"/>
    <mergeCell ref="A330:B330"/>
    <mergeCell ref="A331:B331"/>
    <mergeCell ref="A332:G332"/>
    <mergeCell ref="A343:B343"/>
    <mergeCell ref="A318:B318"/>
    <mergeCell ref="A319:B319"/>
    <mergeCell ref="A320:B320"/>
    <mergeCell ref="A334:B334"/>
    <mergeCell ref="A335:B335"/>
    <mergeCell ref="A336:B336"/>
    <mergeCell ref="A337:B337"/>
    <mergeCell ref="C200:H200"/>
    <mergeCell ref="A160:B160"/>
    <mergeCell ref="A161:B161"/>
    <mergeCell ref="A162:B162"/>
    <mergeCell ref="A163:G163"/>
    <mergeCell ref="A165:B165"/>
    <mergeCell ref="A166:B166"/>
    <mergeCell ref="A167:B167"/>
    <mergeCell ref="A168:B168"/>
    <mergeCell ref="A169:G169"/>
    <mergeCell ref="A150:B150"/>
    <mergeCell ref="A151:G151"/>
    <mergeCell ref="C146:H146"/>
    <mergeCell ref="A153:B153"/>
    <mergeCell ref="A154:B154"/>
    <mergeCell ref="A155:B155"/>
    <mergeCell ref="A156:B156"/>
    <mergeCell ref="A157:G157"/>
    <mergeCell ref="A159:B159"/>
    <mergeCell ref="A147:B147"/>
    <mergeCell ref="A148:B148"/>
    <mergeCell ref="A149:B149"/>
    <mergeCell ref="C158:H158"/>
    <mergeCell ref="C152:H152"/>
    <mergeCell ref="A195:B195"/>
    <mergeCell ref="A196:B196"/>
    <mergeCell ref="A197:B197"/>
    <mergeCell ref="A198:B198"/>
    <mergeCell ref="A321:B321"/>
    <mergeCell ref="A136:B136"/>
    <mergeCell ref="A137:B137"/>
    <mergeCell ref="A138:B138"/>
    <mergeCell ref="A139:G139"/>
    <mergeCell ref="A141:B141"/>
    <mergeCell ref="A142:B142"/>
    <mergeCell ref="A143:B143"/>
    <mergeCell ref="A144:B144"/>
    <mergeCell ref="A145:G145"/>
    <mergeCell ref="C140:H140"/>
    <mergeCell ref="A132:B132"/>
    <mergeCell ref="A133:G133"/>
    <mergeCell ref="C128:H128"/>
    <mergeCell ref="A135:B135"/>
    <mergeCell ref="C134:H134"/>
    <mergeCell ref="A124:B124"/>
    <mergeCell ref="A125:B125"/>
    <mergeCell ref="A126:B126"/>
    <mergeCell ref="A127:G127"/>
    <mergeCell ref="C122:H122"/>
    <mergeCell ref="C116:H116"/>
    <mergeCell ref="A129:B129"/>
    <mergeCell ref="A130:B130"/>
    <mergeCell ref="A131:B131"/>
    <mergeCell ref="A114:B114"/>
    <mergeCell ref="A115:G115"/>
    <mergeCell ref="C110:H110"/>
    <mergeCell ref="A117:B117"/>
    <mergeCell ref="A118:B118"/>
    <mergeCell ref="A119:B119"/>
    <mergeCell ref="A120:B120"/>
    <mergeCell ref="A121:G121"/>
    <mergeCell ref="A123:B123"/>
    <mergeCell ref="A105:B105"/>
    <mergeCell ref="A106:B106"/>
    <mergeCell ref="A107:B107"/>
    <mergeCell ref="A108:B108"/>
    <mergeCell ref="A109:G109"/>
    <mergeCell ref="A75:B75"/>
    <mergeCell ref="A76:B76"/>
    <mergeCell ref="A77:B77"/>
    <mergeCell ref="A78:B78"/>
    <mergeCell ref="A79:G79"/>
    <mergeCell ref="C74:H74"/>
    <mergeCell ref="A69:B69"/>
    <mergeCell ref="A70:B70"/>
    <mergeCell ref="A71:B71"/>
    <mergeCell ref="A72:B72"/>
    <mergeCell ref="A73:G73"/>
    <mergeCell ref="C104:H104"/>
    <mergeCell ref="A111:B111"/>
    <mergeCell ref="A112:B112"/>
    <mergeCell ref="A113:B113"/>
    <mergeCell ref="A96:B96"/>
    <mergeCell ref="A97:G97"/>
    <mergeCell ref="C92:H92"/>
    <mergeCell ref="A99:B99"/>
    <mergeCell ref="A100:B100"/>
    <mergeCell ref="A101:B101"/>
    <mergeCell ref="A102:B102"/>
    <mergeCell ref="A103:G103"/>
    <mergeCell ref="C98:H98"/>
    <mergeCell ref="A87:B87"/>
    <mergeCell ref="A88:B88"/>
    <mergeCell ref="A89:B89"/>
    <mergeCell ref="A90:B90"/>
    <mergeCell ref="A91:G91"/>
    <mergeCell ref="A95:B95"/>
    <mergeCell ref="C5:H5"/>
    <mergeCell ref="A583:B583"/>
    <mergeCell ref="A584:B584"/>
    <mergeCell ref="A585:B585"/>
    <mergeCell ref="A586:B586"/>
    <mergeCell ref="A587:G587"/>
    <mergeCell ref="A54:B54"/>
    <mergeCell ref="A55:G55"/>
    <mergeCell ref="A57:B57"/>
    <mergeCell ref="A58:B58"/>
    <mergeCell ref="C56:H56"/>
    <mergeCell ref="A51:B51"/>
    <mergeCell ref="A52:B52"/>
    <mergeCell ref="A53:B53"/>
    <mergeCell ref="C50:H50"/>
    <mergeCell ref="A578:B578"/>
    <mergeCell ref="A579:B579"/>
    <mergeCell ref="A580:B580"/>
    <mergeCell ref="A581:G581"/>
    <mergeCell ref="C582:H582"/>
    <mergeCell ref="A577:B577"/>
    <mergeCell ref="C576:H576"/>
    <mergeCell ref="A59:B59"/>
    <mergeCell ref="A60:B60"/>
    <mergeCell ref="A61:G61"/>
    <mergeCell ref="C68:H68"/>
    <mergeCell ref="C13:H13"/>
    <mergeCell ref="A20:B20"/>
    <mergeCell ref="A21:B21"/>
    <mergeCell ref="A22:B22"/>
    <mergeCell ref="A23:B23"/>
    <mergeCell ref="A32:B32"/>
    <mergeCell ref="A12:G12"/>
    <mergeCell ref="A8:B8"/>
    <mergeCell ref="B6:H6"/>
    <mergeCell ref="C7:H7"/>
    <mergeCell ref="A9:B9"/>
    <mergeCell ref="A10:B10"/>
    <mergeCell ref="A11:B11"/>
    <mergeCell ref="A14:B14"/>
    <mergeCell ref="A15:B15"/>
    <mergeCell ref="A16:B16"/>
    <mergeCell ref="A17:B17"/>
    <mergeCell ref="A18:G18"/>
    <mergeCell ref="A45:B45"/>
    <mergeCell ref="A46:B46"/>
    <mergeCell ref="A47:B47"/>
    <mergeCell ref="A48:B48"/>
    <mergeCell ref="A49:G49"/>
    <mergeCell ref="C44:H44"/>
    <mergeCell ref="C19:H19"/>
    <mergeCell ref="A36:G36"/>
    <mergeCell ref="A33:B33"/>
    <mergeCell ref="A34:B34"/>
    <mergeCell ref="A35:B35"/>
    <mergeCell ref="B43:H43"/>
    <mergeCell ref="A38:B38"/>
    <mergeCell ref="A39:B39"/>
    <mergeCell ref="A40:B40"/>
    <mergeCell ref="C37:H37"/>
    <mergeCell ref="A24:G24"/>
    <mergeCell ref="A26:B26"/>
    <mergeCell ref="A41:B41"/>
    <mergeCell ref="A42:G42"/>
    <mergeCell ref="A2245:G2245"/>
    <mergeCell ref="A2247:B2247"/>
    <mergeCell ref="A2248:B2248"/>
    <mergeCell ref="A2249:B2249"/>
    <mergeCell ref="A2250:B2250"/>
    <mergeCell ref="A2251:G2251"/>
    <mergeCell ref="A2253:B2253"/>
    <mergeCell ref="A2254:B2254"/>
    <mergeCell ref="A2255:B2255"/>
    <mergeCell ref="A2256:B2256"/>
    <mergeCell ref="A2257:G2257"/>
    <mergeCell ref="C25:H25"/>
    <mergeCell ref="A63:B63"/>
    <mergeCell ref="A64:B64"/>
    <mergeCell ref="A65:B65"/>
    <mergeCell ref="A66:B66"/>
    <mergeCell ref="A67:G67"/>
    <mergeCell ref="C62:H62"/>
    <mergeCell ref="C31:H31"/>
    <mergeCell ref="A27:B27"/>
    <mergeCell ref="A28:B28"/>
    <mergeCell ref="A29:B29"/>
    <mergeCell ref="A30:G30"/>
    <mergeCell ref="C86:H86"/>
    <mergeCell ref="A93:B93"/>
    <mergeCell ref="A94:B94"/>
    <mergeCell ref="A81:B81"/>
    <mergeCell ref="A82:B82"/>
    <mergeCell ref="A83:B83"/>
    <mergeCell ref="A84:B84"/>
    <mergeCell ref="A85:G85"/>
    <mergeCell ref="C80:H80"/>
    <mergeCell ref="A919:B919"/>
    <mergeCell ref="A2293:G2293"/>
    <mergeCell ref="A921:B921"/>
    <mergeCell ref="A922:B922"/>
    <mergeCell ref="A923:G923"/>
    <mergeCell ref="C924:H924"/>
    <mergeCell ref="A925:B925"/>
    <mergeCell ref="A926:B926"/>
    <mergeCell ref="A927:B927"/>
    <mergeCell ref="A928:B928"/>
    <mergeCell ref="A929:G929"/>
    <mergeCell ref="A2027:B2027"/>
    <mergeCell ref="A2028:B2028"/>
    <mergeCell ref="A2295:B2295"/>
    <mergeCell ref="A2296:B2296"/>
    <mergeCell ref="A2297:B2297"/>
    <mergeCell ref="A2298:B2298"/>
    <mergeCell ref="B2239:H2239"/>
    <mergeCell ref="C2240:H2240"/>
    <mergeCell ref="C2246:H2246"/>
    <mergeCell ref="C2252:H2252"/>
    <mergeCell ref="C2258:H2258"/>
    <mergeCell ref="C2264:H2264"/>
    <mergeCell ref="C2270:H2270"/>
    <mergeCell ref="C2276:H2276"/>
    <mergeCell ref="C2282:H2282"/>
    <mergeCell ref="C2288:H2288"/>
    <mergeCell ref="C2294:H2294"/>
    <mergeCell ref="A2241:B2241"/>
    <mergeCell ref="A2242:B2242"/>
    <mergeCell ref="A2243:B2243"/>
    <mergeCell ref="A2244:B2244"/>
    <mergeCell ref="A2299:G2299"/>
    <mergeCell ref="A2273:B2273"/>
    <mergeCell ref="A2274:B2274"/>
    <mergeCell ref="A2275:G2275"/>
    <mergeCell ref="A2277:B2277"/>
    <mergeCell ref="A2278:B2278"/>
    <mergeCell ref="A2279:B2279"/>
    <mergeCell ref="A2280:B2280"/>
    <mergeCell ref="A2281:G2281"/>
    <mergeCell ref="A2283:B2283"/>
    <mergeCell ref="A2284:B2284"/>
    <mergeCell ref="A2285:B2285"/>
    <mergeCell ref="A2286:B2286"/>
    <mergeCell ref="A2287:G2287"/>
    <mergeCell ref="A2289:B2289"/>
    <mergeCell ref="A2290:B2290"/>
    <mergeCell ref="A2292:B2292"/>
    <mergeCell ref="A2291:B2291"/>
  </mergeCells>
  <phoneticPr fontId="0" type="noConversion"/>
  <printOptions horizontalCentered="1"/>
  <pageMargins left="0.78740157480314965" right="0.78740157480314965" top="0.98425196850393704" bottom="0.98425196850393704" header="0" footer="0.39370078740157483"/>
  <pageSetup scale="85" orientation="portrait" r:id="rId1"/>
  <headerFooter alignWithMargins="0">
    <oddFooter>&amp;C&amp;"Verdana,Normal"&amp;12&amp;P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18</vt:i4>
      </vt:variant>
    </vt:vector>
  </HeadingPairs>
  <TitlesOfParts>
    <vt:vector size="27" baseType="lpstr">
      <vt:lpstr>PRESUPUESTO RESUMIDO</vt:lpstr>
      <vt:lpstr>PPTO PROPUESTA</vt:lpstr>
      <vt:lpstr>APU</vt:lpstr>
      <vt:lpstr>Cant</vt:lpstr>
      <vt:lpstr>ROTULOS</vt:lpstr>
      <vt:lpstr>PRESUPUESTO OFICIAL PRIMAVERA</vt:lpstr>
      <vt:lpstr>PROPUESTA ECONOMICA</vt:lpstr>
      <vt:lpstr>PRESUPUESTO</vt:lpstr>
      <vt:lpstr>MEMORIA DE CANTIDADES</vt:lpstr>
      <vt:lpstr>APU!Área_de_impresión</vt:lpstr>
      <vt:lpstr>'MEMORIA DE CANTIDADES'!Área_de_impresión</vt:lpstr>
      <vt:lpstr>'PPTO PROPUESTA'!Área_de_impresión</vt:lpstr>
      <vt:lpstr>PRESUPUESTO!Área_de_impresión</vt:lpstr>
      <vt:lpstr>'PRESUPUESTO OFICIAL PRIMAVERA'!Área_de_impresión</vt:lpstr>
      <vt:lpstr>'PRESUPUESTO RESUMIDO'!Área_de_impresión</vt:lpstr>
      <vt:lpstr>'PROPUESTA ECONOMICA'!Área_de_impresión</vt:lpstr>
      <vt:lpstr>PRESUPUESTO!MI</vt:lpstr>
      <vt:lpstr>'PRESUPUESTO RESUMIDO'!MI</vt:lpstr>
      <vt:lpstr>PRESUPUESTO!ML</vt:lpstr>
      <vt:lpstr>'PRESUPUESTO RESUMIDO'!ML</vt:lpstr>
      <vt:lpstr>APU!Títulos_a_imprimir</vt:lpstr>
      <vt:lpstr>'MEMORIA DE CANTIDADES'!Títulos_a_imprimir</vt:lpstr>
      <vt:lpstr>'PPTO PROPUESTA'!Títulos_a_imprimir</vt:lpstr>
      <vt:lpstr>PRESUPUESTO!Títulos_a_imprimir</vt:lpstr>
      <vt:lpstr>'PRESUPUESTO OFICIAL PRIMAVERA'!Títulos_a_imprimir</vt:lpstr>
      <vt:lpstr>'PRESUPUESTO RESUMIDO'!Títulos_a_imprimir</vt:lpstr>
      <vt:lpstr>'PROPUESTA ECONOMICA'!Títulos_a_imprimir</vt:lpstr>
    </vt:vector>
  </TitlesOfParts>
  <Company>SED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 NEIVA-2008</dc:title>
  <dc:creator>SECRETARIA EDUCACION HUILA-2008</dc:creator>
  <cp:lastModifiedBy>USERTS</cp:lastModifiedBy>
  <cp:lastPrinted>2026-04-16T20:07:48Z</cp:lastPrinted>
  <dcterms:created xsi:type="dcterms:W3CDTF">2007-03-30T22:02:20Z</dcterms:created>
  <dcterms:modified xsi:type="dcterms:W3CDTF">2026-07-17T16:13:15Z</dcterms:modified>
</cp:coreProperties>
</file>